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gunmanw-my.sharepoint.com/personal/dept-o365-004_pref_gunma_lg_jp/Documents/健康福祉部-福祉局障害政策課/■003相談支援係/201_福祉・介護職員処遇改善加算/R7実績/02_事業者への提出依頼/様式/"/>
    </mc:Choice>
  </mc:AlternateContent>
  <xr:revisionPtr revIDLastSave="53" documentId="13_ncr:1_{42697E49-D406-4C9F-89D5-7F868E6FEDA4}" xr6:coauthVersionLast="47" xr6:coauthVersionMax="47" xr10:uidLastSave="{195F002B-F069-4D6F-98B4-9F49E63DE7DD}"/>
  <bookViews>
    <workbookView xWindow="-120" yWindow="-120" windowWidth="29040" windowHeight="17520" activeTab="1" xr2:uid="{00000000-000D-0000-FFFF-FFFF00000000}"/>
  </bookViews>
  <sheets>
    <sheet name="基本情報入力シート" sheetId="16" r:id="rId1"/>
    <sheet name="別紙様式3-1" sheetId="15" r:id="rId2"/>
    <sheet name="別紙様式3-2（加算　個票）" sheetId="26" r:id="rId3"/>
    <sheet name="整理シート" sheetId="27" r:id="rId4"/>
    <sheet name="【参考】数式用" sheetId="24" state="hidden" r:id="rId5"/>
    <sheet name="【参考】数式用2" sheetId="25" state="hidden" r:id="rId6"/>
  </sheets>
  <externalReferences>
    <externalReference r:id="rId7"/>
    <externalReference r:id="rId8"/>
  </externalReferences>
  <definedNames>
    <definedName name="_xlnm._FilterDatabase" localSheetId="4"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4">【参考】数式用!#REF!</definedName>
    <definedName name="_xlnm.Print_Area" localSheetId="0">基本情報入力シート!$A$1:$AA$124</definedName>
    <definedName name="_xlnm.Print_Area" localSheetId="3">整理シート!$A$1:$R$51</definedName>
    <definedName name="_xlnm.Print_Area" localSheetId="1">'別紙様式3-1'!$A$1:$AL$168</definedName>
    <definedName name="_xlnm.Print_Area" localSheetId="2">'別紙様式3-2（加算　個票）'!$A$1:$AG$113</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4">【参考】数式用!#REF!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01" i="27" l="1"/>
  <c r="R1200" i="27"/>
  <c r="R1199" i="27"/>
  <c r="R1198" i="27"/>
  <c r="R1197" i="27"/>
  <c r="R1196" i="27"/>
  <c r="R1195" i="27"/>
  <c r="R1194" i="27"/>
  <c r="R1193" i="27"/>
  <c r="R1192" i="27"/>
  <c r="R1191" i="27"/>
  <c r="R1190" i="27"/>
  <c r="R1189" i="27"/>
  <c r="R1188" i="27"/>
  <c r="R1187" i="27"/>
  <c r="R1186" i="27"/>
  <c r="R1185" i="27"/>
  <c r="R1184" i="27"/>
  <c r="R1183" i="27"/>
  <c r="R1182" i="27"/>
  <c r="R1181" i="27"/>
  <c r="R1180" i="27"/>
  <c r="R1179" i="27"/>
  <c r="R1178" i="27"/>
  <c r="R1177" i="27"/>
  <c r="R1176" i="27"/>
  <c r="R1175" i="27"/>
  <c r="R1174" i="27"/>
  <c r="R1173" i="27"/>
  <c r="R1172" i="27"/>
  <c r="R1171" i="27"/>
  <c r="R1170" i="27"/>
  <c r="R1169" i="27"/>
  <c r="R1168" i="27"/>
  <c r="R1167" i="27"/>
  <c r="R1166" i="27"/>
  <c r="R1165" i="27"/>
  <c r="R1164" i="27"/>
  <c r="R1163" i="27"/>
  <c r="R1162" i="27"/>
  <c r="R1161" i="27"/>
  <c r="R1160" i="27"/>
  <c r="R1159" i="27"/>
  <c r="R1158" i="27"/>
  <c r="R1157" i="27"/>
  <c r="R1156" i="27"/>
  <c r="R1155" i="27"/>
  <c r="R1154" i="27"/>
  <c r="R1153" i="27"/>
  <c r="R1152" i="27"/>
  <c r="R1151" i="27"/>
  <c r="R1150" i="27"/>
  <c r="R1149" i="27"/>
  <c r="R1148" i="27"/>
  <c r="R1147" i="27"/>
  <c r="R1146" i="27"/>
  <c r="R1145" i="27"/>
  <c r="R1144" i="27"/>
  <c r="R1143" i="27"/>
  <c r="R1142" i="27"/>
  <c r="R1141" i="27"/>
  <c r="R1140" i="27"/>
  <c r="R1139" i="27"/>
  <c r="R1138" i="27"/>
  <c r="R1137" i="27"/>
  <c r="R1136" i="27"/>
  <c r="R1135" i="27"/>
  <c r="R1134" i="27"/>
  <c r="R1133" i="27"/>
  <c r="R1132" i="27"/>
  <c r="R1131" i="27"/>
  <c r="R1130" i="27"/>
  <c r="R1129" i="27"/>
  <c r="R1128" i="27"/>
  <c r="R1127" i="27"/>
  <c r="R1126" i="27"/>
  <c r="R1125" i="27"/>
  <c r="R1124" i="27"/>
  <c r="R1123" i="27"/>
  <c r="R1122" i="27"/>
  <c r="R1121" i="27"/>
  <c r="R1120" i="27"/>
  <c r="R1119" i="27"/>
  <c r="R1118" i="27"/>
  <c r="R1117" i="27"/>
  <c r="R1116" i="27"/>
  <c r="R1115" i="27"/>
  <c r="R1114" i="27"/>
  <c r="R1113" i="27"/>
  <c r="R1112" i="27"/>
  <c r="R1111" i="27"/>
  <c r="R1110" i="27"/>
  <c r="R1109" i="27"/>
  <c r="R1108" i="27"/>
  <c r="R1107" i="27"/>
  <c r="R1106" i="27"/>
  <c r="R1105" i="27"/>
  <c r="R1104" i="27"/>
  <c r="R1103" i="27"/>
  <c r="R1102" i="27"/>
  <c r="R1101" i="27"/>
  <c r="R1100" i="27"/>
  <c r="R1099" i="27"/>
  <c r="R1098" i="27"/>
  <c r="R1097" i="27"/>
  <c r="R1096" i="27"/>
  <c r="R1095" i="27"/>
  <c r="R1094" i="27"/>
  <c r="R1093" i="27"/>
  <c r="R1092" i="27"/>
  <c r="R1091" i="27"/>
  <c r="R1090" i="27"/>
  <c r="R1089" i="27"/>
  <c r="R1088" i="27"/>
  <c r="R1087" i="27"/>
  <c r="R1086" i="27"/>
  <c r="R1085" i="27"/>
  <c r="R1084" i="27"/>
  <c r="R1083" i="27"/>
  <c r="R1082" i="27"/>
  <c r="R1081" i="27"/>
  <c r="R1080" i="27"/>
  <c r="R1079" i="27"/>
  <c r="R1078" i="27"/>
  <c r="R1077" i="27"/>
  <c r="R1076" i="27"/>
  <c r="R1075" i="27"/>
  <c r="R1074" i="27"/>
  <c r="R1073" i="27"/>
  <c r="R1072" i="27"/>
  <c r="R1071" i="27"/>
  <c r="R1070" i="27"/>
  <c r="R1069" i="27"/>
  <c r="R1068" i="27"/>
  <c r="R1067" i="27"/>
  <c r="R1066" i="27"/>
  <c r="R1065" i="27"/>
  <c r="R1064" i="27"/>
  <c r="R1063" i="27"/>
  <c r="R1062" i="27"/>
  <c r="R1061" i="27"/>
  <c r="R1060" i="27"/>
  <c r="R1059" i="27"/>
  <c r="R1058" i="27"/>
  <c r="R1057" i="27"/>
  <c r="R1056" i="27"/>
  <c r="R1055" i="27"/>
  <c r="R1054" i="27"/>
  <c r="R1053" i="27"/>
  <c r="R1052" i="27"/>
  <c r="R1051" i="27"/>
  <c r="R1050" i="27"/>
  <c r="R1049" i="27"/>
  <c r="R1048" i="27"/>
  <c r="R1047" i="27"/>
  <c r="R1046" i="27"/>
  <c r="R1045" i="27"/>
  <c r="R1044" i="27"/>
  <c r="R1043" i="27"/>
  <c r="R1042" i="27"/>
  <c r="R1041" i="27"/>
  <c r="R1040" i="27"/>
  <c r="R1039" i="27"/>
  <c r="R1038" i="27"/>
  <c r="R1037" i="27"/>
  <c r="R1036" i="27"/>
  <c r="R1035" i="27"/>
  <c r="R1034" i="27"/>
  <c r="R1033" i="27"/>
  <c r="R1032" i="27"/>
  <c r="R1031" i="27"/>
  <c r="R1030" i="27"/>
  <c r="R1029" i="27"/>
  <c r="R1028" i="27"/>
  <c r="R1027" i="27"/>
  <c r="R1026" i="27"/>
  <c r="R1025" i="27"/>
  <c r="R1024" i="27"/>
  <c r="R1023" i="27"/>
  <c r="R1022" i="27"/>
  <c r="R1021" i="27"/>
  <c r="R1020" i="27"/>
  <c r="R1019" i="27"/>
  <c r="R1018" i="27"/>
  <c r="R1017" i="27"/>
  <c r="R1016" i="27"/>
  <c r="R1015" i="27"/>
  <c r="R1014" i="27"/>
  <c r="R1013" i="27"/>
  <c r="R1012" i="27"/>
  <c r="R1011" i="27"/>
  <c r="R1010" i="27"/>
  <c r="R1009" i="27"/>
  <c r="R1008" i="27"/>
  <c r="R1007" i="27"/>
  <c r="R1006" i="27"/>
  <c r="R1005" i="27"/>
  <c r="R1004" i="27"/>
  <c r="R1003" i="27"/>
  <c r="R1002" i="27"/>
  <c r="R1001" i="27"/>
  <c r="R1000" i="27"/>
  <c r="R999" i="27"/>
  <c r="R998" i="27"/>
  <c r="R997" i="27"/>
  <c r="R996" i="27"/>
  <c r="R995" i="27"/>
  <c r="R994" i="27"/>
  <c r="R993" i="27"/>
  <c r="R992" i="27"/>
  <c r="R991" i="27"/>
  <c r="R990" i="27"/>
  <c r="R989" i="27"/>
  <c r="R988" i="27"/>
  <c r="R987" i="27"/>
  <c r="R986" i="27"/>
  <c r="R985" i="27"/>
  <c r="R984" i="27"/>
  <c r="R983" i="27"/>
  <c r="R982" i="27"/>
  <c r="R981" i="27"/>
  <c r="R980" i="27"/>
  <c r="R979" i="27"/>
  <c r="R978" i="27"/>
  <c r="R977" i="27"/>
  <c r="R976" i="27"/>
  <c r="R975" i="27"/>
  <c r="R974" i="27"/>
  <c r="R973" i="27"/>
  <c r="R972" i="27"/>
  <c r="R971" i="27"/>
  <c r="R970" i="27"/>
  <c r="R969" i="27"/>
  <c r="R968" i="27"/>
  <c r="R967" i="27"/>
  <c r="R966" i="27"/>
  <c r="R965" i="27"/>
  <c r="R964" i="27"/>
  <c r="R963" i="27"/>
  <c r="R962" i="27"/>
  <c r="R961" i="27"/>
  <c r="R960" i="27"/>
  <c r="R959" i="27"/>
  <c r="R958" i="27"/>
  <c r="R957" i="27"/>
  <c r="R956" i="27"/>
  <c r="R955" i="27"/>
  <c r="R954" i="27"/>
  <c r="R953" i="27"/>
  <c r="R952" i="27"/>
  <c r="R951" i="27"/>
  <c r="R950" i="27"/>
  <c r="R949" i="27"/>
  <c r="R948" i="27"/>
  <c r="R947" i="27"/>
  <c r="R946" i="27"/>
  <c r="R945" i="27"/>
  <c r="R944" i="27"/>
  <c r="R943" i="27"/>
  <c r="R942" i="27"/>
  <c r="R941" i="27"/>
  <c r="R940" i="27"/>
  <c r="R939" i="27"/>
  <c r="R938" i="27"/>
  <c r="R937" i="27"/>
  <c r="R936" i="27"/>
  <c r="R935" i="27"/>
  <c r="R934" i="27"/>
  <c r="R933" i="27"/>
  <c r="R932" i="27"/>
  <c r="R931" i="27"/>
  <c r="R930" i="27"/>
  <c r="R929" i="27"/>
  <c r="R928" i="27"/>
  <c r="R927" i="27"/>
  <c r="R926" i="27"/>
  <c r="R925" i="27"/>
  <c r="R924" i="27"/>
  <c r="R923" i="27"/>
  <c r="R922" i="27"/>
  <c r="R921" i="27"/>
  <c r="R920" i="27"/>
  <c r="R919" i="27"/>
  <c r="R918" i="27"/>
  <c r="R917" i="27"/>
  <c r="R916" i="27"/>
  <c r="R915" i="27"/>
  <c r="R914" i="27"/>
  <c r="R913" i="27"/>
  <c r="R912" i="27"/>
  <c r="R911" i="27"/>
  <c r="R910" i="27"/>
  <c r="R909" i="27"/>
  <c r="R908" i="27"/>
  <c r="R907" i="27"/>
  <c r="R906" i="27"/>
  <c r="R905" i="27"/>
  <c r="R904" i="27"/>
  <c r="R903" i="27"/>
  <c r="R902" i="27"/>
  <c r="R901" i="27"/>
  <c r="R900" i="27"/>
  <c r="R899" i="27"/>
  <c r="R898" i="27"/>
  <c r="R897" i="27"/>
  <c r="R896" i="27"/>
  <c r="R895" i="27"/>
  <c r="R894" i="27"/>
  <c r="R893" i="27"/>
  <c r="R892" i="27"/>
  <c r="R891" i="27"/>
  <c r="R890" i="27"/>
  <c r="R889" i="27"/>
  <c r="R888" i="27"/>
  <c r="R887" i="27"/>
  <c r="R886" i="27"/>
  <c r="R885" i="27"/>
  <c r="R884" i="27"/>
  <c r="R883" i="27"/>
  <c r="R882" i="27"/>
  <c r="R881" i="27"/>
  <c r="R880" i="27"/>
  <c r="R879" i="27"/>
  <c r="R878" i="27"/>
  <c r="R877" i="27"/>
  <c r="R876" i="27"/>
  <c r="R875" i="27"/>
  <c r="R874" i="27"/>
  <c r="R873" i="27"/>
  <c r="R872" i="27"/>
  <c r="R871" i="27"/>
  <c r="R870" i="27"/>
  <c r="R869" i="27"/>
  <c r="R868" i="27"/>
  <c r="R867" i="27"/>
  <c r="R866" i="27"/>
  <c r="R865" i="27"/>
  <c r="R864" i="27"/>
  <c r="R863" i="27"/>
  <c r="R862" i="27"/>
  <c r="R861" i="27"/>
  <c r="R860" i="27"/>
  <c r="R859" i="27"/>
  <c r="R858" i="27"/>
  <c r="R857" i="27"/>
  <c r="R856" i="27"/>
  <c r="R855" i="27"/>
  <c r="R854" i="27"/>
  <c r="R853" i="27"/>
  <c r="R852" i="27"/>
  <c r="R851" i="27"/>
  <c r="R850" i="27"/>
  <c r="R849" i="27"/>
  <c r="R848" i="27"/>
  <c r="R847" i="27"/>
  <c r="R846" i="27"/>
  <c r="R845" i="27"/>
  <c r="R844" i="27"/>
  <c r="R843" i="27"/>
  <c r="R842" i="27"/>
  <c r="R841" i="27"/>
  <c r="R840" i="27"/>
  <c r="R839" i="27"/>
  <c r="R838" i="27"/>
  <c r="R837" i="27"/>
  <c r="R836" i="27"/>
  <c r="R835" i="27"/>
  <c r="R834" i="27"/>
  <c r="R833" i="27"/>
  <c r="R832" i="27"/>
  <c r="R831" i="27"/>
  <c r="R830" i="27"/>
  <c r="R829" i="27"/>
  <c r="R828" i="27"/>
  <c r="R827" i="27"/>
  <c r="R826" i="27"/>
  <c r="R825" i="27"/>
  <c r="R824" i="27"/>
  <c r="R823" i="27"/>
  <c r="R822" i="27"/>
  <c r="R821" i="27"/>
  <c r="R820" i="27"/>
  <c r="R819" i="27"/>
  <c r="R818" i="27"/>
  <c r="R817" i="27"/>
  <c r="R816" i="27"/>
  <c r="R815" i="27"/>
  <c r="R814" i="27"/>
  <c r="R813" i="27"/>
  <c r="R812" i="27"/>
  <c r="R811" i="27"/>
  <c r="R810" i="27"/>
  <c r="R809" i="27"/>
  <c r="R808" i="27"/>
  <c r="R807" i="27"/>
  <c r="R806" i="27"/>
  <c r="R805" i="27"/>
  <c r="R804" i="27"/>
  <c r="R803" i="27"/>
  <c r="R802" i="27"/>
  <c r="R801" i="27"/>
  <c r="R800" i="27"/>
  <c r="R799" i="27"/>
  <c r="R798" i="27"/>
  <c r="R797" i="27"/>
  <c r="R796" i="27"/>
  <c r="R795" i="27"/>
  <c r="R794" i="27"/>
  <c r="R793" i="27"/>
  <c r="R792" i="27"/>
  <c r="R791" i="27"/>
  <c r="R790" i="27"/>
  <c r="R789" i="27"/>
  <c r="R788" i="27"/>
  <c r="R787" i="27"/>
  <c r="R786" i="27"/>
  <c r="R785" i="27"/>
  <c r="R784" i="27"/>
  <c r="R783" i="27"/>
  <c r="R782" i="27"/>
  <c r="R781" i="27"/>
  <c r="R780" i="27"/>
  <c r="R779" i="27"/>
  <c r="R778" i="27"/>
  <c r="R777" i="27"/>
  <c r="R776" i="27"/>
  <c r="R775" i="27"/>
  <c r="R774" i="27"/>
  <c r="R773" i="27"/>
  <c r="R772" i="27"/>
  <c r="R771" i="27"/>
  <c r="R770" i="27"/>
  <c r="R769" i="27"/>
  <c r="R768" i="27"/>
  <c r="R767" i="27"/>
  <c r="R766" i="27"/>
  <c r="R765" i="27"/>
  <c r="R764" i="27"/>
  <c r="R763" i="27"/>
  <c r="R762" i="27"/>
  <c r="R761" i="27"/>
  <c r="R760" i="27"/>
  <c r="R759" i="27"/>
  <c r="R758" i="27"/>
  <c r="R757" i="27"/>
  <c r="R756" i="27"/>
  <c r="R755" i="27"/>
  <c r="R754" i="27"/>
  <c r="R753" i="27"/>
  <c r="R752" i="27"/>
  <c r="R751" i="27"/>
  <c r="R750" i="27"/>
  <c r="R749" i="27"/>
  <c r="R748" i="27"/>
  <c r="R747" i="27"/>
  <c r="R746" i="27"/>
  <c r="R745" i="27"/>
  <c r="R744" i="27"/>
  <c r="R743" i="27"/>
  <c r="R742" i="27"/>
  <c r="R741" i="27"/>
  <c r="R740" i="27"/>
  <c r="R739" i="27"/>
  <c r="R738" i="27"/>
  <c r="R737" i="27"/>
  <c r="R736" i="27"/>
  <c r="R735" i="27"/>
  <c r="R734" i="27"/>
  <c r="R733" i="27"/>
  <c r="R732" i="27"/>
  <c r="R731" i="27"/>
  <c r="R730" i="27"/>
  <c r="R729" i="27"/>
  <c r="R728" i="27"/>
  <c r="R727" i="27"/>
  <c r="R726" i="27"/>
  <c r="R725" i="27"/>
  <c r="R724" i="27"/>
  <c r="R723" i="27"/>
  <c r="R722" i="27"/>
  <c r="R721" i="27"/>
  <c r="R720" i="27"/>
  <c r="R719" i="27"/>
  <c r="R718" i="27"/>
  <c r="R717" i="27"/>
  <c r="R716" i="27"/>
  <c r="R715" i="27"/>
  <c r="R714" i="27"/>
  <c r="R713" i="27"/>
  <c r="R712" i="27"/>
  <c r="R711" i="27"/>
  <c r="R710" i="27"/>
  <c r="R709" i="27"/>
  <c r="R708" i="27"/>
  <c r="R707" i="27"/>
  <c r="R706" i="27"/>
  <c r="R705" i="27"/>
  <c r="R704" i="27"/>
  <c r="R703" i="27"/>
  <c r="R702" i="27"/>
  <c r="R701" i="27"/>
  <c r="R700" i="27"/>
  <c r="R699" i="27"/>
  <c r="R698" i="27"/>
  <c r="R697" i="27"/>
  <c r="R696" i="27"/>
  <c r="R695" i="27"/>
  <c r="R694" i="27"/>
  <c r="R693" i="27"/>
  <c r="R692" i="27"/>
  <c r="R691" i="27"/>
  <c r="R690" i="27"/>
  <c r="R689" i="27"/>
  <c r="R688" i="27"/>
  <c r="R687" i="27"/>
  <c r="R686" i="27"/>
  <c r="R685" i="27"/>
  <c r="R684" i="27"/>
  <c r="R683" i="27"/>
  <c r="R682" i="27"/>
  <c r="R681" i="27"/>
  <c r="R680" i="27"/>
  <c r="R679" i="27"/>
  <c r="R678" i="27"/>
  <c r="R677" i="27"/>
  <c r="R676" i="27"/>
  <c r="R675" i="27"/>
  <c r="R674" i="27"/>
  <c r="R673" i="27"/>
  <c r="R672" i="27"/>
  <c r="R671" i="27"/>
  <c r="R670" i="27"/>
  <c r="R669" i="27"/>
  <c r="R668" i="27"/>
  <c r="R667" i="27"/>
  <c r="R666" i="27"/>
  <c r="R665" i="27"/>
  <c r="R664" i="27"/>
  <c r="R663" i="27"/>
  <c r="R662" i="27"/>
  <c r="R661" i="27"/>
  <c r="R660" i="27"/>
  <c r="R659" i="27"/>
  <c r="R658" i="27"/>
  <c r="R657" i="27"/>
  <c r="R656" i="27"/>
  <c r="R655" i="27"/>
  <c r="R654" i="27"/>
  <c r="R653" i="27"/>
  <c r="R652" i="27"/>
  <c r="R651" i="27"/>
  <c r="R650" i="27"/>
  <c r="R649" i="27"/>
  <c r="R648" i="27"/>
  <c r="R647" i="27"/>
  <c r="R646" i="27"/>
  <c r="R645" i="27"/>
  <c r="R644" i="27"/>
  <c r="R643" i="27"/>
  <c r="R642" i="27"/>
  <c r="R641" i="27"/>
  <c r="R640" i="27"/>
  <c r="R639" i="27"/>
  <c r="R638" i="27"/>
  <c r="R637" i="27"/>
  <c r="R636" i="27"/>
  <c r="R635" i="27"/>
  <c r="R634" i="27"/>
  <c r="R633" i="27"/>
  <c r="R632" i="27"/>
  <c r="R631" i="27"/>
  <c r="R630" i="27"/>
  <c r="R629" i="27"/>
  <c r="R628" i="27"/>
  <c r="R627" i="27"/>
  <c r="R626" i="27"/>
  <c r="R625" i="27"/>
  <c r="R624" i="27"/>
  <c r="R623" i="27"/>
  <c r="R622" i="27"/>
  <c r="R621" i="27"/>
  <c r="R620" i="27"/>
  <c r="R619" i="27"/>
  <c r="R618" i="27"/>
  <c r="R617" i="27"/>
  <c r="R616" i="27"/>
  <c r="R615" i="27"/>
  <c r="R614" i="27"/>
  <c r="R613" i="27"/>
  <c r="R612" i="27"/>
  <c r="R611" i="27"/>
  <c r="R610" i="27"/>
  <c r="R609" i="27"/>
  <c r="R608" i="27"/>
  <c r="R607" i="27"/>
  <c r="R606" i="27"/>
  <c r="R605" i="27"/>
  <c r="R604" i="27"/>
  <c r="R603" i="27"/>
  <c r="R602" i="27"/>
  <c r="R601" i="27"/>
  <c r="R600" i="27"/>
  <c r="R599" i="27"/>
  <c r="R598" i="27"/>
  <c r="R597" i="27"/>
  <c r="R596" i="27"/>
  <c r="R595" i="27"/>
  <c r="R594" i="27"/>
  <c r="R593" i="27"/>
  <c r="R592" i="27"/>
  <c r="R591" i="27"/>
  <c r="R590" i="27"/>
  <c r="R589" i="27"/>
  <c r="R588" i="27"/>
  <c r="R587" i="27"/>
  <c r="R586" i="27"/>
  <c r="R585" i="27"/>
  <c r="R584" i="27"/>
  <c r="R583" i="27"/>
  <c r="R582" i="27"/>
  <c r="R581" i="27"/>
  <c r="R580" i="27"/>
  <c r="R579" i="27"/>
  <c r="R578" i="27"/>
  <c r="R577" i="27"/>
  <c r="R576" i="27"/>
  <c r="R575" i="27"/>
  <c r="R574" i="27"/>
  <c r="R573" i="27"/>
  <c r="R572" i="27"/>
  <c r="R571" i="27"/>
  <c r="R570" i="27"/>
  <c r="R569" i="27"/>
  <c r="R568" i="27"/>
  <c r="R567" i="27"/>
  <c r="R566" i="27"/>
  <c r="R565" i="27"/>
  <c r="R564" i="27"/>
  <c r="R563" i="27"/>
  <c r="R562" i="27"/>
  <c r="R561" i="27"/>
  <c r="R560" i="27"/>
  <c r="R559" i="27"/>
  <c r="R558" i="27"/>
  <c r="R557" i="27"/>
  <c r="R556" i="27"/>
  <c r="R555" i="27"/>
  <c r="R554" i="27"/>
  <c r="R553" i="27"/>
  <c r="R552" i="27"/>
  <c r="R551" i="27"/>
  <c r="R550" i="27"/>
  <c r="R549" i="27"/>
  <c r="R548" i="27"/>
  <c r="R547" i="27"/>
  <c r="R546" i="27"/>
  <c r="R545" i="27"/>
  <c r="R544" i="27"/>
  <c r="R543" i="27"/>
  <c r="R542" i="27"/>
  <c r="R541" i="27"/>
  <c r="R540" i="27"/>
  <c r="R539" i="27"/>
  <c r="R538" i="27"/>
  <c r="R537" i="27"/>
  <c r="R536" i="27"/>
  <c r="R535" i="27"/>
  <c r="R534" i="27"/>
  <c r="R533" i="27"/>
  <c r="R532" i="27"/>
  <c r="R531" i="27"/>
  <c r="R530" i="27"/>
  <c r="R529" i="27"/>
  <c r="R528" i="27"/>
  <c r="R527" i="27"/>
  <c r="R526" i="27"/>
  <c r="R525" i="27"/>
  <c r="R524" i="27"/>
  <c r="R523" i="27"/>
  <c r="R522" i="27"/>
  <c r="R521" i="27"/>
  <c r="R520" i="27"/>
  <c r="R519" i="27"/>
  <c r="R518" i="27"/>
  <c r="R517" i="27"/>
  <c r="R516" i="27"/>
  <c r="R515" i="27"/>
  <c r="R514" i="27"/>
  <c r="R513" i="27"/>
  <c r="R512" i="27"/>
  <c r="R511" i="27"/>
  <c r="R510" i="27"/>
  <c r="R509" i="27"/>
  <c r="R508" i="27"/>
  <c r="R507" i="27"/>
  <c r="R506" i="27"/>
  <c r="R505" i="27"/>
  <c r="R504" i="27"/>
  <c r="R503" i="27"/>
  <c r="R502" i="27"/>
  <c r="R501" i="27"/>
  <c r="R500" i="27"/>
  <c r="R499" i="27"/>
  <c r="R498" i="27"/>
  <c r="R497" i="27"/>
  <c r="R496" i="27"/>
  <c r="R495" i="27"/>
  <c r="R494" i="27"/>
  <c r="R493" i="27"/>
  <c r="R492" i="27"/>
  <c r="R491" i="27"/>
  <c r="R490" i="27"/>
  <c r="R489" i="27"/>
  <c r="R488" i="27"/>
  <c r="R487" i="27"/>
  <c r="R486" i="27"/>
  <c r="R485" i="27"/>
  <c r="R484" i="27"/>
  <c r="R483" i="27"/>
  <c r="R482" i="27"/>
  <c r="R481" i="27"/>
  <c r="R480" i="27"/>
  <c r="R479" i="27"/>
  <c r="R478" i="27"/>
  <c r="R477" i="27"/>
  <c r="R476" i="27"/>
  <c r="R475" i="27"/>
  <c r="R474" i="27"/>
  <c r="R473" i="27"/>
  <c r="R472" i="27"/>
  <c r="R471" i="27"/>
  <c r="R470" i="27"/>
  <c r="R469" i="27"/>
  <c r="R468" i="27"/>
  <c r="R467" i="27"/>
  <c r="R466" i="27"/>
  <c r="R465" i="27"/>
  <c r="R464" i="27"/>
  <c r="R463" i="27"/>
  <c r="R462" i="27"/>
  <c r="R461" i="27"/>
  <c r="R460" i="27"/>
  <c r="R459" i="27"/>
  <c r="R458" i="27"/>
  <c r="R457" i="27"/>
  <c r="R456" i="27"/>
  <c r="R455" i="27"/>
  <c r="R454" i="27"/>
  <c r="R453" i="27"/>
  <c r="R452" i="27"/>
  <c r="R451" i="27"/>
  <c r="R450" i="27"/>
  <c r="R449" i="27"/>
  <c r="R448" i="27"/>
  <c r="R447" i="27"/>
  <c r="R446" i="27"/>
  <c r="R445" i="27"/>
  <c r="R444" i="27"/>
  <c r="R443" i="27"/>
  <c r="R442" i="27"/>
  <c r="R441" i="27"/>
  <c r="R440" i="27"/>
  <c r="R439" i="27"/>
  <c r="R438" i="27"/>
  <c r="R437" i="27"/>
  <c r="R436" i="27"/>
  <c r="R435" i="27"/>
  <c r="R434" i="27"/>
  <c r="R433" i="27"/>
  <c r="R432" i="27"/>
  <c r="R431" i="27"/>
  <c r="R430" i="27"/>
  <c r="R429" i="27"/>
  <c r="R428" i="27"/>
  <c r="R427" i="27"/>
  <c r="R426" i="27"/>
  <c r="R425" i="27"/>
  <c r="R424" i="27"/>
  <c r="R423" i="27"/>
  <c r="R422" i="27"/>
  <c r="R421" i="27"/>
  <c r="R420" i="27"/>
  <c r="R419" i="27"/>
  <c r="R418" i="27"/>
  <c r="R417" i="27"/>
  <c r="R416" i="27"/>
  <c r="R415" i="27"/>
  <c r="R414" i="27"/>
  <c r="R413" i="27"/>
  <c r="R412" i="27"/>
  <c r="R411" i="27"/>
  <c r="R410" i="27"/>
  <c r="R409" i="27"/>
  <c r="R408" i="27"/>
  <c r="R407" i="27"/>
  <c r="R406" i="27"/>
  <c r="R405" i="27"/>
  <c r="R404" i="27"/>
  <c r="R403" i="27"/>
  <c r="R402" i="27"/>
  <c r="R401" i="27"/>
  <c r="R400" i="27"/>
  <c r="R399" i="27"/>
  <c r="R398" i="27"/>
  <c r="R397" i="27"/>
  <c r="R396" i="27"/>
  <c r="R395" i="27"/>
  <c r="R394" i="27"/>
  <c r="R393" i="27"/>
  <c r="R392" i="27"/>
  <c r="R391" i="27"/>
  <c r="R390" i="27"/>
  <c r="R389" i="27"/>
  <c r="R388" i="27"/>
  <c r="R387" i="27"/>
  <c r="R386" i="27"/>
  <c r="R385" i="27"/>
  <c r="R384" i="27"/>
  <c r="R383" i="27"/>
  <c r="R382" i="27"/>
  <c r="R381" i="27"/>
  <c r="R380" i="27"/>
  <c r="R379" i="27"/>
  <c r="R378" i="27"/>
  <c r="R377" i="27"/>
  <c r="R376" i="27"/>
  <c r="R375" i="27"/>
  <c r="R374" i="27"/>
  <c r="R373" i="27"/>
  <c r="R372" i="27"/>
  <c r="R371" i="27"/>
  <c r="R370" i="27"/>
  <c r="R369" i="27"/>
  <c r="R368" i="27"/>
  <c r="R367" i="27"/>
  <c r="R366" i="27"/>
  <c r="R365" i="27"/>
  <c r="R364" i="27"/>
  <c r="R363" i="27"/>
  <c r="R362" i="27"/>
  <c r="R361" i="27"/>
  <c r="R360" i="27"/>
  <c r="R359" i="27"/>
  <c r="R358" i="27"/>
  <c r="R357" i="27"/>
  <c r="R356" i="27"/>
  <c r="R355" i="27"/>
  <c r="R354" i="27"/>
  <c r="R353" i="27"/>
  <c r="R352" i="27"/>
  <c r="R351" i="27"/>
  <c r="R350" i="27"/>
  <c r="R349" i="27"/>
  <c r="R348" i="27"/>
  <c r="R347" i="27"/>
  <c r="R346" i="27"/>
  <c r="R345" i="27"/>
  <c r="R344" i="27"/>
  <c r="R343" i="27"/>
  <c r="R342" i="27"/>
  <c r="R341" i="27"/>
  <c r="R340" i="27"/>
  <c r="R339" i="27"/>
  <c r="R338" i="27"/>
  <c r="R337" i="27"/>
  <c r="R336" i="27"/>
  <c r="R335" i="27"/>
  <c r="R334" i="27"/>
  <c r="R333" i="27"/>
  <c r="R332" i="27"/>
  <c r="R331" i="27"/>
  <c r="R330" i="27"/>
  <c r="R329" i="27"/>
  <c r="R328" i="27"/>
  <c r="R327" i="27"/>
  <c r="R326" i="27"/>
  <c r="R325" i="27"/>
  <c r="R324" i="27"/>
  <c r="R323" i="27"/>
  <c r="R322" i="27"/>
  <c r="R321" i="27"/>
  <c r="R320" i="27"/>
  <c r="R319" i="27"/>
  <c r="R318" i="27"/>
  <c r="R317" i="27"/>
  <c r="R316" i="27"/>
  <c r="R315" i="27"/>
  <c r="R314" i="27"/>
  <c r="R313" i="27"/>
  <c r="R312" i="27"/>
  <c r="R311" i="27"/>
  <c r="R310" i="27"/>
  <c r="R309" i="27"/>
  <c r="R308" i="27"/>
  <c r="R307" i="27"/>
  <c r="R306" i="27"/>
  <c r="R305" i="27"/>
  <c r="R304" i="27"/>
  <c r="R303" i="27"/>
  <c r="R302" i="27"/>
  <c r="R301" i="27"/>
  <c r="R300" i="27"/>
  <c r="R299" i="27"/>
  <c r="R298" i="27"/>
  <c r="R297" i="27"/>
  <c r="R296" i="27"/>
  <c r="R295" i="27"/>
  <c r="R294" i="27"/>
  <c r="R293" i="27"/>
  <c r="R292" i="27"/>
  <c r="R291" i="27"/>
  <c r="R290" i="27"/>
  <c r="R289" i="27"/>
  <c r="R288" i="27"/>
  <c r="R287" i="27"/>
  <c r="R286" i="27"/>
  <c r="R285" i="27"/>
  <c r="R284" i="27"/>
  <c r="R283" i="27"/>
  <c r="R282" i="27"/>
  <c r="R281" i="27"/>
  <c r="R280" i="27"/>
  <c r="R279" i="27"/>
  <c r="R278" i="27"/>
  <c r="R277" i="27"/>
  <c r="R276" i="27"/>
  <c r="R275" i="27"/>
  <c r="R274" i="27"/>
  <c r="R273" i="27"/>
  <c r="R272" i="27"/>
  <c r="R271" i="27"/>
  <c r="R270" i="27"/>
  <c r="R269" i="27"/>
  <c r="R268" i="27"/>
  <c r="R267" i="27"/>
  <c r="R266" i="27"/>
  <c r="R265" i="27"/>
  <c r="R264" i="27"/>
  <c r="R263" i="27"/>
  <c r="R262" i="27"/>
  <c r="R261" i="27"/>
  <c r="R260" i="27"/>
  <c r="R259" i="27"/>
  <c r="R258" i="27"/>
  <c r="R257" i="27"/>
  <c r="R256" i="27"/>
  <c r="R255" i="27"/>
  <c r="R254" i="27"/>
  <c r="R253" i="27"/>
  <c r="R252" i="27"/>
  <c r="R251" i="27"/>
  <c r="R250" i="27"/>
  <c r="R249" i="27"/>
  <c r="R248" i="27"/>
  <c r="R247" i="27"/>
  <c r="R246" i="27"/>
  <c r="R245" i="27"/>
  <c r="R244" i="27"/>
  <c r="R243" i="27"/>
  <c r="R242" i="27"/>
  <c r="R241" i="27"/>
  <c r="R240" i="27"/>
  <c r="R239" i="27"/>
  <c r="R238" i="27"/>
  <c r="R237" i="27"/>
  <c r="R236" i="27"/>
  <c r="R235" i="27"/>
  <c r="R234" i="27"/>
  <c r="R233" i="27"/>
  <c r="R232" i="27"/>
  <c r="R231" i="27"/>
  <c r="R230" i="27"/>
  <c r="R229" i="27"/>
  <c r="R228" i="27"/>
  <c r="R227" i="27"/>
  <c r="R226" i="27"/>
  <c r="R225" i="27"/>
  <c r="R224" i="27"/>
  <c r="R223" i="27"/>
  <c r="R222" i="27"/>
  <c r="R221" i="27"/>
  <c r="R220" i="27"/>
  <c r="R219" i="27"/>
  <c r="R218" i="27"/>
  <c r="R217" i="27"/>
  <c r="R216" i="27"/>
  <c r="R215" i="27"/>
  <c r="R214" i="27"/>
  <c r="R213" i="27"/>
  <c r="R212" i="27"/>
  <c r="R211" i="27"/>
  <c r="R210" i="27"/>
  <c r="R209" i="27"/>
  <c r="R208" i="27"/>
  <c r="R207" i="27"/>
  <c r="R206" i="27"/>
  <c r="R205" i="27"/>
  <c r="R204" i="27"/>
  <c r="R203" i="27"/>
  <c r="R202" i="27"/>
  <c r="R201" i="27"/>
  <c r="R200" i="27"/>
  <c r="R199" i="27"/>
  <c r="R198" i="27"/>
  <c r="R197" i="27"/>
  <c r="R196" i="27"/>
  <c r="R195" i="27"/>
  <c r="R194" i="27"/>
  <c r="R193" i="27"/>
  <c r="R192" i="27"/>
  <c r="R191" i="27"/>
  <c r="R190" i="27"/>
  <c r="R189" i="27"/>
  <c r="R188" i="27"/>
  <c r="R187" i="27"/>
  <c r="R186" i="27"/>
  <c r="R185" i="27"/>
  <c r="R184" i="27"/>
  <c r="R183" i="27"/>
  <c r="R182" i="27"/>
  <c r="R181" i="27"/>
  <c r="R180" i="27"/>
  <c r="R179" i="27"/>
  <c r="R178" i="27"/>
  <c r="R177" i="27"/>
  <c r="R176" i="27"/>
  <c r="R175" i="27"/>
  <c r="R174" i="27"/>
  <c r="R173" i="27"/>
  <c r="R172" i="27"/>
  <c r="R171" i="27"/>
  <c r="R170" i="27"/>
  <c r="R169" i="27"/>
  <c r="R168" i="27"/>
  <c r="R167" i="27"/>
  <c r="R166" i="27"/>
  <c r="R165" i="27"/>
  <c r="R164" i="27"/>
  <c r="R163" i="27"/>
  <c r="R162" i="27"/>
  <c r="R161" i="27"/>
  <c r="R160" i="27"/>
  <c r="R159" i="27"/>
  <c r="R158" i="27"/>
  <c r="R157" i="27"/>
  <c r="R156" i="27"/>
  <c r="R155" i="27"/>
  <c r="R154" i="27"/>
  <c r="R153" i="27"/>
  <c r="R152" i="27"/>
  <c r="R151" i="27"/>
  <c r="R150" i="27"/>
  <c r="R149" i="27"/>
  <c r="R148" i="27"/>
  <c r="R147" i="27"/>
  <c r="R146" i="27"/>
  <c r="R145" i="27"/>
  <c r="R144" i="27"/>
  <c r="R143" i="27"/>
  <c r="R142" i="27"/>
  <c r="R141" i="27"/>
  <c r="R140" i="27"/>
  <c r="R139" i="27"/>
  <c r="R138" i="27"/>
  <c r="R137" i="27"/>
  <c r="R136" i="27"/>
  <c r="R135" i="27"/>
  <c r="R134" i="27"/>
  <c r="R133" i="27"/>
  <c r="R132" i="27"/>
  <c r="R131" i="27"/>
  <c r="R130" i="27"/>
  <c r="R129" i="27"/>
  <c r="R128" i="27"/>
  <c r="R127" i="27"/>
  <c r="R126" i="27"/>
  <c r="R125" i="27"/>
  <c r="R124" i="27"/>
  <c r="R123" i="27"/>
  <c r="R122" i="27"/>
  <c r="R121" i="27"/>
  <c r="R120" i="27"/>
  <c r="R119" i="27"/>
  <c r="R118" i="27"/>
  <c r="R117" i="27"/>
  <c r="R116" i="27"/>
  <c r="R115" i="27"/>
  <c r="R114" i="27"/>
  <c r="R113" i="27"/>
  <c r="R112" i="27"/>
  <c r="R111" i="27"/>
  <c r="R110" i="27"/>
  <c r="R109" i="27"/>
  <c r="R108" i="27"/>
  <c r="R107" i="27"/>
  <c r="R106" i="27"/>
  <c r="R105" i="27"/>
  <c r="R104" i="27"/>
  <c r="R103" i="27"/>
  <c r="R102" i="27"/>
  <c r="R101" i="27"/>
  <c r="R100" i="27"/>
  <c r="R99" i="27"/>
  <c r="R98" i="27"/>
  <c r="R97" i="27"/>
  <c r="R96" i="27"/>
  <c r="R95" i="27"/>
  <c r="R94" i="27"/>
  <c r="R93" i="27"/>
  <c r="R92" i="27"/>
  <c r="R91" i="27"/>
  <c r="R90" i="27"/>
  <c r="R89" i="27"/>
  <c r="R88" i="27"/>
  <c r="R87" i="27"/>
  <c r="R86" i="27"/>
  <c r="R85" i="27"/>
  <c r="R84" i="27"/>
  <c r="R83" i="27"/>
  <c r="R82" i="27"/>
  <c r="R81" i="27"/>
  <c r="R80" i="27"/>
  <c r="R79" i="27"/>
  <c r="R78" i="27"/>
  <c r="R77" i="27"/>
  <c r="R76" i="27"/>
  <c r="R75" i="27"/>
  <c r="R74" i="27"/>
  <c r="R73" i="27"/>
  <c r="R72" i="27"/>
  <c r="R71" i="27"/>
  <c r="R70" i="27"/>
  <c r="R69" i="27"/>
  <c r="R68" i="27"/>
  <c r="R67" i="27"/>
  <c r="R66" i="27"/>
  <c r="R65" i="27"/>
  <c r="R64" i="27"/>
  <c r="R63" i="27"/>
  <c r="R62" i="27"/>
  <c r="R61" i="27"/>
  <c r="R60" i="27"/>
  <c r="R59" i="27"/>
  <c r="R58" i="27"/>
  <c r="R57" i="27"/>
  <c r="R56" i="27"/>
  <c r="R55" i="27"/>
  <c r="R54" i="27"/>
  <c r="R53" i="27"/>
  <c r="R52" i="27"/>
  <c r="R51" i="27"/>
  <c r="R50" i="27"/>
  <c r="R49" i="27"/>
  <c r="R48" i="27"/>
  <c r="R47" i="27"/>
  <c r="R46" i="27"/>
  <c r="R45" i="27"/>
  <c r="R44" i="27"/>
  <c r="R43" i="27"/>
  <c r="R42" i="27"/>
  <c r="R41" i="27"/>
  <c r="R40" i="27"/>
  <c r="R39" i="27"/>
  <c r="R38" i="27"/>
  <c r="R37" i="27"/>
  <c r="R36" i="27"/>
  <c r="R35" i="27"/>
  <c r="R34" i="27"/>
  <c r="R33" i="27"/>
  <c r="R32" i="27"/>
  <c r="R31" i="27"/>
  <c r="R30" i="27"/>
  <c r="R29" i="27"/>
  <c r="R28" i="27"/>
  <c r="R27" i="27"/>
  <c r="R26" i="27"/>
  <c r="R25" i="27"/>
  <c r="R24" i="27"/>
  <c r="R23" i="27"/>
  <c r="R22" i="27"/>
  <c r="R21" i="27"/>
  <c r="R20" i="27"/>
  <c r="R19" i="27"/>
  <c r="R18" i="27"/>
  <c r="R17" i="27"/>
  <c r="R16" i="27"/>
  <c r="R15" i="27"/>
  <c r="R14" i="27"/>
  <c r="R13" i="27"/>
  <c r="R12" i="27"/>
  <c r="R11" i="27"/>
  <c r="R10" i="27"/>
  <c r="R9" i="27"/>
  <c r="R8" i="27"/>
  <c r="R7" i="27"/>
  <c r="R6" i="27"/>
  <c r="R5" i="27"/>
  <c r="R4" i="27"/>
  <c r="R3" i="27"/>
  <c r="R2" i="27"/>
  <c r="G10" i="27"/>
  <c r="P1201" i="27" l="1"/>
  <c r="O1201" i="27"/>
  <c r="N1201" i="27"/>
  <c r="M1201" i="27"/>
  <c r="Q1201" i="27" s="1"/>
  <c r="L1201" i="27"/>
  <c r="K1201" i="27"/>
  <c r="J1201" i="27"/>
  <c r="I1201" i="27"/>
  <c r="H1201" i="27"/>
  <c r="G1201" i="27"/>
  <c r="F1201" i="27"/>
  <c r="E1201" i="27"/>
  <c r="D1201" i="27"/>
  <c r="C1201" i="27"/>
  <c r="B1201" i="27"/>
  <c r="P1200" i="27"/>
  <c r="O1200" i="27"/>
  <c r="N1200" i="27"/>
  <c r="M1200" i="27"/>
  <c r="L1200" i="27"/>
  <c r="K1200" i="27"/>
  <c r="J1200" i="27"/>
  <c r="I1200" i="27"/>
  <c r="H1200" i="27"/>
  <c r="G1200" i="27"/>
  <c r="F1200" i="27"/>
  <c r="E1200" i="27"/>
  <c r="D1200" i="27"/>
  <c r="C1200" i="27"/>
  <c r="B1200" i="27"/>
  <c r="P1199" i="27"/>
  <c r="O1199" i="27"/>
  <c r="N1199" i="27"/>
  <c r="M1199" i="27"/>
  <c r="L1199" i="27"/>
  <c r="K1199" i="27"/>
  <c r="J1199" i="27"/>
  <c r="I1199" i="27"/>
  <c r="H1199" i="27"/>
  <c r="G1199" i="27"/>
  <c r="F1199" i="27"/>
  <c r="E1199" i="27"/>
  <c r="D1199" i="27"/>
  <c r="C1199" i="27"/>
  <c r="B1199" i="27"/>
  <c r="P1198" i="27"/>
  <c r="O1198" i="27"/>
  <c r="N1198" i="27"/>
  <c r="M1198" i="27"/>
  <c r="Q1198" i="27" s="1"/>
  <c r="L1198" i="27"/>
  <c r="K1198" i="27"/>
  <c r="J1198" i="27"/>
  <c r="I1198" i="27"/>
  <c r="H1198" i="27"/>
  <c r="G1198" i="27"/>
  <c r="F1198" i="27"/>
  <c r="E1198" i="27"/>
  <c r="D1198" i="27"/>
  <c r="C1198" i="27"/>
  <c r="B1198" i="27"/>
  <c r="P1197" i="27"/>
  <c r="O1197" i="27"/>
  <c r="N1197" i="27"/>
  <c r="M1197" i="27"/>
  <c r="Q1197" i="27" s="1"/>
  <c r="L1197" i="27"/>
  <c r="K1197" i="27"/>
  <c r="J1197" i="27"/>
  <c r="I1197" i="27"/>
  <c r="H1197" i="27"/>
  <c r="G1197" i="27"/>
  <c r="F1197" i="27"/>
  <c r="E1197" i="27"/>
  <c r="D1197" i="27"/>
  <c r="C1197" i="27"/>
  <c r="B1197" i="27"/>
  <c r="P1196" i="27"/>
  <c r="O1196" i="27"/>
  <c r="N1196" i="27"/>
  <c r="M1196" i="27"/>
  <c r="L1196" i="27"/>
  <c r="K1196" i="27"/>
  <c r="J1196" i="27"/>
  <c r="I1196" i="27"/>
  <c r="H1196" i="27"/>
  <c r="G1196" i="27"/>
  <c r="F1196" i="27"/>
  <c r="E1196" i="27"/>
  <c r="D1196" i="27"/>
  <c r="C1196" i="27"/>
  <c r="B1196" i="27"/>
  <c r="P1195" i="27"/>
  <c r="O1195" i="27"/>
  <c r="N1195" i="27"/>
  <c r="M1195" i="27"/>
  <c r="L1195" i="27"/>
  <c r="K1195" i="27"/>
  <c r="J1195" i="27"/>
  <c r="I1195" i="27"/>
  <c r="H1195" i="27"/>
  <c r="G1195" i="27"/>
  <c r="F1195" i="27"/>
  <c r="E1195" i="27"/>
  <c r="D1195" i="27"/>
  <c r="C1195" i="27"/>
  <c r="B1195" i="27"/>
  <c r="P1194" i="27"/>
  <c r="O1194" i="27"/>
  <c r="N1194" i="27"/>
  <c r="M1194" i="27"/>
  <c r="L1194" i="27"/>
  <c r="K1194" i="27"/>
  <c r="J1194" i="27"/>
  <c r="I1194" i="27"/>
  <c r="H1194" i="27"/>
  <c r="G1194" i="27"/>
  <c r="F1194" i="27"/>
  <c r="E1194" i="27"/>
  <c r="D1194" i="27"/>
  <c r="C1194" i="27"/>
  <c r="B1194" i="27"/>
  <c r="P1193" i="27"/>
  <c r="O1193" i="27"/>
  <c r="N1193" i="27"/>
  <c r="M1193" i="27"/>
  <c r="Q1193" i="27" s="1"/>
  <c r="L1193" i="27"/>
  <c r="K1193" i="27"/>
  <c r="J1193" i="27"/>
  <c r="I1193" i="27"/>
  <c r="H1193" i="27"/>
  <c r="G1193" i="27"/>
  <c r="F1193" i="27"/>
  <c r="E1193" i="27"/>
  <c r="D1193" i="27"/>
  <c r="C1193" i="27"/>
  <c r="B1193" i="27"/>
  <c r="P1192" i="27"/>
  <c r="O1192" i="27"/>
  <c r="N1192" i="27"/>
  <c r="M1192" i="27"/>
  <c r="L1192" i="27"/>
  <c r="K1192" i="27"/>
  <c r="J1192" i="27"/>
  <c r="I1192" i="27"/>
  <c r="H1192" i="27"/>
  <c r="G1192" i="27"/>
  <c r="F1192" i="27"/>
  <c r="E1192" i="27"/>
  <c r="D1192" i="27"/>
  <c r="C1192" i="27"/>
  <c r="B1192" i="27"/>
  <c r="P1191" i="27"/>
  <c r="O1191" i="27"/>
  <c r="N1191" i="27"/>
  <c r="M1191" i="27"/>
  <c r="L1191" i="27"/>
  <c r="K1191" i="27"/>
  <c r="J1191" i="27"/>
  <c r="I1191" i="27"/>
  <c r="H1191" i="27"/>
  <c r="G1191" i="27"/>
  <c r="F1191" i="27"/>
  <c r="E1191" i="27"/>
  <c r="D1191" i="27"/>
  <c r="C1191" i="27"/>
  <c r="B1191" i="27"/>
  <c r="P1190" i="27"/>
  <c r="O1190" i="27"/>
  <c r="N1190" i="27"/>
  <c r="M1190" i="27"/>
  <c r="L1190" i="27"/>
  <c r="K1190" i="27"/>
  <c r="J1190" i="27"/>
  <c r="I1190" i="27"/>
  <c r="H1190" i="27"/>
  <c r="G1190" i="27"/>
  <c r="F1190" i="27"/>
  <c r="E1190" i="27"/>
  <c r="D1190" i="27"/>
  <c r="C1190" i="27"/>
  <c r="B1190" i="27"/>
  <c r="P1189" i="27"/>
  <c r="O1189" i="27"/>
  <c r="N1189" i="27"/>
  <c r="M1189" i="27"/>
  <c r="Q1189" i="27" s="1"/>
  <c r="L1189" i="27"/>
  <c r="K1189" i="27"/>
  <c r="J1189" i="27"/>
  <c r="I1189" i="27"/>
  <c r="H1189" i="27"/>
  <c r="G1189" i="27"/>
  <c r="F1189" i="27"/>
  <c r="E1189" i="27"/>
  <c r="D1189" i="27"/>
  <c r="C1189" i="27"/>
  <c r="B1189" i="27"/>
  <c r="P1188" i="27"/>
  <c r="O1188" i="27"/>
  <c r="N1188" i="27"/>
  <c r="M1188" i="27"/>
  <c r="Q1188" i="27" s="1"/>
  <c r="L1188" i="27"/>
  <c r="K1188" i="27"/>
  <c r="J1188" i="27"/>
  <c r="I1188" i="27"/>
  <c r="H1188" i="27"/>
  <c r="G1188" i="27"/>
  <c r="F1188" i="27"/>
  <c r="E1188" i="27"/>
  <c r="D1188" i="27"/>
  <c r="C1188" i="27"/>
  <c r="B1188" i="27"/>
  <c r="P1187" i="27"/>
  <c r="O1187" i="27"/>
  <c r="N1187" i="27"/>
  <c r="M1187" i="27"/>
  <c r="Q1187" i="27" s="1"/>
  <c r="L1187" i="27"/>
  <c r="K1187" i="27"/>
  <c r="J1187" i="27"/>
  <c r="I1187" i="27"/>
  <c r="H1187" i="27"/>
  <c r="G1187" i="27"/>
  <c r="F1187" i="27"/>
  <c r="E1187" i="27"/>
  <c r="D1187" i="27"/>
  <c r="C1187" i="27"/>
  <c r="B1187" i="27"/>
  <c r="P1186" i="27"/>
  <c r="O1186" i="27"/>
  <c r="N1186" i="27"/>
  <c r="M1186" i="27"/>
  <c r="Q1186" i="27" s="1"/>
  <c r="L1186" i="27"/>
  <c r="K1186" i="27"/>
  <c r="J1186" i="27"/>
  <c r="I1186" i="27"/>
  <c r="H1186" i="27"/>
  <c r="G1186" i="27"/>
  <c r="F1186" i="27"/>
  <c r="E1186" i="27"/>
  <c r="D1186" i="27"/>
  <c r="C1186" i="27"/>
  <c r="B1186" i="27"/>
  <c r="P1185" i="27"/>
  <c r="O1185" i="27"/>
  <c r="N1185" i="27"/>
  <c r="M1185" i="27"/>
  <c r="Q1185" i="27" s="1"/>
  <c r="L1185" i="27"/>
  <c r="K1185" i="27"/>
  <c r="J1185" i="27"/>
  <c r="I1185" i="27"/>
  <c r="H1185" i="27"/>
  <c r="G1185" i="27"/>
  <c r="F1185" i="27"/>
  <c r="E1185" i="27"/>
  <c r="D1185" i="27"/>
  <c r="C1185" i="27"/>
  <c r="B1185" i="27"/>
  <c r="P1184" i="27"/>
  <c r="O1184" i="27"/>
  <c r="N1184" i="27"/>
  <c r="M1184" i="27"/>
  <c r="L1184" i="27"/>
  <c r="K1184" i="27"/>
  <c r="J1184" i="27"/>
  <c r="I1184" i="27"/>
  <c r="H1184" i="27"/>
  <c r="G1184" i="27"/>
  <c r="F1184" i="27"/>
  <c r="E1184" i="27"/>
  <c r="D1184" i="27"/>
  <c r="C1184" i="27"/>
  <c r="B1184" i="27"/>
  <c r="P1183" i="27"/>
  <c r="O1183" i="27"/>
  <c r="N1183" i="27"/>
  <c r="M1183" i="27"/>
  <c r="L1183" i="27"/>
  <c r="K1183" i="27"/>
  <c r="J1183" i="27"/>
  <c r="I1183" i="27"/>
  <c r="H1183" i="27"/>
  <c r="G1183" i="27"/>
  <c r="F1183" i="27"/>
  <c r="E1183" i="27"/>
  <c r="D1183" i="27"/>
  <c r="C1183" i="27"/>
  <c r="B1183" i="27"/>
  <c r="P1182" i="27"/>
  <c r="O1182" i="27"/>
  <c r="N1182" i="27"/>
  <c r="M1182" i="27"/>
  <c r="L1182" i="27"/>
  <c r="K1182" i="27"/>
  <c r="J1182" i="27"/>
  <c r="I1182" i="27"/>
  <c r="H1182" i="27"/>
  <c r="G1182" i="27"/>
  <c r="F1182" i="27"/>
  <c r="E1182" i="27"/>
  <c r="D1182" i="27"/>
  <c r="C1182" i="27"/>
  <c r="B1182" i="27"/>
  <c r="P1181" i="27"/>
  <c r="O1181" i="27"/>
  <c r="N1181" i="27"/>
  <c r="M1181" i="27"/>
  <c r="Q1181" i="27" s="1"/>
  <c r="L1181" i="27"/>
  <c r="K1181" i="27"/>
  <c r="J1181" i="27"/>
  <c r="I1181" i="27"/>
  <c r="H1181" i="27"/>
  <c r="G1181" i="27"/>
  <c r="F1181" i="27"/>
  <c r="E1181" i="27"/>
  <c r="D1181" i="27"/>
  <c r="C1181" i="27"/>
  <c r="B1181" i="27"/>
  <c r="P1180" i="27"/>
  <c r="O1180" i="27"/>
  <c r="N1180" i="27"/>
  <c r="M1180" i="27"/>
  <c r="Q1180" i="27" s="1"/>
  <c r="L1180" i="27"/>
  <c r="K1180" i="27"/>
  <c r="J1180" i="27"/>
  <c r="I1180" i="27"/>
  <c r="H1180" i="27"/>
  <c r="G1180" i="27"/>
  <c r="F1180" i="27"/>
  <c r="E1180" i="27"/>
  <c r="D1180" i="27"/>
  <c r="C1180" i="27"/>
  <c r="B1180" i="27"/>
  <c r="P1179" i="27"/>
  <c r="O1179" i="27"/>
  <c r="N1179" i="27"/>
  <c r="M1179" i="27"/>
  <c r="Q1179" i="27" s="1"/>
  <c r="L1179" i="27"/>
  <c r="K1179" i="27"/>
  <c r="J1179" i="27"/>
  <c r="I1179" i="27"/>
  <c r="H1179" i="27"/>
  <c r="G1179" i="27"/>
  <c r="F1179" i="27"/>
  <c r="E1179" i="27"/>
  <c r="D1179" i="27"/>
  <c r="C1179" i="27"/>
  <c r="B1179" i="27"/>
  <c r="P1178" i="27"/>
  <c r="O1178" i="27"/>
  <c r="N1178" i="27"/>
  <c r="M1178" i="27"/>
  <c r="Q1178" i="27" s="1"/>
  <c r="L1178" i="27"/>
  <c r="K1178" i="27"/>
  <c r="J1178" i="27"/>
  <c r="I1178" i="27"/>
  <c r="H1178" i="27"/>
  <c r="G1178" i="27"/>
  <c r="F1178" i="27"/>
  <c r="E1178" i="27"/>
  <c r="D1178" i="27"/>
  <c r="C1178" i="27"/>
  <c r="B1178" i="27"/>
  <c r="P1177" i="27"/>
  <c r="O1177" i="27"/>
  <c r="N1177" i="27"/>
  <c r="M1177" i="27"/>
  <c r="Q1177" i="27" s="1"/>
  <c r="L1177" i="27"/>
  <c r="K1177" i="27"/>
  <c r="J1177" i="27"/>
  <c r="I1177" i="27"/>
  <c r="H1177" i="27"/>
  <c r="G1177" i="27"/>
  <c r="F1177" i="27"/>
  <c r="E1177" i="27"/>
  <c r="D1177" i="27"/>
  <c r="C1177" i="27"/>
  <c r="B1177" i="27"/>
  <c r="P1176" i="27"/>
  <c r="O1176" i="27"/>
  <c r="N1176" i="27"/>
  <c r="M1176" i="27"/>
  <c r="L1176" i="27"/>
  <c r="K1176" i="27"/>
  <c r="J1176" i="27"/>
  <c r="I1176" i="27"/>
  <c r="H1176" i="27"/>
  <c r="G1176" i="27"/>
  <c r="F1176" i="27"/>
  <c r="E1176" i="27"/>
  <c r="D1176" i="27"/>
  <c r="C1176" i="27"/>
  <c r="B1176" i="27"/>
  <c r="P1175" i="27"/>
  <c r="O1175" i="27"/>
  <c r="N1175" i="27"/>
  <c r="M1175" i="27"/>
  <c r="L1175" i="27"/>
  <c r="K1175" i="27"/>
  <c r="J1175" i="27"/>
  <c r="I1175" i="27"/>
  <c r="H1175" i="27"/>
  <c r="G1175" i="27"/>
  <c r="F1175" i="27"/>
  <c r="E1175" i="27"/>
  <c r="D1175" i="27"/>
  <c r="C1175" i="27"/>
  <c r="B1175" i="27"/>
  <c r="P1174" i="27"/>
  <c r="O1174" i="27"/>
  <c r="N1174" i="27"/>
  <c r="M1174" i="27"/>
  <c r="L1174" i="27"/>
  <c r="K1174" i="27"/>
  <c r="J1174" i="27"/>
  <c r="I1174" i="27"/>
  <c r="H1174" i="27"/>
  <c r="G1174" i="27"/>
  <c r="F1174" i="27"/>
  <c r="E1174" i="27"/>
  <c r="D1174" i="27"/>
  <c r="C1174" i="27"/>
  <c r="B1174" i="27"/>
  <c r="P1173" i="27"/>
  <c r="O1173" i="27"/>
  <c r="N1173" i="27"/>
  <c r="M1173" i="27"/>
  <c r="Q1173" i="27" s="1"/>
  <c r="L1173" i="27"/>
  <c r="K1173" i="27"/>
  <c r="J1173" i="27"/>
  <c r="I1173" i="27"/>
  <c r="H1173" i="27"/>
  <c r="G1173" i="27"/>
  <c r="F1173" i="27"/>
  <c r="E1173" i="27"/>
  <c r="D1173" i="27"/>
  <c r="C1173" i="27"/>
  <c r="B1173" i="27"/>
  <c r="P1172" i="27"/>
  <c r="O1172" i="27"/>
  <c r="N1172" i="27"/>
  <c r="M1172" i="27"/>
  <c r="Q1172" i="27" s="1"/>
  <c r="L1172" i="27"/>
  <c r="K1172" i="27"/>
  <c r="J1172" i="27"/>
  <c r="I1172" i="27"/>
  <c r="H1172" i="27"/>
  <c r="G1172" i="27"/>
  <c r="F1172" i="27"/>
  <c r="E1172" i="27"/>
  <c r="D1172" i="27"/>
  <c r="C1172" i="27"/>
  <c r="B1172" i="27"/>
  <c r="P1171" i="27"/>
  <c r="O1171" i="27"/>
  <c r="N1171" i="27"/>
  <c r="M1171" i="27"/>
  <c r="Q1171" i="27" s="1"/>
  <c r="L1171" i="27"/>
  <c r="K1171" i="27"/>
  <c r="J1171" i="27"/>
  <c r="I1171" i="27"/>
  <c r="H1171" i="27"/>
  <c r="G1171" i="27"/>
  <c r="F1171" i="27"/>
  <c r="E1171" i="27"/>
  <c r="D1171" i="27"/>
  <c r="C1171" i="27"/>
  <c r="B1171" i="27"/>
  <c r="P1170" i="27"/>
  <c r="O1170" i="27"/>
  <c r="N1170" i="27"/>
  <c r="M1170" i="27"/>
  <c r="Q1170" i="27" s="1"/>
  <c r="L1170" i="27"/>
  <c r="K1170" i="27"/>
  <c r="J1170" i="27"/>
  <c r="I1170" i="27"/>
  <c r="H1170" i="27"/>
  <c r="G1170" i="27"/>
  <c r="F1170" i="27"/>
  <c r="E1170" i="27"/>
  <c r="D1170" i="27"/>
  <c r="C1170" i="27"/>
  <c r="B1170" i="27"/>
  <c r="P1169" i="27"/>
  <c r="O1169" i="27"/>
  <c r="N1169" i="27"/>
  <c r="M1169" i="27"/>
  <c r="Q1169" i="27" s="1"/>
  <c r="L1169" i="27"/>
  <c r="K1169" i="27"/>
  <c r="J1169" i="27"/>
  <c r="I1169" i="27"/>
  <c r="H1169" i="27"/>
  <c r="G1169" i="27"/>
  <c r="F1169" i="27"/>
  <c r="E1169" i="27"/>
  <c r="D1169" i="27"/>
  <c r="C1169" i="27"/>
  <c r="B1169" i="27"/>
  <c r="P1168" i="27"/>
  <c r="O1168" i="27"/>
  <c r="N1168" i="27"/>
  <c r="M1168" i="27"/>
  <c r="L1168" i="27"/>
  <c r="K1168" i="27"/>
  <c r="J1168" i="27"/>
  <c r="I1168" i="27"/>
  <c r="H1168" i="27"/>
  <c r="G1168" i="27"/>
  <c r="F1168" i="27"/>
  <c r="E1168" i="27"/>
  <c r="D1168" i="27"/>
  <c r="C1168" i="27"/>
  <c r="B1168" i="27"/>
  <c r="P1167" i="27"/>
  <c r="O1167" i="27"/>
  <c r="N1167" i="27"/>
  <c r="M1167" i="27"/>
  <c r="L1167" i="27"/>
  <c r="K1167" i="27"/>
  <c r="J1167" i="27"/>
  <c r="I1167" i="27"/>
  <c r="H1167" i="27"/>
  <c r="G1167" i="27"/>
  <c r="F1167" i="27"/>
  <c r="E1167" i="27"/>
  <c r="D1167" i="27"/>
  <c r="C1167" i="27"/>
  <c r="B1167" i="27"/>
  <c r="P1166" i="27"/>
  <c r="O1166" i="27"/>
  <c r="N1166" i="27"/>
  <c r="M1166" i="27"/>
  <c r="L1166" i="27"/>
  <c r="K1166" i="27"/>
  <c r="J1166" i="27"/>
  <c r="I1166" i="27"/>
  <c r="H1166" i="27"/>
  <c r="G1166" i="27"/>
  <c r="F1166" i="27"/>
  <c r="E1166" i="27"/>
  <c r="D1166" i="27"/>
  <c r="C1166" i="27"/>
  <c r="B1166" i="27"/>
  <c r="P1165" i="27"/>
  <c r="O1165" i="27"/>
  <c r="N1165" i="27"/>
  <c r="M1165" i="27"/>
  <c r="Q1165" i="27" s="1"/>
  <c r="L1165" i="27"/>
  <c r="K1165" i="27"/>
  <c r="J1165" i="27"/>
  <c r="I1165" i="27"/>
  <c r="H1165" i="27"/>
  <c r="G1165" i="27"/>
  <c r="F1165" i="27"/>
  <c r="E1165" i="27"/>
  <c r="D1165" i="27"/>
  <c r="C1165" i="27"/>
  <c r="B1165" i="27"/>
  <c r="P1164" i="27"/>
  <c r="O1164" i="27"/>
  <c r="N1164" i="27"/>
  <c r="M1164" i="27"/>
  <c r="Q1164" i="27" s="1"/>
  <c r="L1164" i="27"/>
  <c r="K1164" i="27"/>
  <c r="J1164" i="27"/>
  <c r="I1164" i="27"/>
  <c r="H1164" i="27"/>
  <c r="G1164" i="27"/>
  <c r="F1164" i="27"/>
  <c r="E1164" i="27"/>
  <c r="D1164" i="27"/>
  <c r="C1164" i="27"/>
  <c r="B1164" i="27"/>
  <c r="P1163" i="27"/>
  <c r="O1163" i="27"/>
  <c r="N1163" i="27"/>
  <c r="M1163" i="27"/>
  <c r="Q1163" i="27" s="1"/>
  <c r="L1163" i="27"/>
  <c r="K1163" i="27"/>
  <c r="J1163" i="27"/>
  <c r="I1163" i="27"/>
  <c r="H1163" i="27"/>
  <c r="G1163" i="27"/>
  <c r="F1163" i="27"/>
  <c r="E1163" i="27"/>
  <c r="D1163" i="27"/>
  <c r="C1163" i="27"/>
  <c r="B1163" i="27"/>
  <c r="P1162" i="27"/>
  <c r="O1162" i="27"/>
  <c r="N1162" i="27"/>
  <c r="M1162" i="27"/>
  <c r="Q1162" i="27" s="1"/>
  <c r="L1162" i="27"/>
  <c r="K1162" i="27"/>
  <c r="J1162" i="27"/>
  <c r="I1162" i="27"/>
  <c r="H1162" i="27"/>
  <c r="G1162" i="27"/>
  <c r="F1162" i="27"/>
  <c r="E1162" i="27"/>
  <c r="D1162" i="27"/>
  <c r="C1162" i="27"/>
  <c r="B1162" i="27"/>
  <c r="P1161" i="27"/>
  <c r="O1161" i="27"/>
  <c r="N1161" i="27"/>
  <c r="M1161" i="27"/>
  <c r="Q1161" i="27" s="1"/>
  <c r="L1161" i="27"/>
  <c r="K1161" i="27"/>
  <c r="J1161" i="27"/>
  <c r="I1161" i="27"/>
  <c r="H1161" i="27"/>
  <c r="G1161" i="27"/>
  <c r="F1161" i="27"/>
  <c r="E1161" i="27"/>
  <c r="D1161" i="27"/>
  <c r="C1161" i="27"/>
  <c r="B1161" i="27"/>
  <c r="P1160" i="27"/>
  <c r="O1160" i="27"/>
  <c r="N1160" i="27"/>
  <c r="M1160" i="27"/>
  <c r="L1160" i="27"/>
  <c r="K1160" i="27"/>
  <c r="J1160" i="27"/>
  <c r="I1160" i="27"/>
  <c r="H1160" i="27"/>
  <c r="G1160" i="27"/>
  <c r="F1160" i="27"/>
  <c r="E1160" i="27"/>
  <c r="D1160" i="27"/>
  <c r="C1160" i="27"/>
  <c r="B1160" i="27"/>
  <c r="P1159" i="27"/>
  <c r="O1159" i="27"/>
  <c r="N1159" i="27"/>
  <c r="M1159" i="27"/>
  <c r="L1159" i="27"/>
  <c r="K1159" i="27"/>
  <c r="J1159" i="27"/>
  <c r="I1159" i="27"/>
  <c r="H1159" i="27"/>
  <c r="G1159" i="27"/>
  <c r="F1159" i="27"/>
  <c r="E1159" i="27"/>
  <c r="D1159" i="27"/>
  <c r="C1159" i="27"/>
  <c r="B1159" i="27"/>
  <c r="P1158" i="27"/>
  <c r="O1158" i="27"/>
  <c r="N1158" i="27"/>
  <c r="M1158" i="27"/>
  <c r="L1158" i="27"/>
  <c r="K1158" i="27"/>
  <c r="J1158" i="27"/>
  <c r="I1158" i="27"/>
  <c r="H1158" i="27"/>
  <c r="G1158" i="27"/>
  <c r="F1158" i="27"/>
  <c r="E1158" i="27"/>
  <c r="D1158" i="27"/>
  <c r="C1158" i="27"/>
  <c r="B1158" i="27"/>
  <c r="P1157" i="27"/>
  <c r="O1157" i="27"/>
  <c r="N1157" i="27"/>
  <c r="M1157" i="27"/>
  <c r="Q1157" i="27" s="1"/>
  <c r="L1157" i="27"/>
  <c r="K1157" i="27"/>
  <c r="J1157" i="27"/>
  <c r="I1157" i="27"/>
  <c r="H1157" i="27"/>
  <c r="G1157" i="27"/>
  <c r="F1157" i="27"/>
  <c r="E1157" i="27"/>
  <c r="D1157" i="27"/>
  <c r="C1157" i="27"/>
  <c r="B1157" i="27"/>
  <c r="P1156" i="27"/>
  <c r="O1156" i="27"/>
  <c r="N1156" i="27"/>
  <c r="M1156" i="27"/>
  <c r="Q1156" i="27" s="1"/>
  <c r="L1156" i="27"/>
  <c r="K1156" i="27"/>
  <c r="J1156" i="27"/>
  <c r="I1156" i="27"/>
  <c r="H1156" i="27"/>
  <c r="G1156" i="27"/>
  <c r="F1156" i="27"/>
  <c r="E1156" i="27"/>
  <c r="D1156" i="27"/>
  <c r="C1156" i="27"/>
  <c r="B1156" i="27"/>
  <c r="P1155" i="27"/>
  <c r="O1155" i="27"/>
  <c r="N1155" i="27"/>
  <c r="M1155" i="27"/>
  <c r="L1155" i="27"/>
  <c r="K1155" i="27"/>
  <c r="J1155" i="27"/>
  <c r="I1155" i="27"/>
  <c r="H1155" i="27"/>
  <c r="G1155" i="27"/>
  <c r="F1155" i="27"/>
  <c r="E1155" i="27"/>
  <c r="D1155" i="27"/>
  <c r="C1155" i="27"/>
  <c r="B1155" i="27"/>
  <c r="P1154" i="27"/>
  <c r="O1154" i="27"/>
  <c r="N1154" i="27"/>
  <c r="M1154" i="27"/>
  <c r="Q1154" i="27" s="1"/>
  <c r="L1154" i="27"/>
  <c r="K1154" i="27"/>
  <c r="J1154" i="27"/>
  <c r="I1154" i="27"/>
  <c r="H1154" i="27"/>
  <c r="G1154" i="27"/>
  <c r="F1154" i="27"/>
  <c r="E1154" i="27"/>
  <c r="D1154" i="27"/>
  <c r="C1154" i="27"/>
  <c r="B1154" i="27"/>
  <c r="P1153" i="27"/>
  <c r="O1153" i="27"/>
  <c r="N1153" i="27"/>
  <c r="M1153" i="27"/>
  <c r="Q1153" i="27" s="1"/>
  <c r="L1153" i="27"/>
  <c r="K1153" i="27"/>
  <c r="J1153" i="27"/>
  <c r="I1153" i="27"/>
  <c r="H1153" i="27"/>
  <c r="G1153" i="27"/>
  <c r="F1153" i="27"/>
  <c r="E1153" i="27"/>
  <c r="D1153" i="27"/>
  <c r="C1153" i="27"/>
  <c r="B1153" i="27"/>
  <c r="P1152" i="27"/>
  <c r="O1152" i="27"/>
  <c r="N1152" i="27"/>
  <c r="M1152" i="27"/>
  <c r="L1152" i="27"/>
  <c r="K1152" i="27"/>
  <c r="J1152" i="27"/>
  <c r="I1152" i="27"/>
  <c r="H1152" i="27"/>
  <c r="G1152" i="27"/>
  <c r="F1152" i="27"/>
  <c r="E1152" i="27"/>
  <c r="D1152" i="27"/>
  <c r="C1152" i="27"/>
  <c r="B1152" i="27"/>
  <c r="P1151" i="27"/>
  <c r="O1151" i="27"/>
  <c r="N1151" i="27"/>
  <c r="M1151" i="27"/>
  <c r="L1151" i="27"/>
  <c r="K1151" i="27"/>
  <c r="J1151" i="27"/>
  <c r="I1151" i="27"/>
  <c r="H1151" i="27"/>
  <c r="G1151" i="27"/>
  <c r="F1151" i="27"/>
  <c r="E1151" i="27"/>
  <c r="D1151" i="27"/>
  <c r="C1151" i="27"/>
  <c r="B1151" i="27"/>
  <c r="P1150" i="27"/>
  <c r="O1150" i="27"/>
  <c r="N1150" i="27"/>
  <c r="M1150" i="27"/>
  <c r="L1150" i="27"/>
  <c r="K1150" i="27"/>
  <c r="J1150" i="27"/>
  <c r="I1150" i="27"/>
  <c r="H1150" i="27"/>
  <c r="G1150" i="27"/>
  <c r="F1150" i="27"/>
  <c r="E1150" i="27"/>
  <c r="D1150" i="27"/>
  <c r="C1150" i="27"/>
  <c r="B1150" i="27"/>
  <c r="P1149" i="27"/>
  <c r="O1149" i="27"/>
  <c r="N1149" i="27"/>
  <c r="M1149" i="27"/>
  <c r="Q1149" i="27" s="1"/>
  <c r="L1149" i="27"/>
  <c r="K1149" i="27"/>
  <c r="J1149" i="27"/>
  <c r="I1149" i="27"/>
  <c r="H1149" i="27"/>
  <c r="G1149" i="27"/>
  <c r="F1149" i="27"/>
  <c r="E1149" i="27"/>
  <c r="D1149" i="27"/>
  <c r="C1149" i="27"/>
  <c r="B1149" i="27"/>
  <c r="P1148" i="27"/>
  <c r="O1148" i="27"/>
  <c r="N1148" i="27"/>
  <c r="M1148" i="27"/>
  <c r="Q1148" i="27" s="1"/>
  <c r="L1148" i="27"/>
  <c r="K1148" i="27"/>
  <c r="J1148" i="27"/>
  <c r="I1148" i="27"/>
  <c r="H1148" i="27"/>
  <c r="G1148" i="27"/>
  <c r="F1148" i="27"/>
  <c r="E1148" i="27"/>
  <c r="D1148" i="27"/>
  <c r="C1148" i="27"/>
  <c r="B1148" i="27"/>
  <c r="P1147" i="27"/>
  <c r="O1147" i="27"/>
  <c r="N1147" i="27"/>
  <c r="M1147" i="27"/>
  <c r="Q1147" i="27" s="1"/>
  <c r="L1147" i="27"/>
  <c r="K1147" i="27"/>
  <c r="J1147" i="27"/>
  <c r="I1147" i="27"/>
  <c r="H1147" i="27"/>
  <c r="G1147" i="27"/>
  <c r="F1147" i="27"/>
  <c r="E1147" i="27"/>
  <c r="D1147" i="27"/>
  <c r="C1147" i="27"/>
  <c r="B1147" i="27"/>
  <c r="P1146" i="27"/>
  <c r="O1146" i="27"/>
  <c r="N1146" i="27"/>
  <c r="M1146" i="27"/>
  <c r="Q1146" i="27" s="1"/>
  <c r="L1146" i="27"/>
  <c r="K1146" i="27"/>
  <c r="J1146" i="27"/>
  <c r="I1146" i="27"/>
  <c r="H1146" i="27"/>
  <c r="G1146" i="27"/>
  <c r="F1146" i="27"/>
  <c r="E1146" i="27"/>
  <c r="D1146" i="27"/>
  <c r="C1146" i="27"/>
  <c r="B1146" i="27"/>
  <c r="P1145" i="27"/>
  <c r="O1145" i="27"/>
  <c r="N1145" i="27"/>
  <c r="M1145" i="27"/>
  <c r="Q1145" i="27" s="1"/>
  <c r="L1145" i="27"/>
  <c r="K1145" i="27"/>
  <c r="J1145" i="27"/>
  <c r="I1145" i="27"/>
  <c r="H1145" i="27"/>
  <c r="G1145" i="27"/>
  <c r="F1145" i="27"/>
  <c r="E1145" i="27"/>
  <c r="D1145" i="27"/>
  <c r="C1145" i="27"/>
  <c r="B1145" i="27"/>
  <c r="P1144" i="27"/>
  <c r="O1144" i="27"/>
  <c r="N1144" i="27"/>
  <c r="M1144" i="27"/>
  <c r="L1144" i="27"/>
  <c r="K1144" i="27"/>
  <c r="J1144" i="27"/>
  <c r="I1144" i="27"/>
  <c r="H1144" i="27"/>
  <c r="G1144" i="27"/>
  <c r="F1144" i="27"/>
  <c r="E1144" i="27"/>
  <c r="D1144" i="27"/>
  <c r="C1144" i="27"/>
  <c r="B1144" i="27"/>
  <c r="P1143" i="27"/>
  <c r="O1143" i="27"/>
  <c r="N1143" i="27"/>
  <c r="M1143" i="27"/>
  <c r="L1143" i="27"/>
  <c r="K1143" i="27"/>
  <c r="J1143" i="27"/>
  <c r="I1143" i="27"/>
  <c r="H1143" i="27"/>
  <c r="G1143" i="27"/>
  <c r="F1143" i="27"/>
  <c r="E1143" i="27"/>
  <c r="D1143" i="27"/>
  <c r="C1143" i="27"/>
  <c r="B1143" i="27"/>
  <c r="P1142" i="27"/>
  <c r="O1142" i="27"/>
  <c r="N1142" i="27"/>
  <c r="M1142" i="27"/>
  <c r="L1142" i="27"/>
  <c r="K1142" i="27"/>
  <c r="J1142" i="27"/>
  <c r="I1142" i="27"/>
  <c r="H1142" i="27"/>
  <c r="G1142" i="27"/>
  <c r="F1142" i="27"/>
  <c r="E1142" i="27"/>
  <c r="D1142" i="27"/>
  <c r="C1142" i="27"/>
  <c r="B1142" i="27"/>
  <c r="P1141" i="27"/>
  <c r="O1141" i="27"/>
  <c r="N1141" i="27"/>
  <c r="M1141" i="27"/>
  <c r="Q1141" i="27" s="1"/>
  <c r="L1141" i="27"/>
  <c r="K1141" i="27"/>
  <c r="J1141" i="27"/>
  <c r="I1141" i="27"/>
  <c r="H1141" i="27"/>
  <c r="G1141" i="27"/>
  <c r="F1141" i="27"/>
  <c r="E1141" i="27"/>
  <c r="D1141" i="27"/>
  <c r="C1141" i="27"/>
  <c r="B1141" i="27"/>
  <c r="P1140" i="27"/>
  <c r="O1140" i="27"/>
  <c r="N1140" i="27"/>
  <c r="M1140" i="27"/>
  <c r="Q1140" i="27" s="1"/>
  <c r="L1140" i="27"/>
  <c r="K1140" i="27"/>
  <c r="J1140" i="27"/>
  <c r="I1140" i="27"/>
  <c r="H1140" i="27"/>
  <c r="G1140" i="27"/>
  <c r="F1140" i="27"/>
  <c r="E1140" i="27"/>
  <c r="D1140" i="27"/>
  <c r="C1140" i="27"/>
  <c r="B1140" i="27"/>
  <c r="P1139" i="27"/>
  <c r="O1139" i="27"/>
  <c r="N1139" i="27"/>
  <c r="M1139" i="27"/>
  <c r="Q1139" i="27" s="1"/>
  <c r="L1139" i="27"/>
  <c r="K1139" i="27"/>
  <c r="J1139" i="27"/>
  <c r="I1139" i="27"/>
  <c r="H1139" i="27"/>
  <c r="G1139" i="27"/>
  <c r="F1139" i="27"/>
  <c r="E1139" i="27"/>
  <c r="D1139" i="27"/>
  <c r="C1139" i="27"/>
  <c r="B1139" i="27"/>
  <c r="P1138" i="27"/>
  <c r="O1138" i="27"/>
  <c r="N1138" i="27"/>
  <c r="M1138" i="27"/>
  <c r="Q1138" i="27" s="1"/>
  <c r="L1138" i="27"/>
  <c r="K1138" i="27"/>
  <c r="J1138" i="27"/>
  <c r="I1138" i="27"/>
  <c r="H1138" i="27"/>
  <c r="G1138" i="27"/>
  <c r="F1138" i="27"/>
  <c r="E1138" i="27"/>
  <c r="D1138" i="27"/>
  <c r="C1138" i="27"/>
  <c r="B1138" i="27"/>
  <c r="P1137" i="27"/>
  <c r="O1137" i="27"/>
  <c r="N1137" i="27"/>
  <c r="M1137" i="27"/>
  <c r="Q1137" i="27" s="1"/>
  <c r="L1137" i="27"/>
  <c r="K1137" i="27"/>
  <c r="J1137" i="27"/>
  <c r="I1137" i="27"/>
  <c r="H1137" i="27"/>
  <c r="G1137" i="27"/>
  <c r="F1137" i="27"/>
  <c r="E1137" i="27"/>
  <c r="D1137" i="27"/>
  <c r="C1137" i="27"/>
  <c r="B1137" i="27"/>
  <c r="P1136" i="27"/>
  <c r="O1136" i="27"/>
  <c r="N1136" i="27"/>
  <c r="M1136" i="27"/>
  <c r="L1136" i="27"/>
  <c r="K1136" i="27"/>
  <c r="J1136" i="27"/>
  <c r="I1136" i="27"/>
  <c r="H1136" i="27"/>
  <c r="G1136" i="27"/>
  <c r="F1136" i="27"/>
  <c r="E1136" i="27"/>
  <c r="D1136" i="27"/>
  <c r="C1136" i="27"/>
  <c r="B1136" i="27"/>
  <c r="P1135" i="27"/>
  <c r="O1135" i="27"/>
  <c r="N1135" i="27"/>
  <c r="M1135" i="27"/>
  <c r="L1135" i="27"/>
  <c r="K1135" i="27"/>
  <c r="J1135" i="27"/>
  <c r="I1135" i="27"/>
  <c r="H1135" i="27"/>
  <c r="G1135" i="27"/>
  <c r="F1135" i="27"/>
  <c r="E1135" i="27"/>
  <c r="D1135" i="27"/>
  <c r="C1135" i="27"/>
  <c r="B1135" i="27"/>
  <c r="P1134" i="27"/>
  <c r="O1134" i="27"/>
  <c r="N1134" i="27"/>
  <c r="M1134" i="27"/>
  <c r="L1134" i="27"/>
  <c r="K1134" i="27"/>
  <c r="J1134" i="27"/>
  <c r="I1134" i="27"/>
  <c r="H1134" i="27"/>
  <c r="G1134" i="27"/>
  <c r="F1134" i="27"/>
  <c r="E1134" i="27"/>
  <c r="D1134" i="27"/>
  <c r="C1134" i="27"/>
  <c r="B1134" i="27"/>
  <c r="P1133" i="27"/>
  <c r="O1133" i="27"/>
  <c r="N1133" i="27"/>
  <c r="M1133" i="27"/>
  <c r="Q1133" i="27" s="1"/>
  <c r="L1133" i="27"/>
  <c r="K1133" i="27"/>
  <c r="J1133" i="27"/>
  <c r="I1133" i="27"/>
  <c r="H1133" i="27"/>
  <c r="G1133" i="27"/>
  <c r="F1133" i="27"/>
  <c r="E1133" i="27"/>
  <c r="D1133" i="27"/>
  <c r="C1133" i="27"/>
  <c r="B1133" i="27"/>
  <c r="P1132" i="27"/>
  <c r="O1132" i="27"/>
  <c r="N1132" i="27"/>
  <c r="M1132" i="27"/>
  <c r="Q1132" i="27" s="1"/>
  <c r="L1132" i="27"/>
  <c r="K1132" i="27"/>
  <c r="J1132" i="27"/>
  <c r="I1132" i="27"/>
  <c r="H1132" i="27"/>
  <c r="G1132" i="27"/>
  <c r="F1132" i="27"/>
  <c r="E1132" i="27"/>
  <c r="D1132" i="27"/>
  <c r="C1132" i="27"/>
  <c r="B1132" i="27"/>
  <c r="P1131" i="27"/>
  <c r="O1131" i="27"/>
  <c r="N1131" i="27"/>
  <c r="M1131" i="27"/>
  <c r="Q1131" i="27" s="1"/>
  <c r="L1131" i="27"/>
  <c r="K1131" i="27"/>
  <c r="J1131" i="27"/>
  <c r="I1131" i="27"/>
  <c r="H1131" i="27"/>
  <c r="G1131" i="27"/>
  <c r="F1131" i="27"/>
  <c r="E1131" i="27"/>
  <c r="D1131" i="27"/>
  <c r="C1131" i="27"/>
  <c r="B1131" i="27"/>
  <c r="P1130" i="27"/>
  <c r="O1130" i="27"/>
  <c r="N1130" i="27"/>
  <c r="M1130" i="27"/>
  <c r="Q1130" i="27" s="1"/>
  <c r="L1130" i="27"/>
  <c r="K1130" i="27"/>
  <c r="J1130" i="27"/>
  <c r="I1130" i="27"/>
  <c r="H1130" i="27"/>
  <c r="G1130" i="27"/>
  <c r="F1130" i="27"/>
  <c r="E1130" i="27"/>
  <c r="D1130" i="27"/>
  <c r="C1130" i="27"/>
  <c r="B1130" i="27"/>
  <c r="P1129" i="27"/>
  <c r="O1129" i="27"/>
  <c r="N1129" i="27"/>
  <c r="M1129" i="27"/>
  <c r="Q1129" i="27" s="1"/>
  <c r="L1129" i="27"/>
  <c r="K1129" i="27"/>
  <c r="J1129" i="27"/>
  <c r="I1129" i="27"/>
  <c r="H1129" i="27"/>
  <c r="G1129" i="27"/>
  <c r="F1129" i="27"/>
  <c r="E1129" i="27"/>
  <c r="D1129" i="27"/>
  <c r="C1129" i="27"/>
  <c r="B1129" i="27"/>
  <c r="P1128" i="27"/>
  <c r="O1128" i="27"/>
  <c r="N1128" i="27"/>
  <c r="M1128" i="27"/>
  <c r="L1128" i="27"/>
  <c r="K1128" i="27"/>
  <c r="J1128" i="27"/>
  <c r="I1128" i="27"/>
  <c r="H1128" i="27"/>
  <c r="G1128" i="27"/>
  <c r="F1128" i="27"/>
  <c r="E1128" i="27"/>
  <c r="D1128" i="27"/>
  <c r="C1128" i="27"/>
  <c r="B1128" i="27"/>
  <c r="P1127" i="27"/>
  <c r="O1127" i="27"/>
  <c r="N1127" i="27"/>
  <c r="M1127" i="27"/>
  <c r="L1127" i="27"/>
  <c r="K1127" i="27"/>
  <c r="J1127" i="27"/>
  <c r="I1127" i="27"/>
  <c r="H1127" i="27"/>
  <c r="G1127" i="27"/>
  <c r="F1127" i="27"/>
  <c r="E1127" i="27"/>
  <c r="D1127" i="27"/>
  <c r="C1127" i="27"/>
  <c r="B1127" i="27"/>
  <c r="P1126" i="27"/>
  <c r="O1126" i="27"/>
  <c r="N1126" i="27"/>
  <c r="M1126" i="27"/>
  <c r="L1126" i="27"/>
  <c r="K1126" i="27"/>
  <c r="J1126" i="27"/>
  <c r="I1126" i="27"/>
  <c r="H1126" i="27"/>
  <c r="G1126" i="27"/>
  <c r="F1126" i="27"/>
  <c r="E1126" i="27"/>
  <c r="D1126" i="27"/>
  <c r="C1126" i="27"/>
  <c r="B1126" i="27"/>
  <c r="P1125" i="27"/>
  <c r="O1125" i="27"/>
  <c r="N1125" i="27"/>
  <c r="M1125" i="27"/>
  <c r="Q1125" i="27" s="1"/>
  <c r="L1125" i="27"/>
  <c r="K1125" i="27"/>
  <c r="J1125" i="27"/>
  <c r="I1125" i="27"/>
  <c r="H1125" i="27"/>
  <c r="G1125" i="27"/>
  <c r="F1125" i="27"/>
  <c r="E1125" i="27"/>
  <c r="D1125" i="27"/>
  <c r="C1125" i="27"/>
  <c r="B1125" i="27"/>
  <c r="P1124" i="27"/>
  <c r="O1124" i="27"/>
  <c r="N1124" i="27"/>
  <c r="M1124" i="27"/>
  <c r="Q1124" i="27" s="1"/>
  <c r="L1124" i="27"/>
  <c r="K1124" i="27"/>
  <c r="J1124" i="27"/>
  <c r="I1124" i="27"/>
  <c r="H1124" i="27"/>
  <c r="G1124" i="27"/>
  <c r="F1124" i="27"/>
  <c r="E1124" i="27"/>
  <c r="D1124" i="27"/>
  <c r="C1124" i="27"/>
  <c r="B1124" i="27"/>
  <c r="P1123" i="27"/>
  <c r="O1123" i="27"/>
  <c r="N1123" i="27"/>
  <c r="M1123" i="27"/>
  <c r="Q1123" i="27" s="1"/>
  <c r="L1123" i="27"/>
  <c r="K1123" i="27"/>
  <c r="J1123" i="27"/>
  <c r="I1123" i="27"/>
  <c r="H1123" i="27"/>
  <c r="G1123" i="27"/>
  <c r="F1123" i="27"/>
  <c r="E1123" i="27"/>
  <c r="D1123" i="27"/>
  <c r="C1123" i="27"/>
  <c r="B1123" i="27"/>
  <c r="P1122" i="27"/>
  <c r="O1122" i="27"/>
  <c r="N1122" i="27"/>
  <c r="M1122" i="27"/>
  <c r="Q1122" i="27" s="1"/>
  <c r="L1122" i="27"/>
  <c r="K1122" i="27"/>
  <c r="J1122" i="27"/>
  <c r="I1122" i="27"/>
  <c r="H1122" i="27"/>
  <c r="G1122" i="27"/>
  <c r="F1122" i="27"/>
  <c r="E1122" i="27"/>
  <c r="D1122" i="27"/>
  <c r="C1122" i="27"/>
  <c r="B1122" i="27"/>
  <c r="P1121" i="27"/>
  <c r="O1121" i="27"/>
  <c r="N1121" i="27"/>
  <c r="M1121" i="27"/>
  <c r="Q1121" i="27" s="1"/>
  <c r="L1121" i="27"/>
  <c r="K1121" i="27"/>
  <c r="J1121" i="27"/>
  <c r="I1121" i="27"/>
  <c r="H1121" i="27"/>
  <c r="G1121" i="27"/>
  <c r="F1121" i="27"/>
  <c r="E1121" i="27"/>
  <c r="D1121" i="27"/>
  <c r="C1121" i="27"/>
  <c r="B1121" i="27"/>
  <c r="P1120" i="27"/>
  <c r="O1120" i="27"/>
  <c r="N1120" i="27"/>
  <c r="M1120" i="27"/>
  <c r="L1120" i="27"/>
  <c r="K1120" i="27"/>
  <c r="J1120" i="27"/>
  <c r="I1120" i="27"/>
  <c r="H1120" i="27"/>
  <c r="G1120" i="27"/>
  <c r="F1120" i="27"/>
  <c r="E1120" i="27"/>
  <c r="D1120" i="27"/>
  <c r="C1120" i="27"/>
  <c r="B1120" i="27"/>
  <c r="P1119" i="27"/>
  <c r="O1119" i="27"/>
  <c r="N1119" i="27"/>
  <c r="M1119" i="27"/>
  <c r="L1119" i="27"/>
  <c r="K1119" i="27"/>
  <c r="J1119" i="27"/>
  <c r="I1119" i="27"/>
  <c r="H1119" i="27"/>
  <c r="G1119" i="27"/>
  <c r="F1119" i="27"/>
  <c r="E1119" i="27"/>
  <c r="D1119" i="27"/>
  <c r="C1119" i="27"/>
  <c r="B1119" i="27"/>
  <c r="P1118" i="27"/>
  <c r="O1118" i="27"/>
  <c r="N1118" i="27"/>
  <c r="M1118" i="27"/>
  <c r="L1118" i="27"/>
  <c r="K1118" i="27"/>
  <c r="J1118" i="27"/>
  <c r="I1118" i="27"/>
  <c r="H1118" i="27"/>
  <c r="G1118" i="27"/>
  <c r="F1118" i="27"/>
  <c r="E1118" i="27"/>
  <c r="D1118" i="27"/>
  <c r="C1118" i="27"/>
  <c r="B1118" i="27"/>
  <c r="P1117" i="27"/>
  <c r="O1117" i="27"/>
  <c r="N1117" i="27"/>
  <c r="M1117" i="27"/>
  <c r="Q1117" i="27" s="1"/>
  <c r="L1117" i="27"/>
  <c r="K1117" i="27"/>
  <c r="J1117" i="27"/>
  <c r="I1117" i="27"/>
  <c r="H1117" i="27"/>
  <c r="G1117" i="27"/>
  <c r="F1117" i="27"/>
  <c r="E1117" i="27"/>
  <c r="D1117" i="27"/>
  <c r="C1117" i="27"/>
  <c r="B1117" i="27"/>
  <c r="P1116" i="27"/>
  <c r="O1116" i="27"/>
  <c r="N1116" i="27"/>
  <c r="M1116" i="27"/>
  <c r="Q1116" i="27" s="1"/>
  <c r="L1116" i="27"/>
  <c r="K1116" i="27"/>
  <c r="J1116" i="27"/>
  <c r="I1116" i="27"/>
  <c r="H1116" i="27"/>
  <c r="G1116" i="27"/>
  <c r="F1116" i="27"/>
  <c r="E1116" i="27"/>
  <c r="D1116" i="27"/>
  <c r="C1116" i="27"/>
  <c r="B1116" i="27"/>
  <c r="P1115" i="27"/>
  <c r="O1115" i="27"/>
  <c r="N1115" i="27"/>
  <c r="M1115" i="27"/>
  <c r="Q1115" i="27" s="1"/>
  <c r="L1115" i="27"/>
  <c r="K1115" i="27"/>
  <c r="J1115" i="27"/>
  <c r="I1115" i="27"/>
  <c r="H1115" i="27"/>
  <c r="G1115" i="27"/>
  <c r="F1115" i="27"/>
  <c r="E1115" i="27"/>
  <c r="D1115" i="27"/>
  <c r="C1115" i="27"/>
  <c r="B1115" i="27"/>
  <c r="P1114" i="27"/>
  <c r="O1114" i="27"/>
  <c r="N1114" i="27"/>
  <c r="M1114" i="27"/>
  <c r="Q1114" i="27" s="1"/>
  <c r="L1114" i="27"/>
  <c r="K1114" i="27"/>
  <c r="J1114" i="27"/>
  <c r="I1114" i="27"/>
  <c r="H1114" i="27"/>
  <c r="G1114" i="27"/>
  <c r="F1114" i="27"/>
  <c r="E1114" i="27"/>
  <c r="D1114" i="27"/>
  <c r="C1114" i="27"/>
  <c r="B1114" i="27"/>
  <c r="P1113" i="27"/>
  <c r="O1113" i="27"/>
  <c r="N1113" i="27"/>
  <c r="M1113" i="27"/>
  <c r="Q1113" i="27" s="1"/>
  <c r="L1113" i="27"/>
  <c r="K1113" i="27"/>
  <c r="J1113" i="27"/>
  <c r="I1113" i="27"/>
  <c r="H1113" i="27"/>
  <c r="G1113" i="27"/>
  <c r="F1113" i="27"/>
  <c r="E1113" i="27"/>
  <c r="D1113" i="27"/>
  <c r="C1113" i="27"/>
  <c r="B1113" i="27"/>
  <c r="P1112" i="27"/>
  <c r="O1112" i="27"/>
  <c r="N1112" i="27"/>
  <c r="M1112" i="27"/>
  <c r="L1112" i="27"/>
  <c r="K1112" i="27"/>
  <c r="J1112" i="27"/>
  <c r="I1112" i="27"/>
  <c r="H1112" i="27"/>
  <c r="G1112" i="27"/>
  <c r="F1112" i="27"/>
  <c r="E1112" i="27"/>
  <c r="D1112" i="27"/>
  <c r="C1112" i="27"/>
  <c r="B1112" i="27"/>
  <c r="P1111" i="27"/>
  <c r="O1111" i="27"/>
  <c r="N1111" i="27"/>
  <c r="M1111" i="27"/>
  <c r="L1111" i="27"/>
  <c r="K1111" i="27"/>
  <c r="J1111" i="27"/>
  <c r="I1111" i="27"/>
  <c r="H1111" i="27"/>
  <c r="G1111" i="27"/>
  <c r="F1111" i="27"/>
  <c r="E1111" i="27"/>
  <c r="D1111" i="27"/>
  <c r="C1111" i="27"/>
  <c r="B1111" i="27"/>
  <c r="P1110" i="27"/>
  <c r="O1110" i="27"/>
  <c r="N1110" i="27"/>
  <c r="M1110" i="27"/>
  <c r="L1110" i="27"/>
  <c r="K1110" i="27"/>
  <c r="J1110" i="27"/>
  <c r="I1110" i="27"/>
  <c r="H1110" i="27"/>
  <c r="G1110" i="27"/>
  <c r="F1110" i="27"/>
  <c r="E1110" i="27"/>
  <c r="D1110" i="27"/>
  <c r="C1110" i="27"/>
  <c r="B1110" i="27"/>
  <c r="P1109" i="27"/>
  <c r="O1109" i="27"/>
  <c r="N1109" i="27"/>
  <c r="M1109" i="27"/>
  <c r="Q1109" i="27" s="1"/>
  <c r="L1109" i="27"/>
  <c r="K1109" i="27"/>
  <c r="J1109" i="27"/>
  <c r="I1109" i="27"/>
  <c r="H1109" i="27"/>
  <c r="G1109" i="27"/>
  <c r="F1109" i="27"/>
  <c r="E1109" i="27"/>
  <c r="D1109" i="27"/>
  <c r="C1109" i="27"/>
  <c r="B1109" i="27"/>
  <c r="P1108" i="27"/>
  <c r="O1108" i="27"/>
  <c r="N1108" i="27"/>
  <c r="M1108" i="27"/>
  <c r="Q1108" i="27" s="1"/>
  <c r="L1108" i="27"/>
  <c r="K1108" i="27"/>
  <c r="J1108" i="27"/>
  <c r="I1108" i="27"/>
  <c r="H1108" i="27"/>
  <c r="G1108" i="27"/>
  <c r="F1108" i="27"/>
  <c r="E1108" i="27"/>
  <c r="D1108" i="27"/>
  <c r="C1108" i="27"/>
  <c r="B1108" i="27"/>
  <c r="P1107" i="27"/>
  <c r="O1107" i="27"/>
  <c r="N1107" i="27"/>
  <c r="M1107" i="27"/>
  <c r="Q1107" i="27" s="1"/>
  <c r="L1107" i="27"/>
  <c r="K1107" i="27"/>
  <c r="J1107" i="27"/>
  <c r="I1107" i="27"/>
  <c r="H1107" i="27"/>
  <c r="G1107" i="27"/>
  <c r="F1107" i="27"/>
  <c r="E1107" i="27"/>
  <c r="D1107" i="27"/>
  <c r="C1107" i="27"/>
  <c r="B1107" i="27"/>
  <c r="P1106" i="27"/>
  <c r="O1106" i="27"/>
  <c r="N1106" i="27"/>
  <c r="M1106" i="27"/>
  <c r="Q1106" i="27" s="1"/>
  <c r="L1106" i="27"/>
  <c r="K1106" i="27"/>
  <c r="J1106" i="27"/>
  <c r="I1106" i="27"/>
  <c r="H1106" i="27"/>
  <c r="G1106" i="27"/>
  <c r="F1106" i="27"/>
  <c r="E1106" i="27"/>
  <c r="D1106" i="27"/>
  <c r="C1106" i="27"/>
  <c r="B1106" i="27"/>
  <c r="P1105" i="27"/>
  <c r="O1105" i="27"/>
  <c r="N1105" i="27"/>
  <c r="M1105" i="27"/>
  <c r="Q1105" i="27" s="1"/>
  <c r="L1105" i="27"/>
  <c r="K1105" i="27"/>
  <c r="J1105" i="27"/>
  <c r="I1105" i="27"/>
  <c r="H1105" i="27"/>
  <c r="G1105" i="27"/>
  <c r="F1105" i="27"/>
  <c r="E1105" i="27"/>
  <c r="D1105" i="27"/>
  <c r="C1105" i="27"/>
  <c r="B1105" i="27"/>
  <c r="P1104" i="27"/>
  <c r="O1104" i="27"/>
  <c r="N1104" i="27"/>
  <c r="M1104" i="27"/>
  <c r="L1104" i="27"/>
  <c r="K1104" i="27"/>
  <c r="J1104" i="27"/>
  <c r="I1104" i="27"/>
  <c r="H1104" i="27"/>
  <c r="G1104" i="27"/>
  <c r="F1104" i="27"/>
  <c r="E1104" i="27"/>
  <c r="D1104" i="27"/>
  <c r="C1104" i="27"/>
  <c r="B1104" i="27"/>
  <c r="P1103" i="27"/>
  <c r="O1103" i="27"/>
  <c r="N1103" i="27"/>
  <c r="M1103" i="27"/>
  <c r="L1103" i="27"/>
  <c r="K1103" i="27"/>
  <c r="J1103" i="27"/>
  <c r="I1103" i="27"/>
  <c r="H1103" i="27"/>
  <c r="G1103" i="27"/>
  <c r="F1103" i="27"/>
  <c r="E1103" i="27"/>
  <c r="D1103" i="27"/>
  <c r="C1103" i="27"/>
  <c r="B1103" i="27"/>
  <c r="P1102" i="27"/>
  <c r="O1102" i="27"/>
  <c r="N1102" i="27"/>
  <c r="M1102" i="27"/>
  <c r="L1102" i="27"/>
  <c r="K1102" i="27"/>
  <c r="J1102" i="27"/>
  <c r="I1102" i="27"/>
  <c r="H1102" i="27"/>
  <c r="G1102" i="27"/>
  <c r="F1102" i="27"/>
  <c r="E1102" i="27"/>
  <c r="D1102" i="27"/>
  <c r="C1102" i="27"/>
  <c r="B1102" i="27"/>
  <c r="P1101" i="27"/>
  <c r="O1101" i="27"/>
  <c r="N1101" i="27"/>
  <c r="M1101" i="27"/>
  <c r="Q1101" i="27" s="1"/>
  <c r="L1101" i="27"/>
  <c r="K1101" i="27"/>
  <c r="J1101" i="27"/>
  <c r="I1101" i="27"/>
  <c r="H1101" i="27"/>
  <c r="G1101" i="27"/>
  <c r="F1101" i="27"/>
  <c r="E1101" i="27"/>
  <c r="D1101" i="27"/>
  <c r="C1101" i="27"/>
  <c r="B1101" i="27"/>
  <c r="P1100" i="27"/>
  <c r="O1100" i="27"/>
  <c r="N1100" i="27"/>
  <c r="M1100" i="27"/>
  <c r="Q1100" i="27" s="1"/>
  <c r="L1100" i="27"/>
  <c r="K1100" i="27"/>
  <c r="J1100" i="27"/>
  <c r="I1100" i="27"/>
  <c r="H1100" i="27"/>
  <c r="G1100" i="27"/>
  <c r="F1100" i="27"/>
  <c r="E1100" i="27"/>
  <c r="D1100" i="27"/>
  <c r="C1100" i="27"/>
  <c r="B1100" i="27"/>
  <c r="P1099" i="27"/>
  <c r="O1099" i="27"/>
  <c r="N1099" i="27"/>
  <c r="M1099" i="27"/>
  <c r="Q1099" i="27" s="1"/>
  <c r="L1099" i="27"/>
  <c r="K1099" i="27"/>
  <c r="J1099" i="27"/>
  <c r="I1099" i="27"/>
  <c r="H1099" i="27"/>
  <c r="G1099" i="27"/>
  <c r="F1099" i="27"/>
  <c r="E1099" i="27"/>
  <c r="D1099" i="27"/>
  <c r="C1099" i="27"/>
  <c r="B1099" i="27"/>
  <c r="P1098" i="27"/>
  <c r="O1098" i="27"/>
  <c r="N1098" i="27"/>
  <c r="M1098" i="27"/>
  <c r="Q1098" i="27" s="1"/>
  <c r="L1098" i="27"/>
  <c r="K1098" i="27"/>
  <c r="J1098" i="27"/>
  <c r="I1098" i="27"/>
  <c r="H1098" i="27"/>
  <c r="G1098" i="27"/>
  <c r="F1098" i="27"/>
  <c r="E1098" i="27"/>
  <c r="D1098" i="27"/>
  <c r="C1098" i="27"/>
  <c r="B1098" i="27"/>
  <c r="P1097" i="27"/>
  <c r="O1097" i="27"/>
  <c r="N1097" i="27"/>
  <c r="M1097" i="27"/>
  <c r="Q1097" i="27" s="1"/>
  <c r="L1097" i="27"/>
  <c r="K1097" i="27"/>
  <c r="J1097" i="27"/>
  <c r="I1097" i="27"/>
  <c r="H1097" i="27"/>
  <c r="G1097" i="27"/>
  <c r="F1097" i="27"/>
  <c r="E1097" i="27"/>
  <c r="D1097" i="27"/>
  <c r="C1097" i="27"/>
  <c r="B1097" i="27"/>
  <c r="P1096" i="27"/>
  <c r="O1096" i="27"/>
  <c r="N1096" i="27"/>
  <c r="M1096" i="27"/>
  <c r="L1096" i="27"/>
  <c r="K1096" i="27"/>
  <c r="J1096" i="27"/>
  <c r="I1096" i="27"/>
  <c r="H1096" i="27"/>
  <c r="G1096" i="27"/>
  <c r="F1096" i="27"/>
  <c r="E1096" i="27"/>
  <c r="D1096" i="27"/>
  <c r="C1096" i="27"/>
  <c r="B1096" i="27"/>
  <c r="P1095" i="27"/>
  <c r="O1095" i="27"/>
  <c r="N1095" i="27"/>
  <c r="M1095" i="27"/>
  <c r="L1095" i="27"/>
  <c r="K1095" i="27"/>
  <c r="J1095" i="27"/>
  <c r="I1095" i="27"/>
  <c r="H1095" i="27"/>
  <c r="G1095" i="27"/>
  <c r="F1095" i="27"/>
  <c r="E1095" i="27"/>
  <c r="D1095" i="27"/>
  <c r="C1095" i="27"/>
  <c r="B1095" i="27"/>
  <c r="P1094" i="27"/>
  <c r="O1094" i="27"/>
  <c r="N1094" i="27"/>
  <c r="M1094" i="27"/>
  <c r="L1094" i="27"/>
  <c r="K1094" i="27"/>
  <c r="J1094" i="27"/>
  <c r="I1094" i="27"/>
  <c r="H1094" i="27"/>
  <c r="G1094" i="27"/>
  <c r="F1094" i="27"/>
  <c r="E1094" i="27"/>
  <c r="D1094" i="27"/>
  <c r="C1094" i="27"/>
  <c r="B1094" i="27"/>
  <c r="P1093" i="27"/>
  <c r="O1093" i="27"/>
  <c r="N1093" i="27"/>
  <c r="M1093" i="27"/>
  <c r="Q1093" i="27" s="1"/>
  <c r="L1093" i="27"/>
  <c r="K1093" i="27"/>
  <c r="J1093" i="27"/>
  <c r="I1093" i="27"/>
  <c r="H1093" i="27"/>
  <c r="G1093" i="27"/>
  <c r="F1093" i="27"/>
  <c r="E1093" i="27"/>
  <c r="D1093" i="27"/>
  <c r="C1093" i="27"/>
  <c r="B1093" i="27"/>
  <c r="P1092" i="27"/>
  <c r="O1092" i="27"/>
  <c r="N1092" i="27"/>
  <c r="M1092" i="27"/>
  <c r="Q1092" i="27" s="1"/>
  <c r="L1092" i="27"/>
  <c r="K1092" i="27"/>
  <c r="J1092" i="27"/>
  <c r="I1092" i="27"/>
  <c r="H1092" i="27"/>
  <c r="G1092" i="27"/>
  <c r="F1092" i="27"/>
  <c r="E1092" i="27"/>
  <c r="D1092" i="27"/>
  <c r="C1092" i="27"/>
  <c r="B1092" i="27"/>
  <c r="P1091" i="27"/>
  <c r="O1091" i="27"/>
  <c r="N1091" i="27"/>
  <c r="M1091" i="27"/>
  <c r="Q1091" i="27" s="1"/>
  <c r="L1091" i="27"/>
  <c r="K1091" i="27"/>
  <c r="J1091" i="27"/>
  <c r="I1091" i="27"/>
  <c r="H1091" i="27"/>
  <c r="G1091" i="27"/>
  <c r="F1091" i="27"/>
  <c r="E1091" i="27"/>
  <c r="D1091" i="27"/>
  <c r="C1091" i="27"/>
  <c r="B1091" i="27"/>
  <c r="P1090" i="27"/>
  <c r="O1090" i="27"/>
  <c r="N1090" i="27"/>
  <c r="M1090" i="27"/>
  <c r="Q1090" i="27" s="1"/>
  <c r="L1090" i="27"/>
  <c r="K1090" i="27"/>
  <c r="J1090" i="27"/>
  <c r="I1090" i="27"/>
  <c r="H1090" i="27"/>
  <c r="G1090" i="27"/>
  <c r="F1090" i="27"/>
  <c r="E1090" i="27"/>
  <c r="D1090" i="27"/>
  <c r="C1090" i="27"/>
  <c r="B1090" i="27"/>
  <c r="P1089" i="27"/>
  <c r="O1089" i="27"/>
  <c r="N1089" i="27"/>
  <c r="M1089" i="27"/>
  <c r="Q1089" i="27" s="1"/>
  <c r="L1089" i="27"/>
  <c r="K1089" i="27"/>
  <c r="J1089" i="27"/>
  <c r="I1089" i="27"/>
  <c r="H1089" i="27"/>
  <c r="G1089" i="27"/>
  <c r="F1089" i="27"/>
  <c r="E1089" i="27"/>
  <c r="D1089" i="27"/>
  <c r="C1089" i="27"/>
  <c r="B1089" i="27"/>
  <c r="P1088" i="27"/>
  <c r="O1088" i="27"/>
  <c r="N1088" i="27"/>
  <c r="M1088" i="27"/>
  <c r="L1088" i="27"/>
  <c r="K1088" i="27"/>
  <c r="J1088" i="27"/>
  <c r="I1088" i="27"/>
  <c r="H1088" i="27"/>
  <c r="G1088" i="27"/>
  <c r="F1088" i="27"/>
  <c r="E1088" i="27"/>
  <c r="D1088" i="27"/>
  <c r="C1088" i="27"/>
  <c r="B1088" i="27"/>
  <c r="P1087" i="27"/>
  <c r="O1087" i="27"/>
  <c r="N1087" i="27"/>
  <c r="M1087" i="27"/>
  <c r="L1087" i="27"/>
  <c r="K1087" i="27"/>
  <c r="J1087" i="27"/>
  <c r="I1087" i="27"/>
  <c r="H1087" i="27"/>
  <c r="G1087" i="27"/>
  <c r="F1087" i="27"/>
  <c r="E1087" i="27"/>
  <c r="D1087" i="27"/>
  <c r="C1087" i="27"/>
  <c r="B1087" i="27"/>
  <c r="P1086" i="27"/>
  <c r="O1086" i="27"/>
  <c r="N1086" i="27"/>
  <c r="M1086" i="27"/>
  <c r="L1086" i="27"/>
  <c r="K1086" i="27"/>
  <c r="J1086" i="27"/>
  <c r="I1086" i="27"/>
  <c r="H1086" i="27"/>
  <c r="G1086" i="27"/>
  <c r="F1086" i="27"/>
  <c r="E1086" i="27"/>
  <c r="D1086" i="27"/>
  <c r="C1086" i="27"/>
  <c r="B1086" i="27"/>
  <c r="P1085" i="27"/>
  <c r="O1085" i="27"/>
  <c r="N1085" i="27"/>
  <c r="M1085" i="27"/>
  <c r="Q1085" i="27" s="1"/>
  <c r="L1085" i="27"/>
  <c r="K1085" i="27"/>
  <c r="J1085" i="27"/>
  <c r="I1085" i="27"/>
  <c r="H1085" i="27"/>
  <c r="G1085" i="27"/>
  <c r="F1085" i="27"/>
  <c r="E1085" i="27"/>
  <c r="D1085" i="27"/>
  <c r="C1085" i="27"/>
  <c r="B1085" i="27"/>
  <c r="P1084" i="27"/>
  <c r="O1084" i="27"/>
  <c r="N1084" i="27"/>
  <c r="M1084" i="27"/>
  <c r="Q1084" i="27" s="1"/>
  <c r="L1084" i="27"/>
  <c r="K1084" i="27"/>
  <c r="J1084" i="27"/>
  <c r="I1084" i="27"/>
  <c r="H1084" i="27"/>
  <c r="G1084" i="27"/>
  <c r="F1084" i="27"/>
  <c r="E1084" i="27"/>
  <c r="D1084" i="27"/>
  <c r="C1084" i="27"/>
  <c r="B1084" i="27"/>
  <c r="P1083" i="27"/>
  <c r="O1083" i="27"/>
  <c r="N1083" i="27"/>
  <c r="M1083" i="27"/>
  <c r="Q1083" i="27" s="1"/>
  <c r="L1083" i="27"/>
  <c r="K1083" i="27"/>
  <c r="J1083" i="27"/>
  <c r="I1083" i="27"/>
  <c r="H1083" i="27"/>
  <c r="G1083" i="27"/>
  <c r="F1083" i="27"/>
  <c r="E1083" i="27"/>
  <c r="D1083" i="27"/>
  <c r="C1083" i="27"/>
  <c r="B1083" i="27"/>
  <c r="P1082" i="27"/>
  <c r="O1082" i="27"/>
  <c r="N1082" i="27"/>
  <c r="M1082" i="27"/>
  <c r="Q1082" i="27" s="1"/>
  <c r="L1082" i="27"/>
  <c r="K1082" i="27"/>
  <c r="J1082" i="27"/>
  <c r="I1082" i="27"/>
  <c r="H1082" i="27"/>
  <c r="G1082" i="27"/>
  <c r="F1082" i="27"/>
  <c r="E1082" i="27"/>
  <c r="D1082" i="27"/>
  <c r="C1082" i="27"/>
  <c r="B1082" i="27"/>
  <c r="P1081" i="27"/>
  <c r="O1081" i="27"/>
  <c r="N1081" i="27"/>
  <c r="M1081" i="27"/>
  <c r="Q1081" i="27" s="1"/>
  <c r="L1081" i="27"/>
  <c r="K1081" i="27"/>
  <c r="J1081" i="27"/>
  <c r="I1081" i="27"/>
  <c r="H1081" i="27"/>
  <c r="G1081" i="27"/>
  <c r="F1081" i="27"/>
  <c r="E1081" i="27"/>
  <c r="D1081" i="27"/>
  <c r="C1081" i="27"/>
  <c r="B1081" i="27"/>
  <c r="P1080" i="27"/>
  <c r="O1080" i="27"/>
  <c r="N1080" i="27"/>
  <c r="M1080" i="27"/>
  <c r="L1080" i="27"/>
  <c r="K1080" i="27"/>
  <c r="J1080" i="27"/>
  <c r="I1080" i="27"/>
  <c r="H1080" i="27"/>
  <c r="G1080" i="27"/>
  <c r="F1080" i="27"/>
  <c r="E1080" i="27"/>
  <c r="D1080" i="27"/>
  <c r="C1080" i="27"/>
  <c r="B1080" i="27"/>
  <c r="P1079" i="27"/>
  <c r="O1079" i="27"/>
  <c r="N1079" i="27"/>
  <c r="M1079" i="27"/>
  <c r="L1079" i="27"/>
  <c r="K1079" i="27"/>
  <c r="J1079" i="27"/>
  <c r="I1079" i="27"/>
  <c r="H1079" i="27"/>
  <c r="G1079" i="27"/>
  <c r="F1079" i="27"/>
  <c r="E1079" i="27"/>
  <c r="D1079" i="27"/>
  <c r="C1079" i="27"/>
  <c r="B1079" i="27"/>
  <c r="P1078" i="27"/>
  <c r="O1078" i="27"/>
  <c r="N1078" i="27"/>
  <c r="M1078" i="27"/>
  <c r="L1078" i="27"/>
  <c r="K1078" i="27"/>
  <c r="J1078" i="27"/>
  <c r="I1078" i="27"/>
  <c r="H1078" i="27"/>
  <c r="G1078" i="27"/>
  <c r="F1078" i="27"/>
  <c r="E1078" i="27"/>
  <c r="D1078" i="27"/>
  <c r="C1078" i="27"/>
  <c r="B1078" i="27"/>
  <c r="P1077" i="27"/>
  <c r="O1077" i="27"/>
  <c r="N1077" i="27"/>
  <c r="M1077" i="27"/>
  <c r="Q1077" i="27" s="1"/>
  <c r="L1077" i="27"/>
  <c r="K1077" i="27"/>
  <c r="J1077" i="27"/>
  <c r="I1077" i="27"/>
  <c r="H1077" i="27"/>
  <c r="G1077" i="27"/>
  <c r="F1077" i="27"/>
  <c r="E1077" i="27"/>
  <c r="D1077" i="27"/>
  <c r="C1077" i="27"/>
  <c r="B1077" i="27"/>
  <c r="P1076" i="27"/>
  <c r="O1076" i="27"/>
  <c r="N1076" i="27"/>
  <c r="M1076" i="27"/>
  <c r="Q1076" i="27" s="1"/>
  <c r="L1076" i="27"/>
  <c r="K1076" i="27"/>
  <c r="J1076" i="27"/>
  <c r="I1076" i="27"/>
  <c r="H1076" i="27"/>
  <c r="G1076" i="27"/>
  <c r="F1076" i="27"/>
  <c r="E1076" i="27"/>
  <c r="D1076" i="27"/>
  <c r="C1076" i="27"/>
  <c r="B1076" i="27"/>
  <c r="P1075" i="27"/>
  <c r="O1075" i="27"/>
  <c r="N1075" i="27"/>
  <c r="M1075" i="27"/>
  <c r="Q1075" i="27" s="1"/>
  <c r="L1075" i="27"/>
  <c r="K1075" i="27"/>
  <c r="J1075" i="27"/>
  <c r="I1075" i="27"/>
  <c r="H1075" i="27"/>
  <c r="G1075" i="27"/>
  <c r="F1075" i="27"/>
  <c r="E1075" i="27"/>
  <c r="D1075" i="27"/>
  <c r="C1075" i="27"/>
  <c r="B1075" i="27"/>
  <c r="P1074" i="27"/>
  <c r="O1074" i="27"/>
  <c r="N1074" i="27"/>
  <c r="M1074" i="27"/>
  <c r="Q1074" i="27" s="1"/>
  <c r="L1074" i="27"/>
  <c r="K1074" i="27"/>
  <c r="J1074" i="27"/>
  <c r="I1074" i="27"/>
  <c r="H1074" i="27"/>
  <c r="G1074" i="27"/>
  <c r="F1074" i="27"/>
  <c r="E1074" i="27"/>
  <c r="D1074" i="27"/>
  <c r="C1074" i="27"/>
  <c r="B1074" i="27"/>
  <c r="P1073" i="27"/>
  <c r="O1073" i="27"/>
  <c r="N1073" i="27"/>
  <c r="M1073" i="27"/>
  <c r="Q1073" i="27" s="1"/>
  <c r="L1073" i="27"/>
  <c r="K1073" i="27"/>
  <c r="J1073" i="27"/>
  <c r="I1073" i="27"/>
  <c r="H1073" i="27"/>
  <c r="G1073" i="27"/>
  <c r="F1073" i="27"/>
  <c r="E1073" i="27"/>
  <c r="D1073" i="27"/>
  <c r="C1073" i="27"/>
  <c r="B1073" i="27"/>
  <c r="P1072" i="27"/>
  <c r="O1072" i="27"/>
  <c r="N1072" i="27"/>
  <c r="M1072" i="27"/>
  <c r="L1072" i="27"/>
  <c r="K1072" i="27"/>
  <c r="J1072" i="27"/>
  <c r="I1072" i="27"/>
  <c r="H1072" i="27"/>
  <c r="G1072" i="27"/>
  <c r="F1072" i="27"/>
  <c r="E1072" i="27"/>
  <c r="D1072" i="27"/>
  <c r="C1072" i="27"/>
  <c r="B1072" i="27"/>
  <c r="P1071" i="27"/>
  <c r="O1071" i="27"/>
  <c r="N1071" i="27"/>
  <c r="M1071" i="27"/>
  <c r="L1071" i="27"/>
  <c r="K1071" i="27"/>
  <c r="J1071" i="27"/>
  <c r="I1071" i="27"/>
  <c r="H1071" i="27"/>
  <c r="G1071" i="27"/>
  <c r="F1071" i="27"/>
  <c r="E1071" i="27"/>
  <c r="D1071" i="27"/>
  <c r="C1071" i="27"/>
  <c r="B1071" i="27"/>
  <c r="P1070" i="27"/>
  <c r="O1070" i="27"/>
  <c r="N1070" i="27"/>
  <c r="M1070" i="27"/>
  <c r="L1070" i="27"/>
  <c r="K1070" i="27"/>
  <c r="J1070" i="27"/>
  <c r="I1070" i="27"/>
  <c r="H1070" i="27"/>
  <c r="G1070" i="27"/>
  <c r="F1070" i="27"/>
  <c r="E1070" i="27"/>
  <c r="D1070" i="27"/>
  <c r="C1070" i="27"/>
  <c r="B1070" i="27"/>
  <c r="P1069" i="27"/>
  <c r="O1069" i="27"/>
  <c r="N1069" i="27"/>
  <c r="M1069" i="27"/>
  <c r="Q1069" i="27" s="1"/>
  <c r="L1069" i="27"/>
  <c r="K1069" i="27"/>
  <c r="J1069" i="27"/>
  <c r="I1069" i="27"/>
  <c r="H1069" i="27"/>
  <c r="G1069" i="27"/>
  <c r="F1069" i="27"/>
  <c r="E1069" i="27"/>
  <c r="D1069" i="27"/>
  <c r="C1069" i="27"/>
  <c r="B1069" i="27"/>
  <c r="P1068" i="27"/>
  <c r="O1068" i="27"/>
  <c r="N1068" i="27"/>
  <c r="M1068" i="27"/>
  <c r="Q1068" i="27" s="1"/>
  <c r="L1068" i="27"/>
  <c r="K1068" i="27"/>
  <c r="J1068" i="27"/>
  <c r="I1068" i="27"/>
  <c r="H1068" i="27"/>
  <c r="G1068" i="27"/>
  <c r="F1068" i="27"/>
  <c r="E1068" i="27"/>
  <c r="D1068" i="27"/>
  <c r="C1068" i="27"/>
  <c r="B1068" i="27"/>
  <c r="P1067" i="27"/>
  <c r="O1067" i="27"/>
  <c r="N1067" i="27"/>
  <c r="M1067" i="27"/>
  <c r="Q1067" i="27" s="1"/>
  <c r="L1067" i="27"/>
  <c r="K1067" i="27"/>
  <c r="J1067" i="27"/>
  <c r="I1067" i="27"/>
  <c r="H1067" i="27"/>
  <c r="G1067" i="27"/>
  <c r="F1067" i="27"/>
  <c r="E1067" i="27"/>
  <c r="D1067" i="27"/>
  <c r="C1067" i="27"/>
  <c r="B1067" i="27"/>
  <c r="P1066" i="27"/>
  <c r="O1066" i="27"/>
  <c r="N1066" i="27"/>
  <c r="M1066" i="27"/>
  <c r="Q1066" i="27" s="1"/>
  <c r="L1066" i="27"/>
  <c r="K1066" i="27"/>
  <c r="J1066" i="27"/>
  <c r="I1066" i="27"/>
  <c r="H1066" i="27"/>
  <c r="G1066" i="27"/>
  <c r="F1066" i="27"/>
  <c r="E1066" i="27"/>
  <c r="D1066" i="27"/>
  <c r="C1066" i="27"/>
  <c r="B1066" i="27"/>
  <c r="P1065" i="27"/>
  <c r="O1065" i="27"/>
  <c r="N1065" i="27"/>
  <c r="M1065" i="27"/>
  <c r="Q1065" i="27" s="1"/>
  <c r="L1065" i="27"/>
  <c r="K1065" i="27"/>
  <c r="J1065" i="27"/>
  <c r="I1065" i="27"/>
  <c r="H1065" i="27"/>
  <c r="G1065" i="27"/>
  <c r="F1065" i="27"/>
  <c r="E1065" i="27"/>
  <c r="D1065" i="27"/>
  <c r="C1065" i="27"/>
  <c r="B1065" i="27"/>
  <c r="P1064" i="27"/>
  <c r="O1064" i="27"/>
  <c r="N1064" i="27"/>
  <c r="M1064" i="27"/>
  <c r="L1064" i="27"/>
  <c r="K1064" i="27"/>
  <c r="J1064" i="27"/>
  <c r="I1064" i="27"/>
  <c r="H1064" i="27"/>
  <c r="G1064" i="27"/>
  <c r="F1064" i="27"/>
  <c r="E1064" i="27"/>
  <c r="D1064" i="27"/>
  <c r="C1064" i="27"/>
  <c r="B1064" i="27"/>
  <c r="P1063" i="27"/>
  <c r="O1063" i="27"/>
  <c r="N1063" i="27"/>
  <c r="M1063" i="27"/>
  <c r="L1063" i="27"/>
  <c r="K1063" i="27"/>
  <c r="J1063" i="27"/>
  <c r="I1063" i="27"/>
  <c r="H1063" i="27"/>
  <c r="G1063" i="27"/>
  <c r="F1063" i="27"/>
  <c r="E1063" i="27"/>
  <c r="D1063" i="27"/>
  <c r="C1063" i="27"/>
  <c r="B1063" i="27"/>
  <c r="P1062" i="27"/>
  <c r="O1062" i="27"/>
  <c r="N1062" i="27"/>
  <c r="M1062" i="27"/>
  <c r="L1062" i="27"/>
  <c r="K1062" i="27"/>
  <c r="J1062" i="27"/>
  <c r="I1062" i="27"/>
  <c r="H1062" i="27"/>
  <c r="G1062" i="27"/>
  <c r="F1062" i="27"/>
  <c r="E1062" i="27"/>
  <c r="D1062" i="27"/>
  <c r="C1062" i="27"/>
  <c r="B1062" i="27"/>
  <c r="P1061" i="27"/>
  <c r="O1061" i="27"/>
  <c r="N1061" i="27"/>
  <c r="M1061" i="27"/>
  <c r="Q1061" i="27" s="1"/>
  <c r="L1061" i="27"/>
  <c r="K1061" i="27"/>
  <c r="J1061" i="27"/>
  <c r="I1061" i="27"/>
  <c r="H1061" i="27"/>
  <c r="G1061" i="27"/>
  <c r="F1061" i="27"/>
  <c r="E1061" i="27"/>
  <c r="D1061" i="27"/>
  <c r="C1061" i="27"/>
  <c r="B1061" i="27"/>
  <c r="P1060" i="27"/>
  <c r="O1060" i="27"/>
  <c r="N1060" i="27"/>
  <c r="M1060" i="27"/>
  <c r="Q1060" i="27" s="1"/>
  <c r="L1060" i="27"/>
  <c r="K1060" i="27"/>
  <c r="J1060" i="27"/>
  <c r="I1060" i="27"/>
  <c r="H1060" i="27"/>
  <c r="G1060" i="27"/>
  <c r="F1060" i="27"/>
  <c r="E1060" i="27"/>
  <c r="D1060" i="27"/>
  <c r="C1060" i="27"/>
  <c r="B1060" i="27"/>
  <c r="P1059" i="27"/>
  <c r="O1059" i="27"/>
  <c r="N1059" i="27"/>
  <c r="M1059" i="27"/>
  <c r="Q1059" i="27" s="1"/>
  <c r="L1059" i="27"/>
  <c r="K1059" i="27"/>
  <c r="J1059" i="27"/>
  <c r="I1059" i="27"/>
  <c r="H1059" i="27"/>
  <c r="G1059" i="27"/>
  <c r="F1059" i="27"/>
  <c r="E1059" i="27"/>
  <c r="D1059" i="27"/>
  <c r="C1059" i="27"/>
  <c r="B1059" i="27"/>
  <c r="P1058" i="27"/>
  <c r="O1058" i="27"/>
  <c r="N1058" i="27"/>
  <c r="M1058" i="27"/>
  <c r="Q1058" i="27" s="1"/>
  <c r="L1058" i="27"/>
  <c r="K1058" i="27"/>
  <c r="J1058" i="27"/>
  <c r="I1058" i="27"/>
  <c r="H1058" i="27"/>
  <c r="G1058" i="27"/>
  <c r="F1058" i="27"/>
  <c r="E1058" i="27"/>
  <c r="D1058" i="27"/>
  <c r="C1058" i="27"/>
  <c r="B1058" i="27"/>
  <c r="P1057" i="27"/>
  <c r="O1057" i="27"/>
  <c r="N1057" i="27"/>
  <c r="M1057" i="27"/>
  <c r="Q1057" i="27" s="1"/>
  <c r="L1057" i="27"/>
  <c r="K1057" i="27"/>
  <c r="J1057" i="27"/>
  <c r="I1057" i="27"/>
  <c r="H1057" i="27"/>
  <c r="G1057" i="27"/>
  <c r="F1057" i="27"/>
  <c r="E1057" i="27"/>
  <c r="D1057" i="27"/>
  <c r="C1057" i="27"/>
  <c r="B1057" i="27"/>
  <c r="P1056" i="27"/>
  <c r="O1056" i="27"/>
  <c r="N1056" i="27"/>
  <c r="M1056" i="27"/>
  <c r="L1056" i="27"/>
  <c r="K1056" i="27"/>
  <c r="J1056" i="27"/>
  <c r="I1056" i="27"/>
  <c r="H1056" i="27"/>
  <c r="G1056" i="27"/>
  <c r="F1056" i="27"/>
  <c r="E1056" i="27"/>
  <c r="D1056" i="27"/>
  <c r="C1056" i="27"/>
  <c r="B1056" i="27"/>
  <c r="P1055" i="27"/>
  <c r="O1055" i="27"/>
  <c r="N1055" i="27"/>
  <c r="M1055" i="27"/>
  <c r="L1055" i="27"/>
  <c r="K1055" i="27"/>
  <c r="J1055" i="27"/>
  <c r="I1055" i="27"/>
  <c r="H1055" i="27"/>
  <c r="G1055" i="27"/>
  <c r="F1055" i="27"/>
  <c r="E1055" i="27"/>
  <c r="D1055" i="27"/>
  <c r="C1055" i="27"/>
  <c r="B1055" i="27"/>
  <c r="P1054" i="27"/>
  <c r="O1054" i="27"/>
  <c r="N1054" i="27"/>
  <c r="M1054" i="27"/>
  <c r="L1054" i="27"/>
  <c r="K1054" i="27"/>
  <c r="J1054" i="27"/>
  <c r="I1054" i="27"/>
  <c r="H1054" i="27"/>
  <c r="G1054" i="27"/>
  <c r="F1054" i="27"/>
  <c r="E1054" i="27"/>
  <c r="D1054" i="27"/>
  <c r="C1054" i="27"/>
  <c r="B1054" i="27"/>
  <c r="P1053" i="27"/>
  <c r="O1053" i="27"/>
  <c r="N1053" i="27"/>
  <c r="M1053" i="27"/>
  <c r="Q1053" i="27" s="1"/>
  <c r="L1053" i="27"/>
  <c r="K1053" i="27"/>
  <c r="J1053" i="27"/>
  <c r="I1053" i="27"/>
  <c r="H1053" i="27"/>
  <c r="G1053" i="27"/>
  <c r="F1053" i="27"/>
  <c r="E1053" i="27"/>
  <c r="D1053" i="27"/>
  <c r="C1053" i="27"/>
  <c r="B1053" i="27"/>
  <c r="P1052" i="27"/>
  <c r="O1052" i="27"/>
  <c r="N1052" i="27"/>
  <c r="M1052" i="27"/>
  <c r="Q1052" i="27" s="1"/>
  <c r="L1052" i="27"/>
  <c r="K1052" i="27"/>
  <c r="J1052" i="27"/>
  <c r="I1052" i="27"/>
  <c r="H1052" i="27"/>
  <c r="G1052" i="27"/>
  <c r="F1052" i="27"/>
  <c r="E1052" i="27"/>
  <c r="D1052" i="27"/>
  <c r="C1052" i="27"/>
  <c r="B1052" i="27"/>
  <c r="P1051" i="27"/>
  <c r="O1051" i="27"/>
  <c r="N1051" i="27"/>
  <c r="M1051" i="27"/>
  <c r="Q1051" i="27" s="1"/>
  <c r="L1051" i="27"/>
  <c r="K1051" i="27"/>
  <c r="J1051" i="27"/>
  <c r="I1051" i="27"/>
  <c r="H1051" i="27"/>
  <c r="G1051" i="27"/>
  <c r="F1051" i="27"/>
  <c r="E1051" i="27"/>
  <c r="D1051" i="27"/>
  <c r="C1051" i="27"/>
  <c r="B1051" i="27"/>
  <c r="P1050" i="27"/>
  <c r="O1050" i="27"/>
  <c r="N1050" i="27"/>
  <c r="M1050" i="27"/>
  <c r="Q1050" i="27" s="1"/>
  <c r="L1050" i="27"/>
  <c r="K1050" i="27"/>
  <c r="J1050" i="27"/>
  <c r="I1050" i="27"/>
  <c r="H1050" i="27"/>
  <c r="G1050" i="27"/>
  <c r="F1050" i="27"/>
  <c r="E1050" i="27"/>
  <c r="D1050" i="27"/>
  <c r="C1050" i="27"/>
  <c r="B1050" i="27"/>
  <c r="P1049" i="27"/>
  <c r="O1049" i="27"/>
  <c r="N1049" i="27"/>
  <c r="M1049" i="27"/>
  <c r="Q1049" i="27" s="1"/>
  <c r="L1049" i="27"/>
  <c r="K1049" i="27"/>
  <c r="J1049" i="27"/>
  <c r="I1049" i="27"/>
  <c r="H1049" i="27"/>
  <c r="G1049" i="27"/>
  <c r="F1049" i="27"/>
  <c r="E1049" i="27"/>
  <c r="D1049" i="27"/>
  <c r="C1049" i="27"/>
  <c r="B1049" i="27"/>
  <c r="P1048" i="27"/>
  <c r="O1048" i="27"/>
  <c r="N1048" i="27"/>
  <c r="M1048" i="27"/>
  <c r="L1048" i="27"/>
  <c r="K1048" i="27"/>
  <c r="J1048" i="27"/>
  <c r="I1048" i="27"/>
  <c r="H1048" i="27"/>
  <c r="G1048" i="27"/>
  <c r="F1048" i="27"/>
  <c r="E1048" i="27"/>
  <c r="D1048" i="27"/>
  <c r="C1048" i="27"/>
  <c r="B1048" i="27"/>
  <c r="P1047" i="27"/>
  <c r="O1047" i="27"/>
  <c r="N1047" i="27"/>
  <c r="M1047" i="27"/>
  <c r="L1047" i="27"/>
  <c r="K1047" i="27"/>
  <c r="J1047" i="27"/>
  <c r="I1047" i="27"/>
  <c r="H1047" i="27"/>
  <c r="G1047" i="27"/>
  <c r="F1047" i="27"/>
  <c r="E1047" i="27"/>
  <c r="D1047" i="27"/>
  <c r="C1047" i="27"/>
  <c r="B1047" i="27"/>
  <c r="P1046" i="27"/>
  <c r="O1046" i="27"/>
  <c r="N1046" i="27"/>
  <c r="M1046" i="27"/>
  <c r="L1046" i="27"/>
  <c r="K1046" i="27"/>
  <c r="J1046" i="27"/>
  <c r="I1046" i="27"/>
  <c r="H1046" i="27"/>
  <c r="G1046" i="27"/>
  <c r="F1046" i="27"/>
  <c r="E1046" i="27"/>
  <c r="D1046" i="27"/>
  <c r="C1046" i="27"/>
  <c r="B1046" i="27"/>
  <c r="P1045" i="27"/>
  <c r="O1045" i="27"/>
  <c r="N1045" i="27"/>
  <c r="M1045" i="27"/>
  <c r="Q1045" i="27" s="1"/>
  <c r="L1045" i="27"/>
  <c r="K1045" i="27"/>
  <c r="J1045" i="27"/>
  <c r="I1045" i="27"/>
  <c r="H1045" i="27"/>
  <c r="G1045" i="27"/>
  <c r="F1045" i="27"/>
  <c r="E1045" i="27"/>
  <c r="D1045" i="27"/>
  <c r="C1045" i="27"/>
  <c r="B1045" i="27"/>
  <c r="P1044" i="27"/>
  <c r="O1044" i="27"/>
  <c r="N1044" i="27"/>
  <c r="M1044" i="27"/>
  <c r="Q1044" i="27" s="1"/>
  <c r="L1044" i="27"/>
  <c r="K1044" i="27"/>
  <c r="J1044" i="27"/>
  <c r="I1044" i="27"/>
  <c r="H1044" i="27"/>
  <c r="G1044" i="27"/>
  <c r="F1044" i="27"/>
  <c r="E1044" i="27"/>
  <c r="D1044" i="27"/>
  <c r="C1044" i="27"/>
  <c r="B1044" i="27"/>
  <c r="P1043" i="27"/>
  <c r="O1043" i="27"/>
  <c r="N1043" i="27"/>
  <c r="M1043" i="27"/>
  <c r="Q1043" i="27" s="1"/>
  <c r="L1043" i="27"/>
  <c r="K1043" i="27"/>
  <c r="J1043" i="27"/>
  <c r="I1043" i="27"/>
  <c r="H1043" i="27"/>
  <c r="G1043" i="27"/>
  <c r="F1043" i="27"/>
  <c r="E1043" i="27"/>
  <c r="D1043" i="27"/>
  <c r="C1043" i="27"/>
  <c r="B1043" i="27"/>
  <c r="P1042" i="27"/>
  <c r="O1042" i="27"/>
  <c r="N1042" i="27"/>
  <c r="M1042" i="27"/>
  <c r="Q1042" i="27" s="1"/>
  <c r="L1042" i="27"/>
  <c r="K1042" i="27"/>
  <c r="J1042" i="27"/>
  <c r="I1042" i="27"/>
  <c r="H1042" i="27"/>
  <c r="G1042" i="27"/>
  <c r="F1042" i="27"/>
  <c r="E1042" i="27"/>
  <c r="D1042" i="27"/>
  <c r="C1042" i="27"/>
  <c r="B1042" i="27"/>
  <c r="P1041" i="27"/>
  <c r="O1041" i="27"/>
  <c r="N1041" i="27"/>
  <c r="M1041" i="27"/>
  <c r="Q1041" i="27" s="1"/>
  <c r="L1041" i="27"/>
  <c r="K1041" i="27"/>
  <c r="J1041" i="27"/>
  <c r="I1041" i="27"/>
  <c r="H1041" i="27"/>
  <c r="G1041" i="27"/>
  <c r="F1041" i="27"/>
  <c r="E1041" i="27"/>
  <c r="D1041" i="27"/>
  <c r="C1041" i="27"/>
  <c r="B1041" i="27"/>
  <c r="P1040" i="27"/>
  <c r="O1040" i="27"/>
  <c r="N1040" i="27"/>
  <c r="M1040" i="27"/>
  <c r="L1040" i="27"/>
  <c r="K1040" i="27"/>
  <c r="J1040" i="27"/>
  <c r="I1040" i="27"/>
  <c r="H1040" i="27"/>
  <c r="G1040" i="27"/>
  <c r="F1040" i="27"/>
  <c r="E1040" i="27"/>
  <c r="D1040" i="27"/>
  <c r="C1040" i="27"/>
  <c r="B1040" i="27"/>
  <c r="P1039" i="27"/>
  <c r="O1039" i="27"/>
  <c r="N1039" i="27"/>
  <c r="M1039" i="27"/>
  <c r="L1039" i="27"/>
  <c r="K1039" i="27"/>
  <c r="J1039" i="27"/>
  <c r="I1039" i="27"/>
  <c r="H1039" i="27"/>
  <c r="G1039" i="27"/>
  <c r="F1039" i="27"/>
  <c r="E1039" i="27"/>
  <c r="D1039" i="27"/>
  <c r="C1039" i="27"/>
  <c r="B1039" i="27"/>
  <c r="P1038" i="27"/>
  <c r="O1038" i="27"/>
  <c r="N1038" i="27"/>
  <c r="M1038" i="27"/>
  <c r="L1038" i="27"/>
  <c r="K1038" i="27"/>
  <c r="J1038" i="27"/>
  <c r="I1038" i="27"/>
  <c r="H1038" i="27"/>
  <c r="G1038" i="27"/>
  <c r="F1038" i="27"/>
  <c r="E1038" i="27"/>
  <c r="D1038" i="27"/>
  <c r="C1038" i="27"/>
  <c r="B1038" i="27"/>
  <c r="P1037" i="27"/>
  <c r="O1037" i="27"/>
  <c r="N1037" i="27"/>
  <c r="M1037" i="27"/>
  <c r="Q1037" i="27" s="1"/>
  <c r="L1037" i="27"/>
  <c r="K1037" i="27"/>
  <c r="J1037" i="27"/>
  <c r="I1037" i="27"/>
  <c r="H1037" i="27"/>
  <c r="G1037" i="27"/>
  <c r="F1037" i="27"/>
  <c r="E1037" i="27"/>
  <c r="D1037" i="27"/>
  <c r="C1037" i="27"/>
  <c r="B1037" i="27"/>
  <c r="P1036" i="27"/>
  <c r="O1036" i="27"/>
  <c r="N1036" i="27"/>
  <c r="M1036" i="27"/>
  <c r="Q1036" i="27" s="1"/>
  <c r="L1036" i="27"/>
  <c r="K1036" i="27"/>
  <c r="J1036" i="27"/>
  <c r="I1036" i="27"/>
  <c r="H1036" i="27"/>
  <c r="G1036" i="27"/>
  <c r="F1036" i="27"/>
  <c r="E1036" i="27"/>
  <c r="D1036" i="27"/>
  <c r="C1036" i="27"/>
  <c r="B1036" i="27"/>
  <c r="P1035" i="27"/>
  <c r="O1035" i="27"/>
  <c r="N1035" i="27"/>
  <c r="M1035" i="27"/>
  <c r="Q1035" i="27" s="1"/>
  <c r="L1035" i="27"/>
  <c r="K1035" i="27"/>
  <c r="J1035" i="27"/>
  <c r="I1035" i="27"/>
  <c r="H1035" i="27"/>
  <c r="G1035" i="27"/>
  <c r="F1035" i="27"/>
  <c r="E1035" i="27"/>
  <c r="D1035" i="27"/>
  <c r="C1035" i="27"/>
  <c r="B1035" i="27"/>
  <c r="P1034" i="27"/>
  <c r="O1034" i="27"/>
  <c r="N1034" i="27"/>
  <c r="M1034" i="27"/>
  <c r="Q1034" i="27" s="1"/>
  <c r="L1034" i="27"/>
  <c r="K1034" i="27"/>
  <c r="J1034" i="27"/>
  <c r="I1034" i="27"/>
  <c r="H1034" i="27"/>
  <c r="G1034" i="27"/>
  <c r="F1034" i="27"/>
  <c r="E1034" i="27"/>
  <c r="D1034" i="27"/>
  <c r="C1034" i="27"/>
  <c r="B1034" i="27"/>
  <c r="P1033" i="27"/>
  <c r="O1033" i="27"/>
  <c r="N1033" i="27"/>
  <c r="M1033" i="27"/>
  <c r="Q1033" i="27" s="1"/>
  <c r="L1033" i="27"/>
  <c r="K1033" i="27"/>
  <c r="J1033" i="27"/>
  <c r="I1033" i="27"/>
  <c r="H1033" i="27"/>
  <c r="G1033" i="27"/>
  <c r="F1033" i="27"/>
  <c r="E1033" i="27"/>
  <c r="D1033" i="27"/>
  <c r="C1033" i="27"/>
  <c r="B1033" i="27"/>
  <c r="P1032" i="27"/>
  <c r="O1032" i="27"/>
  <c r="N1032" i="27"/>
  <c r="M1032" i="27"/>
  <c r="L1032" i="27"/>
  <c r="K1032" i="27"/>
  <c r="J1032" i="27"/>
  <c r="I1032" i="27"/>
  <c r="H1032" i="27"/>
  <c r="G1032" i="27"/>
  <c r="F1032" i="27"/>
  <c r="E1032" i="27"/>
  <c r="D1032" i="27"/>
  <c r="C1032" i="27"/>
  <c r="B1032" i="27"/>
  <c r="P1031" i="27"/>
  <c r="O1031" i="27"/>
  <c r="N1031" i="27"/>
  <c r="M1031" i="27"/>
  <c r="L1031" i="27"/>
  <c r="K1031" i="27"/>
  <c r="J1031" i="27"/>
  <c r="I1031" i="27"/>
  <c r="H1031" i="27"/>
  <c r="G1031" i="27"/>
  <c r="F1031" i="27"/>
  <c r="E1031" i="27"/>
  <c r="D1031" i="27"/>
  <c r="C1031" i="27"/>
  <c r="B1031" i="27"/>
  <c r="P1030" i="27"/>
  <c r="O1030" i="27"/>
  <c r="N1030" i="27"/>
  <c r="M1030" i="27"/>
  <c r="L1030" i="27"/>
  <c r="K1030" i="27"/>
  <c r="J1030" i="27"/>
  <c r="I1030" i="27"/>
  <c r="H1030" i="27"/>
  <c r="G1030" i="27"/>
  <c r="F1030" i="27"/>
  <c r="E1030" i="27"/>
  <c r="D1030" i="27"/>
  <c r="C1030" i="27"/>
  <c r="B1030" i="27"/>
  <c r="P1029" i="27"/>
  <c r="O1029" i="27"/>
  <c r="N1029" i="27"/>
  <c r="M1029" i="27"/>
  <c r="L1029" i="27"/>
  <c r="K1029" i="27"/>
  <c r="J1029" i="27"/>
  <c r="I1029" i="27"/>
  <c r="H1029" i="27"/>
  <c r="G1029" i="27"/>
  <c r="F1029" i="27"/>
  <c r="E1029" i="27"/>
  <c r="D1029" i="27"/>
  <c r="C1029" i="27"/>
  <c r="B1029" i="27"/>
  <c r="P1028" i="27"/>
  <c r="O1028" i="27"/>
  <c r="N1028" i="27"/>
  <c r="M1028" i="27"/>
  <c r="L1028" i="27"/>
  <c r="K1028" i="27"/>
  <c r="J1028" i="27"/>
  <c r="I1028" i="27"/>
  <c r="H1028" i="27"/>
  <c r="G1028" i="27"/>
  <c r="F1028" i="27"/>
  <c r="E1028" i="27"/>
  <c r="D1028" i="27"/>
  <c r="C1028" i="27"/>
  <c r="B1028" i="27"/>
  <c r="P1027" i="27"/>
  <c r="O1027" i="27"/>
  <c r="N1027" i="27"/>
  <c r="M1027" i="27"/>
  <c r="L1027" i="27"/>
  <c r="K1027" i="27"/>
  <c r="J1027" i="27"/>
  <c r="I1027" i="27"/>
  <c r="H1027" i="27"/>
  <c r="G1027" i="27"/>
  <c r="F1027" i="27"/>
  <c r="E1027" i="27"/>
  <c r="D1027" i="27"/>
  <c r="C1027" i="27"/>
  <c r="B1027" i="27"/>
  <c r="P1026" i="27"/>
  <c r="O1026" i="27"/>
  <c r="N1026" i="27"/>
  <c r="M1026" i="27"/>
  <c r="L1026" i="27"/>
  <c r="K1026" i="27"/>
  <c r="J1026" i="27"/>
  <c r="I1026" i="27"/>
  <c r="H1026" i="27"/>
  <c r="G1026" i="27"/>
  <c r="F1026" i="27"/>
  <c r="E1026" i="27"/>
  <c r="D1026" i="27"/>
  <c r="C1026" i="27"/>
  <c r="B1026" i="27"/>
  <c r="P1025" i="27"/>
  <c r="O1025" i="27"/>
  <c r="N1025" i="27"/>
  <c r="M1025" i="27"/>
  <c r="L1025" i="27"/>
  <c r="K1025" i="27"/>
  <c r="J1025" i="27"/>
  <c r="I1025" i="27"/>
  <c r="H1025" i="27"/>
  <c r="G1025" i="27"/>
  <c r="F1025" i="27"/>
  <c r="E1025" i="27"/>
  <c r="D1025" i="27"/>
  <c r="C1025" i="27"/>
  <c r="B1025" i="27"/>
  <c r="P1024" i="27"/>
  <c r="Q1024" i="27" s="1"/>
  <c r="O1024" i="27"/>
  <c r="N1024" i="27"/>
  <c r="M1024" i="27"/>
  <c r="L1024" i="27"/>
  <c r="K1024" i="27"/>
  <c r="J1024" i="27"/>
  <c r="I1024" i="27"/>
  <c r="H1024" i="27"/>
  <c r="G1024" i="27"/>
  <c r="F1024" i="27"/>
  <c r="E1024" i="27"/>
  <c r="D1024" i="27"/>
  <c r="C1024" i="27"/>
  <c r="B1024" i="27"/>
  <c r="P1023" i="27"/>
  <c r="O1023" i="27"/>
  <c r="N1023" i="27"/>
  <c r="M1023" i="27"/>
  <c r="L1023" i="27"/>
  <c r="K1023" i="27"/>
  <c r="J1023" i="27"/>
  <c r="I1023" i="27"/>
  <c r="H1023" i="27"/>
  <c r="G1023" i="27"/>
  <c r="F1023" i="27"/>
  <c r="E1023" i="27"/>
  <c r="D1023" i="27"/>
  <c r="C1023" i="27"/>
  <c r="B1023" i="27"/>
  <c r="P1022" i="27"/>
  <c r="O1022" i="27"/>
  <c r="N1022" i="27"/>
  <c r="M1022" i="27"/>
  <c r="L1022" i="27"/>
  <c r="K1022" i="27"/>
  <c r="J1022" i="27"/>
  <c r="I1022" i="27"/>
  <c r="H1022" i="27"/>
  <c r="G1022" i="27"/>
  <c r="F1022" i="27"/>
  <c r="E1022" i="27"/>
  <c r="D1022" i="27"/>
  <c r="C1022" i="27"/>
  <c r="B1022" i="27"/>
  <c r="P1021" i="27"/>
  <c r="O1021" i="27"/>
  <c r="N1021" i="27"/>
  <c r="M1021" i="27"/>
  <c r="L1021" i="27"/>
  <c r="K1021" i="27"/>
  <c r="J1021" i="27"/>
  <c r="I1021" i="27"/>
  <c r="H1021" i="27"/>
  <c r="G1021" i="27"/>
  <c r="F1021" i="27"/>
  <c r="E1021" i="27"/>
  <c r="D1021" i="27"/>
  <c r="C1021" i="27"/>
  <c r="B1021" i="27"/>
  <c r="P1020" i="27"/>
  <c r="O1020" i="27"/>
  <c r="N1020" i="27"/>
  <c r="M1020" i="27"/>
  <c r="L1020" i="27"/>
  <c r="K1020" i="27"/>
  <c r="J1020" i="27"/>
  <c r="I1020" i="27"/>
  <c r="H1020" i="27"/>
  <c r="G1020" i="27"/>
  <c r="F1020" i="27"/>
  <c r="E1020" i="27"/>
  <c r="D1020" i="27"/>
  <c r="C1020" i="27"/>
  <c r="B1020" i="27"/>
  <c r="P1019" i="27"/>
  <c r="O1019" i="27"/>
  <c r="N1019" i="27"/>
  <c r="M1019" i="27"/>
  <c r="L1019" i="27"/>
  <c r="K1019" i="27"/>
  <c r="J1019" i="27"/>
  <c r="I1019" i="27"/>
  <c r="H1019" i="27"/>
  <c r="G1019" i="27"/>
  <c r="F1019" i="27"/>
  <c r="E1019" i="27"/>
  <c r="D1019" i="27"/>
  <c r="C1019" i="27"/>
  <c r="B1019" i="27"/>
  <c r="P1018" i="27"/>
  <c r="O1018" i="27"/>
  <c r="N1018" i="27"/>
  <c r="M1018" i="27"/>
  <c r="L1018" i="27"/>
  <c r="K1018" i="27"/>
  <c r="J1018" i="27"/>
  <c r="I1018" i="27"/>
  <c r="H1018" i="27"/>
  <c r="G1018" i="27"/>
  <c r="F1018" i="27"/>
  <c r="E1018" i="27"/>
  <c r="D1018" i="27"/>
  <c r="C1018" i="27"/>
  <c r="B1018" i="27"/>
  <c r="P1017" i="27"/>
  <c r="O1017" i="27"/>
  <c r="N1017" i="27"/>
  <c r="M1017" i="27"/>
  <c r="L1017" i="27"/>
  <c r="K1017" i="27"/>
  <c r="J1017" i="27"/>
  <c r="I1017" i="27"/>
  <c r="H1017" i="27"/>
  <c r="G1017" i="27"/>
  <c r="F1017" i="27"/>
  <c r="E1017" i="27"/>
  <c r="D1017" i="27"/>
  <c r="C1017" i="27"/>
  <c r="B1017" i="27"/>
  <c r="P1016" i="27"/>
  <c r="Q1016" i="27" s="1"/>
  <c r="O1016" i="27"/>
  <c r="N1016" i="27"/>
  <c r="M1016" i="27"/>
  <c r="L1016" i="27"/>
  <c r="K1016" i="27"/>
  <c r="J1016" i="27"/>
  <c r="I1016" i="27"/>
  <c r="H1016" i="27"/>
  <c r="G1016" i="27"/>
  <c r="F1016" i="27"/>
  <c r="E1016" i="27"/>
  <c r="D1016" i="27"/>
  <c r="C1016" i="27"/>
  <c r="B1016" i="27"/>
  <c r="P1015" i="27"/>
  <c r="O1015" i="27"/>
  <c r="N1015" i="27"/>
  <c r="M1015" i="27"/>
  <c r="L1015" i="27"/>
  <c r="K1015" i="27"/>
  <c r="J1015" i="27"/>
  <c r="I1015" i="27"/>
  <c r="H1015" i="27"/>
  <c r="G1015" i="27"/>
  <c r="F1015" i="27"/>
  <c r="E1015" i="27"/>
  <c r="D1015" i="27"/>
  <c r="C1015" i="27"/>
  <c r="B1015" i="27"/>
  <c r="P1014" i="27"/>
  <c r="O1014" i="27"/>
  <c r="N1014" i="27"/>
  <c r="M1014" i="27"/>
  <c r="L1014" i="27"/>
  <c r="K1014" i="27"/>
  <c r="J1014" i="27"/>
  <c r="I1014" i="27"/>
  <c r="H1014" i="27"/>
  <c r="G1014" i="27"/>
  <c r="F1014" i="27"/>
  <c r="E1014" i="27"/>
  <c r="D1014" i="27"/>
  <c r="C1014" i="27"/>
  <c r="B1014" i="27"/>
  <c r="P1013" i="27"/>
  <c r="O1013" i="27"/>
  <c r="N1013" i="27"/>
  <c r="M1013" i="27"/>
  <c r="L1013" i="27"/>
  <c r="K1013" i="27"/>
  <c r="J1013" i="27"/>
  <c r="I1013" i="27"/>
  <c r="H1013" i="27"/>
  <c r="G1013" i="27"/>
  <c r="F1013" i="27"/>
  <c r="E1013" i="27"/>
  <c r="D1013" i="27"/>
  <c r="C1013" i="27"/>
  <c r="B1013" i="27"/>
  <c r="P1012" i="27"/>
  <c r="O1012" i="27"/>
  <c r="N1012" i="27"/>
  <c r="M1012" i="27"/>
  <c r="L1012" i="27"/>
  <c r="K1012" i="27"/>
  <c r="J1012" i="27"/>
  <c r="I1012" i="27"/>
  <c r="H1012" i="27"/>
  <c r="G1012" i="27"/>
  <c r="F1012" i="27"/>
  <c r="E1012" i="27"/>
  <c r="D1012" i="27"/>
  <c r="C1012" i="27"/>
  <c r="B1012" i="27"/>
  <c r="P1011" i="27"/>
  <c r="O1011" i="27"/>
  <c r="N1011" i="27"/>
  <c r="M1011" i="27"/>
  <c r="L1011" i="27"/>
  <c r="K1011" i="27"/>
  <c r="J1011" i="27"/>
  <c r="I1011" i="27"/>
  <c r="H1011" i="27"/>
  <c r="G1011" i="27"/>
  <c r="F1011" i="27"/>
  <c r="E1011" i="27"/>
  <c r="D1011" i="27"/>
  <c r="C1011" i="27"/>
  <c r="B1011" i="27"/>
  <c r="P1010" i="27"/>
  <c r="O1010" i="27"/>
  <c r="N1010" i="27"/>
  <c r="M1010" i="27"/>
  <c r="L1010" i="27"/>
  <c r="K1010" i="27"/>
  <c r="J1010" i="27"/>
  <c r="I1010" i="27"/>
  <c r="H1010" i="27"/>
  <c r="G1010" i="27"/>
  <c r="F1010" i="27"/>
  <c r="E1010" i="27"/>
  <c r="D1010" i="27"/>
  <c r="C1010" i="27"/>
  <c r="B1010" i="27"/>
  <c r="P1009" i="27"/>
  <c r="O1009" i="27"/>
  <c r="N1009" i="27"/>
  <c r="M1009" i="27"/>
  <c r="L1009" i="27"/>
  <c r="K1009" i="27"/>
  <c r="J1009" i="27"/>
  <c r="I1009" i="27"/>
  <c r="H1009" i="27"/>
  <c r="G1009" i="27"/>
  <c r="F1009" i="27"/>
  <c r="E1009" i="27"/>
  <c r="D1009" i="27"/>
  <c r="C1009" i="27"/>
  <c r="B1009" i="27"/>
  <c r="P1008" i="27"/>
  <c r="Q1008" i="27" s="1"/>
  <c r="O1008" i="27"/>
  <c r="N1008" i="27"/>
  <c r="M1008" i="27"/>
  <c r="L1008" i="27"/>
  <c r="K1008" i="27"/>
  <c r="J1008" i="27"/>
  <c r="I1008" i="27"/>
  <c r="H1008" i="27"/>
  <c r="G1008" i="27"/>
  <c r="F1008" i="27"/>
  <c r="E1008" i="27"/>
  <c r="D1008" i="27"/>
  <c r="C1008" i="27"/>
  <c r="B1008" i="27"/>
  <c r="P1007" i="27"/>
  <c r="O1007" i="27"/>
  <c r="N1007" i="27"/>
  <c r="M1007" i="27"/>
  <c r="L1007" i="27"/>
  <c r="K1007" i="27"/>
  <c r="J1007" i="27"/>
  <c r="I1007" i="27"/>
  <c r="H1007" i="27"/>
  <c r="G1007" i="27"/>
  <c r="F1007" i="27"/>
  <c r="E1007" i="27"/>
  <c r="D1007" i="27"/>
  <c r="C1007" i="27"/>
  <c r="B1007" i="27"/>
  <c r="P1006" i="27"/>
  <c r="O1006" i="27"/>
  <c r="N1006" i="27"/>
  <c r="M1006" i="27"/>
  <c r="L1006" i="27"/>
  <c r="K1006" i="27"/>
  <c r="J1006" i="27"/>
  <c r="I1006" i="27"/>
  <c r="H1006" i="27"/>
  <c r="G1006" i="27"/>
  <c r="F1006" i="27"/>
  <c r="E1006" i="27"/>
  <c r="D1006" i="27"/>
  <c r="C1006" i="27"/>
  <c r="B1006" i="27"/>
  <c r="P1005" i="27"/>
  <c r="O1005" i="27"/>
  <c r="N1005" i="27"/>
  <c r="M1005" i="27"/>
  <c r="L1005" i="27"/>
  <c r="K1005" i="27"/>
  <c r="J1005" i="27"/>
  <c r="I1005" i="27"/>
  <c r="H1005" i="27"/>
  <c r="G1005" i="27"/>
  <c r="F1005" i="27"/>
  <c r="E1005" i="27"/>
  <c r="D1005" i="27"/>
  <c r="C1005" i="27"/>
  <c r="B1005" i="27"/>
  <c r="P1004" i="27"/>
  <c r="O1004" i="27"/>
  <c r="N1004" i="27"/>
  <c r="M1004" i="27"/>
  <c r="L1004" i="27"/>
  <c r="K1004" i="27"/>
  <c r="J1004" i="27"/>
  <c r="I1004" i="27"/>
  <c r="H1004" i="27"/>
  <c r="G1004" i="27"/>
  <c r="F1004" i="27"/>
  <c r="E1004" i="27"/>
  <c r="D1004" i="27"/>
  <c r="C1004" i="27"/>
  <c r="B1004" i="27"/>
  <c r="P1003" i="27"/>
  <c r="O1003" i="27"/>
  <c r="N1003" i="27"/>
  <c r="M1003" i="27"/>
  <c r="L1003" i="27"/>
  <c r="K1003" i="27"/>
  <c r="J1003" i="27"/>
  <c r="I1003" i="27"/>
  <c r="H1003" i="27"/>
  <c r="G1003" i="27"/>
  <c r="F1003" i="27"/>
  <c r="E1003" i="27"/>
  <c r="D1003" i="27"/>
  <c r="C1003" i="27"/>
  <c r="B1003" i="27"/>
  <c r="P1002" i="27"/>
  <c r="O1002" i="27"/>
  <c r="N1002" i="27"/>
  <c r="M1002" i="27"/>
  <c r="L1002" i="27"/>
  <c r="K1002" i="27"/>
  <c r="J1002" i="27"/>
  <c r="I1002" i="27"/>
  <c r="H1002" i="27"/>
  <c r="G1002" i="27"/>
  <c r="F1002" i="27"/>
  <c r="E1002" i="27"/>
  <c r="D1002" i="27"/>
  <c r="C1002" i="27"/>
  <c r="B1002" i="27"/>
  <c r="P1001" i="27"/>
  <c r="O1001" i="27"/>
  <c r="N1001" i="27"/>
  <c r="M1001" i="27"/>
  <c r="L1001" i="27"/>
  <c r="K1001" i="27"/>
  <c r="J1001" i="27"/>
  <c r="I1001" i="27"/>
  <c r="H1001" i="27"/>
  <c r="G1001" i="27"/>
  <c r="F1001" i="27"/>
  <c r="E1001" i="27"/>
  <c r="D1001" i="27"/>
  <c r="C1001" i="27"/>
  <c r="B1001" i="27"/>
  <c r="P1000" i="27"/>
  <c r="Q1000" i="27" s="1"/>
  <c r="O1000" i="27"/>
  <c r="N1000" i="27"/>
  <c r="M1000" i="27"/>
  <c r="L1000" i="27"/>
  <c r="K1000" i="27"/>
  <c r="J1000" i="27"/>
  <c r="I1000" i="27"/>
  <c r="H1000" i="27"/>
  <c r="G1000" i="27"/>
  <c r="F1000" i="27"/>
  <c r="E1000" i="27"/>
  <c r="D1000" i="27"/>
  <c r="C1000" i="27"/>
  <c r="B1000" i="27"/>
  <c r="P999" i="27"/>
  <c r="O999" i="27"/>
  <c r="N999" i="27"/>
  <c r="M999" i="27"/>
  <c r="L999" i="27"/>
  <c r="K999" i="27"/>
  <c r="J999" i="27"/>
  <c r="I999" i="27"/>
  <c r="H999" i="27"/>
  <c r="G999" i="27"/>
  <c r="F999" i="27"/>
  <c r="E999" i="27"/>
  <c r="D999" i="27"/>
  <c r="C999" i="27"/>
  <c r="B999" i="27"/>
  <c r="P998" i="27"/>
  <c r="O998" i="27"/>
  <c r="N998" i="27"/>
  <c r="M998" i="27"/>
  <c r="L998" i="27"/>
  <c r="K998" i="27"/>
  <c r="J998" i="27"/>
  <c r="I998" i="27"/>
  <c r="H998" i="27"/>
  <c r="G998" i="27"/>
  <c r="F998" i="27"/>
  <c r="E998" i="27"/>
  <c r="D998" i="27"/>
  <c r="C998" i="27"/>
  <c r="B998" i="27"/>
  <c r="P997" i="27"/>
  <c r="O997" i="27"/>
  <c r="N997" i="27"/>
  <c r="M997" i="27"/>
  <c r="L997" i="27"/>
  <c r="K997" i="27"/>
  <c r="J997" i="27"/>
  <c r="I997" i="27"/>
  <c r="H997" i="27"/>
  <c r="G997" i="27"/>
  <c r="F997" i="27"/>
  <c r="E997" i="27"/>
  <c r="D997" i="27"/>
  <c r="C997" i="27"/>
  <c r="B997" i="27"/>
  <c r="P996" i="27"/>
  <c r="O996" i="27"/>
  <c r="N996" i="27"/>
  <c r="M996" i="27"/>
  <c r="L996" i="27"/>
  <c r="K996" i="27"/>
  <c r="J996" i="27"/>
  <c r="I996" i="27"/>
  <c r="H996" i="27"/>
  <c r="G996" i="27"/>
  <c r="F996" i="27"/>
  <c r="E996" i="27"/>
  <c r="D996" i="27"/>
  <c r="C996" i="27"/>
  <c r="B996" i="27"/>
  <c r="P995" i="27"/>
  <c r="O995" i="27"/>
  <c r="N995" i="27"/>
  <c r="M995" i="27"/>
  <c r="L995" i="27"/>
  <c r="K995" i="27"/>
  <c r="J995" i="27"/>
  <c r="I995" i="27"/>
  <c r="H995" i="27"/>
  <c r="G995" i="27"/>
  <c r="F995" i="27"/>
  <c r="E995" i="27"/>
  <c r="D995" i="27"/>
  <c r="C995" i="27"/>
  <c r="B995" i="27"/>
  <c r="P994" i="27"/>
  <c r="O994" i="27"/>
  <c r="N994" i="27"/>
  <c r="M994" i="27"/>
  <c r="L994" i="27"/>
  <c r="K994" i="27"/>
  <c r="J994" i="27"/>
  <c r="I994" i="27"/>
  <c r="H994" i="27"/>
  <c r="G994" i="27"/>
  <c r="F994" i="27"/>
  <c r="E994" i="27"/>
  <c r="D994" i="27"/>
  <c r="C994" i="27"/>
  <c r="B994" i="27"/>
  <c r="P993" i="27"/>
  <c r="O993" i="27"/>
  <c r="N993" i="27"/>
  <c r="M993" i="27"/>
  <c r="L993" i="27"/>
  <c r="K993" i="27"/>
  <c r="J993" i="27"/>
  <c r="I993" i="27"/>
  <c r="H993" i="27"/>
  <c r="G993" i="27"/>
  <c r="F993" i="27"/>
  <c r="E993" i="27"/>
  <c r="D993" i="27"/>
  <c r="C993" i="27"/>
  <c r="B993" i="27"/>
  <c r="P992" i="27"/>
  <c r="Q992" i="27" s="1"/>
  <c r="O992" i="27"/>
  <c r="N992" i="27"/>
  <c r="M992" i="27"/>
  <c r="L992" i="27"/>
  <c r="K992" i="27"/>
  <c r="J992" i="27"/>
  <c r="I992" i="27"/>
  <c r="H992" i="27"/>
  <c r="G992" i="27"/>
  <c r="F992" i="27"/>
  <c r="E992" i="27"/>
  <c r="D992" i="27"/>
  <c r="C992" i="27"/>
  <c r="B992" i="27"/>
  <c r="P991" i="27"/>
  <c r="O991" i="27"/>
  <c r="N991" i="27"/>
  <c r="M991" i="27"/>
  <c r="L991" i="27"/>
  <c r="K991" i="27"/>
  <c r="J991" i="27"/>
  <c r="I991" i="27"/>
  <c r="H991" i="27"/>
  <c r="G991" i="27"/>
  <c r="F991" i="27"/>
  <c r="E991" i="27"/>
  <c r="D991" i="27"/>
  <c r="C991" i="27"/>
  <c r="B991" i="27"/>
  <c r="P990" i="27"/>
  <c r="O990" i="27"/>
  <c r="N990" i="27"/>
  <c r="M990" i="27"/>
  <c r="L990" i="27"/>
  <c r="K990" i="27"/>
  <c r="J990" i="27"/>
  <c r="I990" i="27"/>
  <c r="H990" i="27"/>
  <c r="G990" i="27"/>
  <c r="F990" i="27"/>
  <c r="E990" i="27"/>
  <c r="D990" i="27"/>
  <c r="C990" i="27"/>
  <c r="B990" i="27"/>
  <c r="P989" i="27"/>
  <c r="O989" i="27"/>
  <c r="N989" i="27"/>
  <c r="M989" i="27"/>
  <c r="L989" i="27"/>
  <c r="K989" i="27"/>
  <c r="J989" i="27"/>
  <c r="I989" i="27"/>
  <c r="H989" i="27"/>
  <c r="G989" i="27"/>
  <c r="F989" i="27"/>
  <c r="E989" i="27"/>
  <c r="D989" i="27"/>
  <c r="C989" i="27"/>
  <c r="B989" i="27"/>
  <c r="P988" i="27"/>
  <c r="O988" i="27"/>
  <c r="N988" i="27"/>
  <c r="M988" i="27"/>
  <c r="L988" i="27"/>
  <c r="K988" i="27"/>
  <c r="J988" i="27"/>
  <c r="I988" i="27"/>
  <c r="H988" i="27"/>
  <c r="G988" i="27"/>
  <c r="F988" i="27"/>
  <c r="E988" i="27"/>
  <c r="D988" i="27"/>
  <c r="C988" i="27"/>
  <c r="B988" i="27"/>
  <c r="P987" i="27"/>
  <c r="O987" i="27"/>
  <c r="N987" i="27"/>
  <c r="M987" i="27"/>
  <c r="L987" i="27"/>
  <c r="K987" i="27"/>
  <c r="J987" i="27"/>
  <c r="I987" i="27"/>
  <c r="H987" i="27"/>
  <c r="G987" i="27"/>
  <c r="F987" i="27"/>
  <c r="E987" i="27"/>
  <c r="D987" i="27"/>
  <c r="C987" i="27"/>
  <c r="B987" i="27"/>
  <c r="P986" i="27"/>
  <c r="O986" i="27"/>
  <c r="N986" i="27"/>
  <c r="M986" i="27"/>
  <c r="L986" i="27"/>
  <c r="K986" i="27"/>
  <c r="J986" i="27"/>
  <c r="I986" i="27"/>
  <c r="H986" i="27"/>
  <c r="G986" i="27"/>
  <c r="F986" i="27"/>
  <c r="E986" i="27"/>
  <c r="D986" i="27"/>
  <c r="C986" i="27"/>
  <c r="B986" i="27"/>
  <c r="P985" i="27"/>
  <c r="O985" i="27"/>
  <c r="N985" i="27"/>
  <c r="M985" i="27"/>
  <c r="L985" i="27"/>
  <c r="K985" i="27"/>
  <c r="J985" i="27"/>
  <c r="I985" i="27"/>
  <c r="H985" i="27"/>
  <c r="G985" i="27"/>
  <c r="F985" i="27"/>
  <c r="E985" i="27"/>
  <c r="D985" i="27"/>
  <c r="C985" i="27"/>
  <c r="B985" i="27"/>
  <c r="P984" i="27"/>
  <c r="Q984" i="27" s="1"/>
  <c r="O984" i="27"/>
  <c r="N984" i="27"/>
  <c r="M984" i="27"/>
  <c r="L984" i="27"/>
  <c r="K984" i="27"/>
  <c r="J984" i="27"/>
  <c r="I984" i="27"/>
  <c r="H984" i="27"/>
  <c r="G984" i="27"/>
  <c r="F984" i="27"/>
  <c r="E984" i="27"/>
  <c r="D984" i="27"/>
  <c r="C984" i="27"/>
  <c r="B984" i="27"/>
  <c r="P983" i="27"/>
  <c r="O983" i="27"/>
  <c r="N983" i="27"/>
  <c r="M983" i="27"/>
  <c r="L983" i="27"/>
  <c r="K983" i="27"/>
  <c r="J983" i="27"/>
  <c r="I983" i="27"/>
  <c r="H983" i="27"/>
  <c r="G983" i="27"/>
  <c r="F983" i="27"/>
  <c r="E983" i="27"/>
  <c r="D983" i="27"/>
  <c r="C983" i="27"/>
  <c r="B983" i="27"/>
  <c r="P982" i="27"/>
  <c r="O982" i="27"/>
  <c r="N982" i="27"/>
  <c r="M982" i="27"/>
  <c r="L982" i="27"/>
  <c r="K982" i="27"/>
  <c r="J982" i="27"/>
  <c r="I982" i="27"/>
  <c r="H982" i="27"/>
  <c r="G982" i="27"/>
  <c r="F982" i="27"/>
  <c r="E982" i="27"/>
  <c r="D982" i="27"/>
  <c r="C982" i="27"/>
  <c r="B982" i="27"/>
  <c r="P981" i="27"/>
  <c r="O981" i="27"/>
  <c r="N981" i="27"/>
  <c r="M981" i="27"/>
  <c r="L981" i="27"/>
  <c r="K981" i="27"/>
  <c r="J981" i="27"/>
  <c r="I981" i="27"/>
  <c r="H981" i="27"/>
  <c r="G981" i="27"/>
  <c r="F981" i="27"/>
  <c r="E981" i="27"/>
  <c r="D981" i="27"/>
  <c r="C981" i="27"/>
  <c r="B981" i="27"/>
  <c r="P980" i="27"/>
  <c r="O980" i="27"/>
  <c r="N980" i="27"/>
  <c r="M980" i="27"/>
  <c r="L980" i="27"/>
  <c r="K980" i="27"/>
  <c r="J980" i="27"/>
  <c r="I980" i="27"/>
  <c r="H980" i="27"/>
  <c r="G980" i="27"/>
  <c r="F980" i="27"/>
  <c r="E980" i="27"/>
  <c r="D980" i="27"/>
  <c r="C980" i="27"/>
  <c r="B980" i="27"/>
  <c r="P979" i="27"/>
  <c r="O979" i="27"/>
  <c r="N979" i="27"/>
  <c r="M979" i="27"/>
  <c r="L979" i="27"/>
  <c r="K979" i="27"/>
  <c r="J979" i="27"/>
  <c r="I979" i="27"/>
  <c r="H979" i="27"/>
  <c r="G979" i="27"/>
  <c r="F979" i="27"/>
  <c r="E979" i="27"/>
  <c r="D979" i="27"/>
  <c r="C979" i="27"/>
  <c r="B979" i="27"/>
  <c r="P978" i="27"/>
  <c r="O978" i="27"/>
  <c r="N978" i="27"/>
  <c r="M978" i="27"/>
  <c r="L978" i="27"/>
  <c r="K978" i="27"/>
  <c r="J978" i="27"/>
  <c r="I978" i="27"/>
  <c r="H978" i="27"/>
  <c r="G978" i="27"/>
  <c r="F978" i="27"/>
  <c r="E978" i="27"/>
  <c r="D978" i="27"/>
  <c r="C978" i="27"/>
  <c r="B978" i="27"/>
  <c r="P977" i="27"/>
  <c r="O977" i="27"/>
  <c r="N977" i="27"/>
  <c r="M977" i="27"/>
  <c r="L977" i="27"/>
  <c r="K977" i="27"/>
  <c r="J977" i="27"/>
  <c r="I977" i="27"/>
  <c r="H977" i="27"/>
  <c r="G977" i="27"/>
  <c r="F977" i="27"/>
  <c r="E977" i="27"/>
  <c r="D977" i="27"/>
  <c r="C977" i="27"/>
  <c r="B977" i="27"/>
  <c r="P976" i="27"/>
  <c r="Q976" i="27" s="1"/>
  <c r="O976" i="27"/>
  <c r="N976" i="27"/>
  <c r="M976" i="27"/>
  <c r="L976" i="27"/>
  <c r="K976" i="27"/>
  <c r="J976" i="27"/>
  <c r="I976" i="27"/>
  <c r="H976" i="27"/>
  <c r="G976" i="27"/>
  <c r="F976" i="27"/>
  <c r="E976" i="27"/>
  <c r="D976" i="27"/>
  <c r="C976" i="27"/>
  <c r="B976" i="27"/>
  <c r="P975" i="27"/>
  <c r="O975" i="27"/>
  <c r="N975" i="27"/>
  <c r="M975" i="27"/>
  <c r="L975" i="27"/>
  <c r="K975" i="27"/>
  <c r="J975" i="27"/>
  <c r="I975" i="27"/>
  <c r="H975" i="27"/>
  <c r="G975" i="27"/>
  <c r="F975" i="27"/>
  <c r="E975" i="27"/>
  <c r="D975" i="27"/>
  <c r="C975" i="27"/>
  <c r="B975" i="27"/>
  <c r="P974" i="27"/>
  <c r="O974" i="27"/>
  <c r="N974" i="27"/>
  <c r="M974" i="27"/>
  <c r="L974" i="27"/>
  <c r="K974" i="27"/>
  <c r="J974" i="27"/>
  <c r="I974" i="27"/>
  <c r="H974" i="27"/>
  <c r="G974" i="27"/>
  <c r="F974" i="27"/>
  <c r="E974" i="27"/>
  <c r="D974" i="27"/>
  <c r="C974" i="27"/>
  <c r="B974" i="27"/>
  <c r="P973" i="27"/>
  <c r="O973" i="27"/>
  <c r="N973" i="27"/>
  <c r="M973" i="27"/>
  <c r="L973" i="27"/>
  <c r="K973" i="27"/>
  <c r="J973" i="27"/>
  <c r="I973" i="27"/>
  <c r="H973" i="27"/>
  <c r="G973" i="27"/>
  <c r="F973" i="27"/>
  <c r="E973" i="27"/>
  <c r="D973" i="27"/>
  <c r="C973" i="27"/>
  <c r="B973" i="27"/>
  <c r="P972" i="27"/>
  <c r="O972" i="27"/>
  <c r="N972" i="27"/>
  <c r="M972" i="27"/>
  <c r="L972" i="27"/>
  <c r="K972" i="27"/>
  <c r="J972" i="27"/>
  <c r="I972" i="27"/>
  <c r="H972" i="27"/>
  <c r="G972" i="27"/>
  <c r="F972" i="27"/>
  <c r="E972" i="27"/>
  <c r="D972" i="27"/>
  <c r="C972" i="27"/>
  <c r="B972" i="27"/>
  <c r="P971" i="27"/>
  <c r="O971" i="27"/>
  <c r="N971" i="27"/>
  <c r="M971" i="27"/>
  <c r="L971" i="27"/>
  <c r="K971" i="27"/>
  <c r="J971" i="27"/>
  <c r="I971" i="27"/>
  <c r="H971" i="27"/>
  <c r="G971" i="27"/>
  <c r="F971" i="27"/>
  <c r="E971" i="27"/>
  <c r="D971" i="27"/>
  <c r="C971" i="27"/>
  <c r="B971" i="27"/>
  <c r="P970" i="27"/>
  <c r="O970" i="27"/>
  <c r="N970" i="27"/>
  <c r="M970" i="27"/>
  <c r="L970" i="27"/>
  <c r="K970" i="27"/>
  <c r="J970" i="27"/>
  <c r="I970" i="27"/>
  <c r="H970" i="27"/>
  <c r="G970" i="27"/>
  <c r="F970" i="27"/>
  <c r="E970" i="27"/>
  <c r="D970" i="27"/>
  <c r="C970" i="27"/>
  <c r="B970" i="27"/>
  <c r="P969" i="27"/>
  <c r="O969" i="27"/>
  <c r="N969" i="27"/>
  <c r="M969" i="27"/>
  <c r="L969" i="27"/>
  <c r="K969" i="27"/>
  <c r="J969" i="27"/>
  <c r="I969" i="27"/>
  <c r="H969" i="27"/>
  <c r="G969" i="27"/>
  <c r="F969" i="27"/>
  <c r="E969" i="27"/>
  <c r="D969" i="27"/>
  <c r="C969" i="27"/>
  <c r="B969" i="27"/>
  <c r="P968" i="27"/>
  <c r="Q968" i="27" s="1"/>
  <c r="O968" i="27"/>
  <c r="N968" i="27"/>
  <c r="M968" i="27"/>
  <c r="L968" i="27"/>
  <c r="K968" i="27"/>
  <c r="J968" i="27"/>
  <c r="I968" i="27"/>
  <c r="H968" i="27"/>
  <c r="G968" i="27"/>
  <c r="F968" i="27"/>
  <c r="E968" i="27"/>
  <c r="D968" i="27"/>
  <c r="C968" i="27"/>
  <c r="B968" i="27"/>
  <c r="P967" i="27"/>
  <c r="O967" i="27"/>
  <c r="N967" i="27"/>
  <c r="M967" i="27"/>
  <c r="L967" i="27"/>
  <c r="K967" i="27"/>
  <c r="J967" i="27"/>
  <c r="I967" i="27"/>
  <c r="H967" i="27"/>
  <c r="G967" i="27"/>
  <c r="F967" i="27"/>
  <c r="E967" i="27"/>
  <c r="D967" i="27"/>
  <c r="C967" i="27"/>
  <c r="B967" i="27"/>
  <c r="P966" i="27"/>
  <c r="O966" i="27"/>
  <c r="N966" i="27"/>
  <c r="M966" i="27"/>
  <c r="L966" i="27"/>
  <c r="K966" i="27"/>
  <c r="J966" i="27"/>
  <c r="I966" i="27"/>
  <c r="H966" i="27"/>
  <c r="G966" i="27"/>
  <c r="F966" i="27"/>
  <c r="E966" i="27"/>
  <c r="D966" i="27"/>
  <c r="C966" i="27"/>
  <c r="B966" i="27"/>
  <c r="P965" i="27"/>
  <c r="O965" i="27"/>
  <c r="N965" i="27"/>
  <c r="M965" i="27"/>
  <c r="L965" i="27"/>
  <c r="K965" i="27"/>
  <c r="J965" i="27"/>
  <c r="I965" i="27"/>
  <c r="H965" i="27"/>
  <c r="G965" i="27"/>
  <c r="F965" i="27"/>
  <c r="E965" i="27"/>
  <c r="D965" i="27"/>
  <c r="C965" i="27"/>
  <c r="B965" i="27"/>
  <c r="P964" i="27"/>
  <c r="O964" i="27"/>
  <c r="N964" i="27"/>
  <c r="M964" i="27"/>
  <c r="L964" i="27"/>
  <c r="K964" i="27"/>
  <c r="J964" i="27"/>
  <c r="I964" i="27"/>
  <c r="H964" i="27"/>
  <c r="G964" i="27"/>
  <c r="F964" i="27"/>
  <c r="E964" i="27"/>
  <c r="D964" i="27"/>
  <c r="C964" i="27"/>
  <c r="B964" i="27"/>
  <c r="P963" i="27"/>
  <c r="O963" i="27"/>
  <c r="N963" i="27"/>
  <c r="M963" i="27"/>
  <c r="L963" i="27"/>
  <c r="K963" i="27"/>
  <c r="J963" i="27"/>
  <c r="I963" i="27"/>
  <c r="H963" i="27"/>
  <c r="G963" i="27"/>
  <c r="F963" i="27"/>
  <c r="E963" i="27"/>
  <c r="D963" i="27"/>
  <c r="C963" i="27"/>
  <c r="B963" i="27"/>
  <c r="P962" i="27"/>
  <c r="O962" i="27"/>
  <c r="N962" i="27"/>
  <c r="M962" i="27"/>
  <c r="L962" i="27"/>
  <c r="K962" i="27"/>
  <c r="J962" i="27"/>
  <c r="I962" i="27"/>
  <c r="H962" i="27"/>
  <c r="G962" i="27"/>
  <c r="F962" i="27"/>
  <c r="E962" i="27"/>
  <c r="D962" i="27"/>
  <c r="C962" i="27"/>
  <c r="B962" i="27"/>
  <c r="P961" i="27"/>
  <c r="O961" i="27"/>
  <c r="N961" i="27"/>
  <c r="M961" i="27"/>
  <c r="L961" i="27"/>
  <c r="K961" i="27"/>
  <c r="J961" i="27"/>
  <c r="I961" i="27"/>
  <c r="H961" i="27"/>
  <c r="G961" i="27"/>
  <c r="F961" i="27"/>
  <c r="E961" i="27"/>
  <c r="D961" i="27"/>
  <c r="C961" i="27"/>
  <c r="B961" i="27"/>
  <c r="P960" i="27"/>
  <c r="Q960" i="27" s="1"/>
  <c r="O960" i="27"/>
  <c r="N960" i="27"/>
  <c r="M960" i="27"/>
  <c r="L960" i="27"/>
  <c r="K960" i="27"/>
  <c r="J960" i="27"/>
  <c r="I960" i="27"/>
  <c r="H960" i="27"/>
  <c r="G960" i="27"/>
  <c r="F960" i="27"/>
  <c r="E960" i="27"/>
  <c r="D960" i="27"/>
  <c r="C960" i="27"/>
  <c r="B960" i="27"/>
  <c r="P959" i="27"/>
  <c r="O959" i="27"/>
  <c r="N959" i="27"/>
  <c r="M959" i="27"/>
  <c r="L959" i="27"/>
  <c r="K959" i="27"/>
  <c r="J959" i="27"/>
  <c r="I959" i="27"/>
  <c r="H959" i="27"/>
  <c r="G959" i="27"/>
  <c r="F959" i="27"/>
  <c r="E959" i="27"/>
  <c r="D959" i="27"/>
  <c r="C959" i="27"/>
  <c r="B959" i="27"/>
  <c r="P958" i="27"/>
  <c r="O958" i="27"/>
  <c r="N958" i="27"/>
  <c r="M958" i="27"/>
  <c r="L958" i="27"/>
  <c r="K958" i="27"/>
  <c r="J958" i="27"/>
  <c r="I958" i="27"/>
  <c r="H958" i="27"/>
  <c r="G958" i="27"/>
  <c r="F958" i="27"/>
  <c r="E958" i="27"/>
  <c r="D958" i="27"/>
  <c r="C958" i="27"/>
  <c r="B958" i="27"/>
  <c r="P957" i="27"/>
  <c r="O957" i="27"/>
  <c r="N957" i="27"/>
  <c r="M957" i="27"/>
  <c r="L957" i="27"/>
  <c r="K957" i="27"/>
  <c r="J957" i="27"/>
  <c r="I957" i="27"/>
  <c r="H957" i="27"/>
  <c r="G957" i="27"/>
  <c r="F957" i="27"/>
  <c r="E957" i="27"/>
  <c r="D957" i="27"/>
  <c r="C957" i="27"/>
  <c r="B957" i="27"/>
  <c r="P956" i="27"/>
  <c r="O956" i="27"/>
  <c r="N956" i="27"/>
  <c r="M956" i="27"/>
  <c r="L956" i="27"/>
  <c r="K956" i="27"/>
  <c r="J956" i="27"/>
  <c r="I956" i="27"/>
  <c r="H956" i="27"/>
  <c r="G956" i="27"/>
  <c r="F956" i="27"/>
  <c r="E956" i="27"/>
  <c r="D956" i="27"/>
  <c r="C956" i="27"/>
  <c r="B956" i="27"/>
  <c r="P955" i="27"/>
  <c r="O955" i="27"/>
  <c r="N955" i="27"/>
  <c r="M955" i="27"/>
  <c r="L955" i="27"/>
  <c r="K955" i="27"/>
  <c r="J955" i="27"/>
  <c r="I955" i="27"/>
  <c r="H955" i="27"/>
  <c r="G955" i="27"/>
  <c r="F955" i="27"/>
  <c r="E955" i="27"/>
  <c r="D955" i="27"/>
  <c r="C955" i="27"/>
  <c r="B955" i="27"/>
  <c r="P954" i="27"/>
  <c r="O954" i="27"/>
  <c r="N954" i="27"/>
  <c r="M954" i="27"/>
  <c r="L954" i="27"/>
  <c r="K954" i="27"/>
  <c r="J954" i="27"/>
  <c r="I954" i="27"/>
  <c r="H954" i="27"/>
  <c r="G954" i="27"/>
  <c r="F954" i="27"/>
  <c r="E954" i="27"/>
  <c r="D954" i="27"/>
  <c r="C954" i="27"/>
  <c r="B954" i="27"/>
  <c r="P953" i="27"/>
  <c r="O953" i="27"/>
  <c r="N953" i="27"/>
  <c r="M953" i="27"/>
  <c r="L953" i="27"/>
  <c r="K953" i="27"/>
  <c r="J953" i="27"/>
  <c r="I953" i="27"/>
  <c r="H953" i="27"/>
  <c r="G953" i="27"/>
  <c r="F953" i="27"/>
  <c r="E953" i="27"/>
  <c r="D953" i="27"/>
  <c r="C953" i="27"/>
  <c r="B953" i="27"/>
  <c r="P952" i="27"/>
  <c r="Q952" i="27" s="1"/>
  <c r="O952" i="27"/>
  <c r="N952" i="27"/>
  <c r="M952" i="27"/>
  <c r="L952" i="27"/>
  <c r="K952" i="27"/>
  <c r="J952" i="27"/>
  <c r="I952" i="27"/>
  <c r="H952" i="27"/>
  <c r="G952" i="27"/>
  <c r="F952" i="27"/>
  <c r="E952" i="27"/>
  <c r="D952" i="27"/>
  <c r="C952" i="27"/>
  <c r="B952" i="27"/>
  <c r="P951" i="27"/>
  <c r="O951" i="27"/>
  <c r="N951" i="27"/>
  <c r="M951" i="27"/>
  <c r="L951" i="27"/>
  <c r="K951" i="27"/>
  <c r="J951" i="27"/>
  <c r="I951" i="27"/>
  <c r="H951" i="27"/>
  <c r="G951" i="27"/>
  <c r="F951" i="27"/>
  <c r="E951" i="27"/>
  <c r="D951" i="27"/>
  <c r="C951" i="27"/>
  <c r="B951" i="27"/>
  <c r="P950" i="27"/>
  <c r="O950" i="27"/>
  <c r="N950" i="27"/>
  <c r="M950" i="27"/>
  <c r="L950" i="27"/>
  <c r="K950" i="27"/>
  <c r="J950" i="27"/>
  <c r="I950" i="27"/>
  <c r="H950" i="27"/>
  <c r="G950" i="27"/>
  <c r="F950" i="27"/>
  <c r="E950" i="27"/>
  <c r="D950" i="27"/>
  <c r="C950" i="27"/>
  <c r="B950" i="27"/>
  <c r="P949" i="27"/>
  <c r="O949" i="27"/>
  <c r="N949" i="27"/>
  <c r="M949" i="27"/>
  <c r="L949" i="27"/>
  <c r="K949" i="27"/>
  <c r="J949" i="27"/>
  <c r="I949" i="27"/>
  <c r="H949" i="27"/>
  <c r="G949" i="27"/>
  <c r="F949" i="27"/>
  <c r="E949" i="27"/>
  <c r="D949" i="27"/>
  <c r="C949" i="27"/>
  <c r="B949" i="27"/>
  <c r="P948" i="27"/>
  <c r="O948" i="27"/>
  <c r="N948" i="27"/>
  <c r="M948" i="27"/>
  <c r="L948" i="27"/>
  <c r="K948" i="27"/>
  <c r="J948" i="27"/>
  <c r="I948" i="27"/>
  <c r="H948" i="27"/>
  <c r="G948" i="27"/>
  <c r="F948" i="27"/>
  <c r="E948" i="27"/>
  <c r="D948" i="27"/>
  <c r="C948" i="27"/>
  <c r="B948" i="27"/>
  <c r="P947" i="27"/>
  <c r="O947" i="27"/>
  <c r="N947" i="27"/>
  <c r="M947" i="27"/>
  <c r="L947" i="27"/>
  <c r="K947" i="27"/>
  <c r="J947" i="27"/>
  <c r="I947" i="27"/>
  <c r="H947" i="27"/>
  <c r="G947" i="27"/>
  <c r="F947" i="27"/>
  <c r="E947" i="27"/>
  <c r="D947" i="27"/>
  <c r="C947" i="27"/>
  <c r="B947" i="27"/>
  <c r="P946" i="27"/>
  <c r="O946" i="27"/>
  <c r="N946" i="27"/>
  <c r="M946" i="27"/>
  <c r="L946" i="27"/>
  <c r="K946" i="27"/>
  <c r="J946" i="27"/>
  <c r="I946" i="27"/>
  <c r="H946" i="27"/>
  <c r="G946" i="27"/>
  <c r="F946" i="27"/>
  <c r="E946" i="27"/>
  <c r="D946" i="27"/>
  <c r="C946" i="27"/>
  <c r="B946" i="27"/>
  <c r="P945" i="27"/>
  <c r="O945" i="27"/>
  <c r="N945" i="27"/>
  <c r="M945" i="27"/>
  <c r="L945" i="27"/>
  <c r="K945" i="27"/>
  <c r="J945" i="27"/>
  <c r="I945" i="27"/>
  <c r="H945" i="27"/>
  <c r="G945" i="27"/>
  <c r="F945" i="27"/>
  <c r="E945" i="27"/>
  <c r="D945" i="27"/>
  <c r="C945" i="27"/>
  <c r="B945" i="27"/>
  <c r="P944" i="27"/>
  <c r="Q944" i="27" s="1"/>
  <c r="O944" i="27"/>
  <c r="N944" i="27"/>
  <c r="M944" i="27"/>
  <c r="L944" i="27"/>
  <c r="K944" i="27"/>
  <c r="J944" i="27"/>
  <c r="I944" i="27"/>
  <c r="H944" i="27"/>
  <c r="G944" i="27"/>
  <c r="F944" i="27"/>
  <c r="E944" i="27"/>
  <c r="D944" i="27"/>
  <c r="C944" i="27"/>
  <c r="B944" i="27"/>
  <c r="P943" i="27"/>
  <c r="O943" i="27"/>
  <c r="N943" i="27"/>
  <c r="M943" i="27"/>
  <c r="L943" i="27"/>
  <c r="K943" i="27"/>
  <c r="J943" i="27"/>
  <c r="I943" i="27"/>
  <c r="H943" i="27"/>
  <c r="G943" i="27"/>
  <c r="F943" i="27"/>
  <c r="E943" i="27"/>
  <c r="D943" i="27"/>
  <c r="C943" i="27"/>
  <c r="B943" i="27"/>
  <c r="P942" i="27"/>
  <c r="O942" i="27"/>
  <c r="N942" i="27"/>
  <c r="M942" i="27"/>
  <c r="L942" i="27"/>
  <c r="K942" i="27"/>
  <c r="J942" i="27"/>
  <c r="I942" i="27"/>
  <c r="H942" i="27"/>
  <c r="G942" i="27"/>
  <c r="F942" i="27"/>
  <c r="E942" i="27"/>
  <c r="D942" i="27"/>
  <c r="C942" i="27"/>
  <c r="B942" i="27"/>
  <c r="P941" i="27"/>
  <c r="O941" i="27"/>
  <c r="N941" i="27"/>
  <c r="M941" i="27"/>
  <c r="L941" i="27"/>
  <c r="K941" i="27"/>
  <c r="J941" i="27"/>
  <c r="I941" i="27"/>
  <c r="H941" i="27"/>
  <c r="G941" i="27"/>
  <c r="F941" i="27"/>
  <c r="E941" i="27"/>
  <c r="D941" i="27"/>
  <c r="C941" i="27"/>
  <c r="B941" i="27"/>
  <c r="P940" i="27"/>
  <c r="O940" i="27"/>
  <c r="N940" i="27"/>
  <c r="M940" i="27"/>
  <c r="L940" i="27"/>
  <c r="K940" i="27"/>
  <c r="J940" i="27"/>
  <c r="I940" i="27"/>
  <c r="H940" i="27"/>
  <c r="G940" i="27"/>
  <c r="F940" i="27"/>
  <c r="E940" i="27"/>
  <c r="D940" i="27"/>
  <c r="C940" i="27"/>
  <c r="B940" i="27"/>
  <c r="P939" i="27"/>
  <c r="O939" i="27"/>
  <c r="N939" i="27"/>
  <c r="M939" i="27"/>
  <c r="L939" i="27"/>
  <c r="K939" i="27"/>
  <c r="J939" i="27"/>
  <c r="I939" i="27"/>
  <c r="H939" i="27"/>
  <c r="G939" i="27"/>
  <c r="F939" i="27"/>
  <c r="E939" i="27"/>
  <c r="D939" i="27"/>
  <c r="C939" i="27"/>
  <c r="B939" i="27"/>
  <c r="P938" i="27"/>
  <c r="O938" i="27"/>
  <c r="N938" i="27"/>
  <c r="M938" i="27"/>
  <c r="L938" i="27"/>
  <c r="K938" i="27"/>
  <c r="J938" i="27"/>
  <c r="I938" i="27"/>
  <c r="H938" i="27"/>
  <c r="G938" i="27"/>
  <c r="F938" i="27"/>
  <c r="E938" i="27"/>
  <c r="D938" i="27"/>
  <c r="C938" i="27"/>
  <c r="B938" i="27"/>
  <c r="P937" i="27"/>
  <c r="O937" i="27"/>
  <c r="N937" i="27"/>
  <c r="M937" i="27"/>
  <c r="L937" i="27"/>
  <c r="K937" i="27"/>
  <c r="J937" i="27"/>
  <c r="I937" i="27"/>
  <c r="H937" i="27"/>
  <c r="G937" i="27"/>
  <c r="F937" i="27"/>
  <c r="E937" i="27"/>
  <c r="D937" i="27"/>
  <c r="C937" i="27"/>
  <c r="B937" i="27"/>
  <c r="P936" i="27"/>
  <c r="Q936" i="27" s="1"/>
  <c r="O936" i="27"/>
  <c r="N936" i="27"/>
  <c r="M936" i="27"/>
  <c r="L936" i="27"/>
  <c r="K936" i="27"/>
  <c r="J936" i="27"/>
  <c r="I936" i="27"/>
  <c r="H936" i="27"/>
  <c r="G936" i="27"/>
  <c r="F936" i="27"/>
  <c r="E936" i="27"/>
  <c r="D936" i="27"/>
  <c r="C936" i="27"/>
  <c r="B936" i="27"/>
  <c r="P935" i="27"/>
  <c r="O935" i="27"/>
  <c r="N935" i="27"/>
  <c r="M935" i="27"/>
  <c r="L935" i="27"/>
  <c r="K935" i="27"/>
  <c r="J935" i="27"/>
  <c r="I935" i="27"/>
  <c r="H935" i="27"/>
  <c r="G935" i="27"/>
  <c r="F935" i="27"/>
  <c r="E935" i="27"/>
  <c r="D935" i="27"/>
  <c r="C935" i="27"/>
  <c r="B935" i="27"/>
  <c r="P934" i="27"/>
  <c r="O934" i="27"/>
  <c r="N934" i="27"/>
  <c r="M934" i="27"/>
  <c r="L934" i="27"/>
  <c r="K934" i="27"/>
  <c r="J934" i="27"/>
  <c r="I934" i="27"/>
  <c r="H934" i="27"/>
  <c r="G934" i="27"/>
  <c r="F934" i="27"/>
  <c r="E934" i="27"/>
  <c r="D934" i="27"/>
  <c r="C934" i="27"/>
  <c r="B934" i="27"/>
  <c r="P933" i="27"/>
  <c r="O933" i="27"/>
  <c r="N933" i="27"/>
  <c r="M933" i="27"/>
  <c r="L933" i="27"/>
  <c r="K933" i="27"/>
  <c r="J933" i="27"/>
  <c r="I933" i="27"/>
  <c r="H933" i="27"/>
  <c r="G933" i="27"/>
  <c r="F933" i="27"/>
  <c r="E933" i="27"/>
  <c r="D933" i="27"/>
  <c r="C933" i="27"/>
  <c r="B933" i="27"/>
  <c r="P932" i="27"/>
  <c r="O932" i="27"/>
  <c r="N932" i="27"/>
  <c r="M932" i="27"/>
  <c r="L932" i="27"/>
  <c r="K932" i="27"/>
  <c r="J932" i="27"/>
  <c r="I932" i="27"/>
  <c r="H932" i="27"/>
  <c r="G932" i="27"/>
  <c r="F932" i="27"/>
  <c r="E932" i="27"/>
  <c r="D932" i="27"/>
  <c r="C932" i="27"/>
  <c r="B932" i="27"/>
  <c r="P931" i="27"/>
  <c r="O931" i="27"/>
  <c r="N931" i="27"/>
  <c r="M931" i="27"/>
  <c r="L931" i="27"/>
  <c r="K931" i="27"/>
  <c r="J931" i="27"/>
  <c r="I931" i="27"/>
  <c r="H931" i="27"/>
  <c r="G931" i="27"/>
  <c r="F931" i="27"/>
  <c r="E931" i="27"/>
  <c r="D931" i="27"/>
  <c r="C931" i="27"/>
  <c r="B931" i="27"/>
  <c r="P930" i="27"/>
  <c r="O930" i="27"/>
  <c r="N930" i="27"/>
  <c r="M930" i="27"/>
  <c r="L930" i="27"/>
  <c r="K930" i="27"/>
  <c r="J930" i="27"/>
  <c r="I930" i="27"/>
  <c r="H930" i="27"/>
  <c r="G930" i="27"/>
  <c r="F930" i="27"/>
  <c r="E930" i="27"/>
  <c r="D930" i="27"/>
  <c r="C930" i="27"/>
  <c r="B930" i="27"/>
  <c r="P929" i="27"/>
  <c r="O929" i="27"/>
  <c r="N929" i="27"/>
  <c r="M929" i="27"/>
  <c r="L929" i="27"/>
  <c r="K929" i="27"/>
  <c r="J929" i="27"/>
  <c r="I929" i="27"/>
  <c r="H929" i="27"/>
  <c r="G929" i="27"/>
  <c r="F929" i="27"/>
  <c r="E929" i="27"/>
  <c r="D929" i="27"/>
  <c r="C929" i="27"/>
  <c r="B929" i="27"/>
  <c r="P928" i="27"/>
  <c r="Q928" i="27" s="1"/>
  <c r="O928" i="27"/>
  <c r="N928" i="27"/>
  <c r="M928" i="27"/>
  <c r="L928" i="27"/>
  <c r="K928" i="27"/>
  <c r="J928" i="27"/>
  <c r="I928" i="27"/>
  <c r="H928" i="27"/>
  <c r="G928" i="27"/>
  <c r="F928" i="27"/>
  <c r="E928" i="27"/>
  <c r="D928" i="27"/>
  <c r="C928" i="27"/>
  <c r="B928" i="27"/>
  <c r="P927" i="27"/>
  <c r="O927" i="27"/>
  <c r="N927" i="27"/>
  <c r="M927" i="27"/>
  <c r="L927" i="27"/>
  <c r="K927" i="27"/>
  <c r="J927" i="27"/>
  <c r="I927" i="27"/>
  <c r="H927" i="27"/>
  <c r="G927" i="27"/>
  <c r="F927" i="27"/>
  <c r="E927" i="27"/>
  <c r="D927" i="27"/>
  <c r="C927" i="27"/>
  <c r="B927" i="27"/>
  <c r="P926" i="27"/>
  <c r="O926" i="27"/>
  <c r="N926" i="27"/>
  <c r="M926" i="27"/>
  <c r="L926" i="27"/>
  <c r="K926" i="27"/>
  <c r="J926" i="27"/>
  <c r="I926" i="27"/>
  <c r="H926" i="27"/>
  <c r="G926" i="27"/>
  <c r="F926" i="27"/>
  <c r="E926" i="27"/>
  <c r="D926" i="27"/>
  <c r="C926" i="27"/>
  <c r="B926" i="27"/>
  <c r="P925" i="27"/>
  <c r="O925" i="27"/>
  <c r="Q925" i="27" s="1"/>
  <c r="N925" i="27"/>
  <c r="M925" i="27"/>
  <c r="L925" i="27"/>
  <c r="K925" i="27"/>
  <c r="J925" i="27"/>
  <c r="I925" i="27"/>
  <c r="H925" i="27"/>
  <c r="G925" i="27"/>
  <c r="F925" i="27"/>
  <c r="E925" i="27"/>
  <c r="D925" i="27"/>
  <c r="C925" i="27"/>
  <c r="B925" i="27"/>
  <c r="P924" i="27"/>
  <c r="O924" i="27"/>
  <c r="Q924" i="27" s="1"/>
  <c r="N924" i="27"/>
  <c r="M924" i="27"/>
  <c r="L924" i="27"/>
  <c r="K924" i="27"/>
  <c r="J924" i="27"/>
  <c r="I924" i="27"/>
  <c r="H924" i="27"/>
  <c r="G924" i="27"/>
  <c r="F924" i="27"/>
  <c r="E924" i="27"/>
  <c r="D924" i="27"/>
  <c r="C924" i="27"/>
  <c r="B924" i="27"/>
  <c r="P923" i="27"/>
  <c r="O923" i="27"/>
  <c r="Q923" i="27" s="1"/>
  <c r="N923" i="27"/>
  <c r="M923" i="27"/>
  <c r="L923" i="27"/>
  <c r="K923" i="27"/>
  <c r="J923" i="27"/>
  <c r="I923" i="27"/>
  <c r="H923" i="27"/>
  <c r="G923" i="27"/>
  <c r="F923" i="27"/>
  <c r="E923" i="27"/>
  <c r="D923" i="27"/>
  <c r="C923" i="27"/>
  <c r="B923" i="27"/>
  <c r="P922" i="27"/>
  <c r="O922" i="27"/>
  <c r="Q922" i="27" s="1"/>
  <c r="N922" i="27"/>
  <c r="M922" i="27"/>
  <c r="L922" i="27"/>
  <c r="K922" i="27"/>
  <c r="J922" i="27"/>
  <c r="I922" i="27"/>
  <c r="H922" i="27"/>
  <c r="G922" i="27"/>
  <c r="F922" i="27"/>
  <c r="E922" i="27"/>
  <c r="D922" i="27"/>
  <c r="C922" i="27"/>
  <c r="B922" i="27"/>
  <c r="P921" i="27"/>
  <c r="O921" i="27"/>
  <c r="Q921" i="27" s="1"/>
  <c r="N921" i="27"/>
  <c r="M921" i="27"/>
  <c r="L921" i="27"/>
  <c r="K921" i="27"/>
  <c r="J921" i="27"/>
  <c r="I921" i="27"/>
  <c r="H921" i="27"/>
  <c r="G921" i="27"/>
  <c r="F921" i="27"/>
  <c r="E921" i="27"/>
  <c r="D921" i="27"/>
  <c r="C921" i="27"/>
  <c r="B921" i="27"/>
  <c r="P920" i="27"/>
  <c r="O920" i="27"/>
  <c r="Q920" i="27" s="1"/>
  <c r="N920" i="27"/>
  <c r="M920" i="27"/>
  <c r="L920" i="27"/>
  <c r="K920" i="27"/>
  <c r="J920" i="27"/>
  <c r="I920" i="27"/>
  <c r="H920" i="27"/>
  <c r="G920" i="27"/>
  <c r="F920" i="27"/>
  <c r="E920" i="27"/>
  <c r="D920" i="27"/>
  <c r="C920" i="27"/>
  <c r="B920" i="27"/>
  <c r="P919" i="27"/>
  <c r="O919" i="27"/>
  <c r="Q919" i="27" s="1"/>
  <c r="N919" i="27"/>
  <c r="M919" i="27"/>
  <c r="L919" i="27"/>
  <c r="K919" i="27"/>
  <c r="J919" i="27"/>
  <c r="I919" i="27"/>
  <c r="H919" i="27"/>
  <c r="G919" i="27"/>
  <c r="F919" i="27"/>
  <c r="E919" i="27"/>
  <c r="D919" i="27"/>
  <c r="C919" i="27"/>
  <c r="B919" i="27"/>
  <c r="P918" i="27"/>
  <c r="O918" i="27"/>
  <c r="Q918" i="27" s="1"/>
  <c r="N918" i="27"/>
  <c r="M918" i="27"/>
  <c r="L918" i="27"/>
  <c r="K918" i="27"/>
  <c r="J918" i="27"/>
  <c r="I918" i="27"/>
  <c r="H918" i="27"/>
  <c r="G918" i="27"/>
  <c r="F918" i="27"/>
  <c r="E918" i="27"/>
  <c r="D918" i="27"/>
  <c r="C918" i="27"/>
  <c r="B918" i="27"/>
  <c r="P917" i="27"/>
  <c r="O917" i="27"/>
  <c r="Q917" i="27" s="1"/>
  <c r="N917" i="27"/>
  <c r="M917" i="27"/>
  <c r="L917" i="27"/>
  <c r="K917" i="27"/>
  <c r="J917" i="27"/>
  <c r="I917" i="27"/>
  <c r="H917" i="27"/>
  <c r="G917" i="27"/>
  <c r="F917" i="27"/>
  <c r="E917" i="27"/>
  <c r="D917" i="27"/>
  <c r="C917" i="27"/>
  <c r="B917" i="27"/>
  <c r="P916" i="27"/>
  <c r="O916" i="27"/>
  <c r="Q916" i="27" s="1"/>
  <c r="N916" i="27"/>
  <c r="M916" i="27"/>
  <c r="L916" i="27"/>
  <c r="K916" i="27"/>
  <c r="J916" i="27"/>
  <c r="I916" i="27"/>
  <c r="H916" i="27"/>
  <c r="G916" i="27"/>
  <c r="F916" i="27"/>
  <c r="E916" i="27"/>
  <c r="D916" i="27"/>
  <c r="C916" i="27"/>
  <c r="B916" i="27"/>
  <c r="P915" i="27"/>
  <c r="O915" i="27"/>
  <c r="Q915" i="27" s="1"/>
  <c r="N915" i="27"/>
  <c r="M915" i="27"/>
  <c r="L915" i="27"/>
  <c r="K915" i="27"/>
  <c r="J915" i="27"/>
  <c r="I915" i="27"/>
  <c r="H915" i="27"/>
  <c r="G915" i="27"/>
  <c r="F915" i="27"/>
  <c r="E915" i="27"/>
  <c r="D915" i="27"/>
  <c r="C915" i="27"/>
  <c r="B915" i="27"/>
  <c r="P914" i="27"/>
  <c r="O914" i="27"/>
  <c r="Q914" i="27" s="1"/>
  <c r="N914" i="27"/>
  <c r="M914" i="27"/>
  <c r="L914" i="27"/>
  <c r="K914" i="27"/>
  <c r="J914" i="27"/>
  <c r="I914" i="27"/>
  <c r="H914" i="27"/>
  <c r="G914" i="27"/>
  <c r="F914" i="27"/>
  <c r="E914" i="27"/>
  <c r="D914" i="27"/>
  <c r="C914" i="27"/>
  <c r="B914" i="27"/>
  <c r="P913" i="27"/>
  <c r="O913" i="27"/>
  <c r="Q913" i="27" s="1"/>
  <c r="N913" i="27"/>
  <c r="M913" i="27"/>
  <c r="L913" i="27"/>
  <c r="K913" i="27"/>
  <c r="J913" i="27"/>
  <c r="I913" i="27"/>
  <c r="H913" i="27"/>
  <c r="G913" i="27"/>
  <c r="F913" i="27"/>
  <c r="E913" i="27"/>
  <c r="D913" i="27"/>
  <c r="C913" i="27"/>
  <c r="B913" i="27"/>
  <c r="P912" i="27"/>
  <c r="O912" i="27"/>
  <c r="Q912" i="27" s="1"/>
  <c r="N912" i="27"/>
  <c r="M912" i="27"/>
  <c r="L912" i="27"/>
  <c r="K912" i="27"/>
  <c r="J912" i="27"/>
  <c r="I912" i="27"/>
  <c r="H912" i="27"/>
  <c r="G912" i="27"/>
  <c r="F912" i="27"/>
  <c r="E912" i="27"/>
  <c r="D912" i="27"/>
  <c r="C912" i="27"/>
  <c r="B912" i="27"/>
  <c r="P911" i="27"/>
  <c r="O911" i="27"/>
  <c r="Q911" i="27" s="1"/>
  <c r="N911" i="27"/>
  <c r="M911" i="27"/>
  <c r="L911" i="27"/>
  <c r="K911" i="27"/>
  <c r="J911" i="27"/>
  <c r="I911" i="27"/>
  <c r="H911" i="27"/>
  <c r="G911" i="27"/>
  <c r="F911" i="27"/>
  <c r="E911" i="27"/>
  <c r="D911" i="27"/>
  <c r="C911" i="27"/>
  <c r="B911" i="27"/>
  <c r="P910" i="27"/>
  <c r="O910" i="27"/>
  <c r="Q910" i="27" s="1"/>
  <c r="N910" i="27"/>
  <c r="M910" i="27"/>
  <c r="L910" i="27"/>
  <c r="K910" i="27"/>
  <c r="J910" i="27"/>
  <c r="I910" i="27"/>
  <c r="H910" i="27"/>
  <c r="G910" i="27"/>
  <c r="F910" i="27"/>
  <c r="E910" i="27"/>
  <c r="D910" i="27"/>
  <c r="C910" i="27"/>
  <c r="B910" i="27"/>
  <c r="P909" i="27"/>
  <c r="O909" i="27"/>
  <c r="Q909" i="27" s="1"/>
  <c r="N909" i="27"/>
  <c r="M909" i="27"/>
  <c r="L909" i="27"/>
  <c r="K909" i="27"/>
  <c r="J909" i="27"/>
  <c r="I909" i="27"/>
  <c r="H909" i="27"/>
  <c r="G909" i="27"/>
  <c r="F909" i="27"/>
  <c r="E909" i="27"/>
  <c r="D909" i="27"/>
  <c r="C909" i="27"/>
  <c r="B909" i="27"/>
  <c r="P908" i="27"/>
  <c r="O908" i="27"/>
  <c r="Q908" i="27" s="1"/>
  <c r="N908" i="27"/>
  <c r="M908" i="27"/>
  <c r="L908" i="27"/>
  <c r="K908" i="27"/>
  <c r="J908" i="27"/>
  <c r="I908" i="27"/>
  <c r="H908" i="27"/>
  <c r="G908" i="27"/>
  <c r="F908" i="27"/>
  <c r="E908" i="27"/>
  <c r="D908" i="27"/>
  <c r="C908" i="27"/>
  <c r="B908" i="27"/>
  <c r="P907" i="27"/>
  <c r="O907" i="27"/>
  <c r="Q907" i="27" s="1"/>
  <c r="N907" i="27"/>
  <c r="M907" i="27"/>
  <c r="L907" i="27"/>
  <c r="K907" i="27"/>
  <c r="J907" i="27"/>
  <c r="I907" i="27"/>
  <c r="H907" i="27"/>
  <c r="G907" i="27"/>
  <c r="F907" i="27"/>
  <c r="E907" i="27"/>
  <c r="D907" i="27"/>
  <c r="C907" i="27"/>
  <c r="B907" i="27"/>
  <c r="P906" i="27"/>
  <c r="O906" i="27"/>
  <c r="Q906" i="27" s="1"/>
  <c r="N906" i="27"/>
  <c r="M906" i="27"/>
  <c r="L906" i="27"/>
  <c r="K906" i="27"/>
  <c r="J906" i="27"/>
  <c r="I906" i="27"/>
  <c r="H906" i="27"/>
  <c r="G906" i="27"/>
  <c r="F906" i="27"/>
  <c r="E906" i="27"/>
  <c r="D906" i="27"/>
  <c r="C906" i="27"/>
  <c r="B906" i="27"/>
  <c r="P905" i="27"/>
  <c r="O905" i="27"/>
  <c r="Q905" i="27" s="1"/>
  <c r="N905" i="27"/>
  <c r="M905" i="27"/>
  <c r="L905" i="27"/>
  <c r="K905" i="27"/>
  <c r="J905" i="27"/>
  <c r="I905" i="27"/>
  <c r="H905" i="27"/>
  <c r="G905" i="27"/>
  <c r="F905" i="27"/>
  <c r="E905" i="27"/>
  <c r="D905" i="27"/>
  <c r="C905" i="27"/>
  <c r="B905" i="27"/>
  <c r="P904" i="27"/>
  <c r="O904" i="27"/>
  <c r="Q904" i="27" s="1"/>
  <c r="N904" i="27"/>
  <c r="M904" i="27"/>
  <c r="L904" i="27"/>
  <c r="K904" i="27"/>
  <c r="J904" i="27"/>
  <c r="I904" i="27"/>
  <c r="H904" i="27"/>
  <c r="G904" i="27"/>
  <c r="F904" i="27"/>
  <c r="E904" i="27"/>
  <c r="D904" i="27"/>
  <c r="C904" i="27"/>
  <c r="B904" i="27"/>
  <c r="P903" i="27"/>
  <c r="O903" i="27"/>
  <c r="Q903" i="27" s="1"/>
  <c r="N903" i="27"/>
  <c r="M903" i="27"/>
  <c r="L903" i="27"/>
  <c r="K903" i="27"/>
  <c r="J903" i="27"/>
  <c r="I903" i="27"/>
  <c r="H903" i="27"/>
  <c r="G903" i="27"/>
  <c r="F903" i="27"/>
  <c r="E903" i="27"/>
  <c r="D903" i="27"/>
  <c r="C903" i="27"/>
  <c r="B903" i="27"/>
  <c r="P902" i="27"/>
  <c r="O902" i="27"/>
  <c r="Q902" i="27" s="1"/>
  <c r="N902" i="27"/>
  <c r="M902" i="27"/>
  <c r="L902" i="27"/>
  <c r="K902" i="27"/>
  <c r="J902" i="27"/>
  <c r="I902" i="27"/>
  <c r="H902" i="27"/>
  <c r="G902" i="27"/>
  <c r="F902" i="27"/>
  <c r="E902" i="27"/>
  <c r="D902" i="27"/>
  <c r="C902" i="27"/>
  <c r="B902" i="27"/>
  <c r="P901" i="27"/>
  <c r="O901" i="27"/>
  <c r="Q901" i="27" s="1"/>
  <c r="N901" i="27"/>
  <c r="M901" i="27"/>
  <c r="L901" i="27"/>
  <c r="K901" i="27"/>
  <c r="J901" i="27"/>
  <c r="I901" i="27"/>
  <c r="H901" i="27"/>
  <c r="G901" i="27"/>
  <c r="F901" i="27"/>
  <c r="E901" i="27"/>
  <c r="D901" i="27"/>
  <c r="C901" i="27"/>
  <c r="B901" i="27"/>
  <c r="P900" i="27"/>
  <c r="O900" i="27"/>
  <c r="Q900" i="27" s="1"/>
  <c r="N900" i="27"/>
  <c r="M900" i="27"/>
  <c r="L900" i="27"/>
  <c r="K900" i="27"/>
  <c r="J900" i="27"/>
  <c r="I900" i="27"/>
  <c r="H900" i="27"/>
  <c r="G900" i="27"/>
  <c r="F900" i="27"/>
  <c r="E900" i="27"/>
  <c r="D900" i="27"/>
  <c r="C900" i="27"/>
  <c r="B900" i="27"/>
  <c r="P899" i="27"/>
  <c r="O899" i="27"/>
  <c r="Q899" i="27" s="1"/>
  <c r="N899" i="27"/>
  <c r="M899" i="27"/>
  <c r="L899" i="27"/>
  <c r="K899" i="27"/>
  <c r="J899" i="27"/>
  <c r="I899" i="27"/>
  <c r="H899" i="27"/>
  <c r="G899" i="27"/>
  <c r="F899" i="27"/>
  <c r="E899" i="27"/>
  <c r="D899" i="27"/>
  <c r="C899" i="27"/>
  <c r="B899" i="27"/>
  <c r="P898" i="27"/>
  <c r="O898" i="27"/>
  <c r="Q898" i="27" s="1"/>
  <c r="N898" i="27"/>
  <c r="M898" i="27"/>
  <c r="L898" i="27"/>
  <c r="K898" i="27"/>
  <c r="J898" i="27"/>
  <c r="I898" i="27"/>
  <c r="H898" i="27"/>
  <c r="G898" i="27"/>
  <c r="F898" i="27"/>
  <c r="E898" i="27"/>
  <c r="D898" i="27"/>
  <c r="C898" i="27"/>
  <c r="B898" i="27"/>
  <c r="P897" i="27"/>
  <c r="O897" i="27"/>
  <c r="Q897" i="27" s="1"/>
  <c r="N897" i="27"/>
  <c r="M897" i="27"/>
  <c r="L897" i="27"/>
  <c r="K897" i="27"/>
  <c r="J897" i="27"/>
  <c r="I897" i="27"/>
  <c r="H897" i="27"/>
  <c r="G897" i="27"/>
  <c r="F897" i="27"/>
  <c r="E897" i="27"/>
  <c r="D897" i="27"/>
  <c r="C897" i="27"/>
  <c r="B897" i="27"/>
  <c r="P896" i="27"/>
  <c r="O896" i="27"/>
  <c r="Q896" i="27" s="1"/>
  <c r="N896" i="27"/>
  <c r="M896" i="27"/>
  <c r="L896" i="27"/>
  <c r="K896" i="27"/>
  <c r="J896" i="27"/>
  <c r="I896" i="27"/>
  <c r="H896" i="27"/>
  <c r="G896" i="27"/>
  <c r="F896" i="27"/>
  <c r="E896" i="27"/>
  <c r="D896" i="27"/>
  <c r="C896" i="27"/>
  <c r="B896" i="27"/>
  <c r="P895" i="27"/>
  <c r="O895" i="27"/>
  <c r="Q895" i="27" s="1"/>
  <c r="N895" i="27"/>
  <c r="M895" i="27"/>
  <c r="L895" i="27"/>
  <c r="K895" i="27"/>
  <c r="J895" i="27"/>
  <c r="I895" i="27"/>
  <c r="H895" i="27"/>
  <c r="G895" i="27"/>
  <c r="F895" i="27"/>
  <c r="E895" i="27"/>
  <c r="D895" i="27"/>
  <c r="C895" i="27"/>
  <c r="B895" i="27"/>
  <c r="P894" i="27"/>
  <c r="O894" i="27"/>
  <c r="Q894" i="27" s="1"/>
  <c r="N894" i="27"/>
  <c r="M894" i="27"/>
  <c r="L894" i="27"/>
  <c r="K894" i="27"/>
  <c r="J894" i="27"/>
  <c r="I894" i="27"/>
  <c r="H894" i="27"/>
  <c r="G894" i="27"/>
  <c r="F894" i="27"/>
  <c r="E894" i="27"/>
  <c r="D894" i="27"/>
  <c r="C894" i="27"/>
  <c r="B894" i="27"/>
  <c r="P893" i="27"/>
  <c r="O893" i="27"/>
  <c r="Q893" i="27" s="1"/>
  <c r="N893" i="27"/>
  <c r="M893" i="27"/>
  <c r="L893" i="27"/>
  <c r="K893" i="27"/>
  <c r="J893" i="27"/>
  <c r="I893" i="27"/>
  <c r="H893" i="27"/>
  <c r="G893" i="27"/>
  <c r="F893" i="27"/>
  <c r="E893" i="27"/>
  <c r="D893" i="27"/>
  <c r="C893" i="27"/>
  <c r="B893" i="27"/>
  <c r="P892" i="27"/>
  <c r="O892" i="27"/>
  <c r="Q892" i="27" s="1"/>
  <c r="N892" i="27"/>
  <c r="M892" i="27"/>
  <c r="L892" i="27"/>
  <c r="K892" i="27"/>
  <c r="J892" i="27"/>
  <c r="I892" i="27"/>
  <c r="H892" i="27"/>
  <c r="G892" i="27"/>
  <c r="F892" i="27"/>
  <c r="E892" i="27"/>
  <c r="D892" i="27"/>
  <c r="C892" i="27"/>
  <c r="B892" i="27"/>
  <c r="P891" i="27"/>
  <c r="O891" i="27"/>
  <c r="Q891" i="27" s="1"/>
  <c r="N891" i="27"/>
  <c r="M891" i="27"/>
  <c r="L891" i="27"/>
  <c r="K891" i="27"/>
  <c r="J891" i="27"/>
  <c r="I891" i="27"/>
  <c r="H891" i="27"/>
  <c r="G891" i="27"/>
  <c r="F891" i="27"/>
  <c r="E891" i="27"/>
  <c r="D891" i="27"/>
  <c r="C891" i="27"/>
  <c r="B891" i="27"/>
  <c r="P890" i="27"/>
  <c r="O890" i="27"/>
  <c r="Q890" i="27" s="1"/>
  <c r="N890" i="27"/>
  <c r="M890" i="27"/>
  <c r="L890" i="27"/>
  <c r="K890" i="27"/>
  <c r="J890" i="27"/>
  <c r="I890" i="27"/>
  <c r="H890" i="27"/>
  <c r="G890" i="27"/>
  <c r="F890" i="27"/>
  <c r="E890" i="27"/>
  <c r="D890" i="27"/>
  <c r="C890" i="27"/>
  <c r="B890" i="27"/>
  <c r="P889" i="27"/>
  <c r="O889" i="27"/>
  <c r="Q889" i="27" s="1"/>
  <c r="N889" i="27"/>
  <c r="M889" i="27"/>
  <c r="L889" i="27"/>
  <c r="K889" i="27"/>
  <c r="J889" i="27"/>
  <c r="I889" i="27"/>
  <c r="H889" i="27"/>
  <c r="G889" i="27"/>
  <c r="F889" i="27"/>
  <c r="E889" i="27"/>
  <c r="D889" i="27"/>
  <c r="C889" i="27"/>
  <c r="B889" i="27"/>
  <c r="P888" i="27"/>
  <c r="O888" i="27"/>
  <c r="Q888" i="27" s="1"/>
  <c r="N888" i="27"/>
  <c r="M888" i="27"/>
  <c r="L888" i="27"/>
  <c r="K888" i="27"/>
  <c r="J888" i="27"/>
  <c r="I888" i="27"/>
  <c r="H888" i="27"/>
  <c r="G888" i="27"/>
  <c r="F888" i="27"/>
  <c r="E888" i="27"/>
  <c r="D888" i="27"/>
  <c r="C888" i="27"/>
  <c r="B888" i="27"/>
  <c r="P887" i="27"/>
  <c r="O887" i="27"/>
  <c r="Q887" i="27" s="1"/>
  <c r="N887" i="27"/>
  <c r="M887" i="27"/>
  <c r="L887" i="27"/>
  <c r="K887" i="27"/>
  <c r="J887" i="27"/>
  <c r="I887" i="27"/>
  <c r="H887" i="27"/>
  <c r="G887" i="27"/>
  <c r="F887" i="27"/>
  <c r="E887" i="27"/>
  <c r="D887" i="27"/>
  <c r="C887" i="27"/>
  <c r="B887" i="27"/>
  <c r="P886" i="27"/>
  <c r="O886" i="27"/>
  <c r="Q886" i="27" s="1"/>
  <c r="N886" i="27"/>
  <c r="M886" i="27"/>
  <c r="L886" i="27"/>
  <c r="K886" i="27"/>
  <c r="J886" i="27"/>
  <c r="I886" i="27"/>
  <c r="H886" i="27"/>
  <c r="G886" i="27"/>
  <c r="F886" i="27"/>
  <c r="E886" i="27"/>
  <c r="D886" i="27"/>
  <c r="C886" i="27"/>
  <c r="B886" i="27"/>
  <c r="P885" i="27"/>
  <c r="O885" i="27"/>
  <c r="Q885" i="27" s="1"/>
  <c r="N885" i="27"/>
  <c r="M885" i="27"/>
  <c r="L885" i="27"/>
  <c r="K885" i="27"/>
  <c r="J885" i="27"/>
  <c r="I885" i="27"/>
  <c r="H885" i="27"/>
  <c r="G885" i="27"/>
  <c r="F885" i="27"/>
  <c r="E885" i="27"/>
  <c r="D885" i="27"/>
  <c r="C885" i="27"/>
  <c r="B885" i="27"/>
  <c r="P884" i="27"/>
  <c r="O884" i="27"/>
  <c r="Q884" i="27" s="1"/>
  <c r="N884" i="27"/>
  <c r="M884" i="27"/>
  <c r="L884" i="27"/>
  <c r="K884" i="27"/>
  <c r="J884" i="27"/>
  <c r="I884" i="27"/>
  <c r="H884" i="27"/>
  <c r="G884" i="27"/>
  <c r="F884" i="27"/>
  <c r="E884" i="27"/>
  <c r="D884" i="27"/>
  <c r="C884" i="27"/>
  <c r="B884" i="27"/>
  <c r="P883" i="27"/>
  <c r="O883" i="27"/>
  <c r="Q883" i="27" s="1"/>
  <c r="N883" i="27"/>
  <c r="M883" i="27"/>
  <c r="L883" i="27"/>
  <c r="K883" i="27"/>
  <c r="J883" i="27"/>
  <c r="I883" i="27"/>
  <c r="H883" i="27"/>
  <c r="G883" i="27"/>
  <c r="F883" i="27"/>
  <c r="E883" i="27"/>
  <c r="D883" i="27"/>
  <c r="C883" i="27"/>
  <c r="B883" i="27"/>
  <c r="P882" i="27"/>
  <c r="O882" i="27"/>
  <c r="Q882" i="27" s="1"/>
  <c r="N882" i="27"/>
  <c r="M882" i="27"/>
  <c r="L882" i="27"/>
  <c r="K882" i="27"/>
  <c r="J882" i="27"/>
  <c r="I882" i="27"/>
  <c r="H882" i="27"/>
  <c r="G882" i="27"/>
  <c r="F882" i="27"/>
  <c r="E882" i="27"/>
  <c r="D882" i="27"/>
  <c r="C882" i="27"/>
  <c r="B882" i="27"/>
  <c r="P881" i="27"/>
  <c r="O881" i="27"/>
  <c r="Q881" i="27" s="1"/>
  <c r="N881" i="27"/>
  <c r="M881" i="27"/>
  <c r="L881" i="27"/>
  <c r="K881" i="27"/>
  <c r="J881" i="27"/>
  <c r="I881" i="27"/>
  <c r="H881" i="27"/>
  <c r="G881" i="27"/>
  <c r="F881" i="27"/>
  <c r="E881" i="27"/>
  <c r="D881" i="27"/>
  <c r="C881" i="27"/>
  <c r="B881" i="27"/>
  <c r="P880" i="27"/>
  <c r="O880" i="27"/>
  <c r="Q880" i="27" s="1"/>
  <c r="N880" i="27"/>
  <c r="M880" i="27"/>
  <c r="L880" i="27"/>
  <c r="K880" i="27"/>
  <c r="J880" i="27"/>
  <c r="I880" i="27"/>
  <c r="H880" i="27"/>
  <c r="G880" i="27"/>
  <c r="F880" i="27"/>
  <c r="E880" i="27"/>
  <c r="D880" i="27"/>
  <c r="C880" i="27"/>
  <c r="B880" i="27"/>
  <c r="P879" i="27"/>
  <c r="O879" i="27"/>
  <c r="Q879" i="27" s="1"/>
  <c r="N879" i="27"/>
  <c r="M879" i="27"/>
  <c r="L879" i="27"/>
  <c r="K879" i="27"/>
  <c r="J879" i="27"/>
  <c r="I879" i="27"/>
  <c r="H879" i="27"/>
  <c r="G879" i="27"/>
  <c r="F879" i="27"/>
  <c r="E879" i="27"/>
  <c r="D879" i="27"/>
  <c r="C879" i="27"/>
  <c r="B879" i="27"/>
  <c r="P878" i="27"/>
  <c r="O878" i="27"/>
  <c r="Q878" i="27" s="1"/>
  <c r="N878" i="27"/>
  <c r="M878" i="27"/>
  <c r="L878" i="27"/>
  <c r="K878" i="27"/>
  <c r="J878" i="27"/>
  <c r="I878" i="27"/>
  <c r="H878" i="27"/>
  <c r="G878" i="27"/>
  <c r="F878" i="27"/>
  <c r="E878" i="27"/>
  <c r="D878" i="27"/>
  <c r="C878" i="27"/>
  <c r="B878" i="27"/>
  <c r="P877" i="27"/>
  <c r="O877" i="27"/>
  <c r="Q877" i="27" s="1"/>
  <c r="N877" i="27"/>
  <c r="M877" i="27"/>
  <c r="L877" i="27"/>
  <c r="K877" i="27"/>
  <c r="J877" i="27"/>
  <c r="I877" i="27"/>
  <c r="H877" i="27"/>
  <c r="G877" i="27"/>
  <c r="F877" i="27"/>
  <c r="E877" i="27"/>
  <c r="D877" i="27"/>
  <c r="C877" i="27"/>
  <c r="B877" i="27"/>
  <c r="P876" i="27"/>
  <c r="O876" i="27"/>
  <c r="Q876" i="27" s="1"/>
  <c r="N876" i="27"/>
  <c r="M876" i="27"/>
  <c r="L876" i="27"/>
  <c r="K876" i="27"/>
  <c r="J876" i="27"/>
  <c r="I876" i="27"/>
  <c r="H876" i="27"/>
  <c r="G876" i="27"/>
  <c r="F876" i="27"/>
  <c r="E876" i="27"/>
  <c r="D876" i="27"/>
  <c r="C876" i="27"/>
  <c r="B876" i="27"/>
  <c r="P875" i="27"/>
  <c r="O875" i="27"/>
  <c r="Q875" i="27" s="1"/>
  <c r="N875" i="27"/>
  <c r="M875" i="27"/>
  <c r="L875" i="27"/>
  <c r="K875" i="27"/>
  <c r="J875" i="27"/>
  <c r="I875" i="27"/>
  <c r="H875" i="27"/>
  <c r="G875" i="27"/>
  <c r="F875" i="27"/>
  <c r="E875" i="27"/>
  <c r="D875" i="27"/>
  <c r="C875" i="27"/>
  <c r="B875" i="27"/>
  <c r="P874" i="27"/>
  <c r="O874" i="27"/>
  <c r="Q874" i="27" s="1"/>
  <c r="N874" i="27"/>
  <c r="M874" i="27"/>
  <c r="L874" i="27"/>
  <c r="K874" i="27"/>
  <c r="J874" i="27"/>
  <c r="I874" i="27"/>
  <c r="H874" i="27"/>
  <c r="G874" i="27"/>
  <c r="F874" i="27"/>
  <c r="E874" i="27"/>
  <c r="D874" i="27"/>
  <c r="C874" i="27"/>
  <c r="B874" i="27"/>
  <c r="P873" i="27"/>
  <c r="O873" i="27"/>
  <c r="Q873" i="27" s="1"/>
  <c r="N873" i="27"/>
  <c r="M873" i="27"/>
  <c r="L873" i="27"/>
  <c r="K873" i="27"/>
  <c r="J873" i="27"/>
  <c r="I873" i="27"/>
  <c r="H873" i="27"/>
  <c r="G873" i="27"/>
  <c r="F873" i="27"/>
  <c r="E873" i="27"/>
  <c r="D873" i="27"/>
  <c r="C873" i="27"/>
  <c r="B873" i="27"/>
  <c r="P872" i="27"/>
  <c r="O872" i="27"/>
  <c r="Q872" i="27" s="1"/>
  <c r="N872" i="27"/>
  <c r="M872" i="27"/>
  <c r="L872" i="27"/>
  <c r="K872" i="27"/>
  <c r="J872" i="27"/>
  <c r="I872" i="27"/>
  <c r="H872" i="27"/>
  <c r="G872" i="27"/>
  <c r="F872" i="27"/>
  <c r="E872" i="27"/>
  <c r="D872" i="27"/>
  <c r="C872" i="27"/>
  <c r="B872" i="27"/>
  <c r="P871" i="27"/>
  <c r="O871" i="27"/>
  <c r="Q871" i="27" s="1"/>
  <c r="N871" i="27"/>
  <c r="M871" i="27"/>
  <c r="L871" i="27"/>
  <c r="K871" i="27"/>
  <c r="J871" i="27"/>
  <c r="I871" i="27"/>
  <c r="H871" i="27"/>
  <c r="G871" i="27"/>
  <c r="F871" i="27"/>
  <c r="E871" i="27"/>
  <c r="D871" i="27"/>
  <c r="C871" i="27"/>
  <c r="B871" i="27"/>
  <c r="P870" i="27"/>
  <c r="O870" i="27"/>
  <c r="Q870" i="27" s="1"/>
  <c r="N870" i="27"/>
  <c r="M870" i="27"/>
  <c r="L870" i="27"/>
  <c r="K870" i="27"/>
  <c r="J870" i="27"/>
  <c r="I870" i="27"/>
  <c r="H870" i="27"/>
  <c r="G870" i="27"/>
  <c r="F870" i="27"/>
  <c r="E870" i="27"/>
  <c r="D870" i="27"/>
  <c r="C870" i="27"/>
  <c r="B870" i="27"/>
  <c r="P869" i="27"/>
  <c r="O869" i="27"/>
  <c r="Q869" i="27" s="1"/>
  <c r="N869" i="27"/>
  <c r="M869" i="27"/>
  <c r="L869" i="27"/>
  <c r="K869" i="27"/>
  <c r="J869" i="27"/>
  <c r="I869" i="27"/>
  <c r="H869" i="27"/>
  <c r="G869" i="27"/>
  <c r="F869" i="27"/>
  <c r="E869" i="27"/>
  <c r="D869" i="27"/>
  <c r="C869" i="27"/>
  <c r="B869" i="27"/>
  <c r="P868" i="27"/>
  <c r="O868" i="27"/>
  <c r="Q868" i="27" s="1"/>
  <c r="N868" i="27"/>
  <c r="M868" i="27"/>
  <c r="L868" i="27"/>
  <c r="K868" i="27"/>
  <c r="J868" i="27"/>
  <c r="I868" i="27"/>
  <c r="H868" i="27"/>
  <c r="G868" i="27"/>
  <c r="F868" i="27"/>
  <c r="E868" i="27"/>
  <c r="D868" i="27"/>
  <c r="C868" i="27"/>
  <c r="B868" i="27"/>
  <c r="P867" i="27"/>
  <c r="O867" i="27"/>
  <c r="Q867" i="27" s="1"/>
  <c r="N867" i="27"/>
  <c r="M867" i="27"/>
  <c r="L867" i="27"/>
  <c r="K867" i="27"/>
  <c r="J867" i="27"/>
  <c r="I867" i="27"/>
  <c r="H867" i="27"/>
  <c r="G867" i="27"/>
  <c r="F867" i="27"/>
  <c r="E867" i="27"/>
  <c r="D867" i="27"/>
  <c r="C867" i="27"/>
  <c r="B867" i="27"/>
  <c r="P866" i="27"/>
  <c r="O866" i="27"/>
  <c r="Q866" i="27" s="1"/>
  <c r="N866" i="27"/>
  <c r="M866" i="27"/>
  <c r="L866" i="27"/>
  <c r="K866" i="27"/>
  <c r="J866" i="27"/>
  <c r="I866" i="27"/>
  <c r="H866" i="27"/>
  <c r="G866" i="27"/>
  <c r="F866" i="27"/>
  <c r="E866" i="27"/>
  <c r="D866" i="27"/>
  <c r="C866" i="27"/>
  <c r="B866" i="27"/>
  <c r="P865" i="27"/>
  <c r="O865" i="27"/>
  <c r="Q865" i="27" s="1"/>
  <c r="N865" i="27"/>
  <c r="M865" i="27"/>
  <c r="L865" i="27"/>
  <c r="K865" i="27"/>
  <c r="J865" i="27"/>
  <c r="I865" i="27"/>
  <c r="H865" i="27"/>
  <c r="G865" i="27"/>
  <c r="F865" i="27"/>
  <c r="E865" i="27"/>
  <c r="D865" i="27"/>
  <c r="C865" i="27"/>
  <c r="B865" i="27"/>
  <c r="P864" i="27"/>
  <c r="O864" i="27"/>
  <c r="Q864" i="27" s="1"/>
  <c r="N864" i="27"/>
  <c r="M864" i="27"/>
  <c r="L864" i="27"/>
  <c r="K864" i="27"/>
  <c r="J864" i="27"/>
  <c r="I864" i="27"/>
  <c r="H864" i="27"/>
  <c r="G864" i="27"/>
  <c r="F864" i="27"/>
  <c r="E864" i="27"/>
  <c r="D864" i="27"/>
  <c r="C864" i="27"/>
  <c r="B864" i="27"/>
  <c r="P863" i="27"/>
  <c r="O863" i="27"/>
  <c r="Q863" i="27" s="1"/>
  <c r="N863" i="27"/>
  <c r="M863" i="27"/>
  <c r="L863" i="27"/>
  <c r="K863" i="27"/>
  <c r="J863" i="27"/>
  <c r="I863" i="27"/>
  <c r="H863" i="27"/>
  <c r="G863" i="27"/>
  <c r="F863" i="27"/>
  <c r="E863" i="27"/>
  <c r="D863" i="27"/>
  <c r="C863" i="27"/>
  <c r="B863" i="27"/>
  <c r="P862" i="27"/>
  <c r="O862" i="27"/>
  <c r="Q862" i="27" s="1"/>
  <c r="N862" i="27"/>
  <c r="M862" i="27"/>
  <c r="L862" i="27"/>
  <c r="K862" i="27"/>
  <c r="J862" i="27"/>
  <c r="I862" i="27"/>
  <c r="H862" i="27"/>
  <c r="G862" i="27"/>
  <c r="F862" i="27"/>
  <c r="E862" i="27"/>
  <c r="D862" i="27"/>
  <c r="C862" i="27"/>
  <c r="B862" i="27"/>
  <c r="P861" i="27"/>
  <c r="O861" i="27"/>
  <c r="Q861" i="27" s="1"/>
  <c r="N861" i="27"/>
  <c r="M861" i="27"/>
  <c r="L861" i="27"/>
  <c r="K861" i="27"/>
  <c r="J861" i="27"/>
  <c r="I861" i="27"/>
  <c r="H861" i="27"/>
  <c r="G861" i="27"/>
  <c r="F861" i="27"/>
  <c r="E861" i="27"/>
  <c r="D861" i="27"/>
  <c r="C861" i="27"/>
  <c r="B861" i="27"/>
  <c r="P860" i="27"/>
  <c r="O860" i="27"/>
  <c r="Q860" i="27" s="1"/>
  <c r="N860" i="27"/>
  <c r="M860" i="27"/>
  <c r="L860" i="27"/>
  <c r="K860" i="27"/>
  <c r="J860" i="27"/>
  <c r="I860" i="27"/>
  <c r="H860" i="27"/>
  <c r="G860" i="27"/>
  <c r="F860" i="27"/>
  <c r="E860" i="27"/>
  <c r="D860" i="27"/>
  <c r="C860" i="27"/>
  <c r="B860" i="27"/>
  <c r="P859" i="27"/>
  <c r="O859" i="27"/>
  <c r="Q859" i="27" s="1"/>
  <c r="N859" i="27"/>
  <c r="M859" i="27"/>
  <c r="L859" i="27"/>
  <c r="K859" i="27"/>
  <c r="J859" i="27"/>
  <c r="I859" i="27"/>
  <c r="H859" i="27"/>
  <c r="G859" i="27"/>
  <c r="F859" i="27"/>
  <c r="E859" i="27"/>
  <c r="D859" i="27"/>
  <c r="C859" i="27"/>
  <c r="B859" i="27"/>
  <c r="P858" i="27"/>
  <c r="O858" i="27"/>
  <c r="Q858" i="27" s="1"/>
  <c r="N858" i="27"/>
  <c r="M858" i="27"/>
  <c r="L858" i="27"/>
  <c r="K858" i="27"/>
  <c r="J858" i="27"/>
  <c r="I858" i="27"/>
  <c r="H858" i="27"/>
  <c r="G858" i="27"/>
  <c r="F858" i="27"/>
  <c r="E858" i="27"/>
  <c r="D858" i="27"/>
  <c r="C858" i="27"/>
  <c r="B858" i="27"/>
  <c r="P857" i="27"/>
  <c r="O857" i="27"/>
  <c r="Q857" i="27" s="1"/>
  <c r="N857" i="27"/>
  <c r="M857" i="27"/>
  <c r="L857" i="27"/>
  <c r="K857" i="27"/>
  <c r="J857" i="27"/>
  <c r="I857" i="27"/>
  <c r="H857" i="27"/>
  <c r="G857" i="27"/>
  <c r="F857" i="27"/>
  <c r="E857" i="27"/>
  <c r="D857" i="27"/>
  <c r="C857" i="27"/>
  <c r="B857" i="27"/>
  <c r="P856" i="27"/>
  <c r="O856" i="27"/>
  <c r="Q856" i="27" s="1"/>
  <c r="N856" i="27"/>
  <c r="M856" i="27"/>
  <c r="L856" i="27"/>
  <c r="K856" i="27"/>
  <c r="J856" i="27"/>
  <c r="I856" i="27"/>
  <c r="H856" i="27"/>
  <c r="G856" i="27"/>
  <c r="F856" i="27"/>
  <c r="E856" i="27"/>
  <c r="D856" i="27"/>
  <c r="C856" i="27"/>
  <c r="B856" i="27"/>
  <c r="P855" i="27"/>
  <c r="O855" i="27"/>
  <c r="Q855" i="27" s="1"/>
  <c r="N855" i="27"/>
  <c r="M855" i="27"/>
  <c r="L855" i="27"/>
  <c r="K855" i="27"/>
  <c r="J855" i="27"/>
  <c r="I855" i="27"/>
  <c r="H855" i="27"/>
  <c r="G855" i="27"/>
  <c r="F855" i="27"/>
  <c r="E855" i="27"/>
  <c r="D855" i="27"/>
  <c r="C855" i="27"/>
  <c r="B855" i="27"/>
  <c r="P854" i="27"/>
  <c r="O854" i="27"/>
  <c r="Q854" i="27" s="1"/>
  <c r="N854" i="27"/>
  <c r="M854" i="27"/>
  <c r="L854" i="27"/>
  <c r="K854" i="27"/>
  <c r="J854" i="27"/>
  <c r="I854" i="27"/>
  <c r="H854" i="27"/>
  <c r="G854" i="27"/>
  <c r="F854" i="27"/>
  <c r="E854" i="27"/>
  <c r="D854" i="27"/>
  <c r="C854" i="27"/>
  <c r="B854" i="27"/>
  <c r="P853" i="27"/>
  <c r="O853" i="27"/>
  <c r="Q853" i="27" s="1"/>
  <c r="N853" i="27"/>
  <c r="M853" i="27"/>
  <c r="L853" i="27"/>
  <c r="K853" i="27"/>
  <c r="J853" i="27"/>
  <c r="I853" i="27"/>
  <c r="H853" i="27"/>
  <c r="G853" i="27"/>
  <c r="F853" i="27"/>
  <c r="E853" i="27"/>
  <c r="D853" i="27"/>
  <c r="C853" i="27"/>
  <c r="B853" i="27"/>
  <c r="P852" i="27"/>
  <c r="O852" i="27"/>
  <c r="Q852" i="27" s="1"/>
  <c r="N852" i="27"/>
  <c r="M852" i="27"/>
  <c r="L852" i="27"/>
  <c r="K852" i="27"/>
  <c r="J852" i="27"/>
  <c r="I852" i="27"/>
  <c r="H852" i="27"/>
  <c r="G852" i="27"/>
  <c r="F852" i="27"/>
  <c r="E852" i="27"/>
  <c r="D852" i="27"/>
  <c r="C852" i="27"/>
  <c r="B852" i="27"/>
  <c r="P851" i="27"/>
  <c r="O851" i="27"/>
  <c r="Q851" i="27" s="1"/>
  <c r="N851" i="27"/>
  <c r="M851" i="27"/>
  <c r="L851" i="27"/>
  <c r="K851" i="27"/>
  <c r="J851" i="27"/>
  <c r="I851" i="27"/>
  <c r="H851" i="27"/>
  <c r="G851" i="27"/>
  <c r="F851" i="27"/>
  <c r="E851" i="27"/>
  <c r="D851" i="27"/>
  <c r="C851" i="27"/>
  <c r="B851" i="27"/>
  <c r="P850" i="27"/>
  <c r="O850" i="27"/>
  <c r="Q850" i="27" s="1"/>
  <c r="N850" i="27"/>
  <c r="M850" i="27"/>
  <c r="L850" i="27"/>
  <c r="K850" i="27"/>
  <c r="J850" i="27"/>
  <c r="I850" i="27"/>
  <c r="H850" i="27"/>
  <c r="G850" i="27"/>
  <c r="F850" i="27"/>
  <c r="E850" i="27"/>
  <c r="D850" i="27"/>
  <c r="C850" i="27"/>
  <c r="B850" i="27"/>
  <c r="P849" i="27"/>
  <c r="O849" i="27"/>
  <c r="Q849" i="27" s="1"/>
  <c r="N849" i="27"/>
  <c r="M849" i="27"/>
  <c r="L849" i="27"/>
  <c r="K849" i="27"/>
  <c r="J849" i="27"/>
  <c r="I849" i="27"/>
  <c r="H849" i="27"/>
  <c r="G849" i="27"/>
  <c r="F849" i="27"/>
  <c r="E849" i="27"/>
  <c r="D849" i="27"/>
  <c r="C849" i="27"/>
  <c r="B849" i="27"/>
  <c r="P848" i="27"/>
  <c r="O848" i="27"/>
  <c r="N848" i="27"/>
  <c r="M848" i="27"/>
  <c r="L848" i="27"/>
  <c r="K848" i="27"/>
  <c r="J848" i="27"/>
  <c r="I848" i="27"/>
  <c r="H848" i="27"/>
  <c r="G848" i="27"/>
  <c r="F848" i="27"/>
  <c r="E848" i="27"/>
  <c r="D848" i="27"/>
  <c r="C848" i="27"/>
  <c r="B848" i="27"/>
  <c r="P847" i="27"/>
  <c r="O847" i="27"/>
  <c r="Q847" i="27" s="1"/>
  <c r="N847" i="27"/>
  <c r="M847" i="27"/>
  <c r="L847" i="27"/>
  <c r="K847" i="27"/>
  <c r="J847" i="27"/>
  <c r="I847" i="27"/>
  <c r="H847" i="27"/>
  <c r="G847" i="27"/>
  <c r="F847" i="27"/>
  <c r="E847" i="27"/>
  <c r="D847" i="27"/>
  <c r="C847" i="27"/>
  <c r="B847" i="27"/>
  <c r="P846" i="27"/>
  <c r="O846" i="27"/>
  <c r="Q846" i="27" s="1"/>
  <c r="N846" i="27"/>
  <c r="M846" i="27"/>
  <c r="L846" i="27"/>
  <c r="K846" i="27"/>
  <c r="J846" i="27"/>
  <c r="I846" i="27"/>
  <c r="H846" i="27"/>
  <c r="G846" i="27"/>
  <c r="F846" i="27"/>
  <c r="E846" i="27"/>
  <c r="D846" i="27"/>
  <c r="C846" i="27"/>
  <c r="B846" i="27"/>
  <c r="P845" i="27"/>
  <c r="O845" i="27"/>
  <c r="Q845" i="27" s="1"/>
  <c r="N845" i="27"/>
  <c r="M845" i="27"/>
  <c r="L845" i="27"/>
  <c r="K845" i="27"/>
  <c r="J845" i="27"/>
  <c r="I845" i="27"/>
  <c r="H845" i="27"/>
  <c r="G845" i="27"/>
  <c r="F845" i="27"/>
  <c r="E845" i="27"/>
  <c r="D845" i="27"/>
  <c r="C845" i="27"/>
  <c r="B845" i="27"/>
  <c r="P844" i="27"/>
  <c r="O844" i="27"/>
  <c r="Q844" i="27" s="1"/>
  <c r="N844" i="27"/>
  <c r="M844" i="27"/>
  <c r="L844" i="27"/>
  <c r="K844" i="27"/>
  <c r="J844" i="27"/>
  <c r="I844" i="27"/>
  <c r="H844" i="27"/>
  <c r="G844" i="27"/>
  <c r="F844" i="27"/>
  <c r="E844" i="27"/>
  <c r="D844" i="27"/>
  <c r="C844" i="27"/>
  <c r="B844" i="27"/>
  <c r="P843" i="27"/>
  <c r="O843" i="27"/>
  <c r="Q843" i="27" s="1"/>
  <c r="N843" i="27"/>
  <c r="M843" i="27"/>
  <c r="L843" i="27"/>
  <c r="K843" i="27"/>
  <c r="J843" i="27"/>
  <c r="I843" i="27"/>
  <c r="H843" i="27"/>
  <c r="G843" i="27"/>
  <c r="F843" i="27"/>
  <c r="E843" i="27"/>
  <c r="D843" i="27"/>
  <c r="C843" i="27"/>
  <c r="B843" i="27"/>
  <c r="P842" i="27"/>
  <c r="O842" i="27"/>
  <c r="Q842" i="27" s="1"/>
  <c r="N842" i="27"/>
  <c r="M842" i="27"/>
  <c r="L842" i="27"/>
  <c r="K842" i="27"/>
  <c r="J842" i="27"/>
  <c r="I842" i="27"/>
  <c r="H842" i="27"/>
  <c r="G842" i="27"/>
  <c r="F842" i="27"/>
  <c r="E842" i="27"/>
  <c r="D842" i="27"/>
  <c r="C842" i="27"/>
  <c r="B842" i="27"/>
  <c r="P841" i="27"/>
  <c r="O841" i="27"/>
  <c r="N841" i="27"/>
  <c r="M841" i="27"/>
  <c r="L841" i="27"/>
  <c r="K841" i="27"/>
  <c r="J841" i="27"/>
  <c r="I841" i="27"/>
  <c r="H841" i="27"/>
  <c r="G841" i="27"/>
  <c r="F841" i="27"/>
  <c r="E841" i="27"/>
  <c r="D841" i="27"/>
  <c r="C841" i="27"/>
  <c r="B841" i="27"/>
  <c r="P840" i="27"/>
  <c r="O840" i="27"/>
  <c r="N840" i="27"/>
  <c r="M840" i="27"/>
  <c r="L840" i="27"/>
  <c r="K840" i="27"/>
  <c r="J840" i="27"/>
  <c r="I840" i="27"/>
  <c r="H840" i="27"/>
  <c r="G840" i="27"/>
  <c r="F840" i="27"/>
  <c r="E840" i="27"/>
  <c r="D840" i="27"/>
  <c r="C840" i="27"/>
  <c r="B840" i="27"/>
  <c r="P839" i="27"/>
  <c r="O839" i="27"/>
  <c r="Q839" i="27" s="1"/>
  <c r="N839" i="27"/>
  <c r="M839" i="27"/>
  <c r="L839" i="27"/>
  <c r="K839" i="27"/>
  <c r="J839" i="27"/>
  <c r="I839" i="27"/>
  <c r="H839" i="27"/>
  <c r="G839" i="27"/>
  <c r="F839" i="27"/>
  <c r="E839" i="27"/>
  <c r="D839" i="27"/>
  <c r="C839" i="27"/>
  <c r="B839" i="27"/>
  <c r="P838" i="27"/>
  <c r="O838" i="27"/>
  <c r="Q838" i="27" s="1"/>
  <c r="N838" i="27"/>
  <c r="M838" i="27"/>
  <c r="L838" i="27"/>
  <c r="K838" i="27"/>
  <c r="J838" i="27"/>
  <c r="I838" i="27"/>
  <c r="H838" i="27"/>
  <c r="G838" i="27"/>
  <c r="F838" i="27"/>
  <c r="E838" i="27"/>
  <c r="D838" i="27"/>
  <c r="C838" i="27"/>
  <c r="B838" i="27"/>
  <c r="P837" i="27"/>
  <c r="O837" i="27"/>
  <c r="Q837" i="27" s="1"/>
  <c r="N837" i="27"/>
  <c r="M837" i="27"/>
  <c r="L837" i="27"/>
  <c r="K837" i="27"/>
  <c r="J837" i="27"/>
  <c r="I837" i="27"/>
  <c r="H837" i="27"/>
  <c r="G837" i="27"/>
  <c r="F837" i="27"/>
  <c r="E837" i="27"/>
  <c r="D837" i="27"/>
  <c r="C837" i="27"/>
  <c r="B837" i="27"/>
  <c r="P836" i="27"/>
  <c r="O836" i="27"/>
  <c r="Q836" i="27" s="1"/>
  <c r="N836" i="27"/>
  <c r="M836" i="27"/>
  <c r="L836" i="27"/>
  <c r="K836" i="27"/>
  <c r="J836" i="27"/>
  <c r="I836" i="27"/>
  <c r="H836" i="27"/>
  <c r="G836" i="27"/>
  <c r="F836" i="27"/>
  <c r="E836" i="27"/>
  <c r="D836" i="27"/>
  <c r="C836" i="27"/>
  <c r="B836" i="27"/>
  <c r="P835" i="27"/>
  <c r="O835" i="27"/>
  <c r="Q835" i="27" s="1"/>
  <c r="N835" i="27"/>
  <c r="M835" i="27"/>
  <c r="L835" i="27"/>
  <c r="K835" i="27"/>
  <c r="J835" i="27"/>
  <c r="I835" i="27"/>
  <c r="H835" i="27"/>
  <c r="G835" i="27"/>
  <c r="F835" i="27"/>
  <c r="E835" i="27"/>
  <c r="D835" i="27"/>
  <c r="C835" i="27"/>
  <c r="B835" i="27"/>
  <c r="P834" i="27"/>
  <c r="O834" i="27"/>
  <c r="Q834" i="27" s="1"/>
  <c r="N834" i="27"/>
  <c r="M834" i="27"/>
  <c r="L834" i="27"/>
  <c r="K834" i="27"/>
  <c r="J834" i="27"/>
  <c r="I834" i="27"/>
  <c r="H834" i="27"/>
  <c r="G834" i="27"/>
  <c r="F834" i="27"/>
  <c r="E834" i="27"/>
  <c r="D834" i="27"/>
  <c r="C834" i="27"/>
  <c r="B834" i="27"/>
  <c r="P833" i="27"/>
  <c r="O833" i="27"/>
  <c r="N833" i="27"/>
  <c r="M833" i="27"/>
  <c r="L833" i="27"/>
  <c r="K833" i="27"/>
  <c r="J833" i="27"/>
  <c r="I833" i="27"/>
  <c r="H833" i="27"/>
  <c r="G833" i="27"/>
  <c r="F833" i="27"/>
  <c r="E833" i="27"/>
  <c r="D833" i="27"/>
  <c r="C833" i="27"/>
  <c r="B833" i="27"/>
  <c r="P832" i="27"/>
  <c r="O832" i="27"/>
  <c r="N832" i="27"/>
  <c r="M832" i="27"/>
  <c r="L832" i="27"/>
  <c r="K832" i="27"/>
  <c r="J832" i="27"/>
  <c r="I832" i="27"/>
  <c r="H832" i="27"/>
  <c r="G832" i="27"/>
  <c r="F832" i="27"/>
  <c r="E832" i="27"/>
  <c r="D832" i="27"/>
  <c r="C832" i="27"/>
  <c r="B832" i="27"/>
  <c r="P831" i="27"/>
  <c r="O831" i="27"/>
  <c r="Q831" i="27" s="1"/>
  <c r="N831" i="27"/>
  <c r="M831" i="27"/>
  <c r="L831" i="27"/>
  <c r="K831" i="27"/>
  <c r="J831" i="27"/>
  <c r="I831" i="27"/>
  <c r="H831" i="27"/>
  <c r="G831" i="27"/>
  <c r="F831" i="27"/>
  <c r="E831" i="27"/>
  <c r="D831" i="27"/>
  <c r="C831" i="27"/>
  <c r="B831" i="27"/>
  <c r="P830" i="27"/>
  <c r="O830" i="27"/>
  <c r="Q830" i="27" s="1"/>
  <c r="N830" i="27"/>
  <c r="M830" i="27"/>
  <c r="L830" i="27"/>
  <c r="K830" i="27"/>
  <c r="J830" i="27"/>
  <c r="I830" i="27"/>
  <c r="H830" i="27"/>
  <c r="G830" i="27"/>
  <c r="F830" i="27"/>
  <c r="E830" i="27"/>
  <c r="D830" i="27"/>
  <c r="C830" i="27"/>
  <c r="B830" i="27"/>
  <c r="P829" i="27"/>
  <c r="O829" i="27"/>
  <c r="Q829" i="27" s="1"/>
  <c r="N829" i="27"/>
  <c r="M829" i="27"/>
  <c r="L829" i="27"/>
  <c r="K829" i="27"/>
  <c r="J829" i="27"/>
  <c r="I829" i="27"/>
  <c r="H829" i="27"/>
  <c r="G829" i="27"/>
  <c r="F829" i="27"/>
  <c r="E829" i="27"/>
  <c r="D829" i="27"/>
  <c r="C829" i="27"/>
  <c r="B829" i="27"/>
  <c r="P828" i="27"/>
  <c r="O828" i="27"/>
  <c r="Q828" i="27" s="1"/>
  <c r="N828" i="27"/>
  <c r="M828" i="27"/>
  <c r="L828" i="27"/>
  <c r="K828" i="27"/>
  <c r="J828" i="27"/>
  <c r="I828" i="27"/>
  <c r="H828" i="27"/>
  <c r="G828" i="27"/>
  <c r="F828" i="27"/>
  <c r="E828" i="27"/>
  <c r="D828" i="27"/>
  <c r="C828" i="27"/>
  <c r="B828" i="27"/>
  <c r="P827" i="27"/>
  <c r="O827" i="27"/>
  <c r="Q827" i="27" s="1"/>
  <c r="N827" i="27"/>
  <c r="M827" i="27"/>
  <c r="L827" i="27"/>
  <c r="K827" i="27"/>
  <c r="J827" i="27"/>
  <c r="I827" i="27"/>
  <c r="H827" i="27"/>
  <c r="G827" i="27"/>
  <c r="F827" i="27"/>
  <c r="E827" i="27"/>
  <c r="D827" i="27"/>
  <c r="C827" i="27"/>
  <c r="B827" i="27"/>
  <c r="P826" i="27"/>
  <c r="O826" i="27"/>
  <c r="Q826" i="27" s="1"/>
  <c r="N826" i="27"/>
  <c r="M826" i="27"/>
  <c r="L826" i="27"/>
  <c r="K826" i="27"/>
  <c r="J826" i="27"/>
  <c r="I826" i="27"/>
  <c r="H826" i="27"/>
  <c r="G826" i="27"/>
  <c r="F826" i="27"/>
  <c r="E826" i="27"/>
  <c r="D826" i="27"/>
  <c r="C826" i="27"/>
  <c r="B826" i="27"/>
  <c r="P825" i="27"/>
  <c r="O825" i="27"/>
  <c r="N825" i="27"/>
  <c r="M825" i="27"/>
  <c r="L825" i="27"/>
  <c r="K825" i="27"/>
  <c r="J825" i="27"/>
  <c r="I825" i="27"/>
  <c r="H825" i="27"/>
  <c r="G825" i="27"/>
  <c r="F825" i="27"/>
  <c r="E825" i="27"/>
  <c r="D825" i="27"/>
  <c r="C825" i="27"/>
  <c r="B825" i="27"/>
  <c r="P824" i="27"/>
  <c r="O824" i="27"/>
  <c r="N824" i="27"/>
  <c r="M824" i="27"/>
  <c r="L824" i="27"/>
  <c r="K824" i="27"/>
  <c r="J824" i="27"/>
  <c r="I824" i="27"/>
  <c r="H824" i="27"/>
  <c r="G824" i="27"/>
  <c r="F824" i="27"/>
  <c r="E824" i="27"/>
  <c r="D824" i="27"/>
  <c r="C824" i="27"/>
  <c r="B824" i="27"/>
  <c r="P823" i="27"/>
  <c r="O823" i="27"/>
  <c r="Q823" i="27" s="1"/>
  <c r="N823" i="27"/>
  <c r="M823" i="27"/>
  <c r="L823" i="27"/>
  <c r="K823" i="27"/>
  <c r="J823" i="27"/>
  <c r="I823" i="27"/>
  <c r="H823" i="27"/>
  <c r="G823" i="27"/>
  <c r="F823" i="27"/>
  <c r="E823" i="27"/>
  <c r="D823" i="27"/>
  <c r="C823" i="27"/>
  <c r="B823" i="27"/>
  <c r="P822" i="27"/>
  <c r="O822" i="27"/>
  <c r="Q822" i="27" s="1"/>
  <c r="N822" i="27"/>
  <c r="M822" i="27"/>
  <c r="L822" i="27"/>
  <c r="K822" i="27"/>
  <c r="J822" i="27"/>
  <c r="I822" i="27"/>
  <c r="H822" i="27"/>
  <c r="G822" i="27"/>
  <c r="F822" i="27"/>
  <c r="E822" i="27"/>
  <c r="D822" i="27"/>
  <c r="C822" i="27"/>
  <c r="B822" i="27"/>
  <c r="P821" i="27"/>
  <c r="O821" i="27"/>
  <c r="Q821" i="27" s="1"/>
  <c r="N821" i="27"/>
  <c r="M821" i="27"/>
  <c r="L821" i="27"/>
  <c r="K821" i="27"/>
  <c r="J821" i="27"/>
  <c r="I821" i="27"/>
  <c r="H821" i="27"/>
  <c r="G821" i="27"/>
  <c r="F821" i="27"/>
  <c r="E821" i="27"/>
  <c r="D821" i="27"/>
  <c r="C821" i="27"/>
  <c r="B821" i="27"/>
  <c r="P820" i="27"/>
  <c r="O820" i="27"/>
  <c r="Q820" i="27" s="1"/>
  <c r="N820" i="27"/>
  <c r="M820" i="27"/>
  <c r="L820" i="27"/>
  <c r="K820" i="27"/>
  <c r="J820" i="27"/>
  <c r="I820" i="27"/>
  <c r="H820" i="27"/>
  <c r="G820" i="27"/>
  <c r="F820" i="27"/>
  <c r="E820" i="27"/>
  <c r="D820" i="27"/>
  <c r="C820" i="27"/>
  <c r="B820" i="27"/>
  <c r="P819" i="27"/>
  <c r="O819" i="27"/>
  <c r="Q819" i="27" s="1"/>
  <c r="N819" i="27"/>
  <c r="M819" i="27"/>
  <c r="L819" i="27"/>
  <c r="K819" i="27"/>
  <c r="J819" i="27"/>
  <c r="I819" i="27"/>
  <c r="H819" i="27"/>
  <c r="G819" i="27"/>
  <c r="F819" i="27"/>
  <c r="E819" i="27"/>
  <c r="D819" i="27"/>
  <c r="C819" i="27"/>
  <c r="B819" i="27"/>
  <c r="P818" i="27"/>
  <c r="O818" i="27"/>
  <c r="Q818" i="27" s="1"/>
  <c r="N818" i="27"/>
  <c r="M818" i="27"/>
  <c r="L818" i="27"/>
  <c r="K818" i="27"/>
  <c r="J818" i="27"/>
  <c r="I818" i="27"/>
  <c r="H818" i="27"/>
  <c r="G818" i="27"/>
  <c r="F818" i="27"/>
  <c r="E818" i="27"/>
  <c r="D818" i="27"/>
  <c r="C818" i="27"/>
  <c r="B818" i="27"/>
  <c r="P817" i="27"/>
  <c r="O817" i="27"/>
  <c r="N817" i="27"/>
  <c r="M817" i="27"/>
  <c r="L817" i="27"/>
  <c r="K817" i="27"/>
  <c r="J817" i="27"/>
  <c r="I817" i="27"/>
  <c r="H817" i="27"/>
  <c r="G817" i="27"/>
  <c r="F817" i="27"/>
  <c r="E817" i="27"/>
  <c r="D817" i="27"/>
  <c r="C817" i="27"/>
  <c r="B817" i="27"/>
  <c r="P816" i="27"/>
  <c r="O816" i="27"/>
  <c r="N816" i="27"/>
  <c r="M816" i="27"/>
  <c r="L816" i="27"/>
  <c r="K816" i="27"/>
  <c r="J816" i="27"/>
  <c r="I816" i="27"/>
  <c r="H816" i="27"/>
  <c r="G816" i="27"/>
  <c r="F816" i="27"/>
  <c r="E816" i="27"/>
  <c r="D816" i="27"/>
  <c r="C816" i="27"/>
  <c r="B816" i="27"/>
  <c r="P815" i="27"/>
  <c r="O815" i="27"/>
  <c r="Q815" i="27" s="1"/>
  <c r="N815" i="27"/>
  <c r="M815" i="27"/>
  <c r="L815" i="27"/>
  <c r="K815" i="27"/>
  <c r="J815" i="27"/>
  <c r="I815" i="27"/>
  <c r="H815" i="27"/>
  <c r="G815" i="27"/>
  <c r="F815" i="27"/>
  <c r="E815" i="27"/>
  <c r="D815" i="27"/>
  <c r="C815" i="27"/>
  <c r="B815" i="27"/>
  <c r="P814" i="27"/>
  <c r="O814" i="27"/>
  <c r="Q814" i="27" s="1"/>
  <c r="N814" i="27"/>
  <c r="M814" i="27"/>
  <c r="L814" i="27"/>
  <c r="K814" i="27"/>
  <c r="J814" i="27"/>
  <c r="I814" i="27"/>
  <c r="H814" i="27"/>
  <c r="G814" i="27"/>
  <c r="F814" i="27"/>
  <c r="E814" i="27"/>
  <c r="D814" i="27"/>
  <c r="C814" i="27"/>
  <c r="B814" i="27"/>
  <c r="P813" i="27"/>
  <c r="O813" i="27"/>
  <c r="Q813" i="27" s="1"/>
  <c r="N813" i="27"/>
  <c r="M813" i="27"/>
  <c r="L813" i="27"/>
  <c r="K813" i="27"/>
  <c r="J813" i="27"/>
  <c r="I813" i="27"/>
  <c r="H813" i="27"/>
  <c r="G813" i="27"/>
  <c r="F813" i="27"/>
  <c r="E813" i="27"/>
  <c r="D813" i="27"/>
  <c r="C813" i="27"/>
  <c r="B813" i="27"/>
  <c r="P812" i="27"/>
  <c r="O812" i="27"/>
  <c r="Q812" i="27" s="1"/>
  <c r="N812" i="27"/>
  <c r="M812" i="27"/>
  <c r="L812" i="27"/>
  <c r="K812" i="27"/>
  <c r="J812" i="27"/>
  <c r="I812" i="27"/>
  <c r="H812" i="27"/>
  <c r="G812" i="27"/>
  <c r="F812" i="27"/>
  <c r="E812" i="27"/>
  <c r="D812" i="27"/>
  <c r="C812" i="27"/>
  <c r="B812" i="27"/>
  <c r="P811" i="27"/>
  <c r="O811" i="27"/>
  <c r="Q811" i="27" s="1"/>
  <c r="N811" i="27"/>
  <c r="M811" i="27"/>
  <c r="L811" i="27"/>
  <c r="K811" i="27"/>
  <c r="J811" i="27"/>
  <c r="I811" i="27"/>
  <c r="H811" i="27"/>
  <c r="G811" i="27"/>
  <c r="F811" i="27"/>
  <c r="E811" i="27"/>
  <c r="D811" i="27"/>
  <c r="C811" i="27"/>
  <c r="B811" i="27"/>
  <c r="P810" i="27"/>
  <c r="O810" i="27"/>
  <c r="Q810" i="27" s="1"/>
  <c r="N810" i="27"/>
  <c r="M810" i="27"/>
  <c r="L810" i="27"/>
  <c r="K810" i="27"/>
  <c r="J810" i="27"/>
  <c r="I810" i="27"/>
  <c r="H810" i="27"/>
  <c r="G810" i="27"/>
  <c r="F810" i="27"/>
  <c r="E810" i="27"/>
  <c r="D810" i="27"/>
  <c r="C810" i="27"/>
  <c r="B810" i="27"/>
  <c r="P809" i="27"/>
  <c r="O809" i="27"/>
  <c r="N809" i="27"/>
  <c r="M809" i="27"/>
  <c r="L809" i="27"/>
  <c r="K809" i="27"/>
  <c r="J809" i="27"/>
  <c r="I809" i="27"/>
  <c r="H809" i="27"/>
  <c r="G809" i="27"/>
  <c r="F809" i="27"/>
  <c r="E809" i="27"/>
  <c r="D809" i="27"/>
  <c r="C809" i="27"/>
  <c r="B809" i="27"/>
  <c r="P808" i="27"/>
  <c r="O808" i="27"/>
  <c r="N808" i="27"/>
  <c r="M808" i="27"/>
  <c r="L808" i="27"/>
  <c r="K808" i="27"/>
  <c r="J808" i="27"/>
  <c r="I808" i="27"/>
  <c r="H808" i="27"/>
  <c r="G808" i="27"/>
  <c r="F808" i="27"/>
  <c r="E808" i="27"/>
  <c r="D808" i="27"/>
  <c r="C808" i="27"/>
  <c r="B808" i="27"/>
  <c r="P807" i="27"/>
  <c r="O807" i="27"/>
  <c r="Q807" i="27" s="1"/>
  <c r="N807" i="27"/>
  <c r="M807" i="27"/>
  <c r="L807" i="27"/>
  <c r="K807" i="27"/>
  <c r="J807" i="27"/>
  <c r="I807" i="27"/>
  <c r="H807" i="27"/>
  <c r="G807" i="27"/>
  <c r="F807" i="27"/>
  <c r="E807" i="27"/>
  <c r="D807" i="27"/>
  <c r="C807" i="27"/>
  <c r="B807" i="27"/>
  <c r="P806" i="27"/>
  <c r="O806" i="27"/>
  <c r="Q806" i="27" s="1"/>
  <c r="N806" i="27"/>
  <c r="M806" i="27"/>
  <c r="L806" i="27"/>
  <c r="K806" i="27"/>
  <c r="J806" i="27"/>
  <c r="I806" i="27"/>
  <c r="H806" i="27"/>
  <c r="G806" i="27"/>
  <c r="F806" i="27"/>
  <c r="E806" i="27"/>
  <c r="D806" i="27"/>
  <c r="C806" i="27"/>
  <c r="B806" i="27"/>
  <c r="P805" i="27"/>
  <c r="O805" i="27"/>
  <c r="Q805" i="27" s="1"/>
  <c r="N805" i="27"/>
  <c r="M805" i="27"/>
  <c r="L805" i="27"/>
  <c r="K805" i="27"/>
  <c r="J805" i="27"/>
  <c r="I805" i="27"/>
  <c r="H805" i="27"/>
  <c r="G805" i="27"/>
  <c r="F805" i="27"/>
  <c r="E805" i="27"/>
  <c r="D805" i="27"/>
  <c r="C805" i="27"/>
  <c r="B805" i="27"/>
  <c r="P804" i="27"/>
  <c r="O804" i="27"/>
  <c r="Q804" i="27" s="1"/>
  <c r="N804" i="27"/>
  <c r="M804" i="27"/>
  <c r="L804" i="27"/>
  <c r="K804" i="27"/>
  <c r="J804" i="27"/>
  <c r="I804" i="27"/>
  <c r="H804" i="27"/>
  <c r="G804" i="27"/>
  <c r="F804" i="27"/>
  <c r="E804" i="27"/>
  <c r="D804" i="27"/>
  <c r="C804" i="27"/>
  <c r="B804" i="27"/>
  <c r="P803" i="27"/>
  <c r="O803" i="27"/>
  <c r="Q803" i="27" s="1"/>
  <c r="N803" i="27"/>
  <c r="M803" i="27"/>
  <c r="L803" i="27"/>
  <c r="K803" i="27"/>
  <c r="J803" i="27"/>
  <c r="I803" i="27"/>
  <c r="H803" i="27"/>
  <c r="G803" i="27"/>
  <c r="F803" i="27"/>
  <c r="E803" i="27"/>
  <c r="D803" i="27"/>
  <c r="C803" i="27"/>
  <c r="B803" i="27"/>
  <c r="P802" i="27"/>
  <c r="O802" i="27"/>
  <c r="Q802" i="27" s="1"/>
  <c r="N802" i="27"/>
  <c r="M802" i="27"/>
  <c r="L802" i="27"/>
  <c r="K802" i="27"/>
  <c r="J802" i="27"/>
  <c r="I802" i="27"/>
  <c r="H802" i="27"/>
  <c r="G802" i="27"/>
  <c r="F802" i="27"/>
  <c r="E802" i="27"/>
  <c r="D802" i="27"/>
  <c r="C802" i="27"/>
  <c r="B802" i="27"/>
  <c r="P801" i="27"/>
  <c r="O801" i="27"/>
  <c r="Q801" i="27" s="1"/>
  <c r="N801" i="27"/>
  <c r="M801" i="27"/>
  <c r="L801" i="27"/>
  <c r="K801" i="27"/>
  <c r="J801" i="27"/>
  <c r="I801" i="27"/>
  <c r="H801" i="27"/>
  <c r="G801" i="27"/>
  <c r="F801" i="27"/>
  <c r="E801" i="27"/>
  <c r="D801" i="27"/>
  <c r="C801" i="27"/>
  <c r="B801" i="27"/>
  <c r="P800" i="27"/>
  <c r="O800" i="27"/>
  <c r="N800" i="27"/>
  <c r="M800" i="27"/>
  <c r="L800" i="27"/>
  <c r="K800" i="27"/>
  <c r="J800" i="27"/>
  <c r="I800" i="27"/>
  <c r="H800" i="27"/>
  <c r="G800" i="27"/>
  <c r="F800" i="27"/>
  <c r="E800" i="27"/>
  <c r="D800" i="27"/>
  <c r="C800" i="27"/>
  <c r="B800" i="27"/>
  <c r="P799" i="27"/>
  <c r="O799" i="27"/>
  <c r="Q799" i="27" s="1"/>
  <c r="N799" i="27"/>
  <c r="M799" i="27"/>
  <c r="L799" i="27"/>
  <c r="K799" i="27"/>
  <c r="J799" i="27"/>
  <c r="I799" i="27"/>
  <c r="H799" i="27"/>
  <c r="G799" i="27"/>
  <c r="F799" i="27"/>
  <c r="E799" i="27"/>
  <c r="D799" i="27"/>
  <c r="C799" i="27"/>
  <c r="B799" i="27"/>
  <c r="P798" i="27"/>
  <c r="O798" i="27"/>
  <c r="Q798" i="27" s="1"/>
  <c r="N798" i="27"/>
  <c r="M798" i="27"/>
  <c r="L798" i="27"/>
  <c r="K798" i="27"/>
  <c r="J798" i="27"/>
  <c r="I798" i="27"/>
  <c r="H798" i="27"/>
  <c r="G798" i="27"/>
  <c r="F798" i="27"/>
  <c r="E798" i="27"/>
  <c r="D798" i="27"/>
  <c r="C798" i="27"/>
  <c r="B798" i="27"/>
  <c r="P797" i="27"/>
  <c r="O797" i="27"/>
  <c r="Q797" i="27" s="1"/>
  <c r="N797" i="27"/>
  <c r="M797" i="27"/>
  <c r="L797" i="27"/>
  <c r="K797" i="27"/>
  <c r="J797" i="27"/>
  <c r="I797" i="27"/>
  <c r="H797" i="27"/>
  <c r="G797" i="27"/>
  <c r="F797" i="27"/>
  <c r="E797" i="27"/>
  <c r="D797" i="27"/>
  <c r="C797" i="27"/>
  <c r="B797" i="27"/>
  <c r="P796" i="27"/>
  <c r="O796" i="27"/>
  <c r="Q796" i="27" s="1"/>
  <c r="N796" i="27"/>
  <c r="M796" i="27"/>
  <c r="L796" i="27"/>
  <c r="K796" i="27"/>
  <c r="J796" i="27"/>
  <c r="I796" i="27"/>
  <c r="H796" i="27"/>
  <c r="G796" i="27"/>
  <c r="F796" i="27"/>
  <c r="E796" i="27"/>
  <c r="D796" i="27"/>
  <c r="C796" i="27"/>
  <c r="B796" i="27"/>
  <c r="P795" i="27"/>
  <c r="O795" i="27"/>
  <c r="Q795" i="27" s="1"/>
  <c r="N795" i="27"/>
  <c r="M795" i="27"/>
  <c r="L795" i="27"/>
  <c r="K795" i="27"/>
  <c r="J795" i="27"/>
  <c r="I795" i="27"/>
  <c r="H795" i="27"/>
  <c r="G795" i="27"/>
  <c r="F795" i="27"/>
  <c r="E795" i="27"/>
  <c r="D795" i="27"/>
  <c r="C795" i="27"/>
  <c r="B795" i="27"/>
  <c r="P794" i="27"/>
  <c r="O794" i="27"/>
  <c r="N794" i="27"/>
  <c r="M794" i="27"/>
  <c r="L794" i="27"/>
  <c r="K794" i="27"/>
  <c r="J794" i="27"/>
  <c r="I794" i="27"/>
  <c r="H794" i="27"/>
  <c r="G794" i="27"/>
  <c r="F794" i="27"/>
  <c r="E794" i="27"/>
  <c r="D794" i="27"/>
  <c r="C794" i="27"/>
  <c r="B794" i="27"/>
  <c r="P793" i="27"/>
  <c r="O793" i="27"/>
  <c r="Q793" i="27" s="1"/>
  <c r="N793" i="27"/>
  <c r="M793" i="27"/>
  <c r="L793" i="27"/>
  <c r="K793" i="27"/>
  <c r="J793" i="27"/>
  <c r="I793" i="27"/>
  <c r="H793" i="27"/>
  <c r="G793" i="27"/>
  <c r="F793" i="27"/>
  <c r="E793" i="27"/>
  <c r="D793" i="27"/>
  <c r="C793" i="27"/>
  <c r="B793" i="27"/>
  <c r="P792" i="27"/>
  <c r="O792" i="27"/>
  <c r="N792" i="27"/>
  <c r="M792" i="27"/>
  <c r="L792" i="27"/>
  <c r="K792" i="27"/>
  <c r="J792" i="27"/>
  <c r="I792" i="27"/>
  <c r="H792" i="27"/>
  <c r="G792" i="27"/>
  <c r="F792" i="27"/>
  <c r="E792" i="27"/>
  <c r="D792" i="27"/>
  <c r="C792" i="27"/>
  <c r="B792" i="27"/>
  <c r="P791" i="27"/>
  <c r="O791" i="27"/>
  <c r="Q791" i="27" s="1"/>
  <c r="N791" i="27"/>
  <c r="M791" i="27"/>
  <c r="L791" i="27"/>
  <c r="K791" i="27"/>
  <c r="J791" i="27"/>
  <c r="I791" i="27"/>
  <c r="H791" i="27"/>
  <c r="G791" i="27"/>
  <c r="F791" i="27"/>
  <c r="E791" i="27"/>
  <c r="D791" i="27"/>
  <c r="C791" i="27"/>
  <c r="B791" i="27"/>
  <c r="P790" i="27"/>
  <c r="O790" i="27"/>
  <c r="Q790" i="27" s="1"/>
  <c r="N790" i="27"/>
  <c r="M790" i="27"/>
  <c r="L790" i="27"/>
  <c r="K790" i="27"/>
  <c r="J790" i="27"/>
  <c r="I790" i="27"/>
  <c r="H790" i="27"/>
  <c r="G790" i="27"/>
  <c r="F790" i="27"/>
  <c r="E790" i="27"/>
  <c r="D790" i="27"/>
  <c r="C790" i="27"/>
  <c r="B790" i="27"/>
  <c r="P789" i="27"/>
  <c r="O789" i="27"/>
  <c r="Q789" i="27" s="1"/>
  <c r="N789" i="27"/>
  <c r="M789" i="27"/>
  <c r="L789" i="27"/>
  <c r="K789" i="27"/>
  <c r="J789" i="27"/>
  <c r="I789" i="27"/>
  <c r="H789" i="27"/>
  <c r="G789" i="27"/>
  <c r="F789" i="27"/>
  <c r="E789" i="27"/>
  <c r="D789" i="27"/>
  <c r="C789" i="27"/>
  <c r="B789" i="27"/>
  <c r="P788" i="27"/>
  <c r="O788" i="27"/>
  <c r="Q788" i="27" s="1"/>
  <c r="N788" i="27"/>
  <c r="M788" i="27"/>
  <c r="L788" i="27"/>
  <c r="K788" i="27"/>
  <c r="J788" i="27"/>
  <c r="I788" i="27"/>
  <c r="H788" i="27"/>
  <c r="G788" i="27"/>
  <c r="F788" i="27"/>
  <c r="E788" i="27"/>
  <c r="D788" i="27"/>
  <c r="C788" i="27"/>
  <c r="B788" i="27"/>
  <c r="P787" i="27"/>
  <c r="O787" i="27"/>
  <c r="Q787" i="27" s="1"/>
  <c r="N787" i="27"/>
  <c r="M787" i="27"/>
  <c r="L787" i="27"/>
  <c r="K787" i="27"/>
  <c r="J787" i="27"/>
  <c r="I787" i="27"/>
  <c r="H787" i="27"/>
  <c r="G787" i="27"/>
  <c r="F787" i="27"/>
  <c r="E787" i="27"/>
  <c r="D787" i="27"/>
  <c r="C787" i="27"/>
  <c r="B787" i="27"/>
  <c r="P786" i="27"/>
  <c r="O786" i="27"/>
  <c r="Q786" i="27" s="1"/>
  <c r="N786" i="27"/>
  <c r="M786" i="27"/>
  <c r="L786" i="27"/>
  <c r="K786" i="27"/>
  <c r="J786" i="27"/>
  <c r="I786" i="27"/>
  <c r="H786" i="27"/>
  <c r="G786" i="27"/>
  <c r="F786" i="27"/>
  <c r="E786" i="27"/>
  <c r="D786" i="27"/>
  <c r="C786" i="27"/>
  <c r="B786" i="27"/>
  <c r="P785" i="27"/>
  <c r="O785" i="27"/>
  <c r="Q785" i="27" s="1"/>
  <c r="N785" i="27"/>
  <c r="M785" i="27"/>
  <c r="L785" i="27"/>
  <c r="K785" i="27"/>
  <c r="J785" i="27"/>
  <c r="I785" i="27"/>
  <c r="H785" i="27"/>
  <c r="G785" i="27"/>
  <c r="F785" i="27"/>
  <c r="E785" i="27"/>
  <c r="D785" i="27"/>
  <c r="C785" i="27"/>
  <c r="B785" i="27"/>
  <c r="P784" i="27"/>
  <c r="O784" i="27"/>
  <c r="N784" i="27"/>
  <c r="M784" i="27"/>
  <c r="L784" i="27"/>
  <c r="K784" i="27"/>
  <c r="J784" i="27"/>
  <c r="I784" i="27"/>
  <c r="H784" i="27"/>
  <c r="G784" i="27"/>
  <c r="F784" i="27"/>
  <c r="E784" i="27"/>
  <c r="D784" i="27"/>
  <c r="C784" i="27"/>
  <c r="B784" i="27"/>
  <c r="P783" i="27"/>
  <c r="O783" i="27"/>
  <c r="Q783" i="27" s="1"/>
  <c r="N783" i="27"/>
  <c r="M783" i="27"/>
  <c r="L783" i="27"/>
  <c r="K783" i="27"/>
  <c r="J783" i="27"/>
  <c r="I783" i="27"/>
  <c r="H783" i="27"/>
  <c r="G783" i="27"/>
  <c r="F783" i="27"/>
  <c r="E783" i="27"/>
  <c r="D783" i="27"/>
  <c r="C783" i="27"/>
  <c r="B783" i="27"/>
  <c r="P782" i="27"/>
  <c r="O782" i="27"/>
  <c r="Q782" i="27" s="1"/>
  <c r="N782" i="27"/>
  <c r="M782" i="27"/>
  <c r="L782" i="27"/>
  <c r="K782" i="27"/>
  <c r="J782" i="27"/>
  <c r="I782" i="27"/>
  <c r="H782" i="27"/>
  <c r="G782" i="27"/>
  <c r="F782" i="27"/>
  <c r="E782" i="27"/>
  <c r="D782" i="27"/>
  <c r="C782" i="27"/>
  <c r="B782" i="27"/>
  <c r="P781" i="27"/>
  <c r="O781" i="27"/>
  <c r="Q781" i="27" s="1"/>
  <c r="N781" i="27"/>
  <c r="M781" i="27"/>
  <c r="L781" i="27"/>
  <c r="K781" i="27"/>
  <c r="J781" i="27"/>
  <c r="I781" i="27"/>
  <c r="H781" i="27"/>
  <c r="G781" i="27"/>
  <c r="F781" i="27"/>
  <c r="E781" i="27"/>
  <c r="D781" i="27"/>
  <c r="C781" i="27"/>
  <c r="B781" i="27"/>
  <c r="P780" i="27"/>
  <c r="O780" i="27"/>
  <c r="Q780" i="27" s="1"/>
  <c r="N780" i="27"/>
  <c r="M780" i="27"/>
  <c r="L780" i="27"/>
  <c r="K780" i="27"/>
  <c r="J780" i="27"/>
  <c r="I780" i="27"/>
  <c r="H780" i="27"/>
  <c r="G780" i="27"/>
  <c r="F780" i="27"/>
  <c r="E780" i="27"/>
  <c r="D780" i="27"/>
  <c r="C780" i="27"/>
  <c r="B780" i="27"/>
  <c r="P779" i="27"/>
  <c r="O779" i="27"/>
  <c r="Q779" i="27" s="1"/>
  <c r="N779" i="27"/>
  <c r="M779" i="27"/>
  <c r="L779" i="27"/>
  <c r="K779" i="27"/>
  <c r="J779" i="27"/>
  <c r="I779" i="27"/>
  <c r="H779" i="27"/>
  <c r="G779" i="27"/>
  <c r="F779" i="27"/>
  <c r="E779" i="27"/>
  <c r="D779" i="27"/>
  <c r="C779" i="27"/>
  <c r="B779" i="27"/>
  <c r="P778" i="27"/>
  <c r="O778" i="27"/>
  <c r="Q778" i="27" s="1"/>
  <c r="N778" i="27"/>
  <c r="M778" i="27"/>
  <c r="L778" i="27"/>
  <c r="K778" i="27"/>
  <c r="J778" i="27"/>
  <c r="I778" i="27"/>
  <c r="H778" i="27"/>
  <c r="G778" i="27"/>
  <c r="F778" i="27"/>
  <c r="E778" i="27"/>
  <c r="D778" i="27"/>
  <c r="C778" i="27"/>
  <c r="B778" i="27"/>
  <c r="P777" i="27"/>
  <c r="O777" i="27"/>
  <c r="Q777" i="27" s="1"/>
  <c r="N777" i="27"/>
  <c r="M777" i="27"/>
  <c r="L777" i="27"/>
  <c r="K777" i="27"/>
  <c r="J777" i="27"/>
  <c r="I777" i="27"/>
  <c r="H777" i="27"/>
  <c r="G777" i="27"/>
  <c r="F777" i="27"/>
  <c r="E777" i="27"/>
  <c r="D777" i="27"/>
  <c r="C777" i="27"/>
  <c r="B777" i="27"/>
  <c r="P776" i="27"/>
  <c r="O776" i="27"/>
  <c r="N776" i="27"/>
  <c r="M776" i="27"/>
  <c r="L776" i="27"/>
  <c r="K776" i="27"/>
  <c r="J776" i="27"/>
  <c r="I776" i="27"/>
  <c r="H776" i="27"/>
  <c r="G776" i="27"/>
  <c r="F776" i="27"/>
  <c r="E776" i="27"/>
  <c r="D776" i="27"/>
  <c r="C776" i="27"/>
  <c r="B776" i="27"/>
  <c r="P775" i="27"/>
  <c r="O775" i="27"/>
  <c r="Q775" i="27" s="1"/>
  <c r="N775" i="27"/>
  <c r="M775" i="27"/>
  <c r="L775" i="27"/>
  <c r="K775" i="27"/>
  <c r="J775" i="27"/>
  <c r="I775" i="27"/>
  <c r="H775" i="27"/>
  <c r="G775" i="27"/>
  <c r="F775" i="27"/>
  <c r="E775" i="27"/>
  <c r="D775" i="27"/>
  <c r="C775" i="27"/>
  <c r="B775" i="27"/>
  <c r="P774" i="27"/>
  <c r="O774" i="27"/>
  <c r="Q774" i="27" s="1"/>
  <c r="N774" i="27"/>
  <c r="M774" i="27"/>
  <c r="L774" i="27"/>
  <c r="K774" i="27"/>
  <c r="J774" i="27"/>
  <c r="I774" i="27"/>
  <c r="H774" i="27"/>
  <c r="G774" i="27"/>
  <c r="F774" i="27"/>
  <c r="E774" i="27"/>
  <c r="D774" i="27"/>
  <c r="C774" i="27"/>
  <c r="B774" i="27"/>
  <c r="P773" i="27"/>
  <c r="O773" i="27"/>
  <c r="Q773" i="27" s="1"/>
  <c r="N773" i="27"/>
  <c r="M773" i="27"/>
  <c r="L773" i="27"/>
  <c r="K773" i="27"/>
  <c r="J773" i="27"/>
  <c r="I773" i="27"/>
  <c r="H773" i="27"/>
  <c r="G773" i="27"/>
  <c r="F773" i="27"/>
  <c r="E773" i="27"/>
  <c r="D773" i="27"/>
  <c r="C773" i="27"/>
  <c r="B773" i="27"/>
  <c r="P772" i="27"/>
  <c r="O772" i="27"/>
  <c r="Q772" i="27" s="1"/>
  <c r="N772" i="27"/>
  <c r="M772" i="27"/>
  <c r="L772" i="27"/>
  <c r="K772" i="27"/>
  <c r="J772" i="27"/>
  <c r="I772" i="27"/>
  <c r="H772" i="27"/>
  <c r="G772" i="27"/>
  <c r="F772" i="27"/>
  <c r="E772" i="27"/>
  <c r="D772" i="27"/>
  <c r="C772" i="27"/>
  <c r="B772" i="27"/>
  <c r="P771" i="27"/>
  <c r="O771" i="27"/>
  <c r="Q771" i="27" s="1"/>
  <c r="N771" i="27"/>
  <c r="M771" i="27"/>
  <c r="L771" i="27"/>
  <c r="K771" i="27"/>
  <c r="J771" i="27"/>
  <c r="I771" i="27"/>
  <c r="H771" i="27"/>
  <c r="G771" i="27"/>
  <c r="F771" i="27"/>
  <c r="E771" i="27"/>
  <c r="D771" i="27"/>
  <c r="C771" i="27"/>
  <c r="B771" i="27"/>
  <c r="P770" i="27"/>
  <c r="O770" i="27"/>
  <c r="Q770" i="27" s="1"/>
  <c r="N770" i="27"/>
  <c r="M770" i="27"/>
  <c r="L770" i="27"/>
  <c r="K770" i="27"/>
  <c r="J770" i="27"/>
  <c r="I770" i="27"/>
  <c r="H770" i="27"/>
  <c r="G770" i="27"/>
  <c r="F770" i="27"/>
  <c r="E770" i="27"/>
  <c r="D770" i="27"/>
  <c r="C770" i="27"/>
  <c r="B770" i="27"/>
  <c r="P769" i="27"/>
  <c r="O769" i="27"/>
  <c r="Q769" i="27" s="1"/>
  <c r="N769" i="27"/>
  <c r="M769" i="27"/>
  <c r="L769" i="27"/>
  <c r="K769" i="27"/>
  <c r="J769" i="27"/>
  <c r="I769" i="27"/>
  <c r="H769" i="27"/>
  <c r="G769" i="27"/>
  <c r="F769" i="27"/>
  <c r="E769" i="27"/>
  <c r="D769" i="27"/>
  <c r="C769" i="27"/>
  <c r="B769" i="27"/>
  <c r="P768" i="27"/>
  <c r="O768" i="27"/>
  <c r="Q768" i="27" s="1"/>
  <c r="N768" i="27"/>
  <c r="M768" i="27"/>
  <c r="L768" i="27"/>
  <c r="K768" i="27"/>
  <c r="J768" i="27"/>
  <c r="I768" i="27"/>
  <c r="H768" i="27"/>
  <c r="G768" i="27"/>
  <c r="F768" i="27"/>
  <c r="E768" i="27"/>
  <c r="D768" i="27"/>
  <c r="C768" i="27"/>
  <c r="B768" i="27"/>
  <c r="P767" i="27"/>
  <c r="O767" i="27"/>
  <c r="Q767" i="27" s="1"/>
  <c r="N767" i="27"/>
  <c r="M767" i="27"/>
  <c r="L767" i="27"/>
  <c r="K767" i="27"/>
  <c r="J767" i="27"/>
  <c r="I767" i="27"/>
  <c r="H767" i="27"/>
  <c r="G767" i="27"/>
  <c r="F767" i="27"/>
  <c r="E767" i="27"/>
  <c r="D767" i="27"/>
  <c r="C767" i="27"/>
  <c r="B767" i="27"/>
  <c r="P766" i="27"/>
  <c r="O766" i="27"/>
  <c r="Q766" i="27" s="1"/>
  <c r="N766" i="27"/>
  <c r="M766" i="27"/>
  <c r="L766" i="27"/>
  <c r="K766" i="27"/>
  <c r="J766" i="27"/>
  <c r="I766" i="27"/>
  <c r="H766" i="27"/>
  <c r="G766" i="27"/>
  <c r="F766" i="27"/>
  <c r="E766" i="27"/>
  <c r="D766" i="27"/>
  <c r="C766" i="27"/>
  <c r="B766" i="27"/>
  <c r="P765" i="27"/>
  <c r="O765" i="27"/>
  <c r="Q765" i="27" s="1"/>
  <c r="N765" i="27"/>
  <c r="M765" i="27"/>
  <c r="L765" i="27"/>
  <c r="K765" i="27"/>
  <c r="J765" i="27"/>
  <c r="I765" i="27"/>
  <c r="H765" i="27"/>
  <c r="G765" i="27"/>
  <c r="F765" i="27"/>
  <c r="E765" i="27"/>
  <c r="D765" i="27"/>
  <c r="C765" i="27"/>
  <c r="B765" i="27"/>
  <c r="P764" i="27"/>
  <c r="O764" i="27"/>
  <c r="Q764" i="27" s="1"/>
  <c r="N764" i="27"/>
  <c r="M764" i="27"/>
  <c r="L764" i="27"/>
  <c r="K764" i="27"/>
  <c r="J764" i="27"/>
  <c r="I764" i="27"/>
  <c r="H764" i="27"/>
  <c r="G764" i="27"/>
  <c r="F764" i="27"/>
  <c r="E764" i="27"/>
  <c r="D764" i="27"/>
  <c r="C764" i="27"/>
  <c r="B764" i="27"/>
  <c r="P763" i="27"/>
  <c r="O763" i="27"/>
  <c r="Q763" i="27" s="1"/>
  <c r="N763" i="27"/>
  <c r="M763" i="27"/>
  <c r="L763" i="27"/>
  <c r="K763" i="27"/>
  <c r="J763" i="27"/>
  <c r="I763" i="27"/>
  <c r="H763" i="27"/>
  <c r="G763" i="27"/>
  <c r="F763" i="27"/>
  <c r="E763" i="27"/>
  <c r="D763" i="27"/>
  <c r="C763" i="27"/>
  <c r="B763" i="27"/>
  <c r="P762" i="27"/>
  <c r="O762" i="27"/>
  <c r="Q762" i="27" s="1"/>
  <c r="N762" i="27"/>
  <c r="M762" i="27"/>
  <c r="L762" i="27"/>
  <c r="K762" i="27"/>
  <c r="J762" i="27"/>
  <c r="I762" i="27"/>
  <c r="H762" i="27"/>
  <c r="G762" i="27"/>
  <c r="F762" i="27"/>
  <c r="E762" i="27"/>
  <c r="D762" i="27"/>
  <c r="C762" i="27"/>
  <c r="B762" i="27"/>
  <c r="P761" i="27"/>
  <c r="O761" i="27"/>
  <c r="Q761" i="27" s="1"/>
  <c r="N761" i="27"/>
  <c r="M761" i="27"/>
  <c r="L761" i="27"/>
  <c r="K761" i="27"/>
  <c r="J761" i="27"/>
  <c r="I761" i="27"/>
  <c r="H761" i="27"/>
  <c r="G761" i="27"/>
  <c r="F761" i="27"/>
  <c r="E761" i="27"/>
  <c r="D761" i="27"/>
  <c r="C761" i="27"/>
  <c r="B761" i="27"/>
  <c r="P760" i="27"/>
  <c r="O760" i="27"/>
  <c r="Q760" i="27" s="1"/>
  <c r="N760" i="27"/>
  <c r="M760" i="27"/>
  <c r="L760" i="27"/>
  <c r="K760" i="27"/>
  <c r="J760" i="27"/>
  <c r="I760" i="27"/>
  <c r="H760" i="27"/>
  <c r="G760" i="27"/>
  <c r="F760" i="27"/>
  <c r="E760" i="27"/>
  <c r="D760" i="27"/>
  <c r="C760" i="27"/>
  <c r="B760" i="27"/>
  <c r="P759" i="27"/>
  <c r="O759" i="27"/>
  <c r="Q759" i="27" s="1"/>
  <c r="N759" i="27"/>
  <c r="M759" i="27"/>
  <c r="L759" i="27"/>
  <c r="K759" i="27"/>
  <c r="J759" i="27"/>
  <c r="I759" i="27"/>
  <c r="H759" i="27"/>
  <c r="G759" i="27"/>
  <c r="F759" i="27"/>
  <c r="E759" i="27"/>
  <c r="D759" i="27"/>
  <c r="C759" i="27"/>
  <c r="B759" i="27"/>
  <c r="P758" i="27"/>
  <c r="O758" i="27"/>
  <c r="Q758" i="27" s="1"/>
  <c r="N758" i="27"/>
  <c r="M758" i="27"/>
  <c r="L758" i="27"/>
  <c r="K758" i="27"/>
  <c r="J758" i="27"/>
  <c r="I758" i="27"/>
  <c r="H758" i="27"/>
  <c r="G758" i="27"/>
  <c r="F758" i="27"/>
  <c r="E758" i="27"/>
  <c r="D758" i="27"/>
  <c r="C758" i="27"/>
  <c r="B758" i="27"/>
  <c r="P757" i="27"/>
  <c r="O757" i="27"/>
  <c r="Q757" i="27" s="1"/>
  <c r="N757" i="27"/>
  <c r="M757" i="27"/>
  <c r="L757" i="27"/>
  <c r="K757" i="27"/>
  <c r="J757" i="27"/>
  <c r="I757" i="27"/>
  <c r="H757" i="27"/>
  <c r="G757" i="27"/>
  <c r="F757" i="27"/>
  <c r="E757" i="27"/>
  <c r="D757" i="27"/>
  <c r="C757" i="27"/>
  <c r="B757" i="27"/>
  <c r="P756" i="27"/>
  <c r="O756" i="27"/>
  <c r="Q756" i="27" s="1"/>
  <c r="N756" i="27"/>
  <c r="M756" i="27"/>
  <c r="L756" i="27"/>
  <c r="K756" i="27"/>
  <c r="J756" i="27"/>
  <c r="I756" i="27"/>
  <c r="H756" i="27"/>
  <c r="G756" i="27"/>
  <c r="F756" i="27"/>
  <c r="E756" i="27"/>
  <c r="D756" i="27"/>
  <c r="C756" i="27"/>
  <c r="B756" i="27"/>
  <c r="P755" i="27"/>
  <c r="O755" i="27"/>
  <c r="Q755" i="27" s="1"/>
  <c r="N755" i="27"/>
  <c r="M755" i="27"/>
  <c r="L755" i="27"/>
  <c r="K755" i="27"/>
  <c r="J755" i="27"/>
  <c r="I755" i="27"/>
  <c r="H755" i="27"/>
  <c r="G755" i="27"/>
  <c r="F755" i="27"/>
  <c r="E755" i="27"/>
  <c r="D755" i="27"/>
  <c r="C755" i="27"/>
  <c r="B755" i="27"/>
  <c r="P754" i="27"/>
  <c r="O754" i="27"/>
  <c r="Q754" i="27" s="1"/>
  <c r="N754" i="27"/>
  <c r="M754" i="27"/>
  <c r="L754" i="27"/>
  <c r="K754" i="27"/>
  <c r="J754" i="27"/>
  <c r="I754" i="27"/>
  <c r="H754" i="27"/>
  <c r="G754" i="27"/>
  <c r="F754" i="27"/>
  <c r="E754" i="27"/>
  <c r="D754" i="27"/>
  <c r="C754" i="27"/>
  <c r="B754" i="27"/>
  <c r="P753" i="27"/>
  <c r="O753" i="27"/>
  <c r="Q753" i="27" s="1"/>
  <c r="N753" i="27"/>
  <c r="M753" i="27"/>
  <c r="L753" i="27"/>
  <c r="K753" i="27"/>
  <c r="J753" i="27"/>
  <c r="I753" i="27"/>
  <c r="H753" i="27"/>
  <c r="G753" i="27"/>
  <c r="F753" i="27"/>
  <c r="E753" i="27"/>
  <c r="D753" i="27"/>
  <c r="C753" i="27"/>
  <c r="B753" i="27"/>
  <c r="P752" i="27"/>
  <c r="O752" i="27"/>
  <c r="Q752" i="27" s="1"/>
  <c r="N752" i="27"/>
  <c r="M752" i="27"/>
  <c r="L752" i="27"/>
  <c r="K752" i="27"/>
  <c r="J752" i="27"/>
  <c r="I752" i="27"/>
  <c r="H752" i="27"/>
  <c r="G752" i="27"/>
  <c r="F752" i="27"/>
  <c r="E752" i="27"/>
  <c r="D752" i="27"/>
  <c r="C752" i="27"/>
  <c r="B752" i="27"/>
  <c r="P751" i="27"/>
  <c r="O751" i="27"/>
  <c r="Q751" i="27" s="1"/>
  <c r="N751" i="27"/>
  <c r="M751" i="27"/>
  <c r="L751" i="27"/>
  <c r="K751" i="27"/>
  <c r="J751" i="27"/>
  <c r="I751" i="27"/>
  <c r="H751" i="27"/>
  <c r="G751" i="27"/>
  <c r="F751" i="27"/>
  <c r="E751" i="27"/>
  <c r="D751" i="27"/>
  <c r="C751" i="27"/>
  <c r="B751" i="27"/>
  <c r="P750" i="27"/>
  <c r="O750" i="27"/>
  <c r="Q750" i="27" s="1"/>
  <c r="N750" i="27"/>
  <c r="M750" i="27"/>
  <c r="L750" i="27"/>
  <c r="K750" i="27"/>
  <c r="J750" i="27"/>
  <c r="I750" i="27"/>
  <c r="H750" i="27"/>
  <c r="G750" i="27"/>
  <c r="F750" i="27"/>
  <c r="E750" i="27"/>
  <c r="D750" i="27"/>
  <c r="C750" i="27"/>
  <c r="B750" i="27"/>
  <c r="P749" i="27"/>
  <c r="O749" i="27"/>
  <c r="Q749" i="27" s="1"/>
  <c r="N749" i="27"/>
  <c r="M749" i="27"/>
  <c r="L749" i="27"/>
  <c r="K749" i="27"/>
  <c r="J749" i="27"/>
  <c r="I749" i="27"/>
  <c r="H749" i="27"/>
  <c r="G749" i="27"/>
  <c r="F749" i="27"/>
  <c r="E749" i="27"/>
  <c r="D749" i="27"/>
  <c r="C749" i="27"/>
  <c r="B749" i="27"/>
  <c r="P748" i="27"/>
  <c r="O748" i="27"/>
  <c r="Q748" i="27" s="1"/>
  <c r="N748" i="27"/>
  <c r="M748" i="27"/>
  <c r="L748" i="27"/>
  <c r="K748" i="27"/>
  <c r="J748" i="27"/>
  <c r="I748" i="27"/>
  <c r="H748" i="27"/>
  <c r="G748" i="27"/>
  <c r="F748" i="27"/>
  <c r="E748" i="27"/>
  <c r="D748" i="27"/>
  <c r="C748" i="27"/>
  <c r="B748" i="27"/>
  <c r="P747" i="27"/>
  <c r="O747" i="27"/>
  <c r="Q747" i="27" s="1"/>
  <c r="N747" i="27"/>
  <c r="M747" i="27"/>
  <c r="L747" i="27"/>
  <c r="K747" i="27"/>
  <c r="J747" i="27"/>
  <c r="I747" i="27"/>
  <c r="H747" i="27"/>
  <c r="G747" i="27"/>
  <c r="F747" i="27"/>
  <c r="E747" i="27"/>
  <c r="D747" i="27"/>
  <c r="C747" i="27"/>
  <c r="B747" i="27"/>
  <c r="P746" i="27"/>
  <c r="O746" i="27"/>
  <c r="Q746" i="27" s="1"/>
  <c r="N746" i="27"/>
  <c r="M746" i="27"/>
  <c r="L746" i="27"/>
  <c r="K746" i="27"/>
  <c r="J746" i="27"/>
  <c r="I746" i="27"/>
  <c r="H746" i="27"/>
  <c r="G746" i="27"/>
  <c r="F746" i="27"/>
  <c r="E746" i="27"/>
  <c r="D746" i="27"/>
  <c r="C746" i="27"/>
  <c r="B746" i="27"/>
  <c r="P745" i="27"/>
  <c r="O745" i="27"/>
  <c r="Q745" i="27" s="1"/>
  <c r="N745" i="27"/>
  <c r="M745" i="27"/>
  <c r="L745" i="27"/>
  <c r="K745" i="27"/>
  <c r="J745" i="27"/>
  <c r="I745" i="27"/>
  <c r="H745" i="27"/>
  <c r="G745" i="27"/>
  <c r="F745" i="27"/>
  <c r="E745" i="27"/>
  <c r="D745" i="27"/>
  <c r="C745" i="27"/>
  <c r="B745" i="27"/>
  <c r="P744" i="27"/>
  <c r="O744" i="27"/>
  <c r="Q744" i="27" s="1"/>
  <c r="N744" i="27"/>
  <c r="M744" i="27"/>
  <c r="L744" i="27"/>
  <c r="K744" i="27"/>
  <c r="J744" i="27"/>
  <c r="I744" i="27"/>
  <c r="H744" i="27"/>
  <c r="G744" i="27"/>
  <c r="F744" i="27"/>
  <c r="E744" i="27"/>
  <c r="D744" i="27"/>
  <c r="C744" i="27"/>
  <c r="B744" i="27"/>
  <c r="P743" i="27"/>
  <c r="O743" i="27"/>
  <c r="Q743" i="27" s="1"/>
  <c r="N743" i="27"/>
  <c r="M743" i="27"/>
  <c r="L743" i="27"/>
  <c r="K743" i="27"/>
  <c r="J743" i="27"/>
  <c r="I743" i="27"/>
  <c r="H743" i="27"/>
  <c r="G743" i="27"/>
  <c r="F743" i="27"/>
  <c r="E743" i="27"/>
  <c r="D743" i="27"/>
  <c r="C743" i="27"/>
  <c r="B743" i="27"/>
  <c r="P742" i="27"/>
  <c r="O742" i="27"/>
  <c r="Q742" i="27" s="1"/>
  <c r="N742" i="27"/>
  <c r="M742" i="27"/>
  <c r="L742" i="27"/>
  <c r="K742" i="27"/>
  <c r="J742" i="27"/>
  <c r="I742" i="27"/>
  <c r="H742" i="27"/>
  <c r="G742" i="27"/>
  <c r="F742" i="27"/>
  <c r="E742" i="27"/>
  <c r="D742" i="27"/>
  <c r="C742" i="27"/>
  <c r="B742" i="27"/>
  <c r="P741" i="27"/>
  <c r="O741" i="27"/>
  <c r="Q741" i="27" s="1"/>
  <c r="N741" i="27"/>
  <c r="M741" i="27"/>
  <c r="L741" i="27"/>
  <c r="K741" i="27"/>
  <c r="J741" i="27"/>
  <c r="I741" i="27"/>
  <c r="H741" i="27"/>
  <c r="G741" i="27"/>
  <c r="F741" i="27"/>
  <c r="E741" i="27"/>
  <c r="D741" i="27"/>
  <c r="C741" i="27"/>
  <c r="B741" i="27"/>
  <c r="P740" i="27"/>
  <c r="O740" i="27"/>
  <c r="Q740" i="27" s="1"/>
  <c r="N740" i="27"/>
  <c r="M740" i="27"/>
  <c r="L740" i="27"/>
  <c r="K740" i="27"/>
  <c r="J740" i="27"/>
  <c r="I740" i="27"/>
  <c r="H740" i="27"/>
  <c r="G740" i="27"/>
  <c r="F740" i="27"/>
  <c r="E740" i="27"/>
  <c r="D740" i="27"/>
  <c r="C740" i="27"/>
  <c r="B740" i="27"/>
  <c r="P739" i="27"/>
  <c r="O739" i="27"/>
  <c r="Q739" i="27" s="1"/>
  <c r="N739" i="27"/>
  <c r="M739" i="27"/>
  <c r="L739" i="27"/>
  <c r="K739" i="27"/>
  <c r="J739" i="27"/>
  <c r="I739" i="27"/>
  <c r="H739" i="27"/>
  <c r="G739" i="27"/>
  <c r="F739" i="27"/>
  <c r="E739" i="27"/>
  <c r="D739" i="27"/>
  <c r="C739" i="27"/>
  <c r="B739" i="27"/>
  <c r="P738" i="27"/>
  <c r="O738" i="27"/>
  <c r="Q738" i="27" s="1"/>
  <c r="N738" i="27"/>
  <c r="M738" i="27"/>
  <c r="L738" i="27"/>
  <c r="K738" i="27"/>
  <c r="J738" i="27"/>
  <c r="I738" i="27"/>
  <c r="H738" i="27"/>
  <c r="G738" i="27"/>
  <c r="F738" i="27"/>
  <c r="E738" i="27"/>
  <c r="D738" i="27"/>
  <c r="C738" i="27"/>
  <c r="B738" i="27"/>
  <c r="P737" i="27"/>
  <c r="O737" i="27"/>
  <c r="Q737" i="27" s="1"/>
  <c r="N737" i="27"/>
  <c r="M737" i="27"/>
  <c r="L737" i="27"/>
  <c r="K737" i="27"/>
  <c r="J737" i="27"/>
  <c r="I737" i="27"/>
  <c r="H737" i="27"/>
  <c r="G737" i="27"/>
  <c r="F737" i="27"/>
  <c r="E737" i="27"/>
  <c r="D737" i="27"/>
  <c r="C737" i="27"/>
  <c r="B737" i="27"/>
  <c r="P736" i="27"/>
  <c r="O736" i="27"/>
  <c r="Q736" i="27" s="1"/>
  <c r="N736" i="27"/>
  <c r="M736" i="27"/>
  <c r="L736" i="27"/>
  <c r="K736" i="27"/>
  <c r="J736" i="27"/>
  <c r="I736" i="27"/>
  <c r="H736" i="27"/>
  <c r="G736" i="27"/>
  <c r="F736" i="27"/>
  <c r="E736" i="27"/>
  <c r="D736" i="27"/>
  <c r="C736" i="27"/>
  <c r="B736" i="27"/>
  <c r="P735" i="27"/>
  <c r="O735" i="27"/>
  <c r="Q735" i="27" s="1"/>
  <c r="N735" i="27"/>
  <c r="M735" i="27"/>
  <c r="L735" i="27"/>
  <c r="K735" i="27"/>
  <c r="J735" i="27"/>
  <c r="I735" i="27"/>
  <c r="H735" i="27"/>
  <c r="G735" i="27"/>
  <c r="F735" i="27"/>
  <c r="E735" i="27"/>
  <c r="D735" i="27"/>
  <c r="C735" i="27"/>
  <c r="B735" i="27"/>
  <c r="P734" i="27"/>
  <c r="O734" i="27"/>
  <c r="Q734" i="27" s="1"/>
  <c r="N734" i="27"/>
  <c r="M734" i="27"/>
  <c r="L734" i="27"/>
  <c r="K734" i="27"/>
  <c r="J734" i="27"/>
  <c r="I734" i="27"/>
  <c r="H734" i="27"/>
  <c r="G734" i="27"/>
  <c r="F734" i="27"/>
  <c r="E734" i="27"/>
  <c r="D734" i="27"/>
  <c r="C734" i="27"/>
  <c r="B734" i="27"/>
  <c r="P733" i="27"/>
  <c r="O733" i="27"/>
  <c r="Q733" i="27" s="1"/>
  <c r="N733" i="27"/>
  <c r="M733" i="27"/>
  <c r="L733" i="27"/>
  <c r="K733" i="27"/>
  <c r="J733" i="27"/>
  <c r="I733" i="27"/>
  <c r="H733" i="27"/>
  <c r="G733" i="27"/>
  <c r="F733" i="27"/>
  <c r="E733" i="27"/>
  <c r="D733" i="27"/>
  <c r="C733" i="27"/>
  <c r="B733" i="27"/>
  <c r="P732" i="27"/>
  <c r="O732" i="27"/>
  <c r="Q732" i="27" s="1"/>
  <c r="N732" i="27"/>
  <c r="M732" i="27"/>
  <c r="L732" i="27"/>
  <c r="K732" i="27"/>
  <c r="J732" i="27"/>
  <c r="I732" i="27"/>
  <c r="H732" i="27"/>
  <c r="G732" i="27"/>
  <c r="F732" i="27"/>
  <c r="E732" i="27"/>
  <c r="D732" i="27"/>
  <c r="C732" i="27"/>
  <c r="B732" i="27"/>
  <c r="P731" i="27"/>
  <c r="O731" i="27"/>
  <c r="Q731" i="27" s="1"/>
  <c r="N731" i="27"/>
  <c r="M731" i="27"/>
  <c r="L731" i="27"/>
  <c r="K731" i="27"/>
  <c r="J731" i="27"/>
  <c r="I731" i="27"/>
  <c r="H731" i="27"/>
  <c r="G731" i="27"/>
  <c r="F731" i="27"/>
  <c r="E731" i="27"/>
  <c r="D731" i="27"/>
  <c r="C731" i="27"/>
  <c r="B731" i="27"/>
  <c r="P730" i="27"/>
  <c r="O730" i="27"/>
  <c r="Q730" i="27" s="1"/>
  <c r="N730" i="27"/>
  <c r="M730" i="27"/>
  <c r="L730" i="27"/>
  <c r="K730" i="27"/>
  <c r="J730" i="27"/>
  <c r="I730" i="27"/>
  <c r="H730" i="27"/>
  <c r="G730" i="27"/>
  <c r="F730" i="27"/>
  <c r="E730" i="27"/>
  <c r="D730" i="27"/>
  <c r="C730" i="27"/>
  <c r="B730" i="27"/>
  <c r="P729" i="27"/>
  <c r="O729" i="27"/>
  <c r="Q729" i="27" s="1"/>
  <c r="N729" i="27"/>
  <c r="M729" i="27"/>
  <c r="L729" i="27"/>
  <c r="K729" i="27"/>
  <c r="J729" i="27"/>
  <c r="I729" i="27"/>
  <c r="H729" i="27"/>
  <c r="G729" i="27"/>
  <c r="F729" i="27"/>
  <c r="E729" i="27"/>
  <c r="D729" i="27"/>
  <c r="C729" i="27"/>
  <c r="B729" i="27"/>
  <c r="P728" i="27"/>
  <c r="O728" i="27"/>
  <c r="Q728" i="27" s="1"/>
  <c r="N728" i="27"/>
  <c r="M728" i="27"/>
  <c r="L728" i="27"/>
  <c r="K728" i="27"/>
  <c r="J728" i="27"/>
  <c r="I728" i="27"/>
  <c r="H728" i="27"/>
  <c r="G728" i="27"/>
  <c r="F728" i="27"/>
  <c r="E728" i="27"/>
  <c r="D728" i="27"/>
  <c r="C728" i="27"/>
  <c r="B728" i="27"/>
  <c r="P727" i="27"/>
  <c r="O727" i="27"/>
  <c r="Q727" i="27" s="1"/>
  <c r="N727" i="27"/>
  <c r="M727" i="27"/>
  <c r="L727" i="27"/>
  <c r="K727" i="27"/>
  <c r="J727" i="27"/>
  <c r="I727" i="27"/>
  <c r="H727" i="27"/>
  <c r="G727" i="27"/>
  <c r="F727" i="27"/>
  <c r="E727" i="27"/>
  <c r="D727" i="27"/>
  <c r="C727" i="27"/>
  <c r="B727" i="27"/>
  <c r="P726" i="27"/>
  <c r="O726" i="27"/>
  <c r="Q726" i="27" s="1"/>
  <c r="N726" i="27"/>
  <c r="M726" i="27"/>
  <c r="L726" i="27"/>
  <c r="K726" i="27"/>
  <c r="J726" i="27"/>
  <c r="I726" i="27"/>
  <c r="H726" i="27"/>
  <c r="G726" i="27"/>
  <c r="F726" i="27"/>
  <c r="E726" i="27"/>
  <c r="D726" i="27"/>
  <c r="C726" i="27"/>
  <c r="B726" i="27"/>
  <c r="P725" i="27"/>
  <c r="O725" i="27"/>
  <c r="Q725" i="27" s="1"/>
  <c r="N725" i="27"/>
  <c r="M725" i="27"/>
  <c r="L725" i="27"/>
  <c r="K725" i="27"/>
  <c r="J725" i="27"/>
  <c r="I725" i="27"/>
  <c r="H725" i="27"/>
  <c r="G725" i="27"/>
  <c r="F725" i="27"/>
  <c r="E725" i="27"/>
  <c r="D725" i="27"/>
  <c r="C725" i="27"/>
  <c r="B725" i="27"/>
  <c r="P724" i="27"/>
  <c r="O724" i="27"/>
  <c r="Q724" i="27" s="1"/>
  <c r="N724" i="27"/>
  <c r="M724" i="27"/>
  <c r="L724" i="27"/>
  <c r="K724" i="27"/>
  <c r="J724" i="27"/>
  <c r="I724" i="27"/>
  <c r="H724" i="27"/>
  <c r="G724" i="27"/>
  <c r="F724" i="27"/>
  <c r="E724" i="27"/>
  <c r="D724" i="27"/>
  <c r="C724" i="27"/>
  <c r="B724" i="27"/>
  <c r="P723" i="27"/>
  <c r="O723" i="27"/>
  <c r="Q723" i="27" s="1"/>
  <c r="N723" i="27"/>
  <c r="M723" i="27"/>
  <c r="L723" i="27"/>
  <c r="K723" i="27"/>
  <c r="J723" i="27"/>
  <c r="I723" i="27"/>
  <c r="H723" i="27"/>
  <c r="G723" i="27"/>
  <c r="F723" i="27"/>
  <c r="E723" i="27"/>
  <c r="D723" i="27"/>
  <c r="C723" i="27"/>
  <c r="B723" i="27"/>
  <c r="P722" i="27"/>
  <c r="O722" i="27"/>
  <c r="Q722" i="27" s="1"/>
  <c r="N722" i="27"/>
  <c r="M722" i="27"/>
  <c r="L722" i="27"/>
  <c r="K722" i="27"/>
  <c r="J722" i="27"/>
  <c r="I722" i="27"/>
  <c r="H722" i="27"/>
  <c r="G722" i="27"/>
  <c r="F722" i="27"/>
  <c r="E722" i="27"/>
  <c r="D722" i="27"/>
  <c r="C722" i="27"/>
  <c r="B722" i="27"/>
  <c r="P721" i="27"/>
  <c r="O721" i="27"/>
  <c r="Q721" i="27" s="1"/>
  <c r="N721" i="27"/>
  <c r="M721" i="27"/>
  <c r="L721" i="27"/>
  <c r="K721" i="27"/>
  <c r="J721" i="27"/>
  <c r="I721" i="27"/>
  <c r="H721" i="27"/>
  <c r="G721" i="27"/>
  <c r="F721" i="27"/>
  <c r="E721" i="27"/>
  <c r="D721" i="27"/>
  <c r="C721" i="27"/>
  <c r="B721" i="27"/>
  <c r="P720" i="27"/>
  <c r="O720" i="27"/>
  <c r="Q720" i="27" s="1"/>
  <c r="N720" i="27"/>
  <c r="M720" i="27"/>
  <c r="L720" i="27"/>
  <c r="K720" i="27"/>
  <c r="J720" i="27"/>
  <c r="I720" i="27"/>
  <c r="H720" i="27"/>
  <c r="G720" i="27"/>
  <c r="F720" i="27"/>
  <c r="E720" i="27"/>
  <c r="D720" i="27"/>
  <c r="C720" i="27"/>
  <c r="B720" i="27"/>
  <c r="P719" i="27"/>
  <c r="O719" i="27"/>
  <c r="Q719" i="27" s="1"/>
  <c r="N719" i="27"/>
  <c r="M719" i="27"/>
  <c r="L719" i="27"/>
  <c r="K719" i="27"/>
  <c r="J719" i="27"/>
  <c r="I719" i="27"/>
  <c r="H719" i="27"/>
  <c r="G719" i="27"/>
  <c r="F719" i="27"/>
  <c r="E719" i="27"/>
  <c r="D719" i="27"/>
  <c r="C719" i="27"/>
  <c r="B719" i="27"/>
  <c r="P718" i="27"/>
  <c r="O718" i="27"/>
  <c r="Q718" i="27" s="1"/>
  <c r="N718" i="27"/>
  <c r="M718" i="27"/>
  <c r="L718" i="27"/>
  <c r="K718" i="27"/>
  <c r="J718" i="27"/>
  <c r="I718" i="27"/>
  <c r="H718" i="27"/>
  <c r="G718" i="27"/>
  <c r="F718" i="27"/>
  <c r="E718" i="27"/>
  <c r="D718" i="27"/>
  <c r="C718" i="27"/>
  <c r="B718" i="27"/>
  <c r="P717" i="27"/>
  <c r="O717" i="27"/>
  <c r="Q717" i="27" s="1"/>
  <c r="N717" i="27"/>
  <c r="M717" i="27"/>
  <c r="L717" i="27"/>
  <c r="K717" i="27"/>
  <c r="J717" i="27"/>
  <c r="I717" i="27"/>
  <c r="H717" i="27"/>
  <c r="G717" i="27"/>
  <c r="F717" i="27"/>
  <c r="E717" i="27"/>
  <c r="D717" i="27"/>
  <c r="C717" i="27"/>
  <c r="B717" i="27"/>
  <c r="P716" i="27"/>
  <c r="O716" i="27"/>
  <c r="Q716" i="27" s="1"/>
  <c r="N716" i="27"/>
  <c r="M716" i="27"/>
  <c r="L716" i="27"/>
  <c r="K716" i="27"/>
  <c r="J716" i="27"/>
  <c r="I716" i="27"/>
  <c r="H716" i="27"/>
  <c r="G716" i="27"/>
  <c r="F716" i="27"/>
  <c r="E716" i="27"/>
  <c r="D716" i="27"/>
  <c r="C716" i="27"/>
  <c r="B716" i="27"/>
  <c r="P715" i="27"/>
  <c r="O715" i="27"/>
  <c r="Q715" i="27" s="1"/>
  <c r="N715" i="27"/>
  <c r="M715" i="27"/>
  <c r="L715" i="27"/>
  <c r="K715" i="27"/>
  <c r="J715" i="27"/>
  <c r="I715" i="27"/>
  <c r="H715" i="27"/>
  <c r="G715" i="27"/>
  <c r="F715" i="27"/>
  <c r="E715" i="27"/>
  <c r="D715" i="27"/>
  <c r="C715" i="27"/>
  <c r="B715" i="27"/>
  <c r="P714" i="27"/>
  <c r="O714" i="27"/>
  <c r="Q714" i="27" s="1"/>
  <c r="N714" i="27"/>
  <c r="M714" i="27"/>
  <c r="L714" i="27"/>
  <c r="K714" i="27"/>
  <c r="J714" i="27"/>
  <c r="I714" i="27"/>
  <c r="H714" i="27"/>
  <c r="G714" i="27"/>
  <c r="F714" i="27"/>
  <c r="E714" i="27"/>
  <c r="D714" i="27"/>
  <c r="C714" i="27"/>
  <c r="B714" i="27"/>
  <c r="P713" i="27"/>
  <c r="O713" i="27"/>
  <c r="Q713" i="27" s="1"/>
  <c r="N713" i="27"/>
  <c r="M713" i="27"/>
  <c r="L713" i="27"/>
  <c r="K713" i="27"/>
  <c r="J713" i="27"/>
  <c r="I713" i="27"/>
  <c r="H713" i="27"/>
  <c r="G713" i="27"/>
  <c r="F713" i="27"/>
  <c r="E713" i="27"/>
  <c r="D713" i="27"/>
  <c r="C713" i="27"/>
  <c r="B713" i="27"/>
  <c r="P712" i="27"/>
  <c r="O712" i="27"/>
  <c r="N712" i="27"/>
  <c r="M712" i="27"/>
  <c r="L712" i="27"/>
  <c r="K712" i="27"/>
  <c r="J712" i="27"/>
  <c r="I712" i="27"/>
  <c r="H712" i="27"/>
  <c r="G712" i="27"/>
  <c r="F712" i="27"/>
  <c r="E712" i="27"/>
  <c r="D712" i="27"/>
  <c r="C712" i="27"/>
  <c r="B712" i="27"/>
  <c r="P711" i="27"/>
  <c r="O711" i="27"/>
  <c r="Q711" i="27" s="1"/>
  <c r="N711" i="27"/>
  <c r="M711" i="27"/>
  <c r="L711" i="27"/>
  <c r="K711" i="27"/>
  <c r="J711" i="27"/>
  <c r="I711" i="27"/>
  <c r="H711" i="27"/>
  <c r="G711" i="27"/>
  <c r="F711" i="27"/>
  <c r="E711" i="27"/>
  <c r="D711" i="27"/>
  <c r="C711" i="27"/>
  <c r="B711" i="27"/>
  <c r="P710" i="27"/>
  <c r="O710" i="27"/>
  <c r="Q710" i="27" s="1"/>
  <c r="N710" i="27"/>
  <c r="M710" i="27"/>
  <c r="L710" i="27"/>
  <c r="K710" i="27"/>
  <c r="J710" i="27"/>
  <c r="I710" i="27"/>
  <c r="H710" i="27"/>
  <c r="G710" i="27"/>
  <c r="F710" i="27"/>
  <c r="E710" i="27"/>
  <c r="D710" i="27"/>
  <c r="C710" i="27"/>
  <c r="B710" i="27"/>
  <c r="P709" i="27"/>
  <c r="O709" i="27"/>
  <c r="Q709" i="27" s="1"/>
  <c r="N709" i="27"/>
  <c r="M709" i="27"/>
  <c r="L709" i="27"/>
  <c r="K709" i="27"/>
  <c r="J709" i="27"/>
  <c r="I709" i="27"/>
  <c r="H709" i="27"/>
  <c r="G709" i="27"/>
  <c r="F709" i="27"/>
  <c r="E709" i="27"/>
  <c r="D709" i="27"/>
  <c r="C709" i="27"/>
  <c r="B709" i="27"/>
  <c r="P708" i="27"/>
  <c r="O708" i="27"/>
  <c r="Q708" i="27" s="1"/>
  <c r="N708" i="27"/>
  <c r="M708" i="27"/>
  <c r="L708" i="27"/>
  <c r="K708" i="27"/>
  <c r="J708" i="27"/>
  <c r="I708" i="27"/>
  <c r="H708" i="27"/>
  <c r="G708" i="27"/>
  <c r="F708" i="27"/>
  <c r="E708" i="27"/>
  <c r="D708" i="27"/>
  <c r="C708" i="27"/>
  <c r="B708" i="27"/>
  <c r="P707" i="27"/>
  <c r="O707" i="27"/>
  <c r="Q707" i="27" s="1"/>
  <c r="N707" i="27"/>
  <c r="M707" i="27"/>
  <c r="L707" i="27"/>
  <c r="K707" i="27"/>
  <c r="J707" i="27"/>
  <c r="I707" i="27"/>
  <c r="H707" i="27"/>
  <c r="G707" i="27"/>
  <c r="F707" i="27"/>
  <c r="E707" i="27"/>
  <c r="D707" i="27"/>
  <c r="C707" i="27"/>
  <c r="B707" i="27"/>
  <c r="P706" i="27"/>
  <c r="O706" i="27"/>
  <c r="Q706" i="27" s="1"/>
  <c r="N706" i="27"/>
  <c r="M706" i="27"/>
  <c r="L706" i="27"/>
  <c r="K706" i="27"/>
  <c r="J706" i="27"/>
  <c r="I706" i="27"/>
  <c r="H706" i="27"/>
  <c r="G706" i="27"/>
  <c r="F706" i="27"/>
  <c r="E706" i="27"/>
  <c r="D706" i="27"/>
  <c r="C706" i="27"/>
  <c r="B706" i="27"/>
  <c r="P705" i="27"/>
  <c r="O705" i="27"/>
  <c r="Q705" i="27" s="1"/>
  <c r="N705" i="27"/>
  <c r="M705" i="27"/>
  <c r="L705" i="27"/>
  <c r="K705" i="27"/>
  <c r="J705" i="27"/>
  <c r="I705" i="27"/>
  <c r="H705" i="27"/>
  <c r="G705" i="27"/>
  <c r="F705" i="27"/>
  <c r="E705" i="27"/>
  <c r="D705" i="27"/>
  <c r="C705" i="27"/>
  <c r="B705" i="27"/>
  <c r="P704" i="27"/>
  <c r="O704" i="27"/>
  <c r="N704" i="27"/>
  <c r="M704" i="27"/>
  <c r="L704" i="27"/>
  <c r="K704" i="27"/>
  <c r="J704" i="27"/>
  <c r="I704" i="27"/>
  <c r="H704" i="27"/>
  <c r="G704" i="27"/>
  <c r="F704" i="27"/>
  <c r="E704" i="27"/>
  <c r="D704" i="27"/>
  <c r="C704" i="27"/>
  <c r="B704" i="27"/>
  <c r="P703" i="27"/>
  <c r="O703" i="27"/>
  <c r="Q703" i="27" s="1"/>
  <c r="N703" i="27"/>
  <c r="M703" i="27"/>
  <c r="L703" i="27"/>
  <c r="K703" i="27"/>
  <c r="J703" i="27"/>
  <c r="I703" i="27"/>
  <c r="H703" i="27"/>
  <c r="G703" i="27"/>
  <c r="F703" i="27"/>
  <c r="E703" i="27"/>
  <c r="D703" i="27"/>
  <c r="C703" i="27"/>
  <c r="B703" i="27"/>
  <c r="P702" i="27"/>
  <c r="O702" i="27"/>
  <c r="Q702" i="27" s="1"/>
  <c r="N702" i="27"/>
  <c r="M702" i="27"/>
  <c r="L702" i="27"/>
  <c r="K702" i="27"/>
  <c r="J702" i="27"/>
  <c r="I702" i="27"/>
  <c r="H702" i="27"/>
  <c r="G702" i="27"/>
  <c r="F702" i="27"/>
  <c r="E702" i="27"/>
  <c r="D702" i="27"/>
  <c r="C702" i="27"/>
  <c r="B702" i="27"/>
  <c r="P701" i="27"/>
  <c r="O701" i="27"/>
  <c r="Q701" i="27" s="1"/>
  <c r="N701" i="27"/>
  <c r="M701" i="27"/>
  <c r="L701" i="27"/>
  <c r="K701" i="27"/>
  <c r="J701" i="27"/>
  <c r="I701" i="27"/>
  <c r="H701" i="27"/>
  <c r="G701" i="27"/>
  <c r="F701" i="27"/>
  <c r="E701" i="27"/>
  <c r="D701" i="27"/>
  <c r="C701" i="27"/>
  <c r="B701" i="27"/>
  <c r="P700" i="27"/>
  <c r="O700" i="27"/>
  <c r="Q700" i="27" s="1"/>
  <c r="N700" i="27"/>
  <c r="M700" i="27"/>
  <c r="L700" i="27"/>
  <c r="K700" i="27"/>
  <c r="J700" i="27"/>
  <c r="I700" i="27"/>
  <c r="H700" i="27"/>
  <c r="G700" i="27"/>
  <c r="F700" i="27"/>
  <c r="E700" i="27"/>
  <c r="D700" i="27"/>
  <c r="C700" i="27"/>
  <c r="B700" i="27"/>
  <c r="P699" i="27"/>
  <c r="O699" i="27"/>
  <c r="Q699" i="27" s="1"/>
  <c r="N699" i="27"/>
  <c r="M699" i="27"/>
  <c r="L699" i="27"/>
  <c r="K699" i="27"/>
  <c r="J699" i="27"/>
  <c r="I699" i="27"/>
  <c r="H699" i="27"/>
  <c r="G699" i="27"/>
  <c r="F699" i="27"/>
  <c r="E699" i="27"/>
  <c r="D699" i="27"/>
  <c r="C699" i="27"/>
  <c r="B699" i="27"/>
  <c r="P698" i="27"/>
  <c r="O698" i="27"/>
  <c r="Q698" i="27" s="1"/>
  <c r="N698" i="27"/>
  <c r="M698" i="27"/>
  <c r="L698" i="27"/>
  <c r="K698" i="27"/>
  <c r="J698" i="27"/>
  <c r="I698" i="27"/>
  <c r="H698" i="27"/>
  <c r="G698" i="27"/>
  <c r="F698" i="27"/>
  <c r="E698" i="27"/>
  <c r="D698" i="27"/>
  <c r="C698" i="27"/>
  <c r="B698" i="27"/>
  <c r="P697" i="27"/>
  <c r="O697" i="27"/>
  <c r="Q697" i="27" s="1"/>
  <c r="N697" i="27"/>
  <c r="M697" i="27"/>
  <c r="L697" i="27"/>
  <c r="K697" i="27"/>
  <c r="J697" i="27"/>
  <c r="I697" i="27"/>
  <c r="H697" i="27"/>
  <c r="G697" i="27"/>
  <c r="F697" i="27"/>
  <c r="E697" i="27"/>
  <c r="D697" i="27"/>
  <c r="C697" i="27"/>
  <c r="B697" i="27"/>
  <c r="P696" i="27"/>
  <c r="O696" i="27"/>
  <c r="N696" i="27"/>
  <c r="M696" i="27"/>
  <c r="L696" i="27"/>
  <c r="K696" i="27"/>
  <c r="J696" i="27"/>
  <c r="I696" i="27"/>
  <c r="H696" i="27"/>
  <c r="G696" i="27"/>
  <c r="F696" i="27"/>
  <c r="E696" i="27"/>
  <c r="D696" i="27"/>
  <c r="C696" i="27"/>
  <c r="B696" i="27"/>
  <c r="P695" i="27"/>
  <c r="O695" i="27"/>
  <c r="Q695" i="27" s="1"/>
  <c r="N695" i="27"/>
  <c r="M695" i="27"/>
  <c r="L695" i="27"/>
  <c r="K695" i="27"/>
  <c r="J695" i="27"/>
  <c r="I695" i="27"/>
  <c r="H695" i="27"/>
  <c r="G695" i="27"/>
  <c r="F695" i="27"/>
  <c r="E695" i="27"/>
  <c r="D695" i="27"/>
  <c r="C695" i="27"/>
  <c r="B695" i="27"/>
  <c r="P694" i="27"/>
  <c r="O694" i="27"/>
  <c r="Q694" i="27" s="1"/>
  <c r="N694" i="27"/>
  <c r="M694" i="27"/>
  <c r="L694" i="27"/>
  <c r="K694" i="27"/>
  <c r="J694" i="27"/>
  <c r="I694" i="27"/>
  <c r="H694" i="27"/>
  <c r="G694" i="27"/>
  <c r="F694" i="27"/>
  <c r="E694" i="27"/>
  <c r="D694" i="27"/>
  <c r="C694" i="27"/>
  <c r="B694" i="27"/>
  <c r="P693" i="27"/>
  <c r="O693" i="27"/>
  <c r="Q693" i="27" s="1"/>
  <c r="N693" i="27"/>
  <c r="M693" i="27"/>
  <c r="L693" i="27"/>
  <c r="K693" i="27"/>
  <c r="J693" i="27"/>
  <c r="I693" i="27"/>
  <c r="H693" i="27"/>
  <c r="G693" i="27"/>
  <c r="F693" i="27"/>
  <c r="E693" i="27"/>
  <c r="D693" i="27"/>
  <c r="C693" i="27"/>
  <c r="B693" i="27"/>
  <c r="P692" i="27"/>
  <c r="O692" i="27"/>
  <c r="Q692" i="27" s="1"/>
  <c r="N692" i="27"/>
  <c r="M692" i="27"/>
  <c r="L692" i="27"/>
  <c r="K692" i="27"/>
  <c r="J692" i="27"/>
  <c r="I692" i="27"/>
  <c r="H692" i="27"/>
  <c r="G692" i="27"/>
  <c r="F692" i="27"/>
  <c r="E692" i="27"/>
  <c r="D692" i="27"/>
  <c r="C692" i="27"/>
  <c r="B692" i="27"/>
  <c r="P691" i="27"/>
  <c r="O691" i="27"/>
  <c r="Q691" i="27" s="1"/>
  <c r="N691" i="27"/>
  <c r="M691" i="27"/>
  <c r="L691" i="27"/>
  <c r="K691" i="27"/>
  <c r="J691" i="27"/>
  <c r="I691" i="27"/>
  <c r="H691" i="27"/>
  <c r="G691" i="27"/>
  <c r="F691" i="27"/>
  <c r="E691" i="27"/>
  <c r="D691" i="27"/>
  <c r="C691" i="27"/>
  <c r="B691" i="27"/>
  <c r="P690" i="27"/>
  <c r="O690" i="27"/>
  <c r="Q690" i="27" s="1"/>
  <c r="N690" i="27"/>
  <c r="M690" i="27"/>
  <c r="L690" i="27"/>
  <c r="K690" i="27"/>
  <c r="J690" i="27"/>
  <c r="I690" i="27"/>
  <c r="H690" i="27"/>
  <c r="G690" i="27"/>
  <c r="F690" i="27"/>
  <c r="E690" i="27"/>
  <c r="D690" i="27"/>
  <c r="C690" i="27"/>
  <c r="B690" i="27"/>
  <c r="P689" i="27"/>
  <c r="O689" i="27"/>
  <c r="N689" i="27"/>
  <c r="M689" i="27"/>
  <c r="L689" i="27"/>
  <c r="K689" i="27"/>
  <c r="J689" i="27"/>
  <c r="I689" i="27"/>
  <c r="H689" i="27"/>
  <c r="G689" i="27"/>
  <c r="F689" i="27"/>
  <c r="E689" i="27"/>
  <c r="D689" i="27"/>
  <c r="C689" i="27"/>
  <c r="B689" i="27"/>
  <c r="P688" i="27"/>
  <c r="O688" i="27"/>
  <c r="N688" i="27"/>
  <c r="M688" i="27"/>
  <c r="L688" i="27"/>
  <c r="K688" i="27"/>
  <c r="J688" i="27"/>
  <c r="I688" i="27"/>
  <c r="H688" i="27"/>
  <c r="G688" i="27"/>
  <c r="F688" i="27"/>
  <c r="E688" i="27"/>
  <c r="D688" i="27"/>
  <c r="C688" i="27"/>
  <c r="B688" i="27"/>
  <c r="P687" i="27"/>
  <c r="O687" i="27"/>
  <c r="Q687" i="27" s="1"/>
  <c r="N687" i="27"/>
  <c r="M687" i="27"/>
  <c r="L687" i="27"/>
  <c r="K687" i="27"/>
  <c r="J687" i="27"/>
  <c r="I687" i="27"/>
  <c r="H687" i="27"/>
  <c r="G687" i="27"/>
  <c r="F687" i="27"/>
  <c r="E687" i="27"/>
  <c r="D687" i="27"/>
  <c r="C687" i="27"/>
  <c r="B687" i="27"/>
  <c r="P686" i="27"/>
  <c r="O686" i="27"/>
  <c r="Q686" i="27" s="1"/>
  <c r="N686" i="27"/>
  <c r="M686" i="27"/>
  <c r="L686" i="27"/>
  <c r="K686" i="27"/>
  <c r="J686" i="27"/>
  <c r="I686" i="27"/>
  <c r="H686" i="27"/>
  <c r="G686" i="27"/>
  <c r="F686" i="27"/>
  <c r="E686" i="27"/>
  <c r="D686" i="27"/>
  <c r="C686" i="27"/>
  <c r="B686" i="27"/>
  <c r="P685" i="27"/>
  <c r="O685" i="27"/>
  <c r="Q685" i="27" s="1"/>
  <c r="N685" i="27"/>
  <c r="M685" i="27"/>
  <c r="L685" i="27"/>
  <c r="K685" i="27"/>
  <c r="J685" i="27"/>
  <c r="I685" i="27"/>
  <c r="H685" i="27"/>
  <c r="G685" i="27"/>
  <c r="F685" i="27"/>
  <c r="E685" i="27"/>
  <c r="D685" i="27"/>
  <c r="C685" i="27"/>
  <c r="B685" i="27"/>
  <c r="P684" i="27"/>
  <c r="O684" i="27"/>
  <c r="Q684" i="27" s="1"/>
  <c r="N684" i="27"/>
  <c r="M684" i="27"/>
  <c r="L684" i="27"/>
  <c r="K684" i="27"/>
  <c r="J684" i="27"/>
  <c r="I684" i="27"/>
  <c r="H684" i="27"/>
  <c r="G684" i="27"/>
  <c r="F684" i="27"/>
  <c r="E684" i="27"/>
  <c r="D684" i="27"/>
  <c r="C684" i="27"/>
  <c r="B684" i="27"/>
  <c r="P683" i="27"/>
  <c r="O683" i="27"/>
  <c r="Q683" i="27" s="1"/>
  <c r="N683" i="27"/>
  <c r="M683" i="27"/>
  <c r="L683" i="27"/>
  <c r="K683" i="27"/>
  <c r="J683" i="27"/>
  <c r="I683" i="27"/>
  <c r="H683" i="27"/>
  <c r="G683" i="27"/>
  <c r="F683" i="27"/>
  <c r="E683" i="27"/>
  <c r="D683" i="27"/>
  <c r="C683" i="27"/>
  <c r="B683" i="27"/>
  <c r="P682" i="27"/>
  <c r="O682" i="27"/>
  <c r="Q682" i="27" s="1"/>
  <c r="N682" i="27"/>
  <c r="M682" i="27"/>
  <c r="L682" i="27"/>
  <c r="K682" i="27"/>
  <c r="J682" i="27"/>
  <c r="I682" i="27"/>
  <c r="H682" i="27"/>
  <c r="G682" i="27"/>
  <c r="F682" i="27"/>
  <c r="E682" i="27"/>
  <c r="D682" i="27"/>
  <c r="C682" i="27"/>
  <c r="B682" i="27"/>
  <c r="P681" i="27"/>
  <c r="O681" i="27"/>
  <c r="N681" i="27"/>
  <c r="M681" i="27"/>
  <c r="L681" i="27"/>
  <c r="K681" i="27"/>
  <c r="J681" i="27"/>
  <c r="I681" i="27"/>
  <c r="H681" i="27"/>
  <c r="G681" i="27"/>
  <c r="F681" i="27"/>
  <c r="E681" i="27"/>
  <c r="D681" i="27"/>
  <c r="C681" i="27"/>
  <c r="B681" i="27"/>
  <c r="P680" i="27"/>
  <c r="O680" i="27"/>
  <c r="N680" i="27"/>
  <c r="M680" i="27"/>
  <c r="L680" i="27"/>
  <c r="K680" i="27"/>
  <c r="J680" i="27"/>
  <c r="I680" i="27"/>
  <c r="H680" i="27"/>
  <c r="G680" i="27"/>
  <c r="F680" i="27"/>
  <c r="E680" i="27"/>
  <c r="D680" i="27"/>
  <c r="C680" i="27"/>
  <c r="B680" i="27"/>
  <c r="P679" i="27"/>
  <c r="O679" i="27"/>
  <c r="Q679" i="27" s="1"/>
  <c r="N679" i="27"/>
  <c r="M679" i="27"/>
  <c r="L679" i="27"/>
  <c r="K679" i="27"/>
  <c r="J679" i="27"/>
  <c r="I679" i="27"/>
  <c r="H679" i="27"/>
  <c r="G679" i="27"/>
  <c r="F679" i="27"/>
  <c r="E679" i="27"/>
  <c r="D679" i="27"/>
  <c r="C679" i="27"/>
  <c r="B679" i="27"/>
  <c r="P678" i="27"/>
  <c r="O678" i="27"/>
  <c r="Q678" i="27" s="1"/>
  <c r="N678" i="27"/>
  <c r="M678" i="27"/>
  <c r="L678" i="27"/>
  <c r="K678" i="27"/>
  <c r="J678" i="27"/>
  <c r="I678" i="27"/>
  <c r="H678" i="27"/>
  <c r="G678" i="27"/>
  <c r="F678" i="27"/>
  <c r="E678" i="27"/>
  <c r="D678" i="27"/>
  <c r="C678" i="27"/>
  <c r="B678" i="27"/>
  <c r="P677" i="27"/>
  <c r="O677" i="27"/>
  <c r="Q677" i="27" s="1"/>
  <c r="N677" i="27"/>
  <c r="M677" i="27"/>
  <c r="L677" i="27"/>
  <c r="K677" i="27"/>
  <c r="J677" i="27"/>
  <c r="I677" i="27"/>
  <c r="H677" i="27"/>
  <c r="G677" i="27"/>
  <c r="F677" i="27"/>
  <c r="E677" i="27"/>
  <c r="D677" i="27"/>
  <c r="C677" i="27"/>
  <c r="B677" i="27"/>
  <c r="P676" i="27"/>
  <c r="O676" i="27"/>
  <c r="Q676" i="27" s="1"/>
  <c r="N676" i="27"/>
  <c r="M676" i="27"/>
  <c r="L676" i="27"/>
  <c r="K676" i="27"/>
  <c r="J676" i="27"/>
  <c r="I676" i="27"/>
  <c r="H676" i="27"/>
  <c r="G676" i="27"/>
  <c r="F676" i="27"/>
  <c r="E676" i="27"/>
  <c r="D676" i="27"/>
  <c r="C676" i="27"/>
  <c r="B676" i="27"/>
  <c r="P675" i="27"/>
  <c r="O675" i="27"/>
  <c r="Q675" i="27" s="1"/>
  <c r="N675" i="27"/>
  <c r="M675" i="27"/>
  <c r="L675" i="27"/>
  <c r="K675" i="27"/>
  <c r="J675" i="27"/>
  <c r="I675" i="27"/>
  <c r="H675" i="27"/>
  <c r="G675" i="27"/>
  <c r="F675" i="27"/>
  <c r="E675" i="27"/>
  <c r="D675" i="27"/>
  <c r="C675" i="27"/>
  <c r="B675" i="27"/>
  <c r="P674" i="27"/>
  <c r="O674" i="27"/>
  <c r="Q674" i="27" s="1"/>
  <c r="N674" i="27"/>
  <c r="M674" i="27"/>
  <c r="L674" i="27"/>
  <c r="K674" i="27"/>
  <c r="J674" i="27"/>
  <c r="I674" i="27"/>
  <c r="H674" i="27"/>
  <c r="G674" i="27"/>
  <c r="F674" i="27"/>
  <c r="E674" i="27"/>
  <c r="D674" i="27"/>
  <c r="C674" i="27"/>
  <c r="B674" i="27"/>
  <c r="P673" i="27"/>
  <c r="O673" i="27"/>
  <c r="N673" i="27"/>
  <c r="M673" i="27"/>
  <c r="L673" i="27"/>
  <c r="K673" i="27"/>
  <c r="J673" i="27"/>
  <c r="I673" i="27"/>
  <c r="H673" i="27"/>
  <c r="G673" i="27"/>
  <c r="F673" i="27"/>
  <c r="E673" i="27"/>
  <c r="D673" i="27"/>
  <c r="C673" i="27"/>
  <c r="B673" i="27"/>
  <c r="P672" i="27"/>
  <c r="O672" i="27"/>
  <c r="N672" i="27"/>
  <c r="M672" i="27"/>
  <c r="L672" i="27"/>
  <c r="K672" i="27"/>
  <c r="J672" i="27"/>
  <c r="I672" i="27"/>
  <c r="H672" i="27"/>
  <c r="G672" i="27"/>
  <c r="F672" i="27"/>
  <c r="E672" i="27"/>
  <c r="D672" i="27"/>
  <c r="C672" i="27"/>
  <c r="B672" i="27"/>
  <c r="P671" i="27"/>
  <c r="O671" i="27"/>
  <c r="Q671" i="27" s="1"/>
  <c r="N671" i="27"/>
  <c r="M671" i="27"/>
  <c r="L671" i="27"/>
  <c r="K671" i="27"/>
  <c r="J671" i="27"/>
  <c r="I671" i="27"/>
  <c r="H671" i="27"/>
  <c r="G671" i="27"/>
  <c r="F671" i="27"/>
  <c r="E671" i="27"/>
  <c r="D671" i="27"/>
  <c r="C671" i="27"/>
  <c r="B671" i="27"/>
  <c r="P670" i="27"/>
  <c r="O670" i="27"/>
  <c r="Q670" i="27" s="1"/>
  <c r="N670" i="27"/>
  <c r="M670" i="27"/>
  <c r="L670" i="27"/>
  <c r="K670" i="27"/>
  <c r="J670" i="27"/>
  <c r="I670" i="27"/>
  <c r="H670" i="27"/>
  <c r="G670" i="27"/>
  <c r="F670" i="27"/>
  <c r="E670" i="27"/>
  <c r="D670" i="27"/>
  <c r="C670" i="27"/>
  <c r="B670" i="27"/>
  <c r="P669" i="27"/>
  <c r="O669" i="27"/>
  <c r="Q669" i="27" s="1"/>
  <c r="N669" i="27"/>
  <c r="M669" i="27"/>
  <c r="L669" i="27"/>
  <c r="K669" i="27"/>
  <c r="J669" i="27"/>
  <c r="I669" i="27"/>
  <c r="H669" i="27"/>
  <c r="G669" i="27"/>
  <c r="F669" i="27"/>
  <c r="E669" i="27"/>
  <c r="D669" i="27"/>
  <c r="C669" i="27"/>
  <c r="B669" i="27"/>
  <c r="P668" i="27"/>
  <c r="O668" i="27"/>
  <c r="Q668" i="27" s="1"/>
  <c r="N668" i="27"/>
  <c r="M668" i="27"/>
  <c r="L668" i="27"/>
  <c r="K668" i="27"/>
  <c r="J668" i="27"/>
  <c r="I668" i="27"/>
  <c r="H668" i="27"/>
  <c r="G668" i="27"/>
  <c r="F668" i="27"/>
  <c r="E668" i="27"/>
  <c r="D668" i="27"/>
  <c r="C668" i="27"/>
  <c r="B668" i="27"/>
  <c r="P667" i="27"/>
  <c r="O667" i="27"/>
  <c r="Q667" i="27" s="1"/>
  <c r="N667" i="27"/>
  <c r="M667" i="27"/>
  <c r="L667" i="27"/>
  <c r="K667" i="27"/>
  <c r="J667" i="27"/>
  <c r="I667" i="27"/>
  <c r="H667" i="27"/>
  <c r="G667" i="27"/>
  <c r="F667" i="27"/>
  <c r="E667" i="27"/>
  <c r="D667" i="27"/>
  <c r="C667" i="27"/>
  <c r="B667" i="27"/>
  <c r="P666" i="27"/>
  <c r="O666" i="27"/>
  <c r="Q666" i="27" s="1"/>
  <c r="N666" i="27"/>
  <c r="M666" i="27"/>
  <c r="L666" i="27"/>
  <c r="K666" i="27"/>
  <c r="J666" i="27"/>
  <c r="I666" i="27"/>
  <c r="H666" i="27"/>
  <c r="G666" i="27"/>
  <c r="F666" i="27"/>
  <c r="E666" i="27"/>
  <c r="D666" i="27"/>
  <c r="C666" i="27"/>
  <c r="B666" i="27"/>
  <c r="P665" i="27"/>
  <c r="O665" i="27"/>
  <c r="N665" i="27"/>
  <c r="M665" i="27"/>
  <c r="L665" i="27"/>
  <c r="K665" i="27"/>
  <c r="J665" i="27"/>
  <c r="I665" i="27"/>
  <c r="H665" i="27"/>
  <c r="G665" i="27"/>
  <c r="F665" i="27"/>
  <c r="E665" i="27"/>
  <c r="D665" i="27"/>
  <c r="C665" i="27"/>
  <c r="B665" i="27"/>
  <c r="P664" i="27"/>
  <c r="O664" i="27"/>
  <c r="N664" i="27"/>
  <c r="M664" i="27"/>
  <c r="L664" i="27"/>
  <c r="K664" i="27"/>
  <c r="J664" i="27"/>
  <c r="I664" i="27"/>
  <c r="H664" i="27"/>
  <c r="G664" i="27"/>
  <c r="F664" i="27"/>
  <c r="E664" i="27"/>
  <c r="D664" i="27"/>
  <c r="C664" i="27"/>
  <c r="B664" i="27"/>
  <c r="P663" i="27"/>
  <c r="O663" i="27"/>
  <c r="Q663" i="27" s="1"/>
  <c r="N663" i="27"/>
  <c r="M663" i="27"/>
  <c r="L663" i="27"/>
  <c r="K663" i="27"/>
  <c r="J663" i="27"/>
  <c r="I663" i="27"/>
  <c r="H663" i="27"/>
  <c r="G663" i="27"/>
  <c r="F663" i="27"/>
  <c r="E663" i="27"/>
  <c r="D663" i="27"/>
  <c r="C663" i="27"/>
  <c r="B663" i="27"/>
  <c r="P662" i="27"/>
  <c r="O662" i="27"/>
  <c r="Q662" i="27" s="1"/>
  <c r="N662" i="27"/>
  <c r="M662" i="27"/>
  <c r="L662" i="27"/>
  <c r="K662" i="27"/>
  <c r="J662" i="27"/>
  <c r="I662" i="27"/>
  <c r="H662" i="27"/>
  <c r="G662" i="27"/>
  <c r="F662" i="27"/>
  <c r="E662" i="27"/>
  <c r="D662" i="27"/>
  <c r="C662" i="27"/>
  <c r="B662" i="27"/>
  <c r="P661" i="27"/>
  <c r="O661" i="27"/>
  <c r="Q661" i="27" s="1"/>
  <c r="N661" i="27"/>
  <c r="M661" i="27"/>
  <c r="L661" i="27"/>
  <c r="K661" i="27"/>
  <c r="J661" i="27"/>
  <c r="I661" i="27"/>
  <c r="H661" i="27"/>
  <c r="G661" i="27"/>
  <c r="F661" i="27"/>
  <c r="E661" i="27"/>
  <c r="D661" i="27"/>
  <c r="C661" i="27"/>
  <c r="B661" i="27"/>
  <c r="P660" i="27"/>
  <c r="O660" i="27"/>
  <c r="Q660" i="27" s="1"/>
  <c r="N660" i="27"/>
  <c r="M660" i="27"/>
  <c r="L660" i="27"/>
  <c r="K660" i="27"/>
  <c r="J660" i="27"/>
  <c r="I660" i="27"/>
  <c r="H660" i="27"/>
  <c r="G660" i="27"/>
  <c r="F660" i="27"/>
  <c r="E660" i="27"/>
  <c r="D660" i="27"/>
  <c r="C660" i="27"/>
  <c r="B660" i="27"/>
  <c r="P659" i="27"/>
  <c r="O659" i="27"/>
  <c r="Q659" i="27" s="1"/>
  <c r="N659" i="27"/>
  <c r="M659" i="27"/>
  <c r="L659" i="27"/>
  <c r="K659" i="27"/>
  <c r="J659" i="27"/>
  <c r="I659" i="27"/>
  <c r="H659" i="27"/>
  <c r="G659" i="27"/>
  <c r="F659" i="27"/>
  <c r="E659" i="27"/>
  <c r="D659" i="27"/>
  <c r="C659" i="27"/>
  <c r="B659" i="27"/>
  <c r="P658" i="27"/>
  <c r="O658" i="27"/>
  <c r="N658" i="27"/>
  <c r="M658" i="27"/>
  <c r="L658" i="27"/>
  <c r="K658" i="27"/>
  <c r="J658" i="27"/>
  <c r="I658" i="27"/>
  <c r="H658" i="27"/>
  <c r="G658" i="27"/>
  <c r="F658" i="27"/>
  <c r="E658" i="27"/>
  <c r="D658" i="27"/>
  <c r="C658" i="27"/>
  <c r="B658" i="27"/>
  <c r="P657" i="27"/>
  <c r="O657" i="27"/>
  <c r="N657" i="27"/>
  <c r="M657" i="27"/>
  <c r="L657" i="27"/>
  <c r="K657" i="27"/>
  <c r="J657" i="27"/>
  <c r="I657" i="27"/>
  <c r="H657" i="27"/>
  <c r="G657" i="27"/>
  <c r="F657" i="27"/>
  <c r="E657" i="27"/>
  <c r="D657" i="27"/>
  <c r="C657" i="27"/>
  <c r="B657" i="27"/>
  <c r="P656" i="27"/>
  <c r="O656" i="27"/>
  <c r="N656" i="27"/>
  <c r="M656" i="27"/>
  <c r="L656" i="27"/>
  <c r="K656" i="27"/>
  <c r="J656" i="27"/>
  <c r="I656" i="27"/>
  <c r="H656" i="27"/>
  <c r="G656" i="27"/>
  <c r="F656" i="27"/>
  <c r="E656" i="27"/>
  <c r="D656" i="27"/>
  <c r="C656" i="27"/>
  <c r="B656" i="27"/>
  <c r="P655" i="27"/>
  <c r="O655" i="27"/>
  <c r="Q655" i="27" s="1"/>
  <c r="N655" i="27"/>
  <c r="M655" i="27"/>
  <c r="L655" i="27"/>
  <c r="K655" i="27"/>
  <c r="J655" i="27"/>
  <c r="I655" i="27"/>
  <c r="H655" i="27"/>
  <c r="G655" i="27"/>
  <c r="F655" i="27"/>
  <c r="E655" i="27"/>
  <c r="D655" i="27"/>
  <c r="C655" i="27"/>
  <c r="B655" i="27"/>
  <c r="P654" i="27"/>
  <c r="O654" i="27"/>
  <c r="Q654" i="27" s="1"/>
  <c r="N654" i="27"/>
  <c r="M654" i="27"/>
  <c r="L654" i="27"/>
  <c r="K654" i="27"/>
  <c r="J654" i="27"/>
  <c r="I654" i="27"/>
  <c r="H654" i="27"/>
  <c r="G654" i="27"/>
  <c r="F654" i="27"/>
  <c r="E654" i="27"/>
  <c r="D654" i="27"/>
  <c r="C654" i="27"/>
  <c r="B654" i="27"/>
  <c r="P653" i="27"/>
  <c r="O653" i="27"/>
  <c r="Q653" i="27" s="1"/>
  <c r="N653" i="27"/>
  <c r="M653" i="27"/>
  <c r="L653" i="27"/>
  <c r="K653" i="27"/>
  <c r="J653" i="27"/>
  <c r="I653" i="27"/>
  <c r="H653" i="27"/>
  <c r="G653" i="27"/>
  <c r="F653" i="27"/>
  <c r="E653" i="27"/>
  <c r="D653" i="27"/>
  <c r="C653" i="27"/>
  <c r="B653" i="27"/>
  <c r="P652" i="27"/>
  <c r="O652" i="27"/>
  <c r="Q652" i="27" s="1"/>
  <c r="N652" i="27"/>
  <c r="M652" i="27"/>
  <c r="L652" i="27"/>
  <c r="K652" i="27"/>
  <c r="J652" i="27"/>
  <c r="I652" i="27"/>
  <c r="H652" i="27"/>
  <c r="G652" i="27"/>
  <c r="F652" i="27"/>
  <c r="E652" i="27"/>
  <c r="D652" i="27"/>
  <c r="C652" i="27"/>
  <c r="B652" i="27"/>
  <c r="P651" i="27"/>
  <c r="O651" i="27"/>
  <c r="Q651" i="27" s="1"/>
  <c r="N651" i="27"/>
  <c r="M651" i="27"/>
  <c r="L651" i="27"/>
  <c r="K651" i="27"/>
  <c r="J651" i="27"/>
  <c r="I651" i="27"/>
  <c r="H651" i="27"/>
  <c r="G651" i="27"/>
  <c r="F651" i="27"/>
  <c r="E651" i="27"/>
  <c r="D651" i="27"/>
  <c r="C651" i="27"/>
  <c r="B651" i="27"/>
  <c r="P650" i="27"/>
  <c r="O650" i="27"/>
  <c r="N650" i="27"/>
  <c r="M650" i="27"/>
  <c r="L650" i="27"/>
  <c r="K650" i="27"/>
  <c r="J650" i="27"/>
  <c r="I650" i="27"/>
  <c r="H650" i="27"/>
  <c r="G650" i="27"/>
  <c r="F650" i="27"/>
  <c r="E650" i="27"/>
  <c r="D650" i="27"/>
  <c r="C650" i="27"/>
  <c r="B650" i="27"/>
  <c r="P649" i="27"/>
  <c r="O649" i="27"/>
  <c r="N649" i="27"/>
  <c r="M649" i="27"/>
  <c r="L649" i="27"/>
  <c r="K649" i="27"/>
  <c r="J649" i="27"/>
  <c r="I649" i="27"/>
  <c r="H649" i="27"/>
  <c r="G649" i="27"/>
  <c r="F649" i="27"/>
  <c r="E649" i="27"/>
  <c r="D649" i="27"/>
  <c r="C649" i="27"/>
  <c r="B649" i="27"/>
  <c r="P648" i="27"/>
  <c r="O648" i="27"/>
  <c r="N648" i="27"/>
  <c r="M648" i="27"/>
  <c r="L648" i="27"/>
  <c r="K648" i="27"/>
  <c r="J648" i="27"/>
  <c r="I648" i="27"/>
  <c r="H648" i="27"/>
  <c r="G648" i="27"/>
  <c r="F648" i="27"/>
  <c r="E648" i="27"/>
  <c r="D648" i="27"/>
  <c r="C648" i="27"/>
  <c r="B648" i="27"/>
  <c r="P647" i="27"/>
  <c r="O647" i="27"/>
  <c r="Q647" i="27" s="1"/>
  <c r="N647" i="27"/>
  <c r="M647" i="27"/>
  <c r="L647" i="27"/>
  <c r="K647" i="27"/>
  <c r="J647" i="27"/>
  <c r="I647" i="27"/>
  <c r="H647" i="27"/>
  <c r="G647" i="27"/>
  <c r="F647" i="27"/>
  <c r="E647" i="27"/>
  <c r="D647" i="27"/>
  <c r="C647" i="27"/>
  <c r="B647" i="27"/>
  <c r="P646" i="27"/>
  <c r="O646" i="27"/>
  <c r="Q646" i="27" s="1"/>
  <c r="N646" i="27"/>
  <c r="M646" i="27"/>
  <c r="L646" i="27"/>
  <c r="K646" i="27"/>
  <c r="J646" i="27"/>
  <c r="I646" i="27"/>
  <c r="H646" i="27"/>
  <c r="G646" i="27"/>
  <c r="F646" i="27"/>
  <c r="E646" i="27"/>
  <c r="D646" i="27"/>
  <c r="C646" i="27"/>
  <c r="B646" i="27"/>
  <c r="P645" i="27"/>
  <c r="O645" i="27"/>
  <c r="Q645" i="27" s="1"/>
  <c r="N645" i="27"/>
  <c r="M645" i="27"/>
  <c r="L645" i="27"/>
  <c r="K645" i="27"/>
  <c r="J645" i="27"/>
  <c r="I645" i="27"/>
  <c r="H645" i="27"/>
  <c r="G645" i="27"/>
  <c r="F645" i="27"/>
  <c r="E645" i="27"/>
  <c r="D645" i="27"/>
  <c r="C645" i="27"/>
  <c r="B645" i="27"/>
  <c r="P644" i="27"/>
  <c r="O644" i="27"/>
  <c r="Q644" i="27" s="1"/>
  <c r="N644" i="27"/>
  <c r="M644" i="27"/>
  <c r="L644" i="27"/>
  <c r="K644" i="27"/>
  <c r="J644" i="27"/>
  <c r="I644" i="27"/>
  <c r="H644" i="27"/>
  <c r="G644" i="27"/>
  <c r="F644" i="27"/>
  <c r="E644" i="27"/>
  <c r="D644" i="27"/>
  <c r="C644" i="27"/>
  <c r="B644" i="27"/>
  <c r="P643" i="27"/>
  <c r="O643" i="27"/>
  <c r="Q643" i="27" s="1"/>
  <c r="N643" i="27"/>
  <c r="M643" i="27"/>
  <c r="L643" i="27"/>
  <c r="K643" i="27"/>
  <c r="J643" i="27"/>
  <c r="I643" i="27"/>
  <c r="H643" i="27"/>
  <c r="G643" i="27"/>
  <c r="F643" i="27"/>
  <c r="E643" i="27"/>
  <c r="D643" i="27"/>
  <c r="C643" i="27"/>
  <c r="B643" i="27"/>
  <c r="P642" i="27"/>
  <c r="O642" i="27"/>
  <c r="N642" i="27"/>
  <c r="M642" i="27"/>
  <c r="L642" i="27"/>
  <c r="K642" i="27"/>
  <c r="J642" i="27"/>
  <c r="I642" i="27"/>
  <c r="H642" i="27"/>
  <c r="G642" i="27"/>
  <c r="F642" i="27"/>
  <c r="E642" i="27"/>
  <c r="D642" i="27"/>
  <c r="C642" i="27"/>
  <c r="B642" i="27"/>
  <c r="P641" i="27"/>
  <c r="O641" i="27"/>
  <c r="N641" i="27"/>
  <c r="M641" i="27"/>
  <c r="L641" i="27"/>
  <c r="K641" i="27"/>
  <c r="J641" i="27"/>
  <c r="I641" i="27"/>
  <c r="H641" i="27"/>
  <c r="G641" i="27"/>
  <c r="F641" i="27"/>
  <c r="E641" i="27"/>
  <c r="D641" i="27"/>
  <c r="C641" i="27"/>
  <c r="B641" i="27"/>
  <c r="P640" i="27"/>
  <c r="O640" i="27"/>
  <c r="N640" i="27"/>
  <c r="M640" i="27"/>
  <c r="L640" i="27"/>
  <c r="K640" i="27"/>
  <c r="J640" i="27"/>
  <c r="I640" i="27"/>
  <c r="H640" i="27"/>
  <c r="G640" i="27"/>
  <c r="F640" i="27"/>
  <c r="E640" i="27"/>
  <c r="D640" i="27"/>
  <c r="C640" i="27"/>
  <c r="B640" i="27"/>
  <c r="P639" i="27"/>
  <c r="O639" i="27"/>
  <c r="Q639" i="27" s="1"/>
  <c r="N639" i="27"/>
  <c r="M639" i="27"/>
  <c r="L639" i="27"/>
  <c r="K639" i="27"/>
  <c r="J639" i="27"/>
  <c r="I639" i="27"/>
  <c r="H639" i="27"/>
  <c r="G639" i="27"/>
  <c r="F639" i="27"/>
  <c r="E639" i="27"/>
  <c r="D639" i="27"/>
  <c r="C639" i="27"/>
  <c r="B639" i="27"/>
  <c r="P638" i="27"/>
  <c r="O638" i="27"/>
  <c r="Q638" i="27" s="1"/>
  <c r="N638" i="27"/>
  <c r="M638" i="27"/>
  <c r="L638" i="27"/>
  <c r="K638" i="27"/>
  <c r="J638" i="27"/>
  <c r="I638" i="27"/>
  <c r="H638" i="27"/>
  <c r="G638" i="27"/>
  <c r="F638" i="27"/>
  <c r="E638" i="27"/>
  <c r="D638" i="27"/>
  <c r="C638" i="27"/>
  <c r="B638" i="27"/>
  <c r="P637" i="27"/>
  <c r="O637" i="27"/>
  <c r="Q637" i="27" s="1"/>
  <c r="N637" i="27"/>
  <c r="M637" i="27"/>
  <c r="L637" i="27"/>
  <c r="K637" i="27"/>
  <c r="J637" i="27"/>
  <c r="I637" i="27"/>
  <c r="H637" i="27"/>
  <c r="G637" i="27"/>
  <c r="F637" i="27"/>
  <c r="E637" i="27"/>
  <c r="D637" i="27"/>
  <c r="C637" i="27"/>
  <c r="B637" i="27"/>
  <c r="P636" i="27"/>
  <c r="O636" i="27"/>
  <c r="Q636" i="27" s="1"/>
  <c r="N636" i="27"/>
  <c r="M636" i="27"/>
  <c r="L636" i="27"/>
  <c r="K636" i="27"/>
  <c r="J636" i="27"/>
  <c r="I636" i="27"/>
  <c r="H636" i="27"/>
  <c r="G636" i="27"/>
  <c r="F636" i="27"/>
  <c r="E636" i="27"/>
  <c r="D636" i="27"/>
  <c r="C636" i="27"/>
  <c r="B636" i="27"/>
  <c r="P635" i="27"/>
  <c r="O635" i="27"/>
  <c r="Q635" i="27" s="1"/>
  <c r="N635" i="27"/>
  <c r="M635" i="27"/>
  <c r="L635" i="27"/>
  <c r="K635" i="27"/>
  <c r="J635" i="27"/>
  <c r="I635" i="27"/>
  <c r="H635" i="27"/>
  <c r="G635" i="27"/>
  <c r="F635" i="27"/>
  <c r="E635" i="27"/>
  <c r="D635" i="27"/>
  <c r="C635" i="27"/>
  <c r="B635" i="27"/>
  <c r="P634" i="27"/>
  <c r="O634" i="27"/>
  <c r="N634" i="27"/>
  <c r="M634" i="27"/>
  <c r="L634" i="27"/>
  <c r="K634" i="27"/>
  <c r="J634" i="27"/>
  <c r="I634" i="27"/>
  <c r="H634" i="27"/>
  <c r="G634" i="27"/>
  <c r="F634" i="27"/>
  <c r="E634" i="27"/>
  <c r="D634" i="27"/>
  <c r="C634" i="27"/>
  <c r="B634" i="27"/>
  <c r="P633" i="27"/>
  <c r="O633" i="27"/>
  <c r="N633" i="27"/>
  <c r="M633" i="27"/>
  <c r="L633" i="27"/>
  <c r="K633" i="27"/>
  <c r="J633" i="27"/>
  <c r="I633" i="27"/>
  <c r="H633" i="27"/>
  <c r="G633" i="27"/>
  <c r="F633" i="27"/>
  <c r="E633" i="27"/>
  <c r="D633" i="27"/>
  <c r="C633" i="27"/>
  <c r="B633" i="27"/>
  <c r="P632" i="27"/>
  <c r="O632" i="27"/>
  <c r="N632" i="27"/>
  <c r="M632" i="27"/>
  <c r="L632" i="27"/>
  <c r="K632" i="27"/>
  <c r="J632" i="27"/>
  <c r="I632" i="27"/>
  <c r="H632" i="27"/>
  <c r="G632" i="27"/>
  <c r="F632" i="27"/>
  <c r="E632" i="27"/>
  <c r="D632" i="27"/>
  <c r="C632" i="27"/>
  <c r="B632" i="27"/>
  <c r="P631" i="27"/>
  <c r="O631" i="27"/>
  <c r="Q631" i="27" s="1"/>
  <c r="N631" i="27"/>
  <c r="M631" i="27"/>
  <c r="L631" i="27"/>
  <c r="K631" i="27"/>
  <c r="J631" i="27"/>
  <c r="I631" i="27"/>
  <c r="H631" i="27"/>
  <c r="G631" i="27"/>
  <c r="F631" i="27"/>
  <c r="E631" i="27"/>
  <c r="D631" i="27"/>
  <c r="C631" i="27"/>
  <c r="B631" i="27"/>
  <c r="P630" i="27"/>
  <c r="O630" i="27"/>
  <c r="Q630" i="27" s="1"/>
  <c r="N630" i="27"/>
  <c r="M630" i="27"/>
  <c r="L630" i="27"/>
  <c r="K630" i="27"/>
  <c r="J630" i="27"/>
  <c r="I630" i="27"/>
  <c r="H630" i="27"/>
  <c r="G630" i="27"/>
  <c r="F630" i="27"/>
  <c r="E630" i="27"/>
  <c r="D630" i="27"/>
  <c r="C630" i="27"/>
  <c r="B630" i="27"/>
  <c r="P629" i="27"/>
  <c r="O629" i="27"/>
  <c r="Q629" i="27" s="1"/>
  <c r="N629" i="27"/>
  <c r="M629" i="27"/>
  <c r="L629" i="27"/>
  <c r="K629" i="27"/>
  <c r="J629" i="27"/>
  <c r="I629" i="27"/>
  <c r="H629" i="27"/>
  <c r="G629" i="27"/>
  <c r="F629" i="27"/>
  <c r="E629" i="27"/>
  <c r="D629" i="27"/>
  <c r="C629" i="27"/>
  <c r="B629" i="27"/>
  <c r="P628" i="27"/>
  <c r="O628" i="27"/>
  <c r="Q628" i="27" s="1"/>
  <c r="N628" i="27"/>
  <c r="M628" i="27"/>
  <c r="L628" i="27"/>
  <c r="K628" i="27"/>
  <c r="J628" i="27"/>
  <c r="I628" i="27"/>
  <c r="H628" i="27"/>
  <c r="G628" i="27"/>
  <c r="F628" i="27"/>
  <c r="E628" i="27"/>
  <c r="D628" i="27"/>
  <c r="C628" i="27"/>
  <c r="B628" i="27"/>
  <c r="P627" i="27"/>
  <c r="O627" i="27"/>
  <c r="Q627" i="27" s="1"/>
  <c r="N627" i="27"/>
  <c r="M627" i="27"/>
  <c r="L627" i="27"/>
  <c r="K627" i="27"/>
  <c r="J627" i="27"/>
  <c r="I627" i="27"/>
  <c r="H627" i="27"/>
  <c r="G627" i="27"/>
  <c r="F627" i="27"/>
  <c r="E627" i="27"/>
  <c r="D627" i="27"/>
  <c r="C627" i="27"/>
  <c r="B627" i="27"/>
  <c r="P626" i="27"/>
  <c r="O626" i="27"/>
  <c r="N626" i="27"/>
  <c r="M626" i="27"/>
  <c r="L626" i="27"/>
  <c r="K626" i="27"/>
  <c r="J626" i="27"/>
  <c r="I626" i="27"/>
  <c r="H626" i="27"/>
  <c r="G626" i="27"/>
  <c r="F626" i="27"/>
  <c r="E626" i="27"/>
  <c r="D626" i="27"/>
  <c r="C626" i="27"/>
  <c r="B626" i="27"/>
  <c r="P625" i="27"/>
  <c r="O625" i="27"/>
  <c r="N625" i="27"/>
  <c r="M625" i="27"/>
  <c r="L625" i="27"/>
  <c r="K625" i="27"/>
  <c r="J625" i="27"/>
  <c r="I625" i="27"/>
  <c r="H625" i="27"/>
  <c r="G625" i="27"/>
  <c r="F625" i="27"/>
  <c r="E625" i="27"/>
  <c r="D625" i="27"/>
  <c r="C625" i="27"/>
  <c r="B625" i="27"/>
  <c r="P624" i="27"/>
  <c r="O624" i="27"/>
  <c r="N624" i="27"/>
  <c r="M624" i="27"/>
  <c r="L624" i="27"/>
  <c r="K624" i="27"/>
  <c r="J624" i="27"/>
  <c r="I624" i="27"/>
  <c r="H624" i="27"/>
  <c r="G624" i="27"/>
  <c r="F624" i="27"/>
  <c r="E624" i="27"/>
  <c r="D624" i="27"/>
  <c r="C624" i="27"/>
  <c r="B624" i="27"/>
  <c r="P623" i="27"/>
  <c r="O623" i="27"/>
  <c r="Q623" i="27" s="1"/>
  <c r="N623" i="27"/>
  <c r="M623" i="27"/>
  <c r="L623" i="27"/>
  <c r="K623" i="27"/>
  <c r="J623" i="27"/>
  <c r="I623" i="27"/>
  <c r="H623" i="27"/>
  <c r="G623" i="27"/>
  <c r="F623" i="27"/>
  <c r="E623" i="27"/>
  <c r="D623" i="27"/>
  <c r="C623" i="27"/>
  <c r="B623" i="27"/>
  <c r="P622" i="27"/>
  <c r="O622" i="27"/>
  <c r="Q622" i="27" s="1"/>
  <c r="N622" i="27"/>
  <c r="M622" i="27"/>
  <c r="L622" i="27"/>
  <c r="K622" i="27"/>
  <c r="J622" i="27"/>
  <c r="I622" i="27"/>
  <c r="H622" i="27"/>
  <c r="G622" i="27"/>
  <c r="F622" i="27"/>
  <c r="E622" i="27"/>
  <c r="D622" i="27"/>
  <c r="C622" i="27"/>
  <c r="B622" i="27"/>
  <c r="P621" i="27"/>
  <c r="O621" i="27"/>
  <c r="Q621" i="27" s="1"/>
  <c r="N621" i="27"/>
  <c r="M621" i="27"/>
  <c r="L621" i="27"/>
  <c r="K621" i="27"/>
  <c r="J621" i="27"/>
  <c r="I621" i="27"/>
  <c r="H621" i="27"/>
  <c r="G621" i="27"/>
  <c r="F621" i="27"/>
  <c r="E621" i="27"/>
  <c r="D621" i="27"/>
  <c r="C621" i="27"/>
  <c r="B621" i="27"/>
  <c r="P620" i="27"/>
  <c r="O620" i="27"/>
  <c r="Q620" i="27" s="1"/>
  <c r="N620" i="27"/>
  <c r="M620" i="27"/>
  <c r="L620" i="27"/>
  <c r="K620" i="27"/>
  <c r="J620" i="27"/>
  <c r="I620" i="27"/>
  <c r="H620" i="27"/>
  <c r="G620" i="27"/>
  <c r="F620" i="27"/>
  <c r="E620" i="27"/>
  <c r="D620" i="27"/>
  <c r="C620" i="27"/>
  <c r="B620" i="27"/>
  <c r="P619" i="27"/>
  <c r="O619" i="27"/>
  <c r="Q619" i="27" s="1"/>
  <c r="N619" i="27"/>
  <c r="M619" i="27"/>
  <c r="L619" i="27"/>
  <c r="K619" i="27"/>
  <c r="J619" i="27"/>
  <c r="I619" i="27"/>
  <c r="H619" i="27"/>
  <c r="G619" i="27"/>
  <c r="F619" i="27"/>
  <c r="E619" i="27"/>
  <c r="D619" i="27"/>
  <c r="C619" i="27"/>
  <c r="B619" i="27"/>
  <c r="P618" i="27"/>
  <c r="O618" i="27"/>
  <c r="N618" i="27"/>
  <c r="M618" i="27"/>
  <c r="L618" i="27"/>
  <c r="K618" i="27"/>
  <c r="J618" i="27"/>
  <c r="I618" i="27"/>
  <c r="H618" i="27"/>
  <c r="G618" i="27"/>
  <c r="F618" i="27"/>
  <c r="E618" i="27"/>
  <c r="D618" i="27"/>
  <c r="C618" i="27"/>
  <c r="B618" i="27"/>
  <c r="P617" i="27"/>
  <c r="O617" i="27"/>
  <c r="N617" i="27"/>
  <c r="M617" i="27"/>
  <c r="L617" i="27"/>
  <c r="K617" i="27"/>
  <c r="J617" i="27"/>
  <c r="I617" i="27"/>
  <c r="H617" i="27"/>
  <c r="G617" i="27"/>
  <c r="F617" i="27"/>
  <c r="E617" i="27"/>
  <c r="D617" i="27"/>
  <c r="C617" i="27"/>
  <c r="B617" i="27"/>
  <c r="P616" i="27"/>
  <c r="O616" i="27"/>
  <c r="N616" i="27"/>
  <c r="M616" i="27"/>
  <c r="L616" i="27"/>
  <c r="K616" i="27"/>
  <c r="J616" i="27"/>
  <c r="I616" i="27"/>
  <c r="H616" i="27"/>
  <c r="G616" i="27"/>
  <c r="F616" i="27"/>
  <c r="E616" i="27"/>
  <c r="D616" i="27"/>
  <c r="C616" i="27"/>
  <c r="B616" i="27"/>
  <c r="P615" i="27"/>
  <c r="O615" i="27"/>
  <c r="Q615" i="27" s="1"/>
  <c r="N615" i="27"/>
  <c r="M615" i="27"/>
  <c r="L615" i="27"/>
  <c r="K615" i="27"/>
  <c r="J615" i="27"/>
  <c r="I615" i="27"/>
  <c r="H615" i="27"/>
  <c r="G615" i="27"/>
  <c r="F615" i="27"/>
  <c r="E615" i="27"/>
  <c r="D615" i="27"/>
  <c r="C615" i="27"/>
  <c r="B615" i="27"/>
  <c r="P614" i="27"/>
  <c r="O614" i="27"/>
  <c r="Q614" i="27" s="1"/>
  <c r="N614" i="27"/>
  <c r="M614" i="27"/>
  <c r="L614" i="27"/>
  <c r="K614" i="27"/>
  <c r="J614" i="27"/>
  <c r="I614" i="27"/>
  <c r="H614" i="27"/>
  <c r="G614" i="27"/>
  <c r="F614" i="27"/>
  <c r="E614" i="27"/>
  <c r="D614" i="27"/>
  <c r="C614" i="27"/>
  <c r="B614" i="27"/>
  <c r="P613" i="27"/>
  <c r="O613" i="27"/>
  <c r="Q613" i="27" s="1"/>
  <c r="N613" i="27"/>
  <c r="M613" i="27"/>
  <c r="L613" i="27"/>
  <c r="K613" i="27"/>
  <c r="J613" i="27"/>
  <c r="I613" i="27"/>
  <c r="H613" i="27"/>
  <c r="G613" i="27"/>
  <c r="F613" i="27"/>
  <c r="E613" i="27"/>
  <c r="D613" i="27"/>
  <c r="C613" i="27"/>
  <c r="B613" i="27"/>
  <c r="P612" i="27"/>
  <c r="O612" i="27"/>
  <c r="Q612" i="27" s="1"/>
  <c r="N612" i="27"/>
  <c r="M612" i="27"/>
  <c r="L612" i="27"/>
  <c r="K612" i="27"/>
  <c r="J612" i="27"/>
  <c r="I612" i="27"/>
  <c r="H612" i="27"/>
  <c r="G612" i="27"/>
  <c r="F612" i="27"/>
  <c r="E612" i="27"/>
  <c r="D612" i="27"/>
  <c r="C612" i="27"/>
  <c r="B612" i="27"/>
  <c r="P611" i="27"/>
  <c r="O611" i="27"/>
  <c r="Q611" i="27" s="1"/>
  <c r="N611" i="27"/>
  <c r="M611" i="27"/>
  <c r="L611" i="27"/>
  <c r="K611" i="27"/>
  <c r="J611" i="27"/>
  <c r="I611" i="27"/>
  <c r="H611" i="27"/>
  <c r="G611" i="27"/>
  <c r="F611" i="27"/>
  <c r="E611" i="27"/>
  <c r="D611" i="27"/>
  <c r="C611" i="27"/>
  <c r="B611" i="27"/>
  <c r="P610" i="27"/>
  <c r="O610" i="27"/>
  <c r="N610" i="27"/>
  <c r="M610" i="27"/>
  <c r="L610" i="27"/>
  <c r="K610" i="27"/>
  <c r="J610" i="27"/>
  <c r="I610" i="27"/>
  <c r="H610" i="27"/>
  <c r="G610" i="27"/>
  <c r="F610" i="27"/>
  <c r="E610" i="27"/>
  <c r="D610" i="27"/>
  <c r="C610" i="27"/>
  <c r="B610" i="27"/>
  <c r="P609" i="27"/>
  <c r="O609" i="27"/>
  <c r="N609" i="27"/>
  <c r="M609" i="27"/>
  <c r="L609" i="27"/>
  <c r="K609" i="27"/>
  <c r="J609" i="27"/>
  <c r="I609" i="27"/>
  <c r="H609" i="27"/>
  <c r="G609" i="27"/>
  <c r="F609" i="27"/>
  <c r="E609" i="27"/>
  <c r="D609" i="27"/>
  <c r="C609" i="27"/>
  <c r="B609" i="27"/>
  <c r="P608" i="27"/>
  <c r="O608" i="27"/>
  <c r="N608" i="27"/>
  <c r="M608" i="27"/>
  <c r="L608" i="27"/>
  <c r="K608" i="27"/>
  <c r="J608" i="27"/>
  <c r="I608" i="27"/>
  <c r="H608" i="27"/>
  <c r="G608" i="27"/>
  <c r="F608" i="27"/>
  <c r="E608" i="27"/>
  <c r="D608" i="27"/>
  <c r="C608" i="27"/>
  <c r="B608" i="27"/>
  <c r="P607" i="27"/>
  <c r="O607" i="27"/>
  <c r="Q607" i="27" s="1"/>
  <c r="N607" i="27"/>
  <c r="M607" i="27"/>
  <c r="L607" i="27"/>
  <c r="K607" i="27"/>
  <c r="J607" i="27"/>
  <c r="I607" i="27"/>
  <c r="H607" i="27"/>
  <c r="G607" i="27"/>
  <c r="F607" i="27"/>
  <c r="E607" i="27"/>
  <c r="D607" i="27"/>
  <c r="C607" i="27"/>
  <c r="B607" i="27"/>
  <c r="P606" i="27"/>
  <c r="O606" i="27"/>
  <c r="Q606" i="27" s="1"/>
  <c r="N606" i="27"/>
  <c r="M606" i="27"/>
  <c r="L606" i="27"/>
  <c r="K606" i="27"/>
  <c r="J606" i="27"/>
  <c r="I606" i="27"/>
  <c r="H606" i="27"/>
  <c r="G606" i="27"/>
  <c r="F606" i="27"/>
  <c r="E606" i="27"/>
  <c r="D606" i="27"/>
  <c r="C606" i="27"/>
  <c r="B606" i="27"/>
  <c r="P605" i="27"/>
  <c r="O605" i="27"/>
  <c r="Q605" i="27" s="1"/>
  <c r="N605" i="27"/>
  <c r="M605" i="27"/>
  <c r="L605" i="27"/>
  <c r="K605" i="27"/>
  <c r="J605" i="27"/>
  <c r="I605" i="27"/>
  <c r="H605" i="27"/>
  <c r="G605" i="27"/>
  <c r="F605" i="27"/>
  <c r="E605" i="27"/>
  <c r="D605" i="27"/>
  <c r="C605" i="27"/>
  <c r="B605" i="27"/>
  <c r="P604" i="27"/>
  <c r="O604" i="27"/>
  <c r="Q604" i="27" s="1"/>
  <c r="N604" i="27"/>
  <c r="M604" i="27"/>
  <c r="L604" i="27"/>
  <c r="K604" i="27"/>
  <c r="J604" i="27"/>
  <c r="I604" i="27"/>
  <c r="H604" i="27"/>
  <c r="G604" i="27"/>
  <c r="F604" i="27"/>
  <c r="E604" i="27"/>
  <c r="D604" i="27"/>
  <c r="C604" i="27"/>
  <c r="B604" i="27"/>
  <c r="P603" i="27"/>
  <c r="O603" i="27"/>
  <c r="Q603" i="27" s="1"/>
  <c r="N603" i="27"/>
  <c r="M603" i="27"/>
  <c r="L603" i="27"/>
  <c r="K603" i="27"/>
  <c r="J603" i="27"/>
  <c r="I603" i="27"/>
  <c r="H603" i="27"/>
  <c r="G603" i="27"/>
  <c r="F603" i="27"/>
  <c r="E603" i="27"/>
  <c r="D603" i="27"/>
  <c r="C603" i="27"/>
  <c r="B603" i="27"/>
  <c r="P602" i="27"/>
  <c r="O602" i="27"/>
  <c r="N602" i="27"/>
  <c r="M602" i="27"/>
  <c r="L602" i="27"/>
  <c r="K602" i="27"/>
  <c r="J602" i="27"/>
  <c r="I602" i="27"/>
  <c r="H602" i="27"/>
  <c r="G602" i="27"/>
  <c r="F602" i="27"/>
  <c r="E602" i="27"/>
  <c r="D602" i="27"/>
  <c r="C602" i="27"/>
  <c r="B602" i="27"/>
  <c r="P601" i="27"/>
  <c r="O601" i="27"/>
  <c r="N601" i="27"/>
  <c r="M601" i="27"/>
  <c r="L601" i="27"/>
  <c r="K601" i="27"/>
  <c r="J601" i="27"/>
  <c r="I601" i="27"/>
  <c r="H601" i="27"/>
  <c r="G601" i="27"/>
  <c r="F601" i="27"/>
  <c r="E601" i="27"/>
  <c r="D601" i="27"/>
  <c r="C601" i="27"/>
  <c r="B601" i="27"/>
  <c r="P600" i="27"/>
  <c r="O600" i="27"/>
  <c r="N600" i="27"/>
  <c r="M600" i="27"/>
  <c r="L600" i="27"/>
  <c r="K600" i="27"/>
  <c r="J600" i="27"/>
  <c r="I600" i="27"/>
  <c r="H600" i="27"/>
  <c r="G600" i="27"/>
  <c r="F600" i="27"/>
  <c r="E600" i="27"/>
  <c r="D600" i="27"/>
  <c r="C600" i="27"/>
  <c r="B600" i="27"/>
  <c r="P599" i="27"/>
  <c r="O599" i="27"/>
  <c r="Q599" i="27" s="1"/>
  <c r="N599" i="27"/>
  <c r="M599" i="27"/>
  <c r="L599" i="27"/>
  <c r="K599" i="27"/>
  <c r="J599" i="27"/>
  <c r="I599" i="27"/>
  <c r="H599" i="27"/>
  <c r="G599" i="27"/>
  <c r="F599" i="27"/>
  <c r="E599" i="27"/>
  <c r="D599" i="27"/>
  <c r="C599" i="27"/>
  <c r="B599" i="27"/>
  <c r="P598" i="27"/>
  <c r="O598" i="27"/>
  <c r="Q598" i="27" s="1"/>
  <c r="N598" i="27"/>
  <c r="M598" i="27"/>
  <c r="L598" i="27"/>
  <c r="K598" i="27"/>
  <c r="J598" i="27"/>
  <c r="I598" i="27"/>
  <c r="H598" i="27"/>
  <c r="G598" i="27"/>
  <c r="F598" i="27"/>
  <c r="E598" i="27"/>
  <c r="D598" i="27"/>
  <c r="C598" i="27"/>
  <c r="B598" i="27"/>
  <c r="P597" i="27"/>
  <c r="O597" i="27"/>
  <c r="Q597" i="27" s="1"/>
  <c r="N597" i="27"/>
  <c r="M597" i="27"/>
  <c r="L597" i="27"/>
  <c r="K597" i="27"/>
  <c r="J597" i="27"/>
  <c r="I597" i="27"/>
  <c r="H597" i="27"/>
  <c r="G597" i="27"/>
  <c r="F597" i="27"/>
  <c r="E597" i="27"/>
  <c r="D597" i="27"/>
  <c r="C597" i="27"/>
  <c r="B597" i="27"/>
  <c r="P596" i="27"/>
  <c r="O596" i="27"/>
  <c r="Q596" i="27" s="1"/>
  <c r="N596" i="27"/>
  <c r="M596" i="27"/>
  <c r="L596" i="27"/>
  <c r="K596" i="27"/>
  <c r="J596" i="27"/>
  <c r="I596" i="27"/>
  <c r="H596" i="27"/>
  <c r="G596" i="27"/>
  <c r="F596" i="27"/>
  <c r="E596" i="27"/>
  <c r="D596" i="27"/>
  <c r="C596" i="27"/>
  <c r="B596" i="27"/>
  <c r="P595" i="27"/>
  <c r="O595" i="27"/>
  <c r="Q595" i="27" s="1"/>
  <c r="N595" i="27"/>
  <c r="M595" i="27"/>
  <c r="L595" i="27"/>
  <c r="K595" i="27"/>
  <c r="J595" i="27"/>
  <c r="I595" i="27"/>
  <c r="H595" i="27"/>
  <c r="G595" i="27"/>
  <c r="F595" i="27"/>
  <c r="E595" i="27"/>
  <c r="D595" i="27"/>
  <c r="C595" i="27"/>
  <c r="B595" i="27"/>
  <c r="P594" i="27"/>
  <c r="O594" i="27"/>
  <c r="N594" i="27"/>
  <c r="M594" i="27"/>
  <c r="L594" i="27"/>
  <c r="K594" i="27"/>
  <c r="J594" i="27"/>
  <c r="I594" i="27"/>
  <c r="H594" i="27"/>
  <c r="G594" i="27"/>
  <c r="F594" i="27"/>
  <c r="E594" i="27"/>
  <c r="D594" i="27"/>
  <c r="C594" i="27"/>
  <c r="B594" i="27"/>
  <c r="P593" i="27"/>
  <c r="O593" i="27"/>
  <c r="N593" i="27"/>
  <c r="M593" i="27"/>
  <c r="L593" i="27"/>
  <c r="K593" i="27"/>
  <c r="J593" i="27"/>
  <c r="I593" i="27"/>
  <c r="H593" i="27"/>
  <c r="G593" i="27"/>
  <c r="F593" i="27"/>
  <c r="E593" i="27"/>
  <c r="D593" i="27"/>
  <c r="C593" i="27"/>
  <c r="B593" i="27"/>
  <c r="P592" i="27"/>
  <c r="O592" i="27"/>
  <c r="N592" i="27"/>
  <c r="M592" i="27"/>
  <c r="L592" i="27"/>
  <c r="K592" i="27"/>
  <c r="J592" i="27"/>
  <c r="I592" i="27"/>
  <c r="H592" i="27"/>
  <c r="G592" i="27"/>
  <c r="F592" i="27"/>
  <c r="E592" i="27"/>
  <c r="D592" i="27"/>
  <c r="C592" i="27"/>
  <c r="B592" i="27"/>
  <c r="P591" i="27"/>
  <c r="O591" i="27"/>
  <c r="Q591" i="27" s="1"/>
  <c r="N591" i="27"/>
  <c r="M591" i="27"/>
  <c r="L591" i="27"/>
  <c r="K591" i="27"/>
  <c r="J591" i="27"/>
  <c r="I591" i="27"/>
  <c r="H591" i="27"/>
  <c r="G591" i="27"/>
  <c r="F591" i="27"/>
  <c r="E591" i="27"/>
  <c r="D591" i="27"/>
  <c r="C591" i="27"/>
  <c r="B591" i="27"/>
  <c r="P590" i="27"/>
  <c r="O590" i="27"/>
  <c r="Q590" i="27" s="1"/>
  <c r="N590" i="27"/>
  <c r="M590" i="27"/>
  <c r="L590" i="27"/>
  <c r="K590" i="27"/>
  <c r="J590" i="27"/>
  <c r="I590" i="27"/>
  <c r="H590" i="27"/>
  <c r="G590" i="27"/>
  <c r="F590" i="27"/>
  <c r="E590" i="27"/>
  <c r="D590" i="27"/>
  <c r="C590" i="27"/>
  <c r="B590" i="27"/>
  <c r="P589" i="27"/>
  <c r="O589" i="27"/>
  <c r="Q589" i="27" s="1"/>
  <c r="N589" i="27"/>
  <c r="M589" i="27"/>
  <c r="L589" i="27"/>
  <c r="K589" i="27"/>
  <c r="J589" i="27"/>
  <c r="I589" i="27"/>
  <c r="H589" i="27"/>
  <c r="G589" i="27"/>
  <c r="F589" i="27"/>
  <c r="E589" i="27"/>
  <c r="D589" i="27"/>
  <c r="C589" i="27"/>
  <c r="B589" i="27"/>
  <c r="P588" i="27"/>
  <c r="O588" i="27"/>
  <c r="Q588" i="27" s="1"/>
  <c r="N588" i="27"/>
  <c r="M588" i="27"/>
  <c r="L588" i="27"/>
  <c r="K588" i="27"/>
  <c r="J588" i="27"/>
  <c r="I588" i="27"/>
  <c r="H588" i="27"/>
  <c r="G588" i="27"/>
  <c r="F588" i="27"/>
  <c r="E588" i="27"/>
  <c r="D588" i="27"/>
  <c r="C588" i="27"/>
  <c r="B588" i="27"/>
  <c r="P587" i="27"/>
  <c r="O587" i="27"/>
  <c r="Q587" i="27" s="1"/>
  <c r="N587" i="27"/>
  <c r="M587" i="27"/>
  <c r="L587" i="27"/>
  <c r="K587" i="27"/>
  <c r="J587" i="27"/>
  <c r="I587" i="27"/>
  <c r="H587" i="27"/>
  <c r="G587" i="27"/>
  <c r="F587" i="27"/>
  <c r="E587" i="27"/>
  <c r="D587" i="27"/>
  <c r="C587" i="27"/>
  <c r="B587" i="27"/>
  <c r="P586" i="27"/>
  <c r="O586" i="27"/>
  <c r="N586" i="27"/>
  <c r="M586" i="27"/>
  <c r="L586" i="27"/>
  <c r="K586" i="27"/>
  <c r="J586" i="27"/>
  <c r="I586" i="27"/>
  <c r="H586" i="27"/>
  <c r="G586" i="27"/>
  <c r="F586" i="27"/>
  <c r="E586" i="27"/>
  <c r="D586" i="27"/>
  <c r="C586" i="27"/>
  <c r="B586" i="27"/>
  <c r="P585" i="27"/>
  <c r="O585" i="27"/>
  <c r="N585" i="27"/>
  <c r="M585" i="27"/>
  <c r="L585" i="27"/>
  <c r="K585" i="27"/>
  <c r="J585" i="27"/>
  <c r="I585" i="27"/>
  <c r="H585" i="27"/>
  <c r="G585" i="27"/>
  <c r="F585" i="27"/>
  <c r="E585" i="27"/>
  <c r="D585" i="27"/>
  <c r="C585" i="27"/>
  <c r="B585" i="27"/>
  <c r="P584" i="27"/>
  <c r="O584" i="27"/>
  <c r="N584" i="27"/>
  <c r="M584" i="27"/>
  <c r="L584" i="27"/>
  <c r="K584" i="27"/>
  <c r="J584" i="27"/>
  <c r="I584" i="27"/>
  <c r="H584" i="27"/>
  <c r="G584" i="27"/>
  <c r="F584" i="27"/>
  <c r="E584" i="27"/>
  <c r="D584" i="27"/>
  <c r="C584" i="27"/>
  <c r="B584" i="27"/>
  <c r="P583" i="27"/>
  <c r="O583" i="27"/>
  <c r="Q583" i="27" s="1"/>
  <c r="N583" i="27"/>
  <c r="M583" i="27"/>
  <c r="L583" i="27"/>
  <c r="K583" i="27"/>
  <c r="J583" i="27"/>
  <c r="I583" i="27"/>
  <c r="H583" i="27"/>
  <c r="G583" i="27"/>
  <c r="F583" i="27"/>
  <c r="E583" i="27"/>
  <c r="D583" i="27"/>
  <c r="C583" i="27"/>
  <c r="B583" i="27"/>
  <c r="P582" i="27"/>
  <c r="O582" i="27"/>
  <c r="Q582" i="27" s="1"/>
  <c r="N582" i="27"/>
  <c r="M582" i="27"/>
  <c r="L582" i="27"/>
  <c r="K582" i="27"/>
  <c r="J582" i="27"/>
  <c r="I582" i="27"/>
  <c r="H582" i="27"/>
  <c r="G582" i="27"/>
  <c r="F582" i="27"/>
  <c r="E582" i="27"/>
  <c r="D582" i="27"/>
  <c r="C582" i="27"/>
  <c r="B582" i="27"/>
  <c r="P581" i="27"/>
  <c r="O581" i="27"/>
  <c r="Q581" i="27" s="1"/>
  <c r="N581" i="27"/>
  <c r="M581" i="27"/>
  <c r="L581" i="27"/>
  <c r="K581" i="27"/>
  <c r="J581" i="27"/>
  <c r="I581" i="27"/>
  <c r="H581" i="27"/>
  <c r="G581" i="27"/>
  <c r="F581" i="27"/>
  <c r="E581" i="27"/>
  <c r="D581" i="27"/>
  <c r="C581" i="27"/>
  <c r="B581" i="27"/>
  <c r="P580" i="27"/>
  <c r="O580" i="27"/>
  <c r="Q580" i="27" s="1"/>
  <c r="N580" i="27"/>
  <c r="M580" i="27"/>
  <c r="L580" i="27"/>
  <c r="K580" i="27"/>
  <c r="J580" i="27"/>
  <c r="I580" i="27"/>
  <c r="H580" i="27"/>
  <c r="G580" i="27"/>
  <c r="F580" i="27"/>
  <c r="E580" i="27"/>
  <c r="D580" i="27"/>
  <c r="C580" i="27"/>
  <c r="B580" i="27"/>
  <c r="P579" i="27"/>
  <c r="O579" i="27"/>
  <c r="Q579" i="27" s="1"/>
  <c r="N579" i="27"/>
  <c r="M579" i="27"/>
  <c r="L579" i="27"/>
  <c r="K579" i="27"/>
  <c r="J579" i="27"/>
  <c r="I579" i="27"/>
  <c r="H579" i="27"/>
  <c r="G579" i="27"/>
  <c r="F579" i="27"/>
  <c r="E579" i="27"/>
  <c r="D579" i="27"/>
  <c r="C579" i="27"/>
  <c r="B579" i="27"/>
  <c r="P578" i="27"/>
  <c r="O578" i="27"/>
  <c r="N578" i="27"/>
  <c r="M578" i="27"/>
  <c r="L578" i="27"/>
  <c r="K578" i="27"/>
  <c r="J578" i="27"/>
  <c r="I578" i="27"/>
  <c r="H578" i="27"/>
  <c r="G578" i="27"/>
  <c r="F578" i="27"/>
  <c r="E578" i="27"/>
  <c r="D578" i="27"/>
  <c r="C578" i="27"/>
  <c r="B578" i="27"/>
  <c r="P577" i="27"/>
  <c r="O577" i="27"/>
  <c r="N577" i="27"/>
  <c r="M577" i="27"/>
  <c r="L577" i="27"/>
  <c r="K577" i="27"/>
  <c r="J577" i="27"/>
  <c r="I577" i="27"/>
  <c r="H577" i="27"/>
  <c r="G577" i="27"/>
  <c r="F577" i="27"/>
  <c r="E577" i="27"/>
  <c r="D577" i="27"/>
  <c r="C577" i="27"/>
  <c r="B577" i="27"/>
  <c r="P576" i="27"/>
  <c r="O576" i="27"/>
  <c r="N576" i="27"/>
  <c r="M576" i="27"/>
  <c r="L576" i="27"/>
  <c r="K576" i="27"/>
  <c r="J576" i="27"/>
  <c r="I576" i="27"/>
  <c r="H576" i="27"/>
  <c r="G576" i="27"/>
  <c r="F576" i="27"/>
  <c r="E576" i="27"/>
  <c r="D576" i="27"/>
  <c r="C576" i="27"/>
  <c r="B576" i="27"/>
  <c r="P575" i="27"/>
  <c r="O575" i="27"/>
  <c r="Q575" i="27" s="1"/>
  <c r="N575" i="27"/>
  <c r="M575" i="27"/>
  <c r="L575" i="27"/>
  <c r="K575" i="27"/>
  <c r="J575" i="27"/>
  <c r="I575" i="27"/>
  <c r="H575" i="27"/>
  <c r="G575" i="27"/>
  <c r="F575" i="27"/>
  <c r="E575" i="27"/>
  <c r="D575" i="27"/>
  <c r="C575" i="27"/>
  <c r="B575" i="27"/>
  <c r="P574" i="27"/>
  <c r="O574" i="27"/>
  <c r="Q574" i="27" s="1"/>
  <c r="N574" i="27"/>
  <c r="M574" i="27"/>
  <c r="L574" i="27"/>
  <c r="K574" i="27"/>
  <c r="J574" i="27"/>
  <c r="I574" i="27"/>
  <c r="H574" i="27"/>
  <c r="G574" i="27"/>
  <c r="F574" i="27"/>
  <c r="E574" i="27"/>
  <c r="D574" i="27"/>
  <c r="C574" i="27"/>
  <c r="B574" i="27"/>
  <c r="P573" i="27"/>
  <c r="O573" i="27"/>
  <c r="Q573" i="27" s="1"/>
  <c r="N573" i="27"/>
  <c r="M573" i="27"/>
  <c r="L573" i="27"/>
  <c r="K573" i="27"/>
  <c r="J573" i="27"/>
  <c r="I573" i="27"/>
  <c r="H573" i="27"/>
  <c r="G573" i="27"/>
  <c r="F573" i="27"/>
  <c r="E573" i="27"/>
  <c r="D573" i="27"/>
  <c r="C573" i="27"/>
  <c r="B573" i="27"/>
  <c r="P572" i="27"/>
  <c r="O572" i="27"/>
  <c r="Q572" i="27" s="1"/>
  <c r="N572" i="27"/>
  <c r="M572" i="27"/>
  <c r="L572" i="27"/>
  <c r="K572" i="27"/>
  <c r="J572" i="27"/>
  <c r="I572" i="27"/>
  <c r="H572" i="27"/>
  <c r="G572" i="27"/>
  <c r="F572" i="27"/>
  <c r="E572" i="27"/>
  <c r="D572" i="27"/>
  <c r="C572" i="27"/>
  <c r="B572" i="27"/>
  <c r="P571" i="27"/>
  <c r="O571" i="27"/>
  <c r="Q571" i="27" s="1"/>
  <c r="N571" i="27"/>
  <c r="M571" i="27"/>
  <c r="L571" i="27"/>
  <c r="K571" i="27"/>
  <c r="J571" i="27"/>
  <c r="I571" i="27"/>
  <c r="H571" i="27"/>
  <c r="G571" i="27"/>
  <c r="F571" i="27"/>
  <c r="E571" i="27"/>
  <c r="D571" i="27"/>
  <c r="C571" i="27"/>
  <c r="B571" i="27"/>
  <c r="P570" i="27"/>
  <c r="O570" i="27"/>
  <c r="N570" i="27"/>
  <c r="M570" i="27"/>
  <c r="L570" i="27"/>
  <c r="K570" i="27"/>
  <c r="J570" i="27"/>
  <c r="I570" i="27"/>
  <c r="H570" i="27"/>
  <c r="G570" i="27"/>
  <c r="F570" i="27"/>
  <c r="E570" i="27"/>
  <c r="D570" i="27"/>
  <c r="C570" i="27"/>
  <c r="B570" i="27"/>
  <c r="P569" i="27"/>
  <c r="O569" i="27"/>
  <c r="N569" i="27"/>
  <c r="M569" i="27"/>
  <c r="L569" i="27"/>
  <c r="K569" i="27"/>
  <c r="J569" i="27"/>
  <c r="I569" i="27"/>
  <c r="H569" i="27"/>
  <c r="G569" i="27"/>
  <c r="F569" i="27"/>
  <c r="E569" i="27"/>
  <c r="D569" i="27"/>
  <c r="C569" i="27"/>
  <c r="B569" i="27"/>
  <c r="P568" i="27"/>
  <c r="O568" i="27"/>
  <c r="N568" i="27"/>
  <c r="M568" i="27"/>
  <c r="L568" i="27"/>
  <c r="K568" i="27"/>
  <c r="J568" i="27"/>
  <c r="I568" i="27"/>
  <c r="H568" i="27"/>
  <c r="G568" i="27"/>
  <c r="F568" i="27"/>
  <c r="E568" i="27"/>
  <c r="D568" i="27"/>
  <c r="C568" i="27"/>
  <c r="B568" i="27"/>
  <c r="P567" i="27"/>
  <c r="O567" i="27"/>
  <c r="Q567" i="27" s="1"/>
  <c r="N567" i="27"/>
  <c r="M567" i="27"/>
  <c r="L567" i="27"/>
  <c r="K567" i="27"/>
  <c r="J567" i="27"/>
  <c r="I567" i="27"/>
  <c r="H567" i="27"/>
  <c r="G567" i="27"/>
  <c r="F567" i="27"/>
  <c r="E567" i="27"/>
  <c r="D567" i="27"/>
  <c r="C567" i="27"/>
  <c r="B567" i="27"/>
  <c r="P566" i="27"/>
  <c r="O566" i="27"/>
  <c r="Q566" i="27" s="1"/>
  <c r="N566" i="27"/>
  <c r="M566" i="27"/>
  <c r="L566" i="27"/>
  <c r="K566" i="27"/>
  <c r="J566" i="27"/>
  <c r="I566" i="27"/>
  <c r="H566" i="27"/>
  <c r="G566" i="27"/>
  <c r="F566" i="27"/>
  <c r="E566" i="27"/>
  <c r="D566" i="27"/>
  <c r="C566" i="27"/>
  <c r="B566" i="27"/>
  <c r="P565" i="27"/>
  <c r="O565" i="27"/>
  <c r="Q565" i="27" s="1"/>
  <c r="N565" i="27"/>
  <c r="M565" i="27"/>
  <c r="L565" i="27"/>
  <c r="K565" i="27"/>
  <c r="J565" i="27"/>
  <c r="I565" i="27"/>
  <c r="H565" i="27"/>
  <c r="G565" i="27"/>
  <c r="F565" i="27"/>
  <c r="E565" i="27"/>
  <c r="D565" i="27"/>
  <c r="C565" i="27"/>
  <c r="B565" i="27"/>
  <c r="P564" i="27"/>
  <c r="O564" i="27"/>
  <c r="Q564" i="27" s="1"/>
  <c r="N564" i="27"/>
  <c r="M564" i="27"/>
  <c r="L564" i="27"/>
  <c r="K564" i="27"/>
  <c r="J564" i="27"/>
  <c r="I564" i="27"/>
  <c r="H564" i="27"/>
  <c r="G564" i="27"/>
  <c r="F564" i="27"/>
  <c r="E564" i="27"/>
  <c r="D564" i="27"/>
  <c r="C564" i="27"/>
  <c r="B564" i="27"/>
  <c r="P563" i="27"/>
  <c r="O563" i="27"/>
  <c r="Q563" i="27" s="1"/>
  <c r="N563" i="27"/>
  <c r="M563" i="27"/>
  <c r="L563" i="27"/>
  <c r="K563" i="27"/>
  <c r="J563" i="27"/>
  <c r="I563" i="27"/>
  <c r="H563" i="27"/>
  <c r="G563" i="27"/>
  <c r="F563" i="27"/>
  <c r="E563" i="27"/>
  <c r="D563" i="27"/>
  <c r="C563" i="27"/>
  <c r="B563" i="27"/>
  <c r="P562" i="27"/>
  <c r="O562" i="27"/>
  <c r="N562" i="27"/>
  <c r="M562" i="27"/>
  <c r="L562" i="27"/>
  <c r="K562" i="27"/>
  <c r="J562" i="27"/>
  <c r="I562" i="27"/>
  <c r="H562" i="27"/>
  <c r="G562" i="27"/>
  <c r="F562" i="27"/>
  <c r="E562" i="27"/>
  <c r="D562" i="27"/>
  <c r="C562" i="27"/>
  <c r="B562" i="27"/>
  <c r="P561" i="27"/>
  <c r="O561" i="27"/>
  <c r="N561" i="27"/>
  <c r="M561" i="27"/>
  <c r="L561" i="27"/>
  <c r="K561" i="27"/>
  <c r="J561" i="27"/>
  <c r="I561" i="27"/>
  <c r="H561" i="27"/>
  <c r="G561" i="27"/>
  <c r="F561" i="27"/>
  <c r="E561" i="27"/>
  <c r="D561" i="27"/>
  <c r="C561" i="27"/>
  <c r="B561" i="27"/>
  <c r="P560" i="27"/>
  <c r="O560" i="27"/>
  <c r="N560" i="27"/>
  <c r="M560" i="27"/>
  <c r="L560" i="27"/>
  <c r="K560" i="27"/>
  <c r="J560" i="27"/>
  <c r="I560" i="27"/>
  <c r="H560" i="27"/>
  <c r="G560" i="27"/>
  <c r="F560" i="27"/>
  <c r="E560" i="27"/>
  <c r="D560" i="27"/>
  <c r="C560" i="27"/>
  <c r="B560" i="27"/>
  <c r="P559" i="27"/>
  <c r="O559" i="27"/>
  <c r="Q559" i="27" s="1"/>
  <c r="N559" i="27"/>
  <c r="M559" i="27"/>
  <c r="L559" i="27"/>
  <c r="K559" i="27"/>
  <c r="J559" i="27"/>
  <c r="I559" i="27"/>
  <c r="H559" i="27"/>
  <c r="G559" i="27"/>
  <c r="F559" i="27"/>
  <c r="E559" i="27"/>
  <c r="D559" i="27"/>
  <c r="C559" i="27"/>
  <c r="B559" i="27"/>
  <c r="P558" i="27"/>
  <c r="O558" i="27"/>
  <c r="Q558" i="27" s="1"/>
  <c r="N558" i="27"/>
  <c r="M558" i="27"/>
  <c r="L558" i="27"/>
  <c r="K558" i="27"/>
  <c r="J558" i="27"/>
  <c r="I558" i="27"/>
  <c r="H558" i="27"/>
  <c r="G558" i="27"/>
  <c r="F558" i="27"/>
  <c r="E558" i="27"/>
  <c r="D558" i="27"/>
  <c r="C558" i="27"/>
  <c r="B558" i="27"/>
  <c r="P557" i="27"/>
  <c r="O557" i="27"/>
  <c r="Q557" i="27" s="1"/>
  <c r="N557" i="27"/>
  <c r="M557" i="27"/>
  <c r="L557" i="27"/>
  <c r="K557" i="27"/>
  <c r="J557" i="27"/>
  <c r="I557" i="27"/>
  <c r="H557" i="27"/>
  <c r="G557" i="27"/>
  <c r="F557" i="27"/>
  <c r="E557" i="27"/>
  <c r="D557" i="27"/>
  <c r="C557" i="27"/>
  <c r="B557" i="27"/>
  <c r="P556" i="27"/>
  <c r="O556" i="27"/>
  <c r="Q556" i="27" s="1"/>
  <c r="N556" i="27"/>
  <c r="M556" i="27"/>
  <c r="L556" i="27"/>
  <c r="K556" i="27"/>
  <c r="J556" i="27"/>
  <c r="I556" i="27"/>
  <c r="H556" i="27"/>
  <c r="G556" i="27"/>
  <c r="F556" i="27"/>
  <c r="E556" i="27"/>
  <c r="D556" i="27"/>
  <c r="C556" i="27"/>
  <c r="B556" i="27"/>
  <c r="P555" i="27"/>
  <c r="O555" i="27"/>
  <c r="Q555" i="27" s="1"/>
  <c r="N555" i="27"/>
  <c r="M555" i="27"/>
  <c r="L555" i="27"/>
  <c r="K555" i="27"/>
  <c r="J555" i="27"/>
  <c r="I555" i="27"/>
  <c r="H555" i="27"/>
  <c r="G555" i="27"/>
  <c r="F555" i="27"/>
  <c r="E555" i="27"/>
  <c r="D555" i="27"/>
  <c r="C555" i="27"/>
  <c r="B555" i="27"/>
  <c r="P554" i="27"/>
  <c r="O554" i="27"/>
  <c r="N554" i="27"/>
  <c r="M554" i="27"/>
  <c r="L554" i="27"/>
  <c r="K554" i="27"/>
  <c r="J554" i="27"/>
  <c r="I554" i="27"/>
  <c r="H554" i="27"/>
  <c r="G554" i="27"/>
  <c r="F554" i="27"/>
  <c r="E554" i="27"/>
  <c r="D554" i="27"/>
  <c r="C554" i="27"/>
  <c r="B554" i="27"/>
  <c r="P553" i="27"/>
  <c r="O553" i="27"/>
  <c r="N553" i="27"/>
  <c r="M553" i="27"/>
  <c r="L553" i="27"/>
  <c r="K553" i="27"/>
  <c r="J553" i="27"/>
  <c r="I553" i="27"/>
  <c r="H553" i="27"/>
  <c r="G553" i="27"/>
  <c r="F553" i="27"/>
  <c r="E553" i="27"/>
  <c r="D553" i="27"/>
  <c r="C553" i="27"/>
  <c r="B553" i="27"/>
  <c r="P552" i="27"/>
  <c r="O552" i="27"/>
  <c r="N552" i="27"/>
  <c r="M552" i="27"/>
  <c r="L552" i="27"/>
  <c r="K552" i="27"/>
  <c r="J552" i="27"/>
  <c r="I552" i="27"/>
  <c r="H552" i="27"/>
  <c r="G552" i="27"/>
  <c r="F552" i="27"/>
  <c r="E552" i="27"/>
  <c r="D552" i="27"/>
  <c r="C552" i="27"/>
  <c r="B552" i="27"/>
  <c r="P551" i="27"/>
  <c r="O551" i="27"/>
  <c r="Q551" i="27" s="1"/>
  <c r="N551" i="27"/>
  <c r="M551" i="27"/>
  <c r="L551" i="27"/>
  <c r="K551" i="27"/>
  <c r="J551" i="27"/>
  <c r="I551" i="27"/>
  <c r="H551" i="27"/>
  <c r="G551" i="27"/>
  <c r="F551" i="27"/>
  <c r="E551" i="27"/>
  <c r="D551" i="27"/>
  <c r="C551" i="27"/>
  <c r="B551" i="27"/>
  <c r="P550" i="27"/>
  <c r="O550" i="27"/>
  <c r="Q550" i="27" s="1"/>
  <c r="N550" i="27"/>
  <c r="M550" i="27"/>
  <c r="L550" i="27"/>
  <c r="K550" i="27"/>
  <c r="J550" i="27"/>
  <c r="I550" i="27"/>
  <c r="H550" i="27"/>
  <c r="G550" i="27"/>
  <c r="F550" i="27"/>
  <c r="E550" i="27"/>
  <c r="D550" i="27"/>
  <c r="C550" i="27"/>
  <c r="B550" i="27"/>
  <c r="P549" i="27"/>
  <c r="O549" i="27"/>
  <c r="Q549" i="27" s="1"/>
  <c r="N549" i="27"/>
  <c r="M549" i="27"/>
  <c r="L549" i="27"/>
  <c r="K549" i="27"/>
  <c r="J549" i="27"/>
  <c r="I549" i="27"/>
  <c r="H549" i="27"/>
  <c r="G549" i="27"/>
  <c r="F549" i="27"/>
  <c r="E549" i="27"/>
  <c r="D549" i="27"/>
  <c r="C549" i="27"/>
  <c r="B549" i="27"/>
  <c r="P548" i="27"/>
  <c r="O548" i="27"/>
  <c r="Q548" i="27" s="1"/>
  <c r="N548" i="27"/>
  <c r="M548" i="27"/>
  <c r="L548" i="27"/>
  <c r="K548" i="27"/>
  <c r="J548" i="27"/>
  <c r="I548" i="27"/>
  <c r="H548" i="27"/>
  <c r="G548" i="27"/>
  <c r="F548" i="27"/>
  <c r="E548" i="27"/>
  <c r="D548" i="27"/>
  <c r="C548" i="27"/>
  <c r="B548" i="27"/>
  <c r="P547" i="27"/>
  <c r="O547" i="27"/>
  <c r="Q547" i="27" s="1"/>
  <c r="N547" i="27"/>
  <c r="M547" i="27"/>
  <c r="L547" i="27"/>
  <c r="K547" i="27"/>
  <c r="J547" i="27"/>
  <c r="I547" i="27"/>
  <c r="H547" i="27"/>
  <c r="G547" i="27"/>
  <c r="F547" i="27"/>
  <c r="E547" i="27"/>
  <c r="D547" i="27"/>
  <c r="C547" i="27"/>
  <c r="B547" i="27"/>
  <c r="P546" i="27"/>
  <c r="O546" i="27"/>
  <c r="N546" i="27"/>
  <c r="M546" i="27"/>
  <c r="L546" i="27"/>
  <c r="K546" i="27"/>
  <c r="J546" i="27"/>
  <c r="I546" i="27"/>
  <c r="H546" i="27"/>
  <c r="G546" i="27"/>
  <c r="F546" i="27"/>
  <c r="E546" i="27"/>
  <c r="D546" i="27"/>
  <c r="C546" i="27"/>
  <c r="B546" i="27"/>
  <c r="P545" i="27"/>
  <c r="O545" i="27"/>
  <c r="N545" i="27"/>
  <c r="M545" i="27"/>
  <c r="L545" i="27"/>
  <c r="K545" i="27"/>
  <c r="J545" i="27"/>
  <c r="I545" i="27"/>
  <c r="H545" i="27"/>
  <c r="G545" i="27"/>
  <c r="F545" i="27"/>
  <c r="E545" i="27"/>
  <c r="D545" i="27"/>
  <c r="C545" i="27"/>
  <c r="B545" i="27"/>
  <c r="P544" i="27"/>
  <c r="O544" i="27"/>
  <c r="N544" i="27"/>
  <c r="M544" i="27"/>
  <c r="L544" i="27"/>
  <c r="K544" i="27"/>
  <c r="J544" i="27"/>
  <c r="I544" i="27"/>
  <c r="H544" i="27"/>
  <c r="G544" i="27"/>
  <c r="F544" i="27"/>
  <c r="E544" i="27"/>
  <c r="D544" i="27"/>
  <c r="C544" i="27"/>
  <c r="B544" i="27"/>
  <c r="P543" i="27"/>
  <c r="O543" i="27"/>
  <c r="Q543" i="27" s="1"/>
  <c r="N543" i="27"/>
  <c r="M543" i="27"/>
  <c r="L543" i="27"/>
  <c r="K543" i="27"/>
  <c r="J543" i="27"/>
  <c r="I543" i="27"/>
  <c r="H543" i="27"/>
  <c r="G543" i="27"/>
  <c r="F543" i="27"/>
  <c r="E543" i="27"/>
  <c r="D543" i="27"/>
  <c r="C543" i="27"/>
  <c r="B543" i="27"/>
  <c r="P542" i="27"/>
  <c r="O542" i="27"/>
  <c r="Q542" i="27" s="1"/>
  <c r="N542" i="27"/>
  <c r="M542" i="27"/>
  <c r="L542" i="27"/>
  <c r="K542" i="27"/>
  <c r="J542" i="27"/>
  <c r="I542" i="27"/>
  <c r="H542" i="27"/>
  <c r="G542" i="27"/>
  <c r="F542" i="27"/>
  <c r="E542" i="27"/>
  <c r="D542" i="27"/>
  <c r="C542" i="27"/>
  <c r="B542" i="27"/>
  <c r="P541" i="27"/>
  <c r="O541" i="27"/>
  <c r="Q541" i="27" s="1"/>
  <c r="N541" i="27"/>
  <c r="M541" i="27"/>
  <c r="L541" i="27"/>
  <c r="K541" i="27"/>
  <c r="J541" i="27"/>
  <c r="I541" i="27"/>
  <c r="H541" i="27"/>
  <c r="G541" i="27"/>
  <c r="F541" i="27"/>
  <c r="E541" i="27"/>
  <c r="D541" i="27"/>
  <c r="C541" i="27"/>
  <c r="B541" i="27"/>
  <c r="P540" i="27"/>
  <c r="O540" i="27"/>
  <c r="Q540" i="27" s="1"/>
  <c r="N540" i="27"/>
  <c r="M540" i="27"/>
  <c r="L540" i="27"/>
  <c r="K540" i="27"/>
  <c r="J540" i="27"/>
  <c r="I540" i="27"/>
  <c r="H540" i="27"/>
  <c r="G540" i="27"/>
  <c r="F540" i="27"/>
  <c r="E540" i="27"/>
  <c r="D540" i="27"/>
  <c r="C540" i="27"/>
  <c r="B540" i="27"/>
  <c r="P539" i="27"/>
  <c r="O539" i="27"/>
  <c r="Q539" i="27" s="1"/>
  <c r="N539" i="27"/>
  <c r="M539" i="27"/>
  <c r="L539" i="27"/>
  <c r="K539" i="27"/>
  <c r="J539" i="27"/>
  <c r="I539" i="27"/>
  <c r="H539" i="27"/>
  <c r="G539" i="27"/>
  <c r="F539" i="27"/>
  <c r="E539" i="27"/>
  <c r="D539" i="27"/>
  <c r="C539" i="27"/>
  <c r="B539" i="27"/>
  <c r="P538" i="27"/>
  <c r="O538" i="27"/>
  <c r="N538" i="27"/>
  <c r="M538" i="27"/>
  <c r="L538" i="27"/>
  <c r="K538" i="27"/>
  <c r="J538" i="27"/>
  <c r="I538" i="27"/>
  <c r="H538" i="27"/>
  <c r="G538" i="27"/>
  <c r="F538" i="27"/>
  <c r="E538" i="27"/>
  <c r="D538" i="27"/>
  <c r="C538" i="27"/>
  <c r="B538" i="27"/>
  <c r="P537" i="27"/>
  <c r="O537" i="27"/>
  <c r="N537" i="27"/>
  <c r="M537" i="27"/>
  <c r="L537" i="27"/>
  <c r="K537" i="27"/>
  <c r="J537" i="27"/>
  <c r="I537" i="27"/>
  <c r="H537" i="27"/>
  <c r="G537" i="27"/>
  <c r="F537" i="27"/>
  <c r="E537" i="27"/>
  <c r="D537" i="27"/>
  <c r="C537" i="27"/>
  <c r="B537" i="27"/>
  <c r="P536" i="27"/>
  <c r="O536" i="27"/>
  <c r="N536" i="27"/>
  <c r="M536" i="27"/>
  <c r="L536" i="27"/>
  <c r="K536" i="27"/>
  <c r="J536" i="27"/>
  <c r="I536" i="27"/>
  <c r="H536" i="27"/>
  <c r="G536" i="27"/>
  <c r="F536" i="27"/>
  <c r="E536" i="27"/>
  <c r="D536" i="27"/>
  <c r="C536" i="27"/>
  <c r="B536" i="27"/>
  <c r="P535" i="27"/>
  <c r="O535" i="27"/>
  <c r="Q535" i="27" s="1"/>
  <c r="N535" i="27"/>
  <c r="M535" i="27"/>
  <c r="L535" i="27"/>
  <c r="K535" i="27"/>
  <c r="J535" i="27"/>
  <c r="I535" i="27"/>
  <c r="H535" i="27"/>
  <c r="G535" i="27"/>
  <c r="F535" i="27"/>
  <c r="E535" i="27"/>
  <c r="D535" i="27"/>
  <c r="C535" i="27"/>
  <c r="B535" i="27"/>
  <c r="P534" i="27"/>
  <c r="O534" i="27"/>
  <c r="Q534" i="27" s="1"/>
  <c r="N534" i="27"/>
  <c r="M534" i="27"/>
  <c r="L534" i="27"/>
  <c r="K534" i="27"/>
  <c r="J534" i="27"/>
  <c r="I534" i="27"/>
  <c r="H534" i="27"/>
  <c r="G534" i="27"/>
  <c r="F534" i="27"/>
  <c r="E534" i="27"/>
  <c r="D534" i="27"/>
  <c r="C534" i="27"/>
  <c r="B534" i="27"/>
  <c r="P533" i="27"/>
  <c r="O533" i="27"/>
  <c r="Q533" i="27" s="1"/>
  <c r="N533" i="27"/>
  <c r="M533" i="27"/>
  <c r="L533" i="27"/>
  <c r="K533" i="27"/>
  <c r="J533" i="27"/>
  <c r="I533" i="27"/>
  <c r="H533" i="27"/>
  <c r="G533" i="27"/>
  <c r="F533" i="27"/>
  <c r="E533" i="27"/>
  <c r="D533" i="27"/>
  <c r="C533" i="27"/>
  <c r="B533" i="27"/>
  <c r="P532" i="27"/>
  <c r="O532" i="27"/>
  <c r="Q532" i="27" s="1"/>
  <c r="N532" i="27"/>
  <c r="M532" i="27"/>
  <c r="L532" i="27"/>
  <c r="K532" i="27"/>
  <c r="J532" i="27"/>
  <c r="I532" i="27"/>
  <c r="H532" i="27"/>
  <c r="G532" i="27"/>
  <c r="F532" i="27"/>
  <c r="E532" i="27"/>
  <c r="D532" i="27"/>
  <c r="C532" i="27"/>
  <c r="B532" i="27"/>
  <c r="P531" i="27"/>
  <c r="O531" i="27"/>
  <c r="Q531" i="27" s="1"/>
  <c r="N531" i="27"/>
  <c r="M531" i="27"/>
  <c r="L531" i="27"/>
  <c r="K531" i="27"/>
  <c r="J531" i="27"/>
  <c r="I531" i="27"/>
  <c r="H531" i="27"/>
  <c r="G531" i="27"/>
  <c r="F531" i="27"/>
  <c r="E531" i="27"/>
  <c r="D531" i="27"/>
  <c r="C531" i="27"/>
  <c r="B531" i="27"/>
  <c r="P530" i="27"/>
  <c r="O530" i="27"/>
  <c r="N530" i="27"/>
  <c r="M530" i="27"/>
  <c r="L530" i="27"/>
  <c r="K530" i="27"/>
  <c r="J530" i="27"/>
  <c r="I530" i="27"/>
  <c r="H530" i="27"/>
  <c r="G530" i="27"/>
  <c r="F530" i="27"/>
  <c r="E530" i="27"/>
  <c r="D530" i="27"/>
  <c r="C530" i="27"/>
  <c r="B530" i="27"/>
  <c r="P529" i="27"/>
  <c r="O529" i="27"/>
  <c r="N529" i="27"/>
  <c r="M529" i="27"/>
  <c r="L529" i="27"/>
  <c r="K529" i="27"/>
  <c r="J529" i="27"/>
  <c r="I529" i="27"/>
  <c r="H529" i="27"/>
  <c r="G529" i="27"/>
  <c r="F529" i="27"/>
  <c r="E529" i="27"/>
  <c r="D529" i="27"/>
  <c r="C529" i="27"/>
  <c r="B529" i="27"/>
  <c r="P528" i="27"/>
  <c r="O528" i="27"/>
  <c r="N528" i="27"/>
  <c r="M528" i="27"/>
  <c r="L528" i="27"/>
  <c r="K528" i="27"/>
  <c r="J528" i="27"/>
  <c r="I528" i="27"/>
  <c r="H528" i="27"/>
  <c r="G528" i="27"/>
  <c r="F528" i="27"/>
  <c r="E528" i="27"/>
  <c r="D528" i="27"/>
  <c r="C528" i="27"/>
  <c r="B528" i="27"/>
  <c r="P527" i="27"/>
  <c r="O527" i="27"/>
  <c r="Q527" i="27" s="1"/>
  <c r="N527" i="27"/>
  <c r="M527" i="27"/>
  <c r="L527" i="27"/>
  <c r="K527" i="27"/>
  <c r="J527" i="27"/>
  <c r="I527" i="27"/>
  <c r="H527" i="27"/>
  <c r="G527" i="27"/>
  <c r="F527" i="27"/>
  <c r="E527" i="27"/>
  <c r="D527" i="27"/>
  <c r="C527" i="27"/>
  <c r="B527" i="27"/>
  <c r="P526" i="27"/>
  <c r="O526" i="27"/>
  <c r="Q526" i="27" s="1"/>
  <c r="N526" i="27"/>
  <c r="M526" i="27"/>
  <c r="L526" i="27"/>
  <c r="K526" i="27"/>
  <c r="J526" i="27"/>
  <c r="I526" i="27"/>
  <c r="H526" i="27"/>
  <c r="G526" i="27"/>
  <c r="F526" i="27"/>
  <c r="E526" i="27"/>
  <c r="D526" i="27"/>
  <c r="C526" i="27"/>
  <c r="B526" i="27"/>
  <c r="P525" i="27"/>
  <c r="O525" i="27"/>
  <c r="Q525" i="27" s="1"/>
  <c r="N525" i="27"/>
  <c r="M525" i="27"/>
  <c r="L525" i="27"/>
  <c r="K525" i="27"/>
  <c r="J525" i="27"/>
  <c r="I525" i="27"/>
  <c r="H525" i="27"/>
  <c r="G525" i="27"/>
  <c r="F525" i="27"/>
  <c r="E525" i="27"/>
  <c r="D525" i="27"/>
  <c r="C525" i="27"/>
  <c r="B525" i="27"/>
  <c r="P524" i="27"/>
  <c r="O524" i="27"/>
  <c r="Q524" i="27" s="1"/>
  <c r="N524" i="27"/>
  <c r="M524" i="27"/>
  <c r="L524" i="27"/>
  <c r="K524" i="27"/>
  <c r="J524" i="27"/>
  <c r="I524" i="27"/>
  <c r="H524" i="27"/>
  <c r="G524" i="27"/>
  <c r="F524" i="27"/>
  <c r="E524" i="27"/>
  <c r="D524" i="27"/>
  <c r="C524" i="27"/>
  <c r="B524" i="27"/>
  <c r="P523" i="27"/>
  <c r="O523" i="27"/>
  <c r="N523" i="27"/>
  <c r="M523" i="27"/>
  <c r="L523" i="27"/>
  <c r="K523" i="27"/>
  <c r="J523" i="27"/>
  <c r="I523" i="27"/>
  <c r="H523" i="27"/>
  <c r="G523" i="27"/>
  <c r="F523" i="27"/>
  <c r="E523" i="27"/>
  <c r="D523" i="27"/>
  <c r="C523" i="27"/>
  <c r="B523" i="27"/>
  <c r="P522" i="27"/>
  <c r="O522" i="27"/>
  <c r="Q522" i="27" s="1"/>
  <c r="N522" i="27"/>
  <c r="M522" i="27"/>
  <c r="L522" i="27"/>
  <c r="K522" i="27"/>
  <c r="J522" i="27"/>
  <c r="I522" i="27"/>
  <c r="H522" i="27"/>
  <c r="G522" i="27"/>
  <c r="F522" i="27"/>
  <c r="E522" i="27"/>
  <c r="D522" i="27"/>
  <c r="C522" i="27"/>
  <c r="B522" i="27"/>
  <c r="P521" i="27"/>
  <c r="O521" i="27"/>
  <c r="Q521" i="27" s="1"/>
  <c r="N521" i="27"/>
  <c r="M521" i="27"/>
  <c r="L521" i="27"/>
  <c r="K521" i="27"/>
  <c r="J521" i="27"/>
  <c r="I521" i="27"/>
  <c r="H521" i="27"/>
  <c r="G521" i="27"/>
  <c r="F521" i="27"/>
  <c r="E521" i="27"/>
  <c r="D521" i="27"/>
  <c r="C521" i="27"/>
  <c r="B521" i="27"/>
  <c r="P520" i="27"/>
  <c r="O520" i="27"/>
  <c r="N520" i="27"/>
  <c r="M520" i="27"/>
  <c r="L520" i="27"/>
  <c r="K520" i="27"/>
  <c r="J520" i="27"/>
  <c r="I520" i="27"/>
  <c r="H520" i="27"/>
  <c r="G520" i="27"/>
  <c r="F520" i="27"/>
  <c r="E520" i="27"/>
  <c r="D520" i="27"/>
  <c r="C520" i="27"/>
  <c r="B520" i="27"/>
  <c r="P519" i="27"/>
  <c r="O519" i="27"/>
  <c r="Q519" i="27" s="1"/>
  <c r="N519" i="27"/>
  <c r="M519" i="27"/>
  <c r="L519" i="27"/>
  <c r="K519" i="27"/>
  <c r="J519" i="27"/>
  <c r="I519" i="27"/>
  <c r="H519" i="27"/>
  <c r="G519" i="27"/>
  <c r="F519" i="27"/>
  <c r="E519" i="27"/>
  <c r="D519" i="27"/>
  <c r="C519" i="27"/>
  <c r="B519" i="27"/>
  <c r="P518" i="27"/>
  <c r="O518" i="27"/>
  <c r="Q518" i="27" s="1"/>
  <c r="N518" i="27"/>
  <c r="M518" i="27"/>
  <c r="L518" i="27"/>
  <c r="K518" i="27"/>
  <c r="J518" i="27"/>
  <c r="I518" i="27"/>
  <c r="H518" i="27"/>
  <c r="G518" i="27"/>
  <c r="F518" i="27"/>
  <c r="E518" i="27"/>
  <c r="D518" i="27"/>
  <c r="C518" i="27"/>
  <c r="B518" i="27"/>
  <c r="P517" i="27"/>
  <c r="O517" i="27"/>
  <c r="Q517" i="27" s="1"/>
  <c r="N517" i="27"/>
  <c r="M517" i="27"/>
  <c r="L517" i="27"/>
  <c r="K517" i="27"/>
  <c r="J517" i="27"/>
  <c r="I517" i="27"/>
  <c r="H517" i="27"/>
  <c r="G517" i="27"/>
  <c r="F517" i="27"/>
  <c r="E517" i="27"/>
  <c r="D517" i="27"/>
  <c r="C517" i="27"/>
  <c r="B517" i="27"/>
  <c r="P516" i="27"/>
  <c r="O516" i="27"/>
  <c r="Q516" i="27" s="1"/>
  <c r="N516" i="27"/>
  <c r="M516" i="27"/>
  <c r="L516" i="27"/>
  <c r="K516" i="27"/>
  <c r="J516" i="27"/>
  <c r="I516" i="27"/>
  <c r="H516" i="27"/>
  <c r="G516" i="27"/>
  <c r="F516" i="27"/>
  <c r="E516" i="27"/>
  <c r="D516" i="27"/>
  <c r="C516" i="27"/>
  <c r="B516" i="27"/>
  <c r="P515" i="27"/>
  <c r="O515" i="27"/>
  <c r="N515" i="27"/>
  <c r="M515" i="27"/>
  <c r="L515" i="27"/>
  <c r="K515" i="27"/>
  <c r="J515" i="27"/>
  <c r="I515" i="27"/>
  <c r="H515" i="27"/>
  <c r="G515" i="27"/>
  <c r="F515" i="27"/>
  <c r="E515" i="27"/>
  <c r="D515" i="27"/>
  <c r="C515" i="27"/>
  <c r="B515" i="27"/>
  <c r="P514" i="27"/>
  <c r="O514" i="27"/>
  <c r="Q514" i="27" s="1"/>
  <c r="N514" i="27"/>
  <c r="M514" i="27"/>
  <c r="L514" i="27"/>
  <c r="K514" i="27"/>
  <c r="J514" i="27"/>
  <c r="I514" i="27"/>
  <c r="H514" i="27"/>
  <c r="G514" i="27"/>
  <c r="F514" i="27"/>
  <c r="E514" i="27"/>
  <c r="D514" i="27"/>
  <c r="C514" i="27"/>
  <c r="B514" i="27"/>
  <c r="P513" i="27"/>
  <c r="O513" i="27"/>
  <c r="Q513" i="27" s="1"/>
  <c r="N513" i="27"/>
  <c r="M513" i="27"/>
  <c r="L513" i="27"/>
  <c r="K513" i="27"/>
  <c r="J513" i="27"/>
  <c r="I513" i="27"/>
  <c r="H513" i="27"/>
  <c r="G513" i="27"/>
  <c r="F513" i="27"/>
  <c r="E513" i="27"/>
  <c r="D513" i="27"/>
  <c r="C513" i="27"/>
  <c r="B513" i="27"/>
  <c r="P512" i="27"/>
  <c r="O512" i="27"/>
  <c r="N512" i="27"/>
  <c r="M512" i="27"/>
  <c r="L512" i="27"/>
  <c r="K512" i="27"/>
  <c r="J512" i="27"/>
  <c r="I512" i="27"/>
  <c r="H512" i="27"/>
  <c r="G512" i="27"/>
  <c r="F512" i="27"/>
  <c r="E512" i="27"/>
  <c r="D512" i="27"/>
  <c r="C512" i="27"/>
  <c r="B512" i="27"/>
  <c r="P511" i="27"/>
  <c r="O511" i="27"/>
  <c r="Q511" i="27" s="1"/>
  <c r="N511" i="27"/>
  <c r="M511" i="27"/>
  <c r="L511" i="27"/>
  <c r="K511" i="27"/>
  <c r="J511" i="27"/>
  <c r="I511" i="27"/>
  <c r="H511" i="27"/>
  <c r="G511" i="27"/>
  <c r="F511" i="27"/>
  <c r="E511" i="27"/>
  <c r="D511" i="27"/>
  <c r="C511" i="27"/>
  <c r="B511" i="27"/>
  <c r="P510" i="27"/>
  <c r="O510" i="27"/>
  <c r="Q510" i="27" s="1"/>
  <c r="N510" i="27"/>
  <c r="M510" i="27"/>
  <c r="L510" i="27"/>
  <c r="K510" i="27"/>
  <c r="J510" i="27"/>
  <c r="I510" i="27"/>
  <c r="H510" i="27"/>
  <c r="G510" i="27"/>
  <c r="F510" i="27"/>
  <c r="E510" i="27"/>
  <c r="D510" i="27"/>
  <c r="C510" i="27"/>
  <c r="B510" i="27"/>
  <c r="P509" i="27"/>
  <c r="O509" i="27"/>
  <c r="Q509" i="27" s="1"/>
  <c r="N509" i="27"/>
  <c r="M509" i="27"/>
  <c r="L509" i="27"/>
  <c r="K509" i="27"/>
  <c r="J509" i="27"/>
  <c r="I509" i="27"/>
  <c r="H509" i="27"/>
  <c r="G509" i="27"/>
  <c r="F509" i="27"/>
  <c r="E509" i="27"/>
  <c r="D509" i="27"/>
  <c r="C509" i="27"/>
  <c r="B509" i="27"/>
  <c r="P508" i="27"/>
  <c r="O508" i="27"/>
  <c r="Q508" i="27" s="1"/>
  <c r="N508" i="27"/>
  <c r="M508" i="27"/>
  <c r="L508" i="27"/>
  <c r="K508" i="27"/>
  <c r="J508" i="27"/>
  <c r="I508" i="27"/>
  <c r="H508" i="27"/>
  <c r="G508" i="27"/>
  <c r="F508" i="27"/>
  <c r="E508" i="27"/>
  <c r="D508" i="27"/>
  <c r="C508" i="27"/>
  <c r="B508" i="27"/>
  <c r="P507" i="27"/>
  <c r="O507" i="27"/>
  <c r="N507" i="27"/>
  <c r="M507" i="27"/>
  <c r="L507" i="27"/>
  <c r="K507" i="27"/>
  <c r="J507" i="27"/>
  <c r="I507" i="27"/>
  <c r="H507" i="27"/>
  <c r="G507" i="27"/>
  <c r="F507" i="27"/>
  <c r="E507" i="27"/>
  <c r="D507" i="27"/>
  <c r="C507" i="27"/>
  <c r="B507" i="27"/>
  <c r="P506" i="27"/>
  <c r="O506" i="27"/>
  <c r="Q506" i="27" s="1"/>
  <c r="N506" i="27"/>
  <c r="M506" i="27"/>
  <c r="L506" i="27"/>
  <c r="K506" i="27"/>
  <c r="J506" i="27"/>
  <c r="I506" i="27"/>
  <c r="H506" i="27"/>
  <c r="G506" i="27"/>
  <c r="F506" i="27"/>
  <c r="E506" i="27"/>
  <c r="D506" i="27"/>
  <c r="C506" i="27"/>
  <c r="B506" i="27"/>
  <c r="P505" i="27"/>
  <c r="O505" i="27"/>
  <c r="Q505" i="27" s="1"/>
  <c r="N505" i="27"/>
  <c r="M505" i="27"/>
  <c r="L505" i="27"/>
  <c r="K505" i="27"/>
  <c r="J505" i="27"/>
  <c r="I505" i="27"/>
  <c r="H505" i="27"/>
  <c r="G505" i="27"/>
  <c r="F505" i="27"/>
  <c r="E505" i="27"/>
  <c r="D505" i="27"/>
  <c r="C505" i="27"/>
  <c r="B505" i="27"/>
  <c r="P504" i="27"/>
  <c r="O504" i="27"/>
  <c r="N504" i="27"/>
  <c r="M504" i="27"/>
  <c r="L504" i="27"/>
  <c r="K504" i="27"/>
  <c r="J504" i="27"/>
  <c r="I504" i="27"/>
  <c r="H504" i="27"/>
  <c r="G504" i="27"/>
  <c r="F504" i="27"/>
  <c r="E504" i="27"/>
  <c r="D504" i="27"/>
  <c r="C504" i="27"/>
  <c r="B504" i="27"/>
  <c r="P503" i="27"/>
  <c r="O503" i="27"/>
  <c r="Q503" i="27" s="1"/>
  <c r="N503" i="27"/>
  <c r="M503" i="27"/>
  <c r="L503" i="27"/>
  <c r="K503" i="27"/>
  <c r="J503" i="27"/>
  <c r="I503" i="27"/>
  <c r="H503" i="27"/>
  <c r="G503" i="27"/>
  <c r="F503" i="27"/>
  <c r="E503" i="27"/>
  <c r="D503" i="27"/>
  <c r="C503" i="27"/>
  <c r="B503" i="27"/>
  <c r="P502" i="27"/>
  <c r="O502" i="27"/>
  <c r="Q502" i="27" s="1"/>
  <c r="N502" i="27"/>
  <c r="M502" i="27"/>
  <c r="L502" i="27"/>
  <c r="K502" i="27"/>
  <c r="J502" i="27"/>
  <c r="I502" i="27"/>
  <c r="H502" i="27"/>
  <c r="G502" i="27"/>
  <c r="F502" i="27"/>
  <c r="E502" i="27"/>
  <c r="D502" i="27"/>
  <c r="C502" i="27"/>
  <c r="B502" i="27"/>
  <c r="P501" i="27"/>
  <c r="O501" i="27"/>
  <c r="Q501" i="27" s="1"/>
  <c r="N501" i="27"/>
  <c r="M501" i="27"/>
  <c r="L501" i="27"/>
  <c r="K501" i="27"/>
  <c r="J501" i="27"/>
  <c r="I501" i="27"/>
  <c r="H501" i="27"/>
  <c r="G501" i="27"/>
  <c r="F501" i="27"/>
  <c r="E501" i="27"/>
  <c r="D501" i="27"/>
  <c r="C501" i="27"/>
  <c r="B501" i="27"/>
  <c r="P500" i="27"/>
  <c r="O500" i="27"/>
  <c r="Q500" i="27" s="1"/>
  <c r="N500" i="27"/>
  <c r="M500" i="27"/>
  <c r="L500" i="27"/>
  <c r="K500" i="27"/>
  <c r="J500" i="27"/>
  <c r="I500" i="27"/>
  <c r="H500" i="27"/>
  <c r="G500" i="27"/>
  <c r="F500" i="27"/>
  <c r="E500" i="27"/>
  <c r="D500" i="27"/>
  <c r="C500" i="27"/>
  <c r="B500" i="27"/>
  <c r="P499" i="27"/>
  <c r="O499" i="27"/>
  <c r="N499" i="27"/>
  <c r="M499" i="27"/>
  <c r="L499" i="27"/>
  <c r="K499" i="27"/>
  <c r="J499" i="27"/>
  <c r="I499" i="27"/>
  <c r="H499" i="27"/>
  <c r="G499" i="27"/>
  <c r="F499" i="27"/>
  <c r="E499" i="27"/>
  <c r="D499" i="27"/>
  <c r="C499" i="27"/>
  <c r="B499" i="27"/>
  <c r="P498" i="27"/>
  <c r="O498" i="27"/>
  <c r="Q498" i="27" s="1"/>
  <c r="N498" i="27"/>
  <c r="M498" i="27"/>
  <c r="L498" i="27"/>
  <c r="K498" i="27"/>
  <c r="J498" i="27"/>
  <c r="I498" i="27"/>
  <c r="H498" i="27"/>
  <c r="G498" i="27"/>
  <c r="F498" i="27"/>
  <c r="E498" i="27"/>
  <c r="D498" i="27"/>
  <c r="C498" i="27"/>
  <c r="B498" i="27"/>
  <c r="P497" i="27"/>
  <c r="O497" i="27"/>
  <c r="Q497" i="27" s="1"/>
  <c r="N497" i="27"/>
  <c r="M497" i="27"/>
  <c r="L497" i="27"/>
  <c r="K497" i="27"/>
  <c r="J497" i="27"/>
  <c r="I497" i="27"/>
  <c r="H497" i="27"/>
  <c r="G497" i="27"/>
  <c r="F497" i="27"/>
  <c r="E497" i="27"/>
  <c r="D497" i="27"/>
  <c r="C497" i="27"/>
  <c r="B497" i="27"/>
  <c r="P496" i="27"/>
  <c r="O496" i="27"/>
  <c r="N496" i="27"/>
  <c r="M496" i="27"/>
  <c r="L496" i="27"/>
  <c r="K496" i="27"/>
  <c r="J496" i="27"/>
  <c r="I496" i="27"/>
  <c r="H496" i="27"/>
  <c r="G496" i="27"/>
  <c r="F496" i="27"/>
  <c r="E496" i="27"/>
  <c r="D496" i="27"/>
  <c r="C496" i="27"/>
  <c r="B496" i="27"/>
  <c r="P495" i="27"/>
  <c r="O495" i="27"/>
  <c r="Q495" i="27" s="1"/>
  <c r="N495" i="27"/>
  <c r="M495" i="27"/>
  <c r="L495" i="27"/>
  <c r="K495" i="27"/>
  <c r="J495" i="27"/>
  <c r="I495" i="27"/>
  <c r="H495" i="27"/>
  <c r="G495" i="27"/>
  <c r="F495" i="27"/>
  <c r="E495" i="27"/>
  <c r="D495" i="27"/>
  <c r="C495" i="27"/>
  <c r="B495" i="27"/>
  <c r="P494" i="27"/>
  <c r="O494" i="27"/>
  <c r="Q494" i="27" s="1"/>
  <c r="N494" i="27"/>
  <c r="M494" i="27"/>
  <c r="L494" i="27"/>
  <c r="K494" i="27"/>
  <c r="J494" i="27"/>
  <c r="I494" i="27"/>
  <c r="H494" i="27"/>
  <c r="G494" i="27"/>
  <c r="F494" i="27"/>
  <c r="E494" i="27"/>
  <c r="D494" i="27"/>
  <c r="C494" i="27"/>
  <c r="B494" i="27"/>
  <c r="P493" i="27"/>
  <c r="O493" i="27"/>
  <c r="Q493" i="27" s="1"/>
  <c r="N493" i="27"/>
  <c r="M493" i="27"/>
  <c r="L493" i="27"/>
  <c r="K493" i="27"/>
  <c r="J493" i="27"/>
  <c r="I493" i="27"/>
  <c r="H493" i="27"/>
  <c r="G493" i="27"/>
  <c r="F493" i="27"/>
  <c r="E493" i="27"/>
  <c r="D493" i="27"/>
  <c r="C493" i="27"/>
  <c r="B493" i="27"/>
  <c r="P492" i="27"/>
  <c r="O492" i="27"/>
  <c r="Q492" i="27" s="1"/>
  <c r="N492" i="27"/>
  <c r="M492" i="27"/>
  <c r="L492" i="27"/>
  <c r="K492" i="27"/>
  <c r="J492" i="27"/>
  <c r="I492" i="27"/>
  <c r="H492" i="27"/>
  <c r="G492" i="27"/>
  <c r="F492" i="27"/>
  <c r="E492" i="27"/>
  <c r="D492" i="27"/>
  <c r="C492" i="27"/>
  <c r="B492" i="27"/>
  <c r="P491" i="27"/>
  <c r="O491" i="27"/>
  <c r="N491" i="27"/>
  <c r="M491" i="27"/>
  <c r="L491" i="27"/>
  <c r="K491" i="27"/>
  <c r="J491" i="27"/>
  <c r="I491" i="27"/>
  <c r="H491" i="27"/>
  <c r="G491" i="27"/>
  <c r="F491" i="27"/>
  <c r="E491" i="27"/>
  <c r="D491" i="27"/>
  <c r="C491" i="27"/>
  <c r="B491" i="27"/>
  <c r="P490" i="27"/>
  <c r="O490" i="27"/>
  <c r="Q490" i="27" s="1"/>
  <c r="N490" i="27"/>
  <c r="M490" i="27"/>
  <c r="L490" i="27"/>
  <c r="K490" i="27"/>
  <c r="J490" i="27"/>
  <c r="I490" i="27"/>
  <c r="H490" i="27"/>
  <c r="G490" i="27"/>
  <c r="F490" i="27"/>
  <c r="E490" i="27"/>
  <c r="D490" i="27"/>
  <c r="C490" i="27"/>
  <c r="B490" i="27"/>
  <c r="P489" i="27"/>
  <c r="O489" i="27"/>
  <c r="Q489" i="27" s="1"/>
  <c r="N489" i="27"/>
  <c r="M489" i="27"/>
  <c r="L489" i="27"/>
  <c r="K489" i="27"/>
  <c r="J489" i="27"/>
  <c r="I489" i="27"/>
  <c r="H489" i="27"/>
  <c r="G489" i="27"/>
  <c r="F489" i="27"/>
  <c r="E489" i="27"/>
  <c r="D489" i="27"/>
  <c r="C489" i="27"/>
  <c r="B489" i="27"/>
  <c r="P488" i="27"/>
  <c r="O488" i="27"/>
  <c r="N488" i="27"/>
  <c r="M488" i="27"/>
  <c r="L488" i="27"/>
  <c r="K488" i="27"/>
  <c r="J488" i="27"/>
  <c r="I488" i="27"/>
  <c r="H488" i="27"/>
  <c r="G488" i="27"/>
  <c r="F488" i="27"/>
  <c r="E488" i="27"/>
  <c r="D488" i="27"/>
  <c r="C488" i="27"/>
  <c r="B488" i="27"/>
  <c r="P487" i="27"/>
  <c r="O487" i="27"/>
  <c r="Q487" i="27" s="1"/>
  <c r="N487" i="27"/>
  <c r="M487" i="27"/>
  <c r="L487" i="27"/>
  <c r="K487" i="27"/>
  <c r="J487" i="27"/>
  <c r="I487" i="27"/>
  <c r="H487" i="27"/>
  <c r="G487" i="27"/>
  <c r="F487" i="27"/>
  <c r="E487" i="27"/>
  <c r="D487" i="27"/>
  <c r="C487" i="27"/>
  <c r="B487" i="27"/>
  <c r="P486" i="27"/>
  <c r="O486" i="27"/>
  <c r="Q486" i="27" s="1"/>
  <c r="N486" i="27"/>
  <c r="M486" i="27"/>
  <c r="L486" i="27"/>
  <c r="K486" i="27"/>
  <c r="J486" i="27"/>
  <c r="I486" i="27"/>
  <c r="H486" i="27"/>
  <c r="G486" i="27"/>
  <c r="F486" i="27"/>
  <c r="E486" i="27"/>
  <c r="D486" i="27"/>
  <c r="C486" i="27"/>
  <c r="B486" i="27"/>
  <c r="P485" i="27"/>
  <c r="O485" i="27"/>
  <c r="Q485" i="27" s="1"/>
  <c r="N485" i="27"/>
  <c r="M485" i="27"/>
  <c r="L485" i="27"/>
  <c r="K485" i="27"/>
  <c r="J485" i="27"/>
  <c r="I485" i="27"/>
  <c r="H485" i="27"/>
  <c r="G485" i="27"/>
  <c r="F485" i="27"/>
  <c r="E485" i="27"/>
  <c r="D485" i="27"/>
  <c r="C485" i="27"/>
  <c r="B485" i="27"/>
  <c r="P484" i="27"/>
  <c r="O484" i="27"/>
  <c r="Q484" i="27" s="1"/>
  <c r="N484" i="27"/>
  <c r="M484" i="27"/>
  <c r="L484" i="27"/>
  <c r="K484" i="27"/>
  <c r="J484" i="27"/>
  <c r="I484" i="27"/>
  <c r="H484" i="27"/>
  <c r="G484" i="27"/>
  <c r="F484" i="27"/>
  <c r="E484" i="27"/>
  <c r="D484" i="27"/>
  <c r="C484" i="27"/>
  <c r="B484" i="27"/>
  <c r="P483" i="27"/>
  <c r="O483" i="27"/>
  <c r="N483" i="27"/>
  <c r="M483" i="27"/>
  <c r="L483" i="27"/>
  <c r="K483" i="27"/>
  <c r="J483" i="27"/>
  <c r="I483" i="27"/>
  <c r="H483" i="27"/>
  <c r="G483" i="27"/>
  <c r="F483" i="27"/>
  <c r="E483" i="27"/>
  <c r="D483" i="27"/>
  <c r="C483" i="27"/>
  <c r="B483" i="27"/>
  <c r="P482" i="27"/>
  <c r="O482" i="27"/>
  <c r="Q482" i="27" s="1"/>
  <c r="N482" i="27"/>
  <c r="M482" i="27"/>
  <c r="L482" i="27"/>
  <c r="K482" i="27"/>
  <c r="J482" i="27"/>
  <c r="I482" i="27"/>
  <c r="H482" i="27"/>
  <c r="G482" i="27"/>
  <c r="F482" i="27"/>
  <c r="E482" i="27"/>
  <c r="D482" i="27"/>
  <c r="C482" i="27"/>
  <c r="B482" i="27"/>
  <c r="P481" i="27"/>
  <c r="O481" i="27"/>
  <c r="Q481" i="27" s="1"/>
  <c r="N481" i="27"/>
  <c r="M481" i="27"/>
  <c r="L481" i="27"/>
  <c r="K481" i="27"/>
  <c r="J481" i="27"/>
  <c r="I481" i="27"/>
  <c r="H481" i="27"/>
  <c r="G481" i="27"/>
  <c r="F481" i="27"/>
  <c r="E481" i="27"/>
  <c r="D481" i="27"/>
  <c r="C481" i="27"/>
  <c r="B481" i="27"/>
  <c r="P480" i="27"/>
  <c r="O480" i="27"/>
  <c r="N480" i="27"/>
  <c r="M480" i="27"/>
  <c r="L480" i="27"/>
  <c r="K480" i="27"/>
  <c r="J480" i="27"/>
  <c r="I480" i="27"/>
  <c r="H480" i="27"/>
  <c r="G480" i="27"/>
  <c r="F480" i="27"/>
  <c r="E480" i="27"/>
  <c r="D480" i="27"/>
  <c r="C480" i="27"/>
  <c r="B480" i="27"/>
  <c r="P479" i="27"/>
  <c r="O479" i="27"/>
  <c r="Q479" i="27" s="1"/>
  <c r="N479" i="27"/>
  <c r="M479" i="27"/>
  <c r="L479" i="27"/>
  <c r="K479" i="27"/>
  <c r="J479" i="27"/>
  <c r="I479" i="27"/>
  <c r="H479" i="27"/>
  <c r="G479" i="27"/>
  <c r="F479" i="27"/>
  <c r="E479" i="27"/>
  <c r="D479" i="27"/>
  <c r="C479" i="27"/>
  <c r="B479" i="27"/>
  <c r="P478" i="27"/>
  <c r="O478" i="27"/>
  <c r="Q478" i="27" s="1"/>
  <c r="N478" i="27"/>
  <c r="M478" i="27"/>
  <c r="L478" i="27"/>
  <c r="K478" i="27"/>
  <c r="J478" i="27"/>
  <c r="I478" i="27"/>
  <c r="H478" i="27"/>
  <c r="G478" i="27"/>
  <c r="F478" i="27"/>
  <c r="E478" i="27"/>
  <c r="D478" i="27"/>
  <c r="C478" i="27"/>
  <c r="B478" i="27"/>
  <c r="P477" i="27"/>
  <c r="O477" i="27"/>
  <c r="Q477" i="27" s="1"/>
  <c r="N477" i="27"/>
  <c r="M477" i="27"/>
  <c r="L477" i="27"/>
  <c r="K477" i="27"/>
  <c r="J477" i="27"/>
  <c r="I477" i="27"/>
  <c r="H477" i="27"/>
  <c r="G477" i="27"/>
  <c r="F477" i="27"/>
  <c r="E477" i="27"/>
  <c r="D477" i="27"/>
  <c r="C477" i="27"/>
  <c r="B477" i="27"/>
  <c r="P476" i="27"/>
  <c r="O476" i="27"/>
  <c r="Q476" i="27" s="1"/>
  <c r="N476" i="27"/>
  <c r="M476" i="27"/>
  <c r="L476" i="27"/>
  <c r="K476" i="27"/>
  <c r="J476" i="27"/>
  <c r="I476" i="27"/>
  <c r="H476" i="27"/>
  <c r="G476" i="27"/>
  <c r="F476" i="27"/>
  <c r="E476" i="27"/>
  <c r="D476" i="27"/>
  <c r="C476" i="27"/>
  <c r="B476" i="27"/>
  <c r="P475" i="27"/>
  <c r="O475" i="27"/>
  <c r="N475" i="27"/>
  <c r="M475" i="27"/>
  <c r="L475" i="27"/>
  <c r="K475" i="27"/>
  <c r="J475" i="27"/>
  <c r="I475" i="27"/>
  <c r="H475" i="27"/>
  <c r="G475" i="27"/>
  <c r="F475" i="27"/>
  <c r="E475" i="27"/>
  <c r="D475" i="27"/>
  <c r="C475" i="27"/>
  <c r="B475" i="27"/>
  <c r="P474" i="27"/>
  <c r="O474" i="27"/>
  <c r="Q474" i="27" s="1"/>
  <c r="N474" i="27"/>
  <c r="M474" i="27"/>
  <c r="L474" i="27"/>
  <c r="K474" i="27"/>
  <c r="J474" i="27"/>
  <c r="I474" i="27"/>
  <c r="H474" i="27"/>
  <c r="G474" i="27"/>
  <c r="F474" i="27"/>
  <c r="E474" i="27"/>
  <c r="D474" i="27"/>
  <c r="C474" i="27"/>
  <c r="B474" i="27"/>
  <c r="P473" i="27"/>
  <c r="O473" i="27"/>
  <c r="Q473" i="27" s="1"/>
  <c r="N473" i="27"/>
  <c r="M473" i="27"/>
  <c r="L473" i="27"/>
  <c r="K473" i="27"/>
  <c r="J473" i="27"/>
  <c r="I473" i="27"/>
  <c r="H473" i="27"/>
  <c r="G473" i="27"/>
  <c r="F473" i="27"/>
  <c r="E473" i="27"/>
  <c r="D473" i="27"/>
  <c r="C473" i="27"/>
  <c r="B473" i="27"/>
  <c r="P472" i="27"/>
  <c r="O472" i="27"/>
  <c r="N472" i="27"/>
  <c r="M472" i="27"/>
  <c r="L472" i="27"/>
  <c r="K472" i="27"/>
  <c r="J472" i="27"/>
  <c r="I472" i="27"/>
  <c r="H472" i="27"/>
  <c r="G472" i="27"/>
  <c r="F472" i="27"/>
  <c r="E472" i="27"/>
  <c r="D472" i="27"/>
  <c r="C472" i="27"/>
  <c r="B472" i="27"/>
  <c r="P471" i="27"/>
  <c r="O471" i="27"/>
  <c r="Q471" i="27" s="1"/>
  <c r="N471" i="27"/>
  <c r="M471" i="27"/>
  <c r="L471" i="27"/>
  <c r="K471" i="27"/>
  <c r="J471" i="27"/>
  <c r="I471" i="27"/>
  <c r="H471" i="27"/>
  <c r="G471" i="27"/>
  <c r="F471" i="27"/>
  <c r="E471" i="27"/>
  <c r="D471" i="27"/>
  <c r="C471" i="27"/>
  <c r="B471" i="27"/>
  <c r="P470" i="27"/>
  <c r="O470" i="27"/>
  <c r="Q470" i="27" s="1"/>
  <c r="N470" i="27"/>
  <c r="M470" i="27"/>
  <c r="L470" i="27"/>
  <c r="K470" i="27"/>
  <c r="J470" i="27"/>
  <c r="I470" i="27"/>
  <c r="H470" i="27"/>
  <c r="G470" i="27"/>
  <c r="F470" i="27"/>
  <c r="E470" i="27"/>
  <c r="D470" i="27"/>
  <c r="C470" i="27"/>
  <c r="B470" i="27"/>
  <c r="P469" i="27"/>
  <c r="O469" i="27"/>
  <c r="Q469" i="27" s="1"/>
  <c r="N469" i="27"/>
  <c r="M469" i="27"/>
  <c r="L469" i="27"/>
  <c r="K469" i="27"/>
  <c r="J469" i="27"/>
  <c r="I469" i="27"/>
  <c r="H469" i="27"/>
  <c r="G469" i="27"/>
  <c r="F469" i="27"/>
  <c r="E469" i="27"/>
  <c r="D469" i="27"/>
  <c r="C469" i="27"/>
  <c r="B469" i="27"/>
  <c r="P468" i="27"/>
  <c r="O468" i="27"/>
  <c r="Q468" i="27" s="1"/>
  <c r="N468" i="27"/>
  <c r="M468" i="27"/>
  <c r="L468" i="27"/>
  <c r="K468" i="27"/>
  <c r="J468" i="27"/>
  <c r="I468" i="27"/>
  <c r="H468" i="27"/>
  <c r="G468" i="27"/>
  <c r="F468" i="27"/>
  <c r="E468" i="27"/>
  <c r="D468" i="27"/>
  <c r="C468" i="27"/>
  <c r="B468" i="27"/>
  <c r="P467" i="27"/>
  <c r="O467" i="27"/>
  <c r="N467" i="27"/>
  <c r="M467" i="27"/>
  <c r="L467" i="27"/>
  <c r="K467" i="27"/>
  <c r="J467" i="27"/>
  <c r="I467" i="27"/>
  <c r="H467" i="27"/>
  <c r="G467" i="27"/>
  <c r="F467" i="27"/>
  <c r="E467" i="27"/>
  <c r="D467" i="27"/>
  <c r="C467" i="27"/>
  <c r="B467" i="27"/>
  <c r="P466" i="27"/>
  <c r="O466" i="27"/>
  <c r="Q466" i="27" s="1"/>
  <c r="N466" i="27"/>
  <c r="M466" i="27"/>
  <c r="L466" i="27"/>
  <c r="K466" i="27"/>
  <c r="J466" i="27"/>
  <c r="I466" i="27"/>
  <c r="H466" i="27"/>
  <c r="G466" i="27"/>
  <c r="F466" i="27"/>
  <c r="E466" i="27"/>
  <c r="D466" i="27"/>
  <c r="C466" i="27"/>
  <c r="B466" i="27"/>
  <c r="P465" i="27"/>
  <c r="O465" i="27"/>
  <c r="Q465" i="27" s="1"/>
  <c r="N465" i="27"/>
  <c r="M465" i="27"/>
  <c r="L465" i="27"/>
  <c r="K465" i="27"/>
  <c r="J465" i="27"/>
  <c r="I465" i="27"/>
  <c r="H465" i="27"/>
  <c r="G465" i="27"/>
  <c r="F465" i="27"/>
  <c r="E465" i="27"/>
  <c r="D465" i="27"/>
  <c r="C465" i="27"/>
  <c r="B465" i="27"/>
  <c r="P464" i="27"/>
  <c r="O464" i="27"/>
  <c r="N464" i="27"/>
  <c r="M464" i="27"/>
  <c r="L464" i="27"/>
  <c r="K464" i="27"/>
  <c r="J464" i="27"/>
  <c r="I464" i="27"/>
  <c r="H464" i="27"/>
  <c r="G464" i="27"/>
  <c r="F464" i="27"/>
  <c r="E464" i="27"/>
  <c r="D464" i="27"/>
  <c r="C464" i="27"/>
  <c r="B464" i="27"/>
  <c r="P463" i="27"/>
  <c r="O463" i="27"/>
  <c r="Q463" i="27" s="1"/>
  <c r="N463" i="27"/>
  <c r="M463" i="27"/>
  <c r="L463" i="27"/>
  <c r="K463" i="27"/>
  <c r="J463" i="27"/>
  <c r="I463" i="27"/>
  <c r="H463" i="27"/>
  <c r="G463" i="27"/>
  <c r="F463" i="27"/>
  <c r="E463" i="27"/>
  <c r="D463" i="27"/>
  <c r="C463" i="27"/>
  <c r="B463" i="27"/>
  <c r="P462" i="27"/>
  <c r="O462" i="27"/>
  <c r="Q462" i="27" s="1"/>
  <c r="N462" i="27"/>
  <c r="M462" i="27"/>
  <c r="L462" i="27"/>
  <c r="K462" i="27"/>
  <c r="J462" i="27"/>
  <c r="I462" i="27"/>
  <c r="H462" i="27"/>
  <c r="G462" i="27"/>
  <c r="F462" i="27"/>
  <c r="E462" i="27"/>
  <c r="D462" i="27"/>
  <c r="C462" i="27"/>
  <c r="B462" i="27"/>
  <c r="P461" i="27"/>
  <c r="O461" i="27"/>
  <c r="Q461" i="27" s="1"/>
  <c r="N461" i="27"/>
  <c r="M461" i="27"/>
  <c r="L461" i="27"/>
  <c r="K461" i="27"/>
  <c r="J461" i="27"/>
  <c r="I461" i="27"/>
  <c r="H461" i="27"/>
  <c r="G461" i="27"/>
  <c r="F461" i="27"/>
  <c r="E461" i="27"/>
  <c r="D461" i="27"/>
  <c r="C461" i="27"/>
  <c r="B461" i="27"/>
  <c r="P460" i="27"/>
  <c r="O460" i="27"/>
  <c r="Q460" i="27" s="1"/>
  <c r="N460" i="27"/>
  <c r="M460" i="27"/>
  <c r="L460" i="27"/>
  <c r="K460" i="27"/>
  <c r="J460" i="27"/>
  <c r="I460" i="27"/>
  <c r="H460" i="27"/>
  <c r="G460" i="27"/>
  <c r="F460" i="27"/>
  <c r="E460" i="27"/>
  <c r="D460" i="27"/>
  <c r="C460" i="27"/>
  <c r="B460" i="27"/>
  <c r="P459" i="27"/>
  <c r="O459" i="27"/>
  <c r="N459" i="27"/>
  <c r="M459" i="27"/>
  <c r="L459" i="27"/>
  <c r="K459" i="27"/>
  <c r="J459" i="27"/>
  <c r="I459" i="27"/>
  <c r="H459" i="27"/>
  <c r="G459" i="27"/>
  <c r="F459" i="27"/>
  <c r="E459" i="27"/>
  <c r="D459" i="27"/>
  <c r="C459" i="27"/>
  <c r="B459" i="27"/>
  <c r="P458" i="27"/>
  <c r="O458" i="27"/>
  <c r="Q458" i="27" s="1"/>
  <c r="N458" i="27"/>
  <c r="M458" i="27"/>
  <c r="L458" i="27"/>
  <c r="K458" i="27"/>
  <c r="J458" i="27"/>
  <c r="I458" i="27"/>
  <c r="H458" i="27"/>
  <c r="G458" i="27"/>
  <c r="F458" i="27"/>
  <c r="E458" i="27"/>
  <c r="D458" i="27"/>
  <c r="C458" i="27"/>
  <c r="B458" i="27"/>
  <c r="P457" i="27"/>
  <c r="O457" i="27"/>
  <c r="Q457" i="27" s="1"/>
  <c r="N457" i="27"/>
  <c r="M457" i="27"/>
  <c r="L457" i="27"/>
  <c r="K457" i="27"/>
  <c r="J457" i="27"/>
  <c r="I457" i="27"/>
  <c r="H457" i="27"/>
  <c r="G457" i="27"/>
  <c r="F457" i="27"/>
  <c r="E457" i="27"/>
  <c r="D457" i="27"/>
  <c r="C457" i="27"/>
  <c r="B457" i="27"/>
  <c r="P456" i="27"/>
  <c r="O456" i="27"/>
  <c r="Q456" i="27" s="1"/>
  <c r="N456" i="27"/>
  <c r="M456" i="27"/>
  <c r="L456" i="27"/>
  <c r="K456" i="27"/>
  <c r="J456" i="27"/>
  <c r="I456" i="27"/>
  <c r="H456" i="27"/>
  <c r="G456" i="27"/>
  <c r="F456" i="27"/>
  <c r="E456" i="27"/>
  <c r="D456" i="27"/>
  <c r="C456" i="27"/>
  <c r="B456" i="27"/>
  <c r="P455" i="27"/>
  <c r="O455" i="27"/>
  <c r="N455" i="27"/>
  <c r="M455" i="27"/>
  <c r="L455" i="27"/>
  <c r="K455" i="27"/>
  <c r="J455" i="27"/>
  <c r="I455" i="27"/>
  <c r="H455" i="27"/>
  <c r="G455" i="27"/>
  <c r="F455" i="27"/>
  <c r="E455" i="27"/>
  <c r="D455" i="27"/>
  <c r="C455" i="27"/>
  <c r="B455" i="27"/>
  <c r="P454" i="27"/>
  <c r="O454" i="27"/>
  <c r="Q454" i="27" s="1"/>
  <c r="N454" i="27"/>
  <c r="M454" i="27"/>
  <c r="L454" i="27"/>
  <c r="K454" i="27"/>
  <c r="J454" i="27"/>
  <c r="I454" i="27"/>
  <c r="H454" i="27"/>
  <c r="G454" i="27"/>
  <c r="F454" i="27"/>
  <c r="E454" i="27"/>
  <c r="D454" i="27"/>
  <c r="C454" i="27"/>
  <c r="B454" i="27"/>
  <c r="P453" i="27"/>
  <c r="O453" i="27"/>
  <c r="Q453" i="27" s="1"/>
  <c r="N453" i="27"/>
  <c r="M453" i="27"/>
  <c r="L453" i="27"/>
  <c r="K453" i="27"/>
  <c r="J453" i="27"/>
  <c r="I453" i="27"/>
  <c r="H453" i="27"/>
  <c r="G453" i="27"/>
  <c r="F453" i="27"/>
  <c r="E453" i="27"/>
  <c r="D453" i="27"/>
  <c r="C453" i="27"/>
  <c r="B453" i="27"/>
  <c r="P452" i="27"/>
  <c r="O452" i="27"/>
  <c r="Q452" i="27" s="1"/>
  <c r="N452" i="27"/>
  <c r="M452" i="27"/>
  <c r="L452" i="27"/>
  <c r="K452" i="27"/>
  <c r="J452" i="27"/>
  <c r="I452" i="27"/>
  <c r="H452" i="27"/>
  <c r="G452" i="27"/>
  <c r="F452" i="27"/>
  <c r="E452" i="27"/>
  <c r="D452" i="27"/>
  <c r="C452" i="27"/>
  <c r="B452" i="27"/>
  <c r="P451" i="27"/>
  <c r="O451" i="27"/>
  <c r="Q451" i="27" s="1"/>
  <c r="N451" i="27"/>
  <c r="M451" i="27"/>
  <c r="L451" i="27"/>
  <c r="K451" i="27"/>
  <c r="J451" i="27"/>
  <c r="I451" i="27"/>
  <c r="H451" i="27"/>
  <c r="G451" i="27"/>
  <c r="F451" i="27"/>
  <c r="E451" i="27"/>
  <c r="D451" i="27"/>
  <c r="C451" i="27"/>
  <c r="B451" i="27"/>
  <c r="P450" i="27"/>
  <c r="O450" i="27"/>
  <c r="N450" i="27"/>
  <c r="M450" i="27"/>
  <c r="L450" i="27"/>
  <c r="K450" i="27"/>
  <c r="J450" i="27"/>
  <c r="I450" i="27"/>
  <c r="H450" i="27"/>
  <c r="G450" i="27"/>
  <c r="F450" i="27"/>
  <c r="E450" i="27"/>
  <c r="D450" i="27"/>
  <c r="C450" i="27"/>
  <c r="B450" i="27"/>
  <c r="P449" i="27"/>
  <c r="O449" i="27"/>
  <c r="Q449" i="27" s="1"/>
  <c r="N449" i="27"/>
  <c r="M449" i="27"/>
  <c r="L449" i="27"/>
  <c r="K449" i="27"/>
  <c r="J449" i="27"/>
  <c r="I449" i="27"/>
  <c r="H449" i="27"/>
  <c r="G449" i="27"/>
  <c r="F449" i="27"/>
  <c r="E449" i="27"/>
  <c r="D449" i="27"/>
  <c r="C449" i="27"/>
  <c r="B449" i="27"/>
  <c r="P448" i="27"/>
  <c r="O448" i="27"/>
  <c r="Q448" i="27" s="1"/>
  <c r="N448" i="27"/>
  <c r="M448" i="27"/>
  <c r="L448" i="27"/>
  <c r="K448" i="27"/>
  <c r="J448" i="27"/>
  <c r="I448" i="27"/>
  <c r="H448" i="27"/>
  <c r="G448" i="27"/>
  <c r="F448" i="27"/>
  <c r="E448" i="27"/>
  <c r="D448" i="27"/>
  <c r="C448" i="27"/>
  <c r="B448" i="27"/>
  <c r="P447" i="27"/>
  <c r="O447" i="27"/>
  <c r="N447" i="27"/>
  <c r="M447" i="27"/>
  <c r="L447" i="27"/>
  <c r="K447" i="27"/>
  <c r="J447" i="27"/>
  <c r="I447" i="27"/>
  <c r="H447" i="27"/>
  <c r="G447" i="27"/>
  <c r="F447" i="27"/>
  <c r="E447" i="27"/>
  <c r="D447" i="27"/>
  <c r="C447" i="27"/>
  <c r="B447" i="27"/>
  <c r="P446" i="27"/>
  <c r="O446" i="27"/>
  <c r="Q446" i="27" s="1"/>
  <c r="N446" i="27"/>
  <c r="M446" i="27"/>
  <c r="L446" i="27"/>
  <c r="K446" i="27"/>
  <c r="J446" i="27"/>
  <c r="I446" i="27"/>
  <c r="H446" i="27"/>
  <c r="G446" i="27"/>
  <c r="F446" i="27"/>
  <c r="E446" i="27"/>
  <c r="D446" i="27"/>
  <c r="C446" i="27"/>
  <c r="B446" i="27"/>
  <c r="P445" i="27"/>
  <c r="O445" i="27"/>
  <c r="Q445" i="27" s="1"/>
  <c r="N445" i="27"/>
  <c r="M445" i="27"/>
  <c r="L445" i="27"/>
  <c r="K445" i="27"/>
  <c r="J445" i="27"/>
  <c r="I445" i="27"/>
  <c r="H445" i="27"/>
  <c r="G445" i="27"/>
  <c r="F445" i="27"/>
  <c r="E445" i="27"/>
  <c r="D445" i="27"/>
  <c r="C445" i="27"/>
  <c r="B445" i="27"/>
  <c r="P444" i="27"/>
  <c r="O444" i="27"/>
  <c r="Q444" i="27" s="1"/>
  <c r="N444" i="27"/>
  <c r="M444" i="27"/>
  <c r="L444" i="27"/>
  <c r="K444" i="27"/>
  <c r="J444" i="27"/>
  <c r="I444" i="27"/>
  <c r="H444" i="27"/>
  <c r="G444" i="27"/>
  <c r="F444" i="27"/>
  <c r="E444" i="27"/>
  <c r="D444" i="27"/>
  <c r="C444" i="27"/>
  <c r="B444" i="27"/>
  <c r="P443" i="27"/>
  <c r="O443" i="27"/>
  <c r="Q443" i="27" s="1"/>
  <c r="N443" i="27"/>
  <c r="M443" i="27"/>
  <c r="L443" i="27"/>
  <c r="K443" i="27"/>
  <c r="J443" i="27"/>
  <c r="I443" i="27"/>
  <c r="H443" i="27"/>
  <c r="G443" i="27"/>
  <c r="F443" i="27"/>
  <c r="E443" i="27"/>
  <c r="D443" i="27"/>
  <c r="C443" i="27"/>
  <c r="B443" i="27"/>
  <c r="P442" i="27"/>
  <c r="O442" i="27"/>
  <c r="N442" i="27"/>
  <c r="M442" i="27"/>
  <c r="L442" i="27"/>
  <c r="K442" i="27"/>
  <c r="J442" i="27"/>
  <c r="I442" i="27"/>
  <c r="H442" i="27"/>
  <c r="G442" i="27"/>
  <c r="F442" i="27"/>
  <c r="E442" i="27"/>
  <c r="D442" i="27"/>
  <c r="C442" i="27"/>
  <c r="B442" i="27"/>
  <c r="P441" i="27"/>
  <c r="O441" i="27"/>
  <c r="Q441" i="27" s="1"/>
  <c r="N441" i="27"/>
  <c r="M441" i="27"/>
  <c r="L441" i="27"/>
  <c r="K441" i="27"/>
  <c r="J441" i="27"/>
  <c r="I441" i="27"/>
  <c r="H441" i="27"/>
  <c r="G441" i="27"/>
  <c r="F441" i="27"/>
  <c r="E441" i="27"/>
  <c r="D441" i="27"/>
  <c r="C441" i="27"/>
  <c r="B441" i="27"/>
  <c r="P440" i="27"/>
  <c r="O440" i="27"/>
  <c r="Q440" i="27" s="1"/>
  <c r="N440" i="27"/>
  <c r="M440" i="27"/>
  <c r="L440" i="27"/>
  <c r="K440" i="27"/>
  <c r="J440" i="27"/>
  <c r="I440" i="27"/>
  <c r="H440" i="27"/>
  <c r="G440" i="27"/>
  <c r="F440" i="27"/>
  <c r="E440" i="27"/>
  <c r="D440" i="27"/>
  <c r="C440" i="27"/>
  <c r="B440" i="27"/>
  <c r="P439" i="27"/>
  <c r="O439" i="27"/>
  <c r="N439" i="27"/>
  <c r="M439" i="27"/>
  <c r="L439" i="27"/>
  <c r="K439" i="27"/>
  <c r="J439" i="27"/>
  <c r="I439" i="27"/>
  <c r="H439" i="27"/>
  <c r="G439" i="27"/>
  <c r="F439" i="27"/>
  <c r="E439" i="27"/>
  <c r="D439" i="27"/>
  <c r="C439" i="27"/>
  <c r="B439" i="27"/>
  <c r="P438" i="27"/>
  <c r="Q438" i="27" s="1"/>
  <c r="O438" i="27"/>
  <c r="N438" i="27"/>
  <c r="M438" i="27"/>
  <c r="L438" i="27"/>
  <c r="K438" i="27"/>
  <c r="J438" i="27"/>
  <c r="I438" i="27"/>
  <c r="H438" i="27"/>
  <c r="G438" i="27"/>
  <c r="F438" i="27"/>
  <c r="E438" i="27"/>
  <c r="D438" i="27"/>
  <c r="C438" i="27"/>
  <c r="B438" i="27"/>
  <c r="P437" i="27"/>
  <c r="Q437" i="27" s="1"/>
  <c r="O437" i="27"/>
  <c r="N437" i="27"/>
  <c r="M437" i="27"/>
  <c r="L437" i="27"/>
  <c r="K437" i="27"/>
  <c r="J437" i="27"/>
  <c r="I437" i="27"/>
  <c r="H437" i="27"/>
  <c r="G437" i="27"/>
  <c r="F437" i="27"/>
  <c r="E437" i="27"/>
  <c r="D437" i="27"/>
  <c r="C437" i="27"/>
  <c r="B437" i="27"/>
  <c r="P436" i="27"/>
  <c r="Q436" i="27" s="1"/>
  <c r="O436" i="27"/>
  <c r="N436" i="27"/>
  <c r="M436" i="27"/>
  <c r="L436" i="27"/>
  <c r="K436" i="27"/>
  <c r="J436" i="27"/>
  <c r="I436" i="27"/>
  <c r="H436" i="27"/>
  <c r="G436" i="27"/>
  <c r="F436" i="27"/>
  <c r="E436" i="27"/>
  <c r="D436" i="27"/>
  <c r="C436" i="27"/>
  <c r="B436" i="27"/>
  <c r="P435" i="27"/>
  <c r="Q435" i="27" s="1"/>
  <c r="O435" i="27"/>
  <c r="N435" i="27"/>
  <c r="M435" i="27"/>
  <c r="L435" i="27"/>
  <c r="K435" i="27"/>
  <c r="J435" i="27"/>
  <c r="I435" i="27"/>
  <c r="H435" i="27"/>
  <c r="G435" i="27"/>
  <c r="F435" i="27"/>
  <c r="E435" i="27"/>
  <c r="D435" i="27"/>
  <c r="C435" i="27"/>
  <c r="B435" i="27"/>
  <c r="P434" i="27"/>
  <c r="Q434" i="27" s="1"/>
  <c r="O434" i="27"/>
  <c r="N434" i="27"/>
  <c r="M434" i="27"/>
  <c r="L434" i="27"/>
  <c r="K434" i="27"/>
  <c r="J434" i="27"/>
  <c r="I434" i="27"/>
  <c r="H434" i="27"/>
  <c r="G434" i="27"/>
  <c r="F434" i="27"/>
  <c r="E434" i="27"/>
  <c r="D434" i="27"/>
  <c r="C434" i="27"/>
  <c r="B434" i="27"/>
  <c r="P433" i="27"/>
  <c r="Q433" i="27" s="1"/>
  <c r="O433" i="27"/>
  <c r="N433" i="27"/>
  <c r="M433" i="27"/>
  <c r="L433" i="27"/>
  <c r="K433" i="27"/>
  <c r="J433" i="27"/>
  <c r="I433" i="27"/>
  <c r="H433" i="27"/>
  <c r="G433" i="27"/>
  <c r="F433" i="27"/>
  <c r="E433" i="27"/>
  <c r="D433" i="27"/>
  <c r="C433" i="27"/>
  <c r="B433" i="27"/>
  <c r="P432" i="27"/>
  <c r="Q432" i="27" s="1"/>
  <c r="O432" i="27"/>
  <c r="N432" i="27"/>
  <c r="M432" i="27"/>
  <c r="L432" i="27"/>
  <c r="K432" i="27"/>
  <c r="J432" i="27"/>
  <c r="I432" i="27"/>
  <c r="H432" i="27"/>
  <c r="G432" i="27"/>
  <c r="F432" i="27"/>
  <c r="E432" i="27"/>
  <c r="D432" i="27"/>
  <c r="C432" i="27"/>
  <c r="B432" i="27"/>
  <c r="P431" i="27"/>
  <c r="Q431" i="27" s="1"/>
  <c r="O431" i="27"/>
  <c r="N431" i="27"/>
  <c r="M431" i="27"/>
  <c r="L431" i="27"/>
  <c r="K431" i="27"/>
  <c r="J431" i="27"/>
  <c r="I431" i="27"/>
  <c r="H431" i="27"/>
  <c r="G431" i="27"/>
  <c r="F431" i="27"/>
  <c r="E431" i="27"/>
  <c r="D431" i="27"/>
  <c r="C431" i="27"/>
  <c r="B431" i="27"/>
  <c r="P430" i="27"/>
  <c r="Q430" i="27" s="1"/>
  <c r="O430" i="27"/>
  <c r="N430" i="27"/>
  <c r="M430" i="27"/>
  <c r="L430" i="27"/>
  <c r="K430" i="27"/>
  <c r="J430" i="27"/>
  <c r="I430" i="27"/>
  <c r="H430" i="27"/>
  <c r="G430" i="27"/>
  <c r="F430" i="27"/>
  <c r="E430" i="27"/>
  <c r="D430" i="27"/>
  <c r="C430" i="27"/>
  <c r="B430" i="27"/>
  <c r="P429" i="27"/>
  <c r="Q429" i="27" s="1"/>
  <c r="O429" i="27"/>
  <c r="N429" i="27"/>
  <c r="M429" i="27"/>
  <c r="L429" i="27"/>
  <c r="K429" i="27"/>
  <c r="J429" i="27"/>
  <c r="I429" i="27"/>
  <c r="H429" i="27"/>
  <c r="G429" i="27"/>
  <c r="F429" i="27"/>
  <c r="E429" i="27"/>
  <c r="D429" i="27"/>
  <c r="C429" i="27"/>
  <c r="B429" i="27"/>
  <c r="P428" i="27"/>
  <c r="Q428" i="27" s="1"/>
  <c r="O428" i="27"/>
  <c r="N428" i="27"/>
  <c r="M428" i="27"/>
  <c r="L428" i="27"/>
  <c r="K428" i="27"/>
  <c r="J428" i="27"/>
  <c r="I428" i="27"/>
  <c r="H428" i="27"/>
  <c r="G428" i="27"/>
  <c r="F428" i="27"/>
  <c r="E428" i="27"/>
  <c r="D428" i="27"/>
  <c r="C428" i="27"/>
  <c r="B428" i="27"/>
  <c r="P427" i="27"/>
  <c r="Q427" i="27" s="1"/>
  <c r="O427" i="27"/>
  <c r="N427" i="27"/>
  <c r="M427" i="27"/>
  <c r="L427" i="27"/>
  <c r="K427" i="27"/>
  <c r="J427" i="27"/>
  <c r="I427" i="27"/>
  <c r="H427" i="27"/>
  <c r="G427" i="27"/>
  <c r="F427" i="27"/>
  <c r="E427" i="27"/>
  <c r="D427" i="27"/>
  <c r="C427" i="27"/>
  <c r="B427" i="27"/>
  <c r="P426" i="27"/>
  <c r="Q426" i="27" s="1"/>
  <c r="O426" i="27"/>
  <c r="N426" i="27"/>
  <c r="M426" i="27"/>
  <c r="L426" i="27"/>
  <c r="K426" i="27"/>
  <c r="J426" i="27"/>
  <c r="I426" i="27"/>
  <c r="H426" i="27"/>
  <c r="G426" i="27"/>
  <c r="F426" i="27"/>
  <c r="E426" i="27"/>
  <c r="D426" i="27"/>
  <c r="C426" i="27"/>
  <c r="B426" i="27"/>
  <c r="P425" i="27"/>
  <c r="Q425" i="27" s="1"/>
  <c r="O425" i="27"/>
  <c r="N425" i="27"/>
  <c r="M425" i="27"/>
  <c r="L425" i="27"/>
  <c r="K425" i="27"/>
  <c r="J425" i="27"/>
  <c r="I425" i="27"/>
  <c r="H425" i="27"/>
  <c r="G425" i="27"/>
  <c r="F425" i="27"/>
  <c r="E425" i="27"/>
  <c r="D425" i="27"/>
  <c r="C425" i="27"/>
  <c r="B425" i="27"/>
  <c r="P424" i="27"/>
  <c r="Q424" i="27" s="1"/>
  <c r="O424" i="27"/>
  <c r="N424" i="27"/>
  <c r="M424" i="27"/>
  <c r="L424" i="27"/>
  <c r="K424" i="27"/>
  <c r="J424" i="27"/>
  <c r="I424" i="27"/>
  <c r="H424" i="27"/>
  <c r="G424" i="27"/>
  <c r="F424" i="27"/>
  <c r="E424" i="27"/>
  <c r="D424" i="27"/>
  <c r="C424" i="27"/>
  <c r="B424" i="27"/>
  <c r="P423" i="27"/>
  <c r="Q423" i="27" s="1"/>
  <c r="O423" i="27"/>
  <c r="N423" i="27"/>
  <c r="M423" i="27"/>
  <c r="L423" i="27"/>
  <c r="K423" i="27"/>
  <c r="J423" i="27"/>
  <c r="I423" i="27"/>
  <c r="H423" i="27"/>
  <c r="G423" i="27"/>
  <c r="F423" i="27"/>
  <c r="E423" i="27"/>
  <c r="D423" i="27"/>
  <c r="C423" i="27"/>
  <c r="B423" i="27"/>
  <c r="P422" i="27"/>
  <c r="Q422" i="27" s="1"/>
  <c r="O422" i="27"/>
  <c r="N422" i="27"/>
  <c r="M422" i="27"/>
  <c r="L422" i="27"/>
  <c r="K422" i="27"/>
  <c r="J422" i="27"/>
  <c r="I422" i="27"/>
  <c r="H422" i="27"/>
  <c r="G422" i="27"/>
  <c r="F422" i="27"/>
  <c r="E422" i="27"/>
  <c r="D422" i="27"/>
  <c r="C422" i="27"/>
  <c r="B422" i="27"/>
  <c r="P421" i="27"/>
  <c r="Q421" i="27" s="1"/>
  <c r="O421" i="27"/>
  <c r="N421" i="27"/>
  <c r="M421" i="27"/>
  <c r="L421" i="27"/>
  <c r="K421" i="27"/>
  <c r="J421" i="27"/>
  <c r="I421" i="27"/>
  <c r="H421" i="27"/>
  <c r="G421" i="27"/>
  <c r="F421" i="27"/>
  <c r="E421" i="27"/>
  <c r="D421" i="27"/>
  <c r="C421" i="27"/>
  <c r="B421" i="27"/>
  <c r="P420" i="27"/>
  <c r="Q420" i="27" s="1"/>
  <c r="O420" i="27"/>
  <c r="N420" i="27"/>
  <c r="M420" i="27"/>
  <c r="L420" i="27"/>
  <c r="K420" i="27"/>
  <c r="J420" i="27"/>
  <c r="I420" i="27"/>
  <c r="H420" i="27"/>
  <c r="G420" i="27"/>
  <c r="F420" i="27"/>
  <c r="E420" i="27"/>
  <c r="D420" i="27"/>
  <c r="C420" i="27"/>
  <c r="B420" i="27"/>
  <c r="P419" i="27"/>
  <c r="Q419" i="27" s="1"/>
  <c r="O419" i="27"/>
  <c r="N419" i="27"/>
  <c r="M419" i="27"/>
  <c r="L419" i="27"/>
  <c r="K419" i="27"/>
  <c r="J419" i="27"/>
  <c r="I419" i="27"/>
  <c r="H419" i="27"/>
  <c r="G419" i="27"/>
  <c r="F419" i="27"/>
  <c r="E419" i="27"/>
  <c r="D419" i="27"/>
  <c r="C419" i="27"/>
  <c r="B419" i="27"/>
  <c r="P418" i="27"/>
  <c r="Q418" i="27" s="1"/>
  <c r="O418" i="27"/>
  <c r="N418" i="27"/>
  <c r="M418" i="27"/>
  <c r="L418" i="27"/>
  <c r="K418" i="27"/>
  <c r="J418" i="27"/>
  <c r="I418" i="27"/>
  <c r="H418" i="27"/>
  <c r="G418" i="27"/>
  <c r="F418" i="27"/>
  <c r="E418" i="27"/>
  <c r="D418" i="27"/>
  <c r="C418" i="27"/>
  <c r="B418" i="27"/>
  <c r="P417" i="27"/>
  <c r="Q417" i="27" s="1"/>
  <c r="O417" i="27"/>
  <c r="N417" i="27"/>
  <c r="M417" i="27"/>
  <c r="L417" i="27"/>
  <c r="K417" i="27"/>
  <c r="J417" i="27"/>
  <c r="I417" i="27"/>
  <c r="H417" i="27"/>
  <c r="G417" i="27"/>
  <c r="F417" i="27"/>
  <c r="E417" i="27"/>
  <c r="D417" i="27"/>
  <c r="C417" i="27"/>
  <c r="B417" i="27"/>
  <c r="P416" i="27"/>
  <c r="Q416" i="27" s="1"/>
  <c r="O416" i="27"/>
  <c r="N416" i="27"/>
  <c r="M416" i="27"/>
  <c r="L416" i="27"/>
  <c r="K416" i="27"/>
  <c r="J416" i="27"/>
  <c r="I416" i="27"/>
  <c r="H416" i="27"/>
  <c r="G416" i="27"/>
  <c r="F416" i="27"/>
  <c r="E416" i="27"/>
  <c r="D416" i="27"/>
  <c r="C416" i="27"/>
  <c r="B416" i="27"/>
  <c r="P415" i="27"/>
  <c r="Q415" i="27" s="1"/>
  <c r="O415" i="27"/>
  <c r="N415" i="27"/>
  <c r="M415" i="27"/>
  <c r="L415" i="27"/>
  <c r="K415" i="27"/>
  <c r="J415" i="27"/>
  <c r="I415" i="27"/>
  <c r="H415" i="27"/>
  <c r="G415" i="27"/>
  <c r="F415" i="27"/>
  <c r="E415" i="27"/>
  <c r="D415" i="27"/>
  <c r="C415" i="27"/>
  <c r="B415" i="27"/>
  <c r="P414" i="27"/>
  <c r="Q414" i="27" s="1"/>
  <c r="O414" i="27"/>
  <c r="N414" i="27"/>
  <c r="M414" i="27"/>
  <c r="L414" i="27"/>
  <c r="K414" i="27"/>
  <c r="J414" i="27"/>
  <c r="I414" i="27"/>
  <c r="H414" i="27"/>
  <c r="G414" i="27"/>
  <c r="F414" i="27"/>
  <c r="E414" i="27"/>
  <c r="D414" i="27"/>
  <c r="C414" i="27"/>
  <c r="B414" i="27"/>
  <c r="P413" i="27"/>
  <c r="Q413" i="27" s="1"/>
  <c r="O413" i="27"/>
  <c r="N413" i="27"/>
  <c r="M413" i="27"/>
  <c r="L413" i="27"/>
  <c r="K413" i="27"/>
  <c r="J413" i="27"/>
  <c r="I413" i="27"/>
  <c r="H413" i="27"/>
  <c r="G413" i="27"/>
  <c r="F413" i="27"/>
  <c r="E413" i="27"/>
  <c r="D413" i="27"/>
  <c r="C413" i="27"/>
  <c r="B413" i="27"/>
  <c r="P412" i="27"/>
  <c r="Q412" i="27" s="1"/>
  <c r="O412" i="27"/>
  <c r="N412" i="27"/>
  <c r="M412" i="27"/>
  <c r="L412" i="27"/>
  <c r="K412" i="27"/>
  <c r="J412" i="27"/>
  <c r="I412" i="27"/>
  <c r="H412" i="27"/>
  <c r="G412" i="27"/>
  <c r="F412" i="27"/>
  <c r="E412" i="27"/>
  <c r="D412" i="27"/>
  <c r="C412" i="27"/>
  <c r="B412" i="27"/>
  <c r="P411" i="27"/>
  <c r="Q411" i="27" s="1"/>
  <c r="O411" i="27"/>
  <c r="N411" i="27"/>
  <c r="M411" i="27"/>
  <c r="L411" i="27"/>
  <c r="K411" i="27"/>
  <c r="J411" i="27"/>
  <c r="I411" i="27"/>
  <c r="H411" i="27"/>
  <c r="G411" i="27"/>
  <c r="F411" i="27"/>
  <c r="E411" i="27"/>
  <c r="D411" i="27"/>
  <c r="C411" i="27"/>
  <c r="B411" i="27"/>
  <c r="P410" i="27"/>
  <c r="Q410" i="27" s="1"/>
  <c r="O410" i="27"/>
  <c r="N410" i="27"/>
  <c r="M410" i="27"/>
  <c r="L410" i="27"/>
  <c r="K410" i="27"/>
  <c r="J410" i="27"/>
  <c r="I410" i="27"/>
  <c r="H410" i="27"/>
  <c r="G410" i="27"/>
  <c r="F410" i="27"/>
  <c r="E410" i="27"/>
  <c r="D410" i="27"/>
  <c r="C410" i="27"/>
  <c r="B410" i="27"/>
  <c r="P409" i="27"/>
  <c r="Q409" i="27" s="1"/>
  <c r="O409" i="27"/>
  <c r="N409" i="27"/>
  <c r="M409" i="27"/>
  <c r="L409" i="27"/>
  <c r="K409" i="27"/>
  <c r="J409" i="27"/>
  <c r="I409" i="27"/>
  <c r="H409" i="27"/>
  <c r="G409" i="27"/>
  <c r="F409" i="27"/>
  <c r="E409" i="27"/>
  <c r="D409" i="27"/>
  <c r="C409" i="27"/>
  <c r="B409" i="27"/>
  <c r="P408" i="27"/>
  <c r="Q408" i="27" s="1"/>
  <c r="O408" i="27"/>
  <c r="N408" i="27"/>
  <c r="M408" i="27"/>
  <c r="L408" i="27"/>
  <c r="K408" i="27"/>
  <c r="J408" i="27"/>
  <c r="I408" i="27"/>
  <c r="H408" i="27"/>
  <c r="G408" i="27"/>
  <c r="F408" i="27"/>
  <c r="E408" i="27"/>
  <c r="D408" i="27"/>
  <c r="C408" i="27"/>
  <c r="B408" i="27"/>
  <c r="P407" i="27"/>
  <c r="Q407" i="27" s="1"/>
  <c r="O407" i="27"/>
  <c r="N407" i="27"/>
  <c r="M407" i="27"/>
  <c r="L407" i="27"/>
  <c r="K407" i="27"/>
  <c r="J407" i="27"/>
  <c r="I407" i="27"/>
  <c r="H407" i="27"/>
  <c r="G407" i="27"/>
  <c r="F407" i="27"/>
  <c r="E407" i="27"/>
  <c r="D407" i="27"/>
  <c r="C407" i="27"/>
  <c r="B407" i="27"/>
  <c r="P406" i="27"/>
  <c r="Q406" i="27" s="1"/>
  <c r="O406" i="27"/>
  <c r="N406" i="27"/>
  <c r="M406" i="27"/>
  <c r="L406" i="27"/>
  <c r="K406" i="27"/>
  <c r="J406" i="27"/>
  <c r="I406" i="27"/>
  <c r="H406" i="27"/>
  <c r="G406" i="27"/>
  <c r="F406" i="27"/>
  <c r="E406" i="27"/>
  <c r="D406" i="27"/>
  <c r="C406" i="27"/>
  <c r="B406" i="27"/>
  <c r="P405" i="27"/>
  <c r="Q405" i="27" s="1"/>
  <c r="O405" i="27"/>
  <c r="N405" i="27"/>
  <c r="M405" i="27"/>
  <c r="L405" i="27"/>
  <c r="K405" i="27"/>
  <c r="J405" i="27"/>
  <c r="I405" i="27"/>
  <c r="H405" i="27"/>
  <c r="G405" i="27"/>
  <c r="F405" i="27"/>
  <c r="E405" i="27"/>
  <c r="D405" i="27"/>
  <c r="C405" i="27"/>
  <c r="B405" i="27"/>
  <c r="P404" i="27"/>
  <c r="Q404" i="27" s="1"/>
  <c r="O404" i="27"/>
  <c r="N404" i="27"/>
  <c r="M404" i="27"/>
  <c r="L404" i="27"/>
  <c r="K404" i="27"/>
  <c r="J404" i="27"/>
  <c r="I404" i="27"/>
  <c r="H404" i="27"/>
  <c r="G404" i="27"/>
  <c r="F404" i="27"/>
  <c r="E404" i="27"/>
  <c r="D404" i="27"/>
  <c r="C404" i="27"/>
  <c r="B404" i="27"/>
  <c r="P403" i="27"/>
  <c r="Q403" i="27" s="1"/>
  <c r="O403" i="27"/>
  <c r="N403" i="27"/>
  <c r="M403" i="27"/>
  <c r="L403" i="27"/>
  <c r="K403" i="27"/>
  <c r="J403" i="27"/>
  <c r="I403" i="27"/>
  <c r="H403" i="27"/>
  <c r="G403" i="27"/>
  <c r="F403" i="27"/>
  <c r="E403" i="27"/>
  <c r="D403" i="27"/>
  <c r="C403" i="27"/>
  <c r="B403" i="27"/>
  <c r="P402" i="27"/>
  <c r="Q402" i="27" s="1"/>
  <c r="O402" i="27"/>
  <c r="N402" i="27"/>
  <c r="M402" i="27"/>
  <c r="L402" i="27"/>
  <c r="K402" i="27"/>
  <c r="J402" i="27"/>
  <c r="I402" i="27"/>
  <c r="H402" i="27"/>
  <c r="G402" i="27"/>
  <c r="F402" i="27"/>
  <c r="E402" i="27"/>
  <c r="D402" i="27"/>
  <c r="C402" i="27"/>
  <c r="B402" i="27"/>
  <c r="P401" i="27"/>
  <c r="Q401" i="27" s="1"/>
  <c r="O401" i="27"/>
  <c r="N401" i="27"/>
  <c r="M401" i="27"/>
  <c r="L401" i="27"/>
  <c r="K401" i="27"/>
  <c r="J401" i="27"/>
  <c r="I401" i="27"/>
  <c r="H401" i="27"/>
  <c r="G401" i="27"/>
  <c r="F401" i="27"/>
  <c r="E401" i="27"/>
  <c r="D401" i="27"/>
  <c r="C401" i="27"/>
  <c r="B401" i="27"/>
  <c r="P400" i="27"/>
  <c r="Q400" i="27" s="1"/>
  <c r="O400" i="27"/>
  <c r="N400" i="27"/>
  <c r="M400" i="27"/>
  <c r="L400" i="27"/>
  <c r="K400" i="27"/>
  <c r="J400" i="27"/>
  <c r="I400" i="27"/>
  <c r="H400" i="27"/>
  <c r="G400" i="27"/>
  <c r="F400" i="27"/>
  <c r="E400" i="27"/>
  <c r="D400" i="27"/>
  <c r="C400" i="27"/>
  <c r="B400" i="27"/>
  <c r="P399" i="27"/>
  <c r="Q399" i="27" s="1"/>
  <c r="O399" i="27"/>
  <c r="N399" i="27"/>
  <c r="M399" i="27"/>
  <c r="L399" i="27"/>
  <c r="K399" i="27"/>
  <c r="J399" i="27"/>
  <c r="I399" i="27"/>
  <c r="H399" i="27"/>
  <c r="G399" i="27"/>
  <c r="F399" i="27"/>
  <c r="E399" i="27"/>
  <c r="D399" i="27"/>
  <c r="C399" i="27"/>
  <c r="B399" i="27"/>
  <c r="P398" i="27"/>
  <c r="Q398" i="27" s="1"/>
  <c r="O398" i="27"/>
  <c r="N398" i="27"/>
  <c r="M398" i="27"/>
  <c r="L398" i="27"/>
  <c r="K398" i="27"/>
  <c r="J398" i="27"/>
  <c r="I398" i="27"/>
  <c r="H398" i="27"/>
  <c r="G398" i="27"/>
  <c r="F398" i="27"/>
  <c r="E398" i="27"/>
  <c r="D398" i="27"/>
  <c r="C398" i="27"/>
  <c r="B398" i="27"/>
  <c r="P397" i="27"/>
  <c r="Q397" i="27" s="1"/>
  <c r="O397" i="27"/>
  <c r="N397" i="27"/>
  <c r="M397" i="27"/>
  <c r="L397" i="27"/>
  <c r="K397" i="27"/>
  <c r="J397" i="27"/>
  <c r="I397" i="27"/>
  <c r="H397" i="27"/>
  <c r="G397" i="27"/>
  <c r="F397" i="27"/>
  <c r="E397" i="27"/>
  <c r="D397" i="27"/>
  <c r="C397" i="27"/>
  <c r="B397" i="27"/>
  <c r="P396" i="27"/>
  <c r="Q396" i="27" s="1"/>
  <c r="O396" i="27"/>
  <c r="N396" i="27"/>
  <c r="M396" i="27"/>
  <c r="L396" i="27"/>
  <c r="K396" i="27"/>
  <c r="J396" i="27"/>
  <c r="I396" i="27"/>
  <c r="H396" i="27"/>
  <c r="G396" i="27"/>
  <c r="F396" i="27"/>
  <c r="E396" i="27"/>
  <c r="D396" i="27"/>
  <c r="C396" i="27"/>
  <c r="B396" i="27"/>
  <c r="P395" i="27"/>
  <c r="Q395" i="27" s="1"/>
  <c r="O395" i="27"/>
  <c r="N395" i="27"/>
  <c r="M395" i="27"/>
  <c r="L395" i="27"/>
  <c r="K395" i="27"/>
  <c r="J395" i="27"/>
  <c r="I395" i="27"/>
  <c r="H395" i="27"/>
  <c r="G395" i="27"/>
  <c r="F395" i="27"/>
  <c r="E395" i="27"/>
  <c r="D395" i="27"/>
  <c r="C395" i="27"/>
  <c r="B395" i="27"/>
  <c r="P394" i="27"/>
  <c r="Q394" i="27" s="1"/>
  <c r="O394" i="27"/>
  <c r="N394" i="27"/>
  <c r="M394" i="27"/>
  <c r="L394" i="27"/>
  <c r="K394" i="27"/>
  <c r="J394" i="27"/>
  <c r="I394" i="27"/>
  <c r="H394" i="27"/>
  <c r="G394" i="27"/>
  <c r="F394" i="27"/>
  <c r="E394" i="27"/>
  <c r="D394" i="27"/>
  <c r="C394" i="27"/>
  <c r="B394" i="27"/>
  <c r="P393" i="27"/>
  <c r="Q393" i="27" s="1"/>
  <c r="O393" i="27"/>
  <c r="N393" i="27"/>
  <c r="M393" i="27"/>
  <c r="L393" i="27"/>
  <c r="K393" i="27"/>
  <c r="J393" i="27"/>
  <c r="I393" i="27"/>
  <c r="H393" i="27"/>
  <c r="G393" i="27"/>
  <c r="F393" i="27"/>
  <c r="E393" i="27"/>
  <c r="D393" i="27"/>
  <c r="C393" i="27"/>
  <c r="B393" i="27"/>
  <c r="P392" i="27"/>
  <c r="Q392" i="27" s="1"/>
  <c r="O392" i="27"/>
  <c r="N392" i="27"/>
  <c r="M392" i="27"/>
  <c r="L392" i="27"/>
  <c r="K392" i="27"/>
  <c r="J392" i="27"/>
  <c r="I392" i="27"/>
  <c r="H392" i="27"/>
  <c r="G392" i="27"/>
  <c r="F392" i="27"/>
  <c r="E392" i="27"/>
  <c r="D392" i="27"/>
  <c r="C392" i="27"/>
  <c r="B392" i="27"/>
  <c r="P391" i="27"/>
  <c r="Q391" i="27" s="1"/>
  <c r="O391" i="27"/>
  <c r="N391" i="27"/>
  <c r="M391" i="27"/>
  <c r="L391" i="27"/>
  <c r="K391" i="27"/>
  <c r="J391" i="27"/>
  <c r="I391" i="27"/>
  <c r="H391" i="27"/>
  <c r="G391" i="27"/>
  <c r="F391" i="27"/>
  <c r="E391" i="27"/>
  <c r="D391" i="27"/>
  <c r="C391" i="27"/>
  <c r="B391" i="27"/>
  <c r="P390" i="27"/>
  <c r="Q390" i="27" s="1"/>
  <c r="O390" i="27"/>
  <c r="N390" i="27"/>
  <c r="M390" i="27"/>
  <c r="L390" i="27"/>
  <c r="K390" i="27"/>
  <c r="J390" i="27"/>
  <c r="I390" i="27"/>
  <c r="H390" i="27"/>
  <c r="G390" i="27"/>
  <c r="F390" i="27"/>
  <c r="E390" i="27"/>
  <c r="D390" i="27"/>
  <c r="C390" i="27"/>
  <c r="B390" i="27"/>
  <c r="P389" i="27"/>
  <c r="Q389" i="27" s="1"/>
  <c r="O389" i="27"/>
  <c r="N389" i="27"/>
  <c r="M389" i="27"/>
  <c r="L389" i="27"/>
  <c r="K389" i="27"/>
  <c r="J389" i="27"/>
  <c r="I389" i="27"/>
  <c r="H389" i="27"/>
  <c r="G389" i="27"/>
  <c r="F389" i="27"/>
  <c r="E389" i="27"/>
  <c r="D389" i="27"/>
  <c r="C389" i="27"/>
  <c r="B389" i="27"/>
  <c r="P388" i="27"/>
  <c r="Q388" i="27" s="1"/>
  <c r="O388" i="27"/>
  <c r="N388" i="27"/>
  <c r="M388" i="27"/>
  <c r="L388" i="27"/>
  <c r="K388" i="27"/>
  <c r="J388" i="27"/>
  <c r="I388" i="27"/>
  <c r="H388" i="27"/>
  <c r="G388" i="27"/>
  <c r="F388" i="27"/>
  <c r="E388" i="27"/>
  <c r="D388" i="27"/>
  <c r="C388" i="27"/>
  <c r="B388" i="27"/>
  <c r="P387" i="27"/>
  <c r="Q387" i="27" s="1"/>
  <c r="O387" i="27"/>
  <c r="N387" i="27"/>
  <c r="M387" i="27"/>
  <c r="L387" i="27"/>
  <c r="K387" i="27"/>
  <c r="J387" i="27"/>
  <c r="I387" i="27"/>
  <c r="H387" i="27"/>
  <c r="G387" i="27"/>
  <c r="F387" i="27"/>
  <c r="E387" i="27"/>
  <c r="D387" i="27"/>
  <c r="C387" i="27"/>
  <c r="B387" i="27"/>
  <c r="P386" i="27"/>
  <c r="Q386" i="27" s="1"/>
  <c r="O386" i="27"/>
  <c r="N386" i="27"/>
  <c r="M386" i="27"/>
  <c r="L386" i="27"/>
  <c r="K386" i="27"/>
  <c r="J386" i="27"/>
  <c r="I386" i="27"/>
  <c r="H386" i="27"/>
  <c r="G386" i="27"/>
  <c r="F386" i="27"/>
  <c r="E386" i="27"/>
  <c r="D386" i="27"/>
  <c r="C386" i="27"/>
  <c r="B386" i="27"/>
  <c r="P385" i="27"/>
  <c r="Q385" i="27" s="1"/>
  <c r="O385" i="27"/>
  <c r="N385" i="27"/>
  <c r="M385" i="27"/>
  <c r="L385" i="27"/>
  <c r="K385" i="27"/>
  <c r="J385" i="27"/>
  <c r="I385" i="27"/>
  <c r="H385" i="27"/>
  <c r="G385" i="27"/>
  <c r="F385" i="27"/>
  <c r="E385" i="27"/>
  <c r="D385" i="27"/>
  <c r="C385" i="27"/>
  <c r="B385" i="27"/>
  <c r="P384" i="27"/>
  <c r="Q384" i="27" s="1"/>
  <c r="O384" i="27"/>
  <c r="N384" i="27"/>
  <c r="M384" i="27"/>
  <c r="L384" i="27"/>
  <c r="K384" i="27"/>
  <c r="J384" i="27"/>
  <c r="I384" i="27"/>
  <c r="H384" i="27"/>
  <c r="G384" i="27"/>
  <c r="F384" i="27"/>
  <c r="E384" i="27"/>
  <c r="D384" i="27"/>
  <c r="C384" i="27"/>
  <c r="B384" i="27"/>
  <c r="P383" i="27"/>
  <c r="Q383" i="27" s="1"/>
  <c r="O383" i="27"/>
  <c r="N383" i="27"/>
  <c r="M383" i="27"/>
  <c r="L383" i="27"/>
  <c r="K383" i="27"/>
  <c r="J383" i="27"/>
  <c r="I383" i="27"/>
  <c r="H383" i="27"/>
  <c r="G383" i="27"/>
  <c r="F383" i="27"/>
  <c r="E383" i="27"/>
  <c r="D383" i="27"/>
  <c r="C383" i="27"/>
  <c r="B383" i="27"/>
  <c r="P382" i="27"/>
  <c r="Q382" i="27" s="1"/>
  <c r="O382" i="27"/>
  <c r="N382" i="27"/>
  <c r="M382" i="27"/>
  <c r="L382" i="27"/>
  <c r="K382" i="27"/>
  <c r="J382" i="27"/>
  <c r="I382" i="27"/>
  <c r="H382" i="27"/>
  <c r="G382" i="27"/>
  <c r="F382" i="27"/>
  <c r="E382" i="27"/>
  <c r="D382" i="27"/>
  <c r="C382" i="27"/>
  <c r="B382" i="27"/>
  <c r="P381" i="27"/>
  <c r="Q381" i="27" s="1"/>
  <c r="O381" i="27"/>
  <c r="N381" i="27"/>
  <c r="M381" i="27"/>
  <c r="L381" i="27"/>
  <c r="K381" i="27"/>
  <c r="J381" i="27"/>
  <c r="I381" i="27"/>
  <c r="H381" i="27"/>
  <c r="G381" i="27"/>
  <c r="F381" i="27"/>
  <c r="E381" i="27"/>
  <c r="D381" i="27"/>
  <c r="C381" i="27"/>
  <c r="B381" i="27"/>
  <c r="P380" i="27"/>
  <c r="Q380" i="27" s="1"/>
  <c r="O380" i="27"/>
  <c r="N380" i="27"/>
  <c r="M380" i="27"/>
  <c r="L380" i="27"/>
  <c r="K380" i="27"/>
  <c r="J380" i="27"/>
  <c r="I380" i="27"/>
  <c r="H380" i="27"/>
  <c r="G380" i="27"/>
  <c r="F380" i="27"/>
  <c r="E380" i="27"/>
  <c r="D380" i="27"/>
  <c r="C380" i="27"/>
  <c r="B380" i="27"/>
  <c r="P379" i="27"/>
  <c r="Q379" i="27" s="1"/>
  <c r="O379" i="27"/>
  <c r="N379" i="27"/>
  <c r="M379" i="27"/>
  <c r="L379" i="27"/>
  <c r="K379" i="27"/>
  <c r="J379" i="27"/>
  <c r="I379" i="27"/>
  <c r="H379" i="27"/>
  <c r="G379" i="27"/>
  <c r="F379" i="27"/>
  <c r="E379" i="27"/>
  <c r="D379" i="27"/>
  <c r="C379" i="27"/>
  <c r="B379" i="27"/>
  <c r="P378" i="27"/>
  <c r="Q378" i="27" s="1"/>
  <c r="O378" i="27"/>
  <c r="N378" i="27"/>
  <c r="M378" i="27"/>
  <c r="L378" i="27"/>
  <c r="K378" i="27"/>
  <c r="J378" i="27"/>
  <c r="I378" i="27"/>
  <c r="H378" i="27"/>
  <c r="G378" i="27"/>
  <c r="F378" i="27"/>
  <c r="E378" i="27"/>
  <c r="D378" i="27"/>
  <c r="C378" i="27"/>
  <c r="B378" i="27"/>
  <c r="P377" i="27"/>
  <c r="Q377" i="27" s="1"/>
  <c r="O377" i="27"/>
  <c r="N377" i="27"/>
  <c r="M377" i="27"/>
  <c r="L377" i="27"/>
  <c r="K377" i="27"/>
  <c r="J377" i="27"/>
  <c r="I377" i="27"/>
  <c r="H377" i="27"/>
  <c r="G377" i="27"/>
  <c r="F377" i="27"/>
  <c r="E377" i="27"/>
  <c r="D377" i="27"/>
  <c r="C377" i="27"/>
  <c r="B377" i="27"/>
  <c r="P376" i="27"/>
  <c r="Q376" i="27" s="1"/>
  <c r="O376" i="27"/>
  <c r="N376" i="27"/>
  <c r="M376" i="27"/>
  <c r="L376" i="27"/>
  <c r="K376" i="27"/>
  <c r="J376" i="27"/>
  <c r="I376" i="27"/>
  <c r="H376" i="27"/>
  <c r="G376" i="27"/>
  <c r="F376" i="27"/>
  <c r="E376" i="27"/>
  <c r="D376" i="27"/>
  <c r="C376" i="27"/>
  <c r="B376" i="27"/>
  <c r="P375" i="27"/>
  <c r="Q375" i="27" s="1"/>
  <c r="O375" i="27"/>
  <c r="N375" i="27"/>
  <c r="M375" i="27"/>
  <c r="L375" i="27"/>
  <c r="K375" i="27"/>
  <c r="J375" i="27"/>
  <c r="I375" i="27"/>
  <c r="H375" i="27"/>
  <c r="G375" i="27"/>
  <c r="F375" i="27"/>
  <c r="E375" i="27"/>
  <c r="D375" i="27"/>
  <c r="C375" i="27"/>
  <c r="B375" i="27"/>
  <c r="P374" i="27"/>
  <c r="Q374" i="27" s="1"/>
  <c r="O374" i="27"/>
  <c r="N374" i="27"/>
  <c r="M374" i="27"/>
  <c r="L374" i="27"/>
  <c r="K374" i="27"/>
  <c r="J374" i="27"/>
  <c r="I374" i="27"/>
  <c r="H374" i="27"/>
  <c r="G374" i="27"/>
  <c r="F374" i="27"/>
  <c r="E374" i="27"/>
  <c r="D374" i="27"/>
  <c r="C374" i="27"/>
  <c r="B374" i="27"/>
  <c r="P373" i="27"/>
  <c r="Q373" i="27" s="1"/>
  <c r="O373" i="27"/>
  <c r="N373" i="27"/>
  <c r="M373" i="27"/>
  <c r="L373" i="27"/>
  <c r="K373" i="27"/>
  <c r="J373" i="27"/>
  <c r="I373" i="27"/>
  <c r="H373" i="27"/>
  <c r="G373" i="27"/>
  <c r="F373" i="27"/>
  <c r="E373" i="27"/>
  <c r="D373" i="27"/>
  <c r="C373" i="27"/>
  <c r="B373" i="27"/>
  <c r="P372" i="27"/>
  <c r="Q372" i="27" s="1"/>
  <c r="O372" i="27"/>
  <c r="N372" i="27"/>
  <c r="M372" i="27"/>
  <c r="L372" i="27"/>
  <c r="K372" i="27"/>
  <c r="J372" i="27"/>
  <c r="I372" i="27"/>
  <c r="H372" i="27"/>
  <c r="G372" i="27"/>
  <c r="F372" i="27"/>
  <c r="E372" i="27"/>
  <c r="D372" i="27"/>
  <c r="C372" i="27"/>
  <c r="B372" i="27"/>
  <c r="P371" i="27"/>
  <c r="Q371" i="27" s="1"/>
  <c r="O371" i="27"/>
  <c r="N371" i="27"/>
  <c r="M371" i="27"/>
  <c r="L371" i="27"/>
  <c r="K371" i="27"/>
  <c r="J371" i="27"/>
  <c r="I371" i="27"/>
  <c r="H371" i="27"/>
  <c r="G371" i="27"/>
  <c r="F371" i="27"/>
  <c r="E371" i="27"/>
  <c r="D371" i="27"/>
  <c r="C371" i="27"/>
  <c r="B371" i="27"/>
  <c r="P370" i="27"/>
  <c r="Q370" i="27" s="1"/>
  <c r="O370" i="27"/>
  <c r="N370" i="27"/>
  <c r="M370" i="27"/>
  <c r="L370" i="27"/>
  <c r="K370" i="27"/>
  <c r="J370" i="27"/>
  <c r="I370" i="27"/>
  <c r="H370" i="27"/>
  <c r="G370" i="27"/>
  <c r="F370" i="27"/>
  <c r="E370" i="27"/>
  <c r="D370" i="27"/>
  <c r="C370" i="27"/>
  <c r="B370" i="27"/>
  <c r="P369" i="27"/>
  <c r="Q369" i="27" s="1"/>
  <c r="O369" i="27"/>
  <c r="N369" i="27"/>
  <c r="M369" i="27"/>
  <c r="L369" i="27"/>
  <c r="K369" i="27"/>
  <c r="J369" i="27"/>
  <c r="I369" i="27"/>
  <c r="H369" i="27"/>
  <c r="G369" i="27"/>
  <c r="F369" i="27"/>
  <c r="E369" i="27"/>
  <c r="D369" i="27"/>
  <c r="C369" i="27"/>
  <c r="B369" i="27"/>
  <c r="P368" i="27"/>
  <c r="Q368" i="27" s="1"/>
  <c r="O368" i="27"/>
  <c r="N368" i="27"/>
  <c r="M368" i="27"/>
  <c r="L368" i="27"/>
  <c r="K368" i="27"/>
  <c r="J368" i="27"/>
  <c r="I368" i="27"/>
  <c r="H368" i="27"/>
  <c r="G368" i="27"/>
  <c r="F368" i="27"/>
  <c r="E368" i="27"/>
  <c r="D368" i="27"/>
  <c r="C368" i="27"/>
  <c r="B368" i="27"/>
  <c r="P367" i="27"/>
  <c r="Q367" i="27" s="1"/>
  <c r="O367" i="27"/>
  <c r="N367" i="27"/>
  <c r="M367" i="27"/>
  <c r="L367" i="27"/>
  <c r="K367" i="27"/>
  <c r="J367" i="27"/>
  <c r="I367" i="27"/>
  <c r="H367" i="27"/>
  <c r="G367" i="27"/>
  <c r="F367" i="27"/>
  <c r="E367" i="27"/>
  <c r="D367" i="27"/>
  <c r="C367" i="27"/>
  <c r="B367" i="27"/>
  <c r="P366" i="27"/>
  <c r="Q366" i="27" s="1"/>
  <c r="O366" i="27"/>
  <c r="N366" i="27"/>
  <c r="M366" i="27"/>
  <c r="L366" i="27"/>
  <c r="K366" i="27"/>
  <c r="J366" i="27"/>
  <c r="I366" i="27"/>
  <c r="H366" i="27"/>
  <c r="G366" i="27"/>
  <c r="F366" i="27"/>
  <c r="E366" i="27"/>
  <c r="D366" i="27"/>
  <c r="C366" i="27"/>
  <c r="B366" i="27"/>
  <c r="P365" i="27"/>
  <c r="Q365" i="27" s="1"/>
  <c r="O365" i="27"/>
  <c r="N365" i="27"/>
  <c r="M365" i="27"/>
  <c r="L365" i="27"/>
  <c r="K365" i="27"/>
  <c r="J365" i="27"/>
  <c r="I365" i="27"/>
  <c r="H365" i="27"/>
  <c r="G365" i="27"/>
  <c r="F365" i="27"/>
  <c r="E365" i="27"/>
  <c r="D365" i="27"/>
  <c r="C365" i="27"/>
  <c r="B365" i="27"/>
  <c r="P364" i="27"/>
  <c r="Q364" i="27" s="1"/>
  <c r="O364" i="27"/>
  <c r="N364" i="27"/>
  <c r="M364" i="27"/>
  <c r="L364" i="27"/>
  <c r="K364" i="27"/>
  <c r="J364" i="27"/>
  <c r="I364" i="27"/>
  <c r="H364" i="27"/>
  <c r="G364" i="27"/>
  <c r="F364" i="27"/>
  <c r="E364" i="27"/>
  <c r="D364" i="27"/>
  <c r="C364" i="27"/>
  <c r="B364" i="27"/>
  <c r="P363" i="27"/>
  <c r="Q363" i="27" s="1"/>
  <c r="O363" i="27"/>
  <c r="N363" i="27"/>
  <c r="M363" i="27"/>
  <c r="L363" i="27"/>
  <c r="K363" i="27"/>
  <c r="J363" i="27"/>
  <c r="I363" i="27"/>
  <c r="H363" i="27"/>
  <c r="G363" i="27"/>
  <c r="F363" i="27"/>
  <c r="E363" i="27"/>
  <c r="D363" i="27"/>
  <c r="C363" i="27"/>
  <c r="B363" i="27"/>
  <c r="P362" i="27"/>
  <c r="Q362" i="27" s="1"/>
  <c r="O362" i="27"/>
  <c r="N362" i="27"/>
  <c r="M362" i="27"/>
  <c r="L362" i="27"/>
  <c r="K362" i="27"/>
  <c r="J362" i="27"/>
  <c r="I362" i="27"/>
  <c r="H362" i="27"/>
  <c r="G362" i="27"/>
  <c r="F362" i="27"/>
  <c r="E362" i="27"/>
  <c r="D362" i="27"/>
  <c r="C362" i="27"/>
  <c r="B362" i="27"/>
  <c r="P361" i="27"/>
  <c r="Q361" i="27" s="1"/>
  <c r="O361" i="27"/>
  <c r="N361" i="27"/>
  <c r="M361" i="27"/>
  <c r="L361" i="27"/>
  <c r="K361" i="27"/>
  <c r="J361" i="27"/>
  <c r="I361" i="27"/>
  <c r="H361" i="27"/>
  <c r="G361" i="27"/>
  <c r="F361" i="27"/>
  <c r="E361" i="27"/>
  <c r="D361" i="27"/>
  <c r="C361" i="27"/>
  <c r="B361" i="27"/>
  <c r="P360" i="27"/>
  <c r="Q360" i="27" s="1"/>
  <c r="O360" i="27"/>
  <c r="N360" i="27"/>
  <c r="M360" i="27"/>
  <c r="L360" i="27"/>
  <c r="K360" i="27"/>
  <c r="J360" i="27"/>
  <c r="I360" i="27"/>
  <c r="H360" i="27"/>
  <c r="G360" i="27"/>
  <c r="F360" i="27"/>
  <c r="E360" i="27"/>
  <c r="D360" i="27"/>
  <c r="C360" i="27"/>
  <c r="B360" i="27"/>
  <c r="P359" i="27"/>
  <c r="Q359" i="27" s="1"/>
  <c r="O359" i="27"/>
  <c r="N359" i="27"/>
  <c r="M359" i="27"/>
  <c r="L359" i="27"/>
  <c r="K359" i="27"/>
  <c r="J359" i="27"/>
  <c r="I359" i="27"/>
  <c r="H359" i="27"/>
  <c r="G359" i="27"/>
  <c r="F359" i="27"/>
  <c r="E359" i="27"/>
  <c r="D359" i="27"/>
  <c r="C359" i="27"/>
  <c r="B359" i="27"/>
  <c r="P358" i="27"/>
  <c r="Q358" i="27" s="1"/>
  <c r="O358" i="27"/>
  <c r="N358" i="27"/>
  <c r="M358" i="27"/>
  <c r="L358" i="27"/>
  <c r="K358" i="27"/>
  <c r="J358" i="27"/>
  <c r="I358" i="27"/>
  <c r="H358" i="27"/>
  <c r="G358" i="27"/>
  <c r="F358" i="27"/>
  <c r="E358" i="27"/>
  <c r="D358" i="27"/>
  <c r="C358" i="27"/>
  <c r="B358" i="27"/>
  <c r="P357" i="27"/>
  <c r="Q357" i="27" s="1"/>
  <c r="O357" i="27"/>
  <c r="N357" i="27"/>
  <c r="M357" i="27"/>
  <c r="L357" i="27"/>
  <c r="K357" i="27"/>
  <c r="J357" i="27"/>
  <c r="I357" i="27"/>
  <c r="H357" i="27"/>
  <c r="G357" i="27"/>
  <c r="F357" i="27"/>
  <c r="E357" i="27"/>
  <c r="D357" i="27"/>
  <c r="C357" i="27"/>
  <c r="B357" i="27"/>
  <c r="P356" i="27"/>
  <c r="Q356" i="27" s="1"/>
  <c r="O356" i="27"/>
  <c r="N356" i="27"/>
  <c r="M356" i="27"/>
  <c r="L356" i="27"/>
  <c r="K356" i="27"/>
  <c r="J356" i="27"/>
  <c r="I356" i="27"/>
  <c r="H356" i="27"/>
  <c r="G356" i="27"/>
  <c r="F356" i="27"/>
  <c r="E356" i="27"/>
  <c r="D356" i="27"/>
  <c r="C356" i="27"/>
  <c r="B356" i="27"/>
  <c r="P355" i="27"/>
  <c r="Q355" i="27" s="1"/>
  <c r="O355" i="27"/>
  <c r="N355" i="27"/>
  <c r="M355" i="27"/>
  <c r="L355" i="27"/>
  <c r="K355" i="27"/>
  <c r="J355" i="27"/>
  <c r="I355" i="27"/>
  <c r="H355" i="27"/>
  <c r="G355" i="27"/>
  <c r="F355" i="27"/>
  <c r="E355" i="27"/>
  <c r="D355" i="27"/>
  <c r="C355" i="27"/>
  <c r="B355" i="27"/>
  <c r="P354" i="27"/>
  <c r="Q354" i="27" s="1"/>
  <c r="O354" i="27"/>
  <c r="N354" i="27"/>
  <c r="M354" i="27"/>
  <c r="L354" i="27"/>
  <c r="K354" i="27"/>
  <c r="J354" i="27"/>
  <c r="I354" i="27"/>
  <c r="H354" i="27"/>
  <c r="G354" i="27"/>
  <c r="F354" i="27"/>
  <c r="E354" i="27"/>
  <c r="D354" i="27"/>
  <c r="C354" i="27"/>
  <c r="B354" i="27"/>
  <c r="P353" i="27"/>
  <c r="Q353" i="27" s="1"/>
  <c r="O353" i="27"/>
  <c r="N353" i="27"/>
  <c r="M353" i="27"/>
  <c r="L353" i="27"/>
  <c r="K353" i="27"/>
  <c r="J353" i="27"/>
  <c r="I353" i="27"/>
  <c r="H353" i="27"/>
  <c r="G353" i="27"/>
  <c r="F353" i="27"/>
  <c r="E353" i="27"/>
  <c r="D353" i="27"/>
  <c r="C353" i="27"/>
  <c r="B353" i="27"/>
  <c r="P352" i="27"/>
  <c r="Q352" i="27" s="1"/>
  <c r="O352" i="27"/>
  <c r="N352" i="27"/>
  <c r="M352" i="27"/>
  <c r="L352" i="27"/>
  <c r="K352" i="27"/>
  <c r="J352" i="27"/>
  <c r="I352" i="27"/>
  <c r="H352" i="27"/>
  <c r="G352" i="27"/>
  <c r="F352" i="27"/>
  <c r="E352" i="27"/>
  <c r="D352" i="27"/>
  <c r="C352" i="27"/>
  <c r="B352" i="27"/>
  <c r="P351" i="27"/>
  <c r="Q351" i="27" s="1"/>
  <c r="O351" i="27"/>
  <c r="N351" i="27"/>
  <c r="M351" i="27"/>
  <c r="L351" i="27"/>
  <c r="K351" i="27"/>
  <c r="J351" i="27"/>
  <c r="I351" i="27"/>
  <c r="H351" i="27"/>
  <c r="G351" i="27"/>
  <c r="F351" i="27"/>
  <c r="E351" i="27"/>
  <c r="D351" i="27"/>
  <c r="C351" i="27"/>
  <c r="B351" i="27"/>
  <c r="P350" i="27"/>
  <c r="Q350" i="27" s="1"/>
  <c r="O350" i="27"/>
  <c r="N350" i="27"/>
  <c r="M350" i="27"/>
  <c r="L350" i="27"/>
  <c r="K350" i="27"/>
  <c r="J350" i="27"/>
  <c r="I350" i="27"/>
  <c r="H350" i="27"/>
  <c r="G350" i="27"/>
  <c r="F350" i="27"/>
  <c r="E350" i="27"/>
  <c r="D350" i="27"/>
  <c r="C350" i="27"/>
  <c r="B350" i="27"/>
  <c r="P349" i="27"/>
  <c r="Q349" i="27" s="1"/>
  <c r="O349" i="27"/>
  <c r="N349" i="27"/>
  <c r="M349" i="27"/>
  <c r="L349" i="27"/>
  <c r="K349" i="27"/>
  <c r="J349" i="27"/>
  <c r="I349" i="27"/>
  <c r="H349" i="27"/>
  <c r="G349" i="27"/>
  <c r="F349" i="27"/>
  <c r="E349" i="27"/>
  <c r="D349" i="27"/>
  <c r="C349" i="27"/>
  <c r="B349" i="27"/>
  <c r="P348" i="27"/>
  <c r="Q348" i="27" s="1"/>
  <c r="O348" i="27"/>
  <c r="N348" i="27"/>
  <c r="M348" i="27"/>
  <c r="L348" i="27"/>
  <c r="K348" i="27"/>
  <c r="J348" i="27"/>
  <c r="I348" i="27"/>
  <c r="H348" i="27"/>
  <c r="G348" i="27"/>
  <c r="F348" i="27"/>
  <c r="E348" i="27"/>
  <c r="D348" i="27"/>
  <c r="C348" i="27"/>
  <c r="B348" i="27"/>
  <c r="P347" i="27"/>
  <c r="Q347" i="27" s="1"/>
  <c r="O347" i="27"/>
  <c r="N347" i="27"/>
  <c r="M347" i="27"/>
  <c r="L347" i="27"/>
  <c r="K347" i="27"/>
  <c r="J347" i="27"/>
  <c r="I347" i="27"/>
  <c r="H347" i="27"/>
  <c r="G347" i="27"/>
  <c r="F347" i="27"/>
  <c r="E347" i="27"/>
  <c r="D347" i="27"/>
  <c r="C347" i="27"/>
  <c r="B347" i="27"/>
  <c r="P346" i="27"/>
  <c r="Q346" i="27" s="1"/>
  <c r="O346" i="27"/>
  <c r="N346" i="27"/>
  <c r="M346" i="27"/>
  <c r="L346" i="27"/>
  <c r="K346" i="27"/>
  <c r="J346" i="27"/>
  <c r="I346" i="27"/>
  <c r="H346" i="27"/>
  <c r="G346" i="27"/>
  <c r="F346" i="27"/>
  <c r="E346" i="27"/>
  <c r="D346" i="27"/>
  <c r="C346" i="27"/>
  <c r="B346" i="27"/>
  <c r="P345" i="27"/>
  <c r="Q345" i="27" s="1"/>
  <c r="O345" i="27"/>
  <c r="N345" i="27"/>
  <c r="M345" i="27"/>
  <c r="L345" i="27"/>
  <c r="K345" i="27"/>
  <c r="J345" i="27"/>
  <c r="I345" i="27"/>
  <c r="H345" i="27"/>
  <c r="G345" i="27"/>
  <c r="F345" i="27"/>
  <c r="E345" i="27"/>
  <c r="D345" i="27"/>
  <c r="C345" i="27"/>
  <c r="B345" i="27"/>
  <c r="P344" i="27"/>
  <c r="Q344" i="27" s="1"/>
  <c r="O344" i="27"/>
  <c r="N344" i="27"/>
  <c r="M344" i="27"/>
  <c r="L344" i="27"/>
  <c r="K344" i="27"/>
  <c r="J344" i="27"/>
  <c r="I344" i="27"/>
  <c r="H344" i="27"/>
  <c r="G344" i="27"/>
  <c r="F344" i="27"/>
  <c r="E344" i="27"/>
  <c r="D344" i="27"/>
  <c r="C344" i="27"/>
  <c r="B344" i="27"/>
  <c r="P343" i="27"/>
  <c r="Q343" i="27" s="1"/>
  <c r="O343" i="27"/>
  <c r="N343" i="27"/>
  <c r="M343" i="27"/>
  <c r="L343" i="27"/>
  <c r="K343" i="27"/>
  <c r="J343" i="27"/>
  <c r="I343" i="27"/>
  <c r="H343" i="27"/>
  <c r="G343" i="27"/>
  <c r="F343" i="27"/>
  <c r="E343" i="27"/>
  <c r="D343" i="27"/>
  <c r="C343" i="27"/>
  <c r="B343" i="27"/>
  <c r="P342" i="27"/>
  <c r="Q342" i="27" s="1"/>
  <c r="O342" i="27"/>
  <c r="N342" i="27"/>
  <c r="M342" i="27"/>
  <c r="L342" i="27"/>
  <c r="K342" i="27"/>
  <c r="J342" i="27"/>
  <c r="I342" i="27"/>
  <c r="H342" i="27"/>
  <c r="G342" i="27"/>
  <c r="F342" i="27"/>
  <c r="E342" i="27"/>
  <c r="D342" i="27"/>
  <c r="C342" i="27"/>
  <c r="B342" i="27"/>
  <c r="P341" i="27"/>
  <c r="Q341" i="27" s="1"/>
  <c r="O341" i="27"/>
  <c r="N341" i="27"/>
  <c r="M341" i="27"/>
  <c r="L341" i="27"/>
  <c r="K341" i="27"/>
  <c r="J341" i="27"/>
  <c r="I341" i="27"/>
  <c r="H341" i="27"/>
  <c r="G341" i="27"/>
  <c r="F341" i="27"/>
  <c r="E341" i="27"/>
  <c r="D341" i="27"/>
  <c r="C341" i="27"/>
  <c r="B341" i="27"/>
  <c r="P340" i="27"/>
  <c r="Q340" i="27" s="1"/>
  <c r="O340" i="27"/>
  <c r="N340" i="27"/>
  <c r="M340" i="27"/>
  <c r="L340" i="27"/>
  <c r="K340" i="27"/>
  <c r="J340" i="27"/>
  <c r="I340" i="27"/>
  <c r="H340" i="27"/>
  <c r="G340" i="27"/>
  <c r="F340" i="27"/>
  <c r="E340" i="27"/>
  <c r="D340" i="27"/>
  <c r="C340" i="27"/>
  <c r="B340" i="27"/>
  <c r="P339" i="27"/>
  <c r="Q339" i="27" s="1"/>
  <c r="O339" i="27"/>
  <c r="N339" i="27"/>
  <c r="M339" i="27"/>
  <c r="L339" i="27"/>
  <c r="K339" i="27"/>
  <c r="J339" i="27"/>
  <c r="I339" i="27"/>
  <c r="H339" i="27"/>
  <c r="G339" i="27"/>
  <c r="F339" i="27"/>
  <c r="E339" i="27"/>
  <c r="D339" i="27"/>
  <c r="C339" i="27"/>
  <c r="B339" i="27"/>
  <c r="P338" i="27"/>
  <c r="Q338" i="27" s="1"/>
  <c r="O338" i="27"/>
  <c r="N338" i="27"/>
  <c r="M338" i="27"/>
  <c r="L338" i="27"/>
  <c r="K338" i="27"/>
  <c r="J338" i="27"/>
  <c r="I338" i="27"/>
  <c r="H338" i="27"/>
  <c r="G338" i="27"/>
  <c r="F338" i="27"/>
  <c r="E338" i="27"/>
  <c r="D338" i="27"/>
  <c r="C338" i="27"/>
  <c r="B338" i="27"/>
  <c r="P337" i="27"/>
  <c r="Q337" i="27" s="1"/>
  <c r="O337" i="27"/>
  <c r="N337" i="27"/>
  <c r="M337" i="27"/>
  <c r="L337" i="27"/>
  <c r="K337" i="27"/>
  <c r="J337" i="27"/>
  <c r="I337" i="27"/>
  <c r="H337" i="27"/>
  <c r="G337" i="27"/>
  <c r="F337" i="27"/>
  <c r="E337" i="27"/>
  <c r="D337" i="27"/>
  <c r="C337" i="27"/>
  <c r="B337" i="27"/>
  <c r="P336" i="27"/>
  <c r="Q336" i="27" s="1"/>
  <c r="O336" i="27"/>
  <c r="N336" i="27"/>
  <c r="M336" i="27"/>
  <c r="L336" i="27"/>
  <c r="K336" i="27"/>
  <c r="J336" i="27"/>
  <c r="I336" i="27"/>
  <c r="H336" i="27"/>
  <c r="G336" i="27"/>
  <c r="F336" i="27"/>
  <c r="E336" i="27"/>
  <c r="D336" i="27"/>
  <c r="C336" i="27"/>
  <c r="B336" i="27"/>
  <c r="P335" i="27"/>
  <c r="Q335" i="27" s="1"/>
  <c r="O335" i="27"/>
  <c r="N335" i="27"/>
  <c r="M335" i="27"/>
  <c r="L335" i="27"/>
  <c r="K335" i="27"/>
  <c r="J335" i="27"/>
  <c r="I335" i="27"/>
  <c r="H335" i="27"/>
  <c r="G335" i="27"/>
  <c r="F335" i="27"/>
  <c r="E335" i="27"/>
  <c r="D335" i="27"/>
  <c r="C335" i="27"/>
  <c r="B335" i="27"/>
  <c r="P334" i="27"/>
  <c r="Q334" i="27" s="1"/>
  <c r="O334" i="27"/>
  <c r="N334" i="27"/>
  <c r="M334" i="27"/>
  <c r="L334" i="27"/>
  <c r="K334" i="27"/>
  <c r="J334" i="27"/>
  <c r="I334" i="27"/>
  <c r="H334" i="27"/>
  <c r="G334" i="27"/>
  <c r="F334" i="27"/>
  <c r="E334" i="27"/>
  <c r="D334" i="27"/>
  <c r="C334" i="27"/>
  <c r="B334" i="27"/>
  <c r="P333" i="27"/>
  <c r="Q333" i="27" s="1"/>
  <c r="O333" i="27"/>
  <c r="N333" i="27"/>
  <c r="M333" i="27"/>
  <c r="L333" i="27"/>
  <c r="K333" i="27"/>
  <c r="J333" i="27"/>
  <c r="I333" i="27"/>
  <c r="H333" i="27"/>
  <c r="G333" i="27"/>
  <c r="F333" i="27"/>
  <c r="E333" i="27"/>
  <c r="D333" i="27"/>
  <c r="C333" i="27"/>
  <c r="B333" i="27"/>
  <c r="P332" i="27"/>
  <c r="Q332" i="27" s="1"/>
  <c r="O332" i="27"/>
  <c r="N332" i="27"/>
  <c r="M332" i="27"/>
  <c r="L332" i="27"/>
  <c r="K332" i="27"/>
  <c r="J332" i="27"/>
  <c r="I332" i="27"/>
  <c r="H332" i="27"/>
  <c r="G332" i="27"/>
  <c r="F332" i="27"/>
  <c r="E332" i="27"/>
  <c r="D332" i="27"/>
  <c r="C332" i="27"/>
  <c r="B332" i="27"/>
  <c r="P331" i="27"/>
  <c r="Q331" i="27" s="1"/>
  <c r="O331" i="27"/>
  <c r="N331" i="27"/>
  <c r="M331" i="27"/>
  <c r="L331" i="27"/>
  <c r="K331" i="27"/>
  <c r="J331" i="27"/>
  <c r="I331" i="27"/>
  <c r="H331" i="27"/>
  <c r="G331" i="27"/>
  <c r="F331" i="27"/>
  <c r="E331" i="27"/>
  <c r="D331" i="27"/>
  <c r="C331" i="27"/>
  <c r="B331" i="27"/>
  <c r="P330" i="27"/>
  <c r="Q330" i="27" s="1"/>
  <c r="O330" i="27"/>
  <c r="N330" i="27"/>
  <c r="M330" i="27"/>
  <c r="L330" i="27"/>
  <c r="K330" i="27"/>
  <c r="J330" i="27"/>
  <c r="I330" i="27"/>
  <c r="H330" i="27"/>
  <c r="G330" i="27"/>
  <c r="F330" i="27"/>
  <c r="E330" i="27"/>
  <c r="D330" i="27"/>
  <c r="C330" i="27"/>
  <c r="B330" i="27"/>
  <c r="P329" i="27"/>
  <c r="Q329" i="27" s="1"/>
  <c r="O329" i="27"/>
  <c r="N329" i="27"/>
  <c r="M329" i="27"/>
  <c r="L329" i="27"/>
  <c r="K329" i="27"/>
  <c r="J329" i="27"/>
  <c r="I329" i="27"/>
  <c r="H329" i="27"/>
  <c r="G329" i="27"/>
  <c r="F329" i="27"/>
  <c r="E329" i="27"/>
  <c r="D329" i="27"/>
  <c r="C329" i="27"/>
  <c r="B329" i="27"/>
  <c r="P328" i="27"/>
  <c r="Q328" i="27" s="1"/>
  <c r="O328" i="27"/>
  <c r="N328" i="27"/>
  <c r="M328" i="27"/>
  <c r="L328" i="27"/>
  <c r="K328" i="27"/>
  <c r="J328" i="27"/>
  <c r="I328" i="27"/>
  <c r="H328" i="27"/>
  <c r="G328" i="27"/>
  <c r="F328" i="27"/>
  <c r="E328" i="27"/>
  <c r="D328" i="27"/>
  <c r="C328" i="27"/>
  <c r="B328" i="27"/>
  <c r="P327" i="27"/>
  <c r="Q327" i="27" s="1"/>
  <c r="O327" i="27"/>
  <c r="N327" i="27"/>
  <c r="M327" i="27"/>
  <c r="L327" i="27"/>
  <c r="K327" i="27"/>
  <c r="J327" i="27"/>
  <c r="I327" i="27"/>
  <c r="H327" i="27"/>
  <c r="G327" i="27"/>
  <c r="F327" i="27"/>
  <c r="E327" i="27"/>
  <c r="D327" i="27"/>
  <c r="C327" i="27"/>
  <c r="B327" i="27"/>
  <c r="P326" i="27"/>
  <c r="Q326" i="27" s="1"/>
  <c r="O326" i="27"/>
  <c r="N326" i="27"/>
  <c r="M326" i="27"/>
  <c r="L326" i="27"/>
  <c r="K326" i="27"/>
  <c r="J326" i="27"/>
  <c r="I326" i="27"/>
  <c r="H326" i="27"/>
  <c r="G326" i="27"/>
  <c r="F326" i="27"/>
  <c r="E326" i="27"/>
  <c r="D326" i="27"/>
  <c r="C326" i="27"/>
  <c r="B326" i="27"/>
  <c r="P325" i="27"/>
  <c r="Q325" i="27" s="1"/>
  <c r="O325" i="27"/>
  <c r="N325" i="27"/>
  <c r="M325" i="27"/>
  <c r="L325" i="27"/>
  <c r="K325" i="27"/>
  <c r="J325" i="27"/>
  <c r="I325" i="27"/>
  <c r="H325" i="27"/>
  <c r="G325" i="27"/>
  <c r="F325" i="27"/>
  <c r="E325" i="27"/>
  <c r="D325" i="27"/>
  <c r="C325" i="27"/>
  <c r="B325" i="27"/>
  <c r="P324" i="27"/>
  <c r="Q324" i="27" s="1"/>
  <c r="O324" i="27"/>
  <c r="N324" i="27"/>
  <c r="M324" i="27"/>
  <c r="L324" i="27"/>
  <c r="K324" i="27"/>
  <c r="J324" i="27"/>
  <c r="I324" i="27"/>
  <c r="H324" i="27"/>
  <c r="G324" i="27"/>
  <c r="F324" i="27"/>
  <c r="E324" i="27"/>
  <c r="D324" i="27"/>
  <c r="C324" i="27"/>
  <c r="B324" i="27"/>
  <c r="P323" i="27"/>
  <c r="Q323" i="27" s="1"/>
  <c r="O323" i="27"/>
  <c r="N323" i="27"/>
  <c r="M323" i="27"/>
  <c r="L323" i="27"/>
  <c r="K323" i="27"/>
  <c r="J323" i="27"/>
  <c r="I323" i="27"/>
  <c r="H323" i="27"/>
  <c r="G323" i="27"/>
  <c r="F323" i="27"/>
  <c r="E323" i="27"/>
  <c r="D323" i="27"/>
  <c r="C323" i="27"/>
  <c r="B323" i="27"/>
  <c r="P322" i="27"/>
  <c r="Q322" i="27" s="1"/>
  <c r="O322" i="27"/>
  <c r="N322" i="27"/>
  <c r="M322" i="27"/>
  <c r="L322" i="27"/>
  <c r="K322" i="27"/>
  <c r="J322" i="27"/>
  <c r="I322" i="27"/>
  <c r="H322" i="27"/>
  <c r="G322" i="27"/>
  <c r="F322" i="27"/>
  <c r="E322" i="27"/>
  <c r="D322" i="27"/>
  <c r="C322" i="27"/>
  <c r="B322" i="27"/>
  <c r="P321" i="27"/>
  <c r="Q321" i="27" s="1"/>
  <c r="O321" i="27"/>
  <c r="N321" i="27"/>
  <c r="M321" i="27"/>
  <c r="L321" i="27"/>
  <c r="K321" i="27"/>
  <c r="J321" i="27"/>
  <c r="I321" i="27"/>
  <c r="H321" i="27"/>
  <c r="G321" i="27"/>
  <c r="F321" i="27"/>
  <c r="E321" i="27"/>
  <c r="D321" i="27"/>
  <c r="C321" i="27"/>
  <c r="B321" i="27"/>
  <c r="P320" i="27"/>
  <c r="Q320" i="27" s="1"/>
  <c r="O320" i="27"/>
  <c r="N320" i="27"/>
  <c r="M320" i="27"/>
  <c r="L320" i="27"/>
  <c r="K320" i="27"/>
  <c r="J320" i="27"/>
  <c r="I320" i="27"/>
  <c r="H320" i="27"/>
  <c r="G320" i="27"/>
  <c r="F320" i="27"/>
  <c r="E320" i="27"/>
  <c r="D320" i="27"/>
  <c r="C320" i="27"/>
  <c r="B320" i="27"/>
  <c r="P319" i="27"/>
  <c r="Q319" i="27" s="1"/>
  <c r="O319" i="27"/>
  <c r="N319" i="27"/>
  <c r="M319" i="27"/>
  <c r="L319" i="27"/>
  <c r="K319" i="27"/>
  <c r="J319" i="27"/>
  <c r="I319" i="27"/>
  <c r="H319" i="27"/>
  <c r="G319" i="27"/>
  <c r="F319" i="27"/>
  <c r="E319" i="27"/>
  <c r="D319" i="27"/>
  <c r="C319" i="27"/>
  <c r="B319" i="27"/>
  <c r="P318" i="27"/>
  <c r="Q318" i="27" s="1"/>
  <c r="O318" i="27"/>
  <c r="N318" i="27"/>
  <c r="M318" i="27"/>
  <c r="L318" i="27"/>
  <c r="K318" i="27"/>
  <c r="J318" i="27"/>
  <c r="I318" i="27"/>
  <c r="H318" i="27"/>
  <c r="G318" i="27"/>
  <c r="F318" i="27"/>
  <c r="E318" i="27"/>
  <c r="D318" i="27"/>
  <c r="C318" i="27"/>
  <c r="B318" i="27"/>
  <c r="P317" i="27"/>
  <c r="Q317" i="27" s="1"/>
  <c r="O317" i="27"/>
  <c r="N317" i="27"/>
  <c r="M317" i="27"/>
  <c r="L317" i="27"/>
  <c r="K317" i="27"/>
  <c r="J317" i="27"/>
  <c r="I317" i="27"/>
  <c r="H317" i="27"/>
  <c r="G317" i="27"/>
  <c r="F317" i="27"/>
  <c r="E317" i="27"/>
  <c r="D317" i="27"/>
  <c r="C317" i="27"/>
  <c r="B317" i="27"/>
  <c r="P316" i="27"/>
  <c r="Q316" i="27" s="1"/>
  <c r="O316" i="27"/>
  <c r="N316" i="27"/>
  <c r="M316" i="27"/>
  <c r="L316" i="27"/>
  <c r="K316" i="27"/>
  <c r="J316" i="27"/>
  <c r="I316" i="27"/>
  <c r="H316" i="27"/>
  <c r="G316" i="27"/>
  <c r="F316" i="27"/>
  <c r="E316" i="27"/>
  <c r="D316" i="27"/>
  <c r="C316" i="27"/>
  <c r="B316" i="27"/>
  <c r="P315" i="27"/>
  <c r="Q315" i="27" s="1"/>
  <c r="O315" i="27"/>
  <c r="N315" i="27"/>
  <c r="M315" i="27"/>
  <c r="L315" i="27"/>
  <c r="K315" i="27"/>
  <c r="J315" i="27"/>
  <c r="I315" i="27"/>
  <c r="H315" i="27"/>
  <c r="G315" i="27"/>
  <c r="F315" i="27"/>
  <c r="E315" i="27"/>
  <c r="D315" i="27"/>
  <c r="C315" i="27"/>
  <c r="B315" i="27"/>
  <c r="P314" i="27"/>
  <c r="Q314" i="27" s="1"/>
  <c r="O314" i="27"/>
  <c r="N314" i="27"/>
  <c r="M314" i="27"/>
  <c r="L314" i="27"/>
  <c r="K314" i="27"/>
  <c r="J314" i="27"/>
  <c r="I314" i="27"/>
  <c r="H314" i="27"/>
  <c r="G314" i="27"/>
  <c r="F314" i="27"/>
  <c r="E314" i="27"/>
  <c r="D314" i="27"/>
  <c r="C314" i="27"/>
  <c r="B314" i="27"/>
  <c r="P313" i="27"/>
  <c r="Q313" i="27" s="1"/>
  <c r="O313" i="27"/>
  <c r="N313" i="27"/>
  <c r="M313" i="27"/>
  <c r="L313" i="27"/>
  <c r="K313" i="27"/>
  <c r="J313" i="27"/>
  <c r="I313" i="27"/>
  <c r="H313" i="27"/>
  <c r="G313" i="27"/>
  <c r="F313" i="27"/>
  <c r="E313" i="27"/>
  <c r="D313" i="27"/>
  <c r="C313" i="27"/>
  <c r="B313" i="27"/>
  <c r="P312" i="27"/>
  <c r="Q312" i="27" s="1"/>
  <c r="O312" i="27"/>
  <c r="N312" i="27"/>
  <c r="M312" i="27"/>
  <c r="L312" i="27"/>
  <c r="K312" i="27"/>
  <c r="J312" i="27"/>
  <c r="I312" i="27"/>
  <c r="H312" i="27"/>
  <c r="G312" i="27"/>
  <c r="F312" i="27"/>
  <c r="E312" i="27"/>
  <c r="D312" i="27"/>
  <c r="C312" i="27"/>
  <c r="B312" i="27"/>
  <c r="P311" i="27"/>
  <c r="Q311" i="27" s="1"/>
  <c r="O311" i="27"/>
  <c r="N311" i="27"/>
  <c r="M311" i="27"/>
  <c r="L311" i="27"/>
  <c r="K311" i="27"/>
  <c r="J311" i="27"/>
  <c r="I311" i="27"/>
  <c r="H311" i="27"/>
  <c r="G311" i="27"/>
  <c r="F311" i="27"/>
  <c r="E311" i="27"/>
  <c r="D311" i="27"/>
  <c r="C311" i="27"/>
  <c r="B311" i="27"/>
  <c r="P310" i="27"/>
  <c r="Q310" i="27" s="1"/>
  <c r="O310" i="27"/>
  <c r="N310" i="27"/>
  <c r="M310" i="27"/>
  <c r="L310" i="27"/>
  <c r="K310" i="27"/>
  <c r="J310" i="27"/>
  <c r="I310" i="27"/>
  <c r="H310" i="27"/>
  <c r="G310" i="27"/>
  <c r="F310" i="27"/>
  <c r="E310" i="27"/>
  <c r="D310" i="27"/>
  <c r="C310" i="27"/>
  <c r="B310" i="27"/>
  <c r="P309" i="27"/>
  <c r="Q309" i="27" s="1"/>
  <c r="O309" i="27"/>
  <c r="N309" i="27"/>
  <c r="M309" i="27"/>
  <c r="L309" i="27"/>
  <c r="K309" i="27"/>
  <c r="J309" i="27"/>
  <c r="I309" i="27"/>
  <c r="H309" i="27"/>
  <c r="G309" i="27"/>
  <c r="F309" i="27"/>
  <c r="E309" i="27"/>
  <c r="D309" i="27"/>
  <c r="C309" i="27"/>
  <c r="B309" i="27"/>
  <c r="P308" i="27"/>
  <c r="Q308" i="27" s="1"/>
  <c r="O308" i="27"/>
  <c r="N308" i="27"/>
  <c r="M308" i="27"/>
  <c r="L308" i="27"/>
  <c r="K308" i="27"/>
  <c r="J308" i="27"/>
  <c r="I308" i="27"/>
  <c r="H308" i="27"/>
  <c r="G308" i="27"/>
  <c r="F308" i="27"/>
  <c r="E308" i="27"/>
  <c r="D308" i="27"/>
  <c r="C308" i="27"/>
  <c r="B308" i="27"/>
  <c r="P307" i="27"/>
  <c r="Q307" i="27" s="1"/>
  <c r="O307" i="27"/>
  <c r="N307" i="27"/>
  <c r="M307" i="27"/>
  <c r="L307" i="27"/>
  <c r="K307" i="27"/>
  <c r="J307" i="27"/>
  <c r="I307" i="27"/>
  <c r="H307" i="27"/>
  <c r="G307" i="27"/>
  <c r="F307" i="27"/>
  <c r="E307" i="27"/>
  <c r="D307" i="27"/>
  <c r="C307" i="27"/>
  <c r="B307" i="27"/>
  <c r="P306" i="27"/>
  <c r="Q306" i="27" s="1"/>
  <c r="O306" i="27"/>
  <c r="N306" i="27"/>
  <c r="M306" i="27"/>
  <c r="L306" i="27"/>
  <c r="K306" i="27"/>
  <c r="J306" i="27"/>
  <c r="I306" i="27"/>
  <c r="H306" i="27"/>
  <c r="G306" i="27"/>
  <c r="F306" i="27"/>
  <c r="E306" i="27"/>
  <c r="D306" i="27"/>
  <c r="C306" i="27"/>
  <c r="B306" i="27"/>
  <c r="P305" i="27"/>
  <c r="Q305" i="27" s="1"/>
  <c r="O305" i="27"/>
  <c r="N305" i="27"/>
  <c r="M305" i="27"/>
  <c r="L305" i="27"/>
  <c r="K305" i="27"/>
  <c r="J305" i="27"/>
  <c r="I305" i="27"/>
  <c r="H305" i="27"/>
  <c r="G305" i="27"/>
  <c r="F305" i="27"/>
  <c r="E305" i="27"/>
  <c r="D305" i="27"/>
  <c r="C305" i="27"/>
  <c r="B305" i="27"/>
  <c r="P304" i="27"/>
  <c r="Q304" i="27" s="1"/>
  <c r="O304" i="27"/>
  <c r="N304" i="27"/>
  <c r="M304" i="27"/>
  <c r="L304" i="27"/>
  <c r="K304" i="27"/>
  <c r="J304" i="27"/>
  <c r="I304" i="27"/>
  <c r="H304" i="27"/>
  <c r="G304" i="27"/>
  <c r="F304" i="27"/>
  <c r="E304" i="27"/>
  <c r="D304" i="27"/>
  <c r="C304" i="27"/>
  <c r="B304" i="27"/>
  <c r="P303" i="27"/>
  <c r="Q303" i="27" s="1"/>
  <c r="O303" i="27"/>
  <c r="N303" i="27"/>
  <c r="M303" i="27"/>
  <c r="L303" i="27"/>
  <c r="K303" i="27"/>
  <c r="J303" i="27"/>
  <c r="I303" i="27"/>
  <c r="H303" i="27"/>
  <c r="G303" i="27"/>
  <c r="F303" i="27"/>
  <c r="E303" i="27"/>
  <c r="D303" i="27"/>
  <c r="C303" i="27"/>
  <c r="B303" i="27"/>
  <c r="P302" i="27"/>
  <c r="Q302" i="27" s="1"/>
  <c r="O302" i="27"/>
  <c r="N302" i="27"/>
  <c r="M302" i="27"/>
  <c r="L302" i="27"/>
  <c r="K302" i="27"/>
  <c r="J302" i="27"/>
  <c r="I302" i="27"/>
  <c r="H302" i="27"/>
  <c r="G302" i="27"/>
  <c r="F302" i="27"/>
  <c r="E302" i="27"/>
  <c r="D302" i="27"/>
  <c r="C302" i="27"/>
  <c r="B302" i="27"/>
  <c r="P301" i="27"/>
  <c r="Q301" i="27" s="1"/>
  <c r="O301" i="27"/>
  <c r="N301" i="27"/>
  <c r="M301" i="27"/>
  <c r="L301" i="27"/>
  <c r="K301" i="27"/>
  <c r="J301" i="27"/>
  <c r="I301" i="27"/>
  <c r="H301" i="27"/>
  <c r="G301" i="27"/>
  <c r="F301" i="27"/>
  <c r="E301" i="27"/>
  <c r="D301" i="27"/>
  <c r="C301" i="27"/>
  <c r="B301" i="27"/>
  <c r="P300" i="27"/>
  <c r="Q300" i="27" s="1"/>
  <c r="O300" i="27"/>
  <c r="N300" i="27"/>
  <c r="M300" i="27"/>
  <c r="L300" i="27"/>
  <c r="K300" i="27"/>
  <c r="J300" i="27"/>
  <c r="I300" i="27"/>
  <c r="H300" i="27"/>
  <c r="G300" i="27"/>
  <c r="F300" i="27"/>
  <c r="E300" i="27"/>
  <c r="D300" i="27"/>
  <c r="C300" i="27"/>
  <c r="B300" i="27"/>
  <c r="P299" i="27"/>
  <c r="Q299" i="27" s="1"/>
  <c r="O299" i="27"/>
  <c r="N299" i="27"/>
  <c r="M299" i="27"/>
  <c r="L299" i="27"/>
  <c r="K299" i="27"/>
  <c r="J299" i="27"/>
  <c r="I299" i="27"/>
  <c r="H299" i="27"/>
  <c r="G299" i="27"/>
  <c r="F299" i="27"/>
  <c r="E299" i="27"/>
  <c r="D299" i="27"/>
  <c r="C299" i="27"/>
  <c r="B299" i="27"/>
  <c r="P298" i="27"/>
  <c r="Q298" i="27" s="1"/>
  <c r="O298" i="27"/>
  <c r="N298" i="27"/>
  <c r="M298" i="27"/>
  <c r="L298" i="27"/>
  <c r="K298" i="27"/>
  <c r="J298" i="27"/>
  <c r="I298" i="27"/>
  <c r="H298" i="27"/>
  <c r="G298" i="27"/>
  <c r="F298" i="27"/>
  <c r="E298" i="27"/>
  <c r="D298" i="27"/>
  <c r="C298" i="27"/>
  <c r="B298" i="27"/>
  <c r="P297" i="27"/>
  <c r="Q297" i="27" s="1"/>
  <c r="O297" i="27"/>
  <c r="N297" i="27"/>
  <c r="M297" i="27"/>
  <c r="L297" i="27"/>
  <c r="K297" i="27"/>
  <c r="J297" i="27"/>
  <c r="I297" i="27"/>
  <c r="H297" i="27"/>
  <c r="G297" i="27"/>
  <c r="F297" i="27"/>
  <c r="E297" i="27"/>
  <c r="D297" i="27"/>
  <c r="C297" i="27"/>
  <c r="B297" i="27"/>
  <c r="P296" i="27"/>
  <c r="Q296" i="27" s="1"/>
  <c r="O296" i="27"/>
  <c r="N296" i="27"/>
  <c r="M296" i="27"/>
  <c r="L296" i="27"/>
  <c r="K296" i="27"/>
  <c r="J296" i="27"/>
  <c r="I296" i="27"/>
  <c r="H296" i="27"/>
  <c r="G296" i="27"/>
  <c r="F296" i="27"/>
  <c r="E296" i="27"/>
  <c r="D296" i="27"/>
  <c r="C296" i="27"/>
  <c r="B296" i="27"/>
  <c r="P295" i="27"/>
  <c r="Q295" i="27" s="1"/>
  <c r="O295" i="27"/>
  <c r="N295" i="27"/>
  <c r="M295" i="27"/>
  <c r="L295" i="27"/>
  <c r="K295" i="27"/>
  <c r="J295" i="27"/>
  <c r="I295" i="27"/>
  <c r="H295" i="27"/>
  <c r="G295" i="27"/>
  <c r="F295" i="27"/>
  <c r="E295" i="27"/>
  <c r="D295" i="27"/>
  <c r="C295" i="27"/>
  <c r="B295" i="27"/>
  <c r="P294" i="27"/>
  <c r="Q294" i="27" s="1"/>
  <c r="O294" i="27"/>
  <c r="N294" i="27"/>
  <c r="M294" i="27"/>
  <c r="L294" i="27"/>
  <c r="K294" i="27"/>
  <c r="J294" i="27"/>
  <c r="I294" i="27"/>
  <c r="H294" i="27"/>
  <c r="G294" i="27"/>
  <c r="F294" i="27"/>
  <c r="E294" i="27"/>
  <c r="D294" i="27"/>
  <c r="C294" i="27"/>
  <c r="B294" i="27"/>
  <c r="P293" i="27"/>
  <c r="Q293" i="27" s="1"/>
  <c r="O293" i="27"/>
  <c r="N293" i="27"/>
  <c r="M293" i="27"/>
  <c r="L293" i="27"/>
  <c r="K293" i="27"/>
  <c r="J293" i="27"/>
  <c r="I293" i="27"/>
  <c r="H293" i="27"/>
  <c r="G293" i="27"/>
  <c r="F293" i="27"/>
  <c r="E293" i="27"/>
  <c r="D293" i="27"/>
  <c r="C293" i="27"/>
  <c r="B293" i="27"/>
  <c r="P292" i="27"/>
  <c r="Q292" i="27" s="1"/>
  <c r="O292" i="27"/>
  <c r="N292" i="27"/>
  <c r="M292" i="27"/>
  <c r="L292" i="27"/>
  <c r="K292" i="27"/>
  <c r="J292" i="27"/>
  <c r="I292" i="27"/>
  <c r="H292" i="27"/>
  <c r="G292" i="27"/>
  <c r="F292" i="27"/>
  <c r="E292" i="27"/>
  <c r="D292" i="27"/>
  <c r="C292" i="27"/>
  <c r="B292" i="27"/>
  <c r="P291" i="27"/>
  <c r="Q291" i="27" s="1"/>
  <c r="O291" i="27"/>
  <c r="N291" i="27"/>
  <c r="M291" i="27"/>
  <c r="L291" i="27"/>
  <c r="K291" i="27"/>
  <c r="J291" i="27"/>
  <c r="I291" i="27"/>
  <c r="H291" i="27"/>
  <c r="G291" i="27"/>
  <c r="F291" i="27"/>
  <c r="E291" i="27"/>
  <c r="D291" i="27"/>
  <c r="C291" i="27"/>
  <c r="B291" i="27"/>
  <c r="P290" i="27"/>
  <c r="Q290" i="27" s="1"/>
  <c r="O290" i="27"/>
  <c r="N290" i="27"/>
  <c r="M290" i="27"/>
  <c r="L290" i="27"/>
  <c r="K290" i="27"/>
  <c r="J290" i="27"/>
  <c r="I290" i="27"/>
  <c r="H290" i="27"/>
  <c r="G290" i="27"/>
  <c r="F290" i="27"/>
  <c r="E290" i="27"/>
  <c r="D290" i="27"/>
  <c r="C290" i="27"/>
  <c r="B290" i="27"/>
  <c r="P289" i="27"/>
  <c r="Q289" i="27" s="1"/>
  <c r="O289" i="27"/>
  <c r="N289" i="27"/>
  <c r="M289" i="27"/>
  <c r="L289" i="27"/>
  <c r="K289" i="27"/>
  <c r="J289" i="27"/>
  <c r="I289" i="27"/>
  <c r="H289" i="27"/>
  <c r="G289" i="27"/>
  <c r="F289" i="27"/>
  <c r="E289" i="27"/>
  <c r="D289" i="27"/>
  <c r="C289" i="27"/>
  <c r="B289" i="27"/>
  <c r="P288" i="27"/>
  <c r="Q288" i="27" s="1"/>
  <c r="O288" i="27"/>
  <c r="N288" i="27"/>
  <c r="M288" i="27"/>
  <c r="L288" i="27"/>
  <c r="K288" i="27"/>
  <c r="J288" i="27"/>
  <c r="I288" i="27"/>
  <c r="H288" i="27"/>
  <c r="G288" i="27"/>
  <c r="F288" i="27"/>
  <c r="E288" i="27"/>
  <c r="D288" i="27"/>
  <c r="C288" i="27"/>
  <c r="B288" i="27"/>
  <c r="P287" i="27"/>
  <c r="Q287" i="27" s="1"/>
  <c r="O287" i="27"/>
  <c r="N287" i="27"/>
  <c r="M287" i="27"/>
  <c r="L287" i="27"/>
  <c r="K287" i="27"/>
  <c r="J287" i="27"/>
  <c r="I287" i="27"/>
  <c r="H287" i="27"/>
  <c r="G287" i="27"/>
  <c r="F287" i="27"/>
  <c r="E287" i="27"/>
  <c r="D287" i="27"/>
  <c r="C287" i="27"/>
  <c r="B287" i="27"/>
  <c r="P286" i="27"/>
  <c r="Q286" i="27" s="1"/>
  <c r="O286" i="27"/>
  <c r="N286" i="27"/>
  <c r="M286" i="27"/>
  <c r="L286" i="27"/>
  <c r="K286" i="27"/>
  <c r="J286" i="27"/>
  <c r="I286" i="27"/>
  <c r="H286" i="27"/>
  <c r="G286" i="27"/>
  <c r="F286" i="27"/>
  <c r="E286" i="27"/>
  <c r="D286" i="27"/>
  <c r="C286" i="27"/>
  <c r="B286" i="27"/>
  <c r="P285" i="27"/>
  <c r="Q285" i="27" s="1"/>
  <c r="O285" i="27"/>
  <c r="N285" i="27"/>
  <c r="M285" i="27"/>
  <c r="L285" i="27"/>
  <c r="K285" i="27"/>
  <c r="J285" i="27"/>
  <c r="I285" i="27"/>
  <c r="H285" i="27"/>
  <c r="G285" i="27"/>
  <c r="F285" i="27"/>
  <c r="E285" i="27"/>
  <c r="D285" i="27"/>
  <c r="C285" i="27"/>
  <c r="B285" i="27"/>
  <c r="P284" i="27"/>
  <c r="Q284" i="27" s="1"/>
  <c r="O284" i="27"/>
  <c r="N284" i="27"/>
  <c r="M284" i="27"/>
  <c r="L284" i="27"/>
  <c r="K284" i="27"/>
  <c r="J284" i="27"/>
  <c r="I284" i="27"/>
  <c r="H284" i="27"/>
  <c r="G284" i="27"/>
  <c r="F284" i="27"/>
  <c r="E284" i="27"/>
  <c r="D284" i="27"/>
  <c r="C284" i="27"/>
  <c r="B284" i="27"/>
  <c r="P283" i="27"/>
  <c r="Q283" i="27" s="1"/>
  <c r="O283" i="27"/>
  <c r="N283" i="27"/>
  <c r="M283" i="27"/>
  <c r="L283" i="27"/>
  <c r="K283" i="27"/>
  <c r="J283" i="27"/>
  <c r="I283" i="27"/>
  <c r="H283" i="27"/>
  <c r="G283" i="27"/>
  <c r="F283" i="27"/>
  <c r="E283" i="27"/>
  <c r="D283" i="27"/>
  <c r="C283" i="27"/>
  <c r="B283" i="27"/>
  <c r="P282" i="27"/>
  <c r="Q282" i="27" s="1"/>
  <c r="O282" i="27"/>
  <c r="N282" i="27"/>
  <c r="M282" i="27"/>
  <c r="L282" i="27"/>
  <c r="K282" i="27"/>
  <c r="J282" i="27"/>
  <c r="I282" i="27"/>
  <c r="H282" i="27"/>
  <c r="G282" i="27"/>
  <c r="F282" i="27"/>
  <c r="E282" i="27"/>
  <c r="D282" i="27"/>
  <c r="C282" i="27"/>
  <c r="B282" i="27"/>
  <c r="P281" i="27"/>
  <c r="Q281" i="27" s="1"/>
  <c r="O281" i="27"/>
  <c r="N281" i="27"/>
  <c r="M281" i="27"/>
  <c r="L281" i="27"/>
  <c r="K281" i="27"/>
  <c r="J281" i="27"/>
  <c r="I281" i="27"/>
  <c r="H281" i="27"/>
  <c r="G281" i="27"/>
  <c r="F281" i="27"/>
  <c r="E281" i="27"/>
  <c r="D281" i="27"/>
  <c r="C281" i="27"/>
  <c r="B281" i="27"/>
  <c r="P280" i="27"/>
  <c r="Q280" i="27" s="1"/>
  <c r="O280" i="27"/>
  <c r="N280" i="27"/>
  <c r="M280" i="27"/>
  <c r="L280" i="27"/>
  <c r="K280" i="27"/>
  <c r="J280" i="27"/>
  <c r="I280" i="27"/>
  <c r="H280" i="27"/>
  <c r="G280" i="27"/>
  <c r="F280" i="27"/>
  <c r="E280" i="27"/>
  <c r="D280" i="27"/>
  <c r="C280" i="27"/>
  <c r="B280" i="27"/>
  <c r="P279" i="27"/>
  <c r="Q279" i="27" s="1"/>
  <c r="O279" i="27"/>
  <c r="N279" i="27"/>
  <c r="M279" i="27"/>
  <c r="L279" i="27"/>
  <c r="K279" i="27"/>
  <c r="J279" i="27"/>
  <c r="I279" i="27"/>
  <c r="H279" i="27"/>
  <c r="G279" i="27"/>
  <c r="F279" i="27"/>
  <c r="E279" i="27"/>
  <c r="D279" i="27"/>
  <c r="C279" i="27"/>
  <c r="B279" i="27"/>
  <c r="P278" i="27"/>
  <c r="Q278" i="27" s="1"/>
  <c r="O278" i="27"/>
  <c r="N278" i="27"/>
  <c r="M278" i="27"/>
  <c r="L278" i="27"/>
  <c r="K278" i="27"/>
  <c r="J278" i="27"/>
  <c r="I278" i="27"/>
  <c r="H278" i="27"/>
  <c r="G278" i="27"/>
  <c r="F278" i="27"/>
  <c r="E278" i="27"/>
  <c r="D278" i="27"/>
  <c r="C278" i="27"/>
  <c r="B278" i="27"/>
  <c r="P277" i="27"/>
  <c r="Q277" i="27" s="1"/>
  <c r="O277" i="27"/>
  <c r="N277" i="27"/>
  <c r="M277" i="27"/>
  <c r="L277" i="27"/>
  <c r="K277" i="27"/>
  <c r="J277" i="27"/>
  <c r="I277" i="27"/>
  <c r="H277" i="27"/>
  <c r="G277" i="27"/>
  <c r="F277" i="27"/>
  <c r="E277" i="27"/>
  <c r="D277" i="27"/>
  <c r="C277" i="27"/>
  <c r="B277" i="27"/>
  <c r="P276" i="27"/>
  <c r="Q276" i="27" s="1"/>
  <c r="O276" i="27"/>
  <c r="N276" i="27"/>
  <c r="M276" i="27"/>
  <c r="L276" i="27"/>
  <c r="K276" i="27"/>
  <c r="J276" i="27"/>
  <c r="I276" i="27"/>
  <c r="H276" i="27"/>
  <c r="G276" i="27"/>
  <c r="F276" i="27"/>
  <c r="E276" i="27"/>
  <c r="D276" i="27"/>
  <c r="C276" i="27"/>
  <c r="B276" i="27"/>
  <c r="P275" i="27"/>
  <c r="Q275" i="27" s="1"/>
  <c r="O275" i="27"/>
  <c r="N275" i="27"/>
  <c r="M275" i="27"/>
  <c r="L275" i="27"/>
  <c r="K275" i="27"/>
  <c r="J275" i="27"/>
  <c r="I275" i="27"/>
  <c r="H275" i="27"/>
  <c r="G275" i="27"/>
  <c r="F275" i="27"/>
  <c r="E275" i="27"/>
  <c r="D275" i="27"/>
  <c r="C275" i="27"/>
  <c r="B275" i="27"/>
  <c r="P274" i="27"/>
  <c r="Q274" i="27" s="1"/>
  <c r="O274" i="27"/>
  <c r="N274" i="27"/>
  <c r="M274" i="27"/>
  <c r="L274" i="27"/>
  <c r="K274" i="27"/>
  <c r="J274" i="27"/>
  <c r="I274" i="27"/>
  <c r="H274" i="27"/>
  <c r="G274" i="27"/>
  <c r="F274" i="27"/>
  <c r="E274" i="27"/>
  <c r="D274" i="27"/>
  <c r="C274" i="27"/>
  <c r="B274" i="27"/>
  <c r="P273" i="27"/>
  <c r="Q273" i="27" s="1"/>
  <c r="O273" i="27"/>
  <c r="N273" i="27"/>
  <c r="M273" i="27"/>
  <c r="L273" i="27"/>
  <c r="K273" i="27"/>
  <c r="J273" i="27"/>
  <c r="I273" i="27"/>
  <c r="H273" i="27"/>
  <c r="G273" i="27"/>
  <c r="F273" i="27"/>
  <c r="E273" i="27"/>
  <c r="D273" i="27"/>
  <c r="C273" i="27"/>
  <c r="B273" i="27"/>
  <c r="P272" i="27"/>
  <c r="Q272" i="27" s="1"/>
  <c r="O272" i="27"/>
  <c r="N272" i="27"/>
  <c r="M272" i="27"/>
  <c r="L272" i="27"/>
  <c r="K272" i="27"/>
  <c r="J272" i="27"/>
  <c r="I272" i="27"/>
  <c r="H272" i="27"/>
  <c r="G272" i="27"/>
  <c r="F272" i="27"/>
  <c r="E272" i="27"/>
  <c r="D272" i="27"/>
  <c r="C272" i="27"/>
  <c r="B272" i="27"/>
  <c r="P271" i="27"/>
  <c r="Q271" i="27" s="1"/>
  <c r="O271" i="27"/>
  <c r="N271" i="27"/>
  <c r="M271" i="27"/>
  <c r="L271" i="27"/>
  <c r="K271" i="27"/>
  <c r="J271" i="27"/>
  <c r="I271" i="27"/>
  <c r="H271" i="27"/>
  <c r="G271" i="27"/>
  <c r="F271" i="27"/>
  <c r="E271" i="27"/>
  <c r="D271" i="27"/>
  <c r="C271" i="27"/>
  <c r="B271" i="27"/>
  <c r="P270" i="27"/>
  <c r="Q270" i="27" s="1"/>
  <c r="O270" i="27"/>
  <c r="N270" i="27"/>
  <c r="M270" i="27"/>
  <c r="L270" i="27"/>
  <c r="K270" i="27"/>
  <c r="J270" i="27"/>
  <c r="I270" i="27"/>
  <c r="H270" i="27"/>
  <c r="G270" i="27"/>
  <c r="F270" i="27"/>
  <c r="E270" i="27"/>
  <c r="D270" i="27"/>
  <c r="C270" i="27"/>
  <c r="B270" i="27"/>
  <c r="P269" i="27"/>
  <c r="Q269" i="27" s="1"/>
  <c r="O269" i="27"/>
  <c r="N269" i="27"/>
  <c r="M269" i="27"/>
  <c r="L269" i="27"/>
  <c r="K269" i="27"/>
  <c r="J269" i="27"/>
  <c r="I269" i="27"/>
  <c r="H269" i="27"/>
  <c r="G269" i="27"/>
  <c r="F269" i="27"/>
  <c r="E269" i="27"/>
  <c r="D269" i="27"/>
  <c r="C269" i="27"/>
  <c r="B269" i="27"/>
  <c r="P268" i="27"/>
  <c r="Q268" i="27" s="1"/>
  <c r="O268" i="27"/>
  <c r="N268" i="27"/>
  <c r="M268" i="27"/>
  <c r="L268" i="27"/>
  <c r="K268" i="27"/>
  <c r="J268" i="27"/>
  <c r="I268" i="27"/>
  <c r="H268" i="27"/>
  <c r="G268" i="27"/>
  <c r="F268" i="27"/>
  <c r="E268" i="27"/>
  <c r="D268" i="27"/>
  <c r="C268" i="27"/>
  <c r="B268" i="27"/>
  <c r="P267" i="27"/>
  <c r="Q267" i="27" s="1"/>
  <c r="O267" i="27"/>
  <c r="N267" i="27"/>
  <c r="M267" i="27"/>
  <c r="L267" i="27"/>
  <c r="K267" i="27"/>
  <c r="J267" i="27"/>
  <c r="I267" i="27"/>
  <c r="H267" i="27"/>
  <c r="G267" i="27"/>
  <c r="F267" i="27"/>
  <c r="E267" i="27"/>
  <c r="D267" i="27"/>
  <c r="C267" i="27"/>
  <c r="B267" i="27"/>
  <c r="P266" i="27"/>
  <c r="Q266" i="27" s="1"/>
  <c r="O266" i="27"/>
  <c r="N266" i="27"/>
  <c r="M266" i="27"/>
  <c r="L266" i="27"/>
  <c r="K266" i="27"/>
  <c r="J266" i="27"/>
  <c r="I266" i="27"/>
  <c r="H266" i="27"/>
  <c r="G266" i="27"/>
  <c r="F266" i="27"/>
  <c r="E266" i="27"/>
  <c r="D266" i="27"/>
  <c r="C266" i="27"/>
  <c r="B266" i="27"/>
  <c r="P265" i="27"/>
  <c r="Q265" i="27" s="1"/>
  <c r="O265" i="27"/>
  <c r="N265" i="27"/>
  <c r="M265" i="27"/>
  <c r="L265" i="27"/>
  <c r="K265" i="27"/>
  <c r="J265" i="27"/>
  <c r="I265" i="27"/>
  <c r="H265" i="27"/>
  <c r="G265" i="27"/>
  <c r="F265" i="27"/>
  <c r="E265" i="27"/>
  <c r="D265" i="27"/>
  <c r="C265" i="27"/>
  <c r="B265" i="27"/>
  <c r="P264" i="27"/>
  <c r="Q264" i="27" s="1"/>
  <c r="O264" i="27"/>
  <c r="N264" i="27"/>
  <c r="M264" i="27"/>
  <c r="L264" i="27"/>
  <c r="K264" i="27"/>
  <c r="J264" i="27"/>
  <c r="I264" i="27"/>
  <c r="H264" i="27"/>
  <c r="G264" i="27"/>
  <c r="F264" i="27"/>
  <c r="E264" i="27"/>
  <c r="D264" i="27"/>
  <c r="C264" i="27"/>
  <c r="B264" i="27"/>
  <c r="P263" i="27"/>
  <c r="Q263" i="27" s="1"/>
  <c r="O263" i="27"/>
  <c r="N263" i="27"/>
  <c r="M263" i="27"/>
  <c r="L263" i="27"/>
  <c r="K263" i="27"/>
  <c r="J263" i="27"/>
  <c r="I263" i="27"/>
  <c r="H263" i="27"/>
  <c r="G263" i="27"/>
  <c r="F263" i="27"/>
  <c r="E263" i="27"/>
  <c r="D263" i="27"/>
  <c r="C263" i="27"/>
  <c r="B263" i="27"/>
  <c r="P262" i="27"/>
  <c r="Q262" i="27" s="1"/>
  <c r="O262" i="27"/>
  <c r="N262" i="27"/>
  <c r="M262" i="27"/>
  <c r="L262" i="27"/>
  <c r="K262" i="27"/>
  <c r="J262" i="27"/>
  <c r="I262" i="27"/>
  <c r="H262" i="27"/>
  <c r="G262" i="27"/>
  <c r="F262" i="27"/>
  <c r="E262" i="27"/>
  <c r="D262" i="27"/>
  <c r="C262" i="27"/>
  <c r="B262" i="27"/>
  <c r="P261" i="27"/>
  <c r="Q261" i="27" s="1"/>
  <c r="O261" i="27"/>
  <c r="N261" i="27"/>
  <c r="M261" i="27"/>
  <c r="L261" i="27"/>
  <c r="K261" i="27"/>
  <c r="J261" i="27"/>
  <c r="I261" i="27"/>
  <c r="H261" i="27"/>
  <c r="G261" i="27"/>
  <c r="F261" i="27"/>
  <c r="E261" i="27"/>
  <c r="D261" i="27"/>
  <c r="C261" i="27"/>
  <c r="B261" i="27"/>
  <c r="P260" i="27"/>
  <c r="Q260" i="27" s="1"/>
  <c r="O260" i="27"/>
  <c r="N260" i="27"/>
  <c r="M260" i="27"/>
  <c r="L260" i="27"/>
  <c r="K260" i="27"/>
  <c r="J260" i="27"/>
  <c r="I260" i="27"/>
  <c r="H260" i="27"/>
  <c r="G260" i="27"/>
  <c r="F260" i="27"/>
  <c r="E260" i="27"/>
  <c r="D260" i="27"/>
  <c r="C260" i="27"/>
  <c r="B260" i="27"/>
  <c r="P259" i="27"/>
  <c r="Q259" i="27" s="1"/>
  <c r="O259" i="27"/>
  <c r="N259" i="27"/>
  <c r="M259" i="27"/>
  <c r="L259" i="27"/>
  <c r="K259" i="27"/>
  <c r="J259" i="27"/>
  <c r="I259" i="27"/>
  <c r="H259" i="27"/>
  <c r="G259" i="27"/>
  <c r="F259" i="27"/>
  <c r="E259" i="27"/>
  <c r="D259" i="27"/>
  <c r="C259" i="27"/>
  <c r="B259" i="27"/>
  <c r="P258" i="27"/>
  <c r="Q258" i="27" s="1"/>
  <c r="O258" i="27"/>
  <c r="N258" i="27"/>
  <c r="M258" i="27"/>
  <c r="L258" i="27"/>
  <c r="K258" i="27"/>
  <c r="J258" i="27"/>
  <c r="I258" i="27"/>
  <c r="H258" i="27"/>
  <c r="G258" i="27"/>
  <c r="F258" i="27"/>
  <c r="E258" i="27"/>
  <c r="D258" i="27"/>
  <c r="C258" i="27"/>
  <c r="B258" i="27"/>
  <c r="P257" i="27"/>
  <c r="Q257" i="27" s="1"/>
  <c r="O257" i="27"/>
  <c r="N257" i="27"/>
  <c r="M257" i="27"/>
  <c r="L257" i="27"/>
  <c r="K257" i="27"/>
  <c r="J257" i="27"/>
  <c r="I257" i="27"/>
  <c r="H257" i="27"/>
  <c r="G257" i="27"/>
  <c r="F257" i="27"/>
  <c r="E257" i="27"/>
  <c r="D257" i="27"/>
  <c r="C257" i="27"/>
  <c r="B257" i="27"/>
  <c r="P256" i="27"/>
  <c r="Q256" i="27" s="1"/>
  <c r="O256" i="27"/>
  <c r="N256" i="27"/>
  <c r="M256" i="27"/>
  <c r="L256" i="27"/>
  <c r="K256" i="27"/>
  <c r="J256" i="27"/>
  <c r="I256" i="27"/>
  <c r="H256" i="27"/>
  <c r="G256" i="27"/>
  <c r="F256" i="27"/>
  <c r="E256" i="27"/>
  <c r="D256" i="27"/>
  <c r="C256" i="27"/>
  <c r="B256" i="27"/>
  <c r="P255" i="27"/>
  <c r="Q255" i="27" s="1"/>
  <c r="O255" i="27"/>
  <c r="N255" i="27"/>
  <c r="M255" i="27"/>
  <c r="L255" i="27"/>
  <c r="K255" i="27"/>
  <c r="J255" i="27"/>
  <c r="I255" i="27"/>
  <c r="H255" i="27"/>
  <c r="G255" i="27"/>
  <c r="F255" i="27"/>
  <c r="E255" i="27"/>
  <c r="D255" i="27"/>
  <c r="C255" i="27"/>
  <c r="B255" i="27"/>
  <c r="P254" i="27"/>
  <c r="Q254" i="27" s="1"/>
  <c r="O254" i="27"/>
  <c r="N254" i="27"/>
  <c r="M254" i="27"/>
  <c r="L254" i="27"/>
  <c r="K254" i="27"/>
  <c r="J254" i="27"/>
  <c r="I254" i="27"/>
  <c r="H254" i="27"/>
  <c r="G254" i="27"/>
  <c r="F254" i="27"/>
  <c r="E254" i="27"/>
  <c r="D254" i="27"/>
  <c r="C254" i="27"/>
  <c r="B254" i="27"/>
  <c r="P253" i="27"/>
  <c r="Q253" i="27" s="1"/>
  <c r="O253" i="27"/>
  <c r="N253" i="27"/>
  <c r="M253" i="27"/>
  <c r="L253" i="27"/>
  <c r="K253" i="27"/>
  <c r="J253" i="27"/>
  <c r="I253" i="27"/>
  <c r="H253" i="27"/>
  <c r="G253" i="27"/>
  <c r="F253" i="27"/>
  <c r="E253" i="27"/>
  <c r="D253" i="27"/>
  <c r="C253" i="27"/>
  <c r="B253" i="27"/>
  <c r="P252" i="27"/>
  <c r="Q252" i="27" s="1"/>
  <c r="O252" i="27"/>
  <c r="N252" i="27"/>
  <c r="M252" i="27"/>
  <c r="L252" i="27"/>
  <c r="K252" i="27"/>
  <c r="J252" i="27"/>
  <c r="I252" i="27"/>
  <c r="H252" i="27"/>
  <c r="G252" i="27"/>
  <c r="F252" i="27"/>
  <c r="E252" i="27"/>
  <c r="D252" i="27"/>
  <c r="C252" i="27"/>
  <c r="B252" i="27"/>
  <c r="P251" i="27"/>
  <c r="Q251" i="27" s="1"/>
  <c r="O251" i="27"/>
  <c r="N251" i="27"/>
  <c r="M251" i="27"/>
  <c r="L251" i="27"/>
  <c r="K251" i="27"/>
  <c r="J251" i="27"/>
  <c r="I251" i="27"/>
  <c r="H251" i="27"/>
  <c r="G251" i="27"/>
  <c r="F251" i="27"/>
  <c r="E251" i="27"/>
  <c r="D251" i="27"/>
  <c r="C251" i="27"/>
  <c r="B251" i="27"/>
  <c r="P250" i="27"/>
  <c r="Q250" i="27" s="1"/>
  <c r="O250" i="27"/>
  <c r="N250" i="27"/>
  <c r="M250" i="27"/>
  <c r="L250" i="27"/>
  <c r="K250" i="27"/>
  <c r="J250" i="27"/>
  <c r="I250" i="27"/>
  <c r="H250" i="27"/>
  <c r="G250" i="27"/>
  <c r="F250" i="27"/>
  <c r="E250" i="27"/>
  <c r="D250" i="27"/>
  <c r="C250" i="27"/>
  <c r="B250" i="27"/>
  <c r="P249" i="27"/>
  <c r="Q249" i="27" s="1"/>
  <c r="O249" i="27"/>
  <c r="N249" i="27"/>
  <c r="M249" i="27"/>
  <c r="L249" i="27"/>
  <c r="K249" i="27"/>
  <c r="J249" i="27"/>
  <c r="I249" i="27"/>
  <c r="H249" i="27"/>
  <c r="G249" i="27"/>
  <c r="F249" i="27"/>
  <c r="E249" i="27"/>
  <c r="D249" i="27"/>
  <c r="C249" i="27"/>
  <c r="B249" i="27"/>
  <c r="P248" i="27"/>
  <c r="Q248" i="27" s="1"/>
  <c r="O248" i="27"/>
  <c r="N248" i="27"/>
  <c r="M248" i="27"/>
  <c r="L248" i="27"/>
  <c r="K248" i="27"/>
  <c r="J248" i="27"/>
  <c r="I248" i="27"/>
  <c r="H248" i="27"/>
  <c r="G248" i="27"/>
  <c r="F248" i="27"/>
  <c r="E248" i="27"/>
  <c r="D248" i="27"/>
  <c r="C248" i="27"/>
  <c r="B248" i="27"/>
  <c r="P247" i="27"/>
  <c r="Q247" i="27" s="1"/>
  <c r="O247" i="27"/>
  <c r="N247" i="27"/>
  <c r="M247" i="27"/>
  <c r="L247" i="27"/>
  <c r="K247" i="27"/>
  <c r="J247" i="27"/>
  <c r="I247" i="27"/>
  <c r="H247" i="27"/>
  <c r="G247" i="27"/>
  <c r="F247" i="27"/>
  <c r="E247" i="27"/>
  <c r="D247" i="27"/>
  <c r="C247" i="27"/>
  <c r="B247" i="27"/>
  <c r="P246" i="27"/>
  <c r="Q246" i="27" s="1"/>
  <c r="O246" i="27"/>
  <c r="N246" i="27"/>
  <c r="M246" i="27"/>
  <c r="L246" i="27"/>
  <c r="K246" i="27"/>
  <c r="J246" i="27"/>
  <c r="I246" i="27"/>
  <c r="H246" i="27"/>
  <c r="G246" i="27"/>
  <c r="F246" i="27"/>
  <c r="E246" i="27"/>
  <c r="D246" i="27"/>
  <c r="C246" i="27"/>
  <c r="B246" i="27"/>
  <c r="P245" i="27"/>
  <c r="Q245" i="27" s="1"/>
  <c r="O245" i="27"/>
  <c r="N245" i="27"/>
  <c r="M245" i="27"/>
  <c r="L245" i="27"/>
  <c r="K245" i="27"/>
  <c r="J245" i="27"/>
  <c r="I245" i="27"/>
  <c r="H245" i="27"/>
  <c r="G245" i="27"/>
  <c r="F245" i="27"/>
  <c r="E245" i="27"/>
  <c r="D245" i="27"/>
  <c r="C245" i="27"/>
  <c r="B245" i="27"/>
  <c r="P244" i="27"/>
  <c r="Q244" i="27" s="1"/>
  <c r="O244" i="27"/>
  <c r="N244" i="27"/>
  <c r="M244" i="27"/>
  <c r="L244" i="27"/>
  <c r="K244" i="27"/>
  <c r="J244" i="27"/>
  <c r="I244" i="27"/>
  <c r="H244" i="27"/>
  <c r="G244" i="27"/>
  <c r="F244" i="27"/>
  <c r="E244" i="27"/>
  <c r="D244" i="27"/>
  <c r="C244" i="27"/>
  <c r="B244" i="27"/>
  <c r="P243" i="27"/>
  <c r="Q243" i="27" s="1"/>
  <c r="O243" i="27"/>
  <c r="N243" i="27"/>
  <c r="M243" i="27"/>
  <c r="L243" i="27"/>
  <c r="K243" i="27"/>
  <c r="J243" i="27"/>
  <c r="I243" i="27"/>
  <c r="H243" i="27"/>
  <c r="G243" i="27"/>
  <c r="F243" i="27"/>
  <c r="E243" i="27"/>
  <c r="D243" i="27"/>
  <c r="C243" i="27"/>
  <c r="B243" i="27"/>
  <c r="P242" i="27"/>
  <c r="Q242" i="27" s="1"/>
  <c r="O242" i="27"/>
  <c r="N242" i="27"/>
  <c r="M242" i="27"/>
  <c r="L242" i="27"/>
  <c r="K242" i="27"/>
  <c r="J242" i="27"/>
  <c r="I242" i="27"/>
  <c r="H242" i="27"/>
  <c r="G242" i="27"/>
  <c r="F242" i="27"/>
  <c r="E242" i="27"/>
  <c r="D242" i="27"/>
  <c r="C242" i="27"/>
  <c r="B242" i="27"/>
  <c r="P241" i="27"/>
  <c r="Q241" i="27" s="1"/>
  <c r="O241" i="27"/>
  <c r="N241" i="27"/>
  <c r="M241" i="27"/>
  <c r="L241" i="27"/>
  <c r="K241" i="27"/>
  <c r="J241" i="27"/>
  <c r="I241" i="27"/>
  <c r="H241" i="27"/>
  <c r="G241" i="27"/>
  <c r="F241" i="27"/>
  <c r="E241" i="27"/>
  <c r="D241" i="27"/>
  <c r="C241" i="27"/>
  <c r="B241" i="27"/>
  <c r="P240" i="27"/>
  <c r="Q240" i="27" s="1"/>
  <c r="O240" i="27"/>
  <c r="N240" i="27"/>
  <c r="M240" i="27"/>
  <c r="L240" i="27"/>
  <c r="K240" i="27"/>
  <c r="J240" i="27"/>
  <c r="I240" i="27"/>
  <c r="H240" i="27"/>
  <c r="G240" i="27"/>
  <c r="F240" i="27"/>
  <c r="E240" i="27"/>
  <c r="D240" i="27"/>
  <c r="C240" i="27"/>
  <c r="B240" i="27"/>
  <c r="P239" i="27"/>
  <c r="Q239" i="27" s="1"/>
  <c r="O239" i="27"/>
  <c r="N239" i="27"/>
  <c r="M239" i="27"/>
  <c r="L239" i="27"/>
  <c r="K239" i="27"/>
  <c r="J239" i="27"/>
  <c r="I239" i="27"/>
  <c r="H239" i="27"/>
  <c r="G239" i="27"/>
  <c r="F239" i="27"/>
  <c r="E239" i="27"/>
  <c r="D239" i="27"/>
  <c r="C239" i="27"/>
  <c r="B239" i="27"/>
  <c r="P238" i="27"/>
  <c r="Q238" i="27" s="1"/>
  <c r="O238" i="27"/>
  <c r="N238" i="27"/>
  <c r="M238" i="27"/>
  <c r="L238" i="27"/>
  <c r="K238" i="27"/>
  <c r="J238" i="27"/>
  <c r="I238" i="27"/>
  <c r="H238" i="27"/>
  <c r="G238" i="27"/>
  <c r="F238" i="27"/>
  <c r="E238" i="27"/>
  <c r="D238" i="27"/>
  <c r="C238" i="27"/>
  <c r="B238" i="27"/>
  <c r="P237" i="27"/>
  <c r="Q237" i="27" s="1"/>
  <c r="O237" i="27"/>
  <c r="N237" i="27"/>
  <c r="M237" i="27"/>
  <c r="L237" i="27"/>
  <c r="K237" i="27"/>
  <c r="J237" i="27"/>
  <c r="I237" i="27"/>
  <c r="H237" i="27"/>
  <c r="G237" i="27"/>
  <c r="F237" i="27"/>
  <c r="E237" i="27"/>
  <c r="D237" i="27"/>
  <c r="C237" i="27"/>
  <c r="B237" i="27"/>
  <c r="P236" i="27"/>
  <c r="Q236" i="27" s="1"/>
  <c r="O236" i="27"/>
  <c r="N236" i="27"/>
  <c r="M236" i="27"/>
  <c r="L236" i="27"/>
  <c r="K236" i="27"/>
  <c r="J236" i="27"/>
  <c r="I236" i="27"/>
  <c r="H236" i="27"/>
  <c r="G236" i="27"/>
  <c r="F236" i="27"/>
  <c r="E236" i="27"/>
  <c r="D236" i="27"/>
  <c r="C236" i="27"/>
  <c r="B236" i="27"/>
  <c r="P235" i="27"/>
  <c r="Q235" i="27" s="1"/>
  <c r="O235" i="27"/>
  <c r="N235" i="27"/>
  <c r="M235" i="27"/>
  <c r="L235" i="27"/>
  <c r="K235" i="27"/>
  <c r="J235" i="27"/>
  <c r="I235" i="27"/>
  <c r="H235" i="27"/>
  <c r="G235" i="27"/>
  <c r="F235" i="27"/>
  <c r="E235" i="27"/>
  <c r="D235" i="27"/>
  <c r="C235" i="27"/>
  <c r="B235" i="27"/>
  <c r="P234" i="27"/>
  <c r="Q234" i="27" s="1"/>
  <c r="O234" i="27"/>
  <c r="N234" i="27"/>
  <c r="M234" i="27"/>
  <c r="L234" i="27"/>
  <c r="K234" i="27"/>
  <c r="J234" i="27"/>
  <c r="I234" i="27"/>
  <c r="H234" i="27"/>
  <c r="G234" i="27"/>
  <c r="F234" i="27"/>
  <c r="E234" i="27"/>
  <c r="D234" i="27"/>
  <c r="C234" i="27"/>
  <c r="B234" i="27"/>
  <c r="P233" i="27"/>
  <c r="Q233" i="27" s="1"/>
  <c r="O233" i="27"/>
  <c r="N233" i="27"/>
  <c r="M233" i="27"/>
  <c r="L233" i="27"/>
  <c r="K233" i="27"/>
  <c r="J233" i="27"/>
  <c r="I233" i="27"/>
  <c r="H233" i="27"/>
  <c r="G233" i="27"/>
  <c r="F233" i="27"/>
  <c r="E233" i="27"/>
  <c r="D233" i="27"/>
  <c r="C233" i="27"/>
  <c r="B233" i="27"/>
  <c r="P232" i="27"/>
  <c r="Q232" i="27" s="1"/>
  <c r="O232" i="27"/>
  <c r="N232" i="27"/>
  <c r="M232" i="27"/>
  <c r="L232" i="27"/>
  <c r="K232" i="27"/>
  <c r="J232" i="27"/>
  <c r="I232" i="27"/>
  <c r="H232" i="27"/>
  <c r="G232" i="27"/>
  <c r="F232" i="27"/>
  <c r="E232" i="27"/>
  <c r="D232" i="27"/>
  <c r="C232" i="27"/>
  <c r="B232" i="27"/>
  <c r="P231" i="27"/>
  <c r="Q231" i="27" s="1"/>
  <c r="O231" i="27"/>
  <c r="N231" i="27"/>
  <c r="M231" i="27"/>
  <c r="L231" i="27"/>
  <c r="K231" i="27"/>
  <c r="J231" i="27"/>
  <c r="I231" i="27"/>
  <c r="H231" i="27"/>
  <c r="G231" i="27"/>
  <c r="F231" i="27"/>
  <c r="E231" i="27"/>
  <c r="D231" i="27"/>
  <c r="C231" i="27"/>
  <c r="B231" i="27"/>
  <c r="P230" i="27"/>
  <c r="Q230" i="27" s="1"/>
  <c r="O230" i="27"/>
  <c r="N230" i="27"/>
  <c r="M230" i="27"/>
  <c r="L230" i="27"/>
  <c r="K230" i="27"/>
  <c r="J230" i="27"/>
  <c r="I230" i="27"/>
  <c r="H230" i="27"/>
  <c r="G230" i="27"/>
  <c r="F230" i="27"/>
  <c r="E230" i="27"/>
  <c r="D230" i="27"/>
  <c r="C230" i="27"/>
  <c r="B230" i="27"/>
  <c r="P229" i="27"/>
  <c r="Q229" i="27" s="1"/>
  <c r="O229" i="27"/>
  <c r="N229" i="27"/>
  <c r="M229" i="27"/>
  <c r="L229" i="27"/>
  <c r="K229" i="27"/>
  <c r="J229" i="27"/>
  <c r="I229" i="27"/>
  <c r="H229" i="27"/>
  <c r="G229" i="27"/>
  <c r="F229" i="27"/>
  <c r="E229" i="27"/>
  <c r="D229" i="27"/>
  <c r="C229" i="27"/>
  <c r="B229" i="27"/>
  <c r="P228" i="27"/>
  <c r="Q228" i="27" s="1"/>
  <c r="O228" i="27"/>
  <c r="N228" i="27"/>
  <c r="M228" i="27"/>
  <c r="L228" i="27"/>
  <c r="K228" i="27"/>
  <c r="J228" i="27"/>
  <c r="I228" i="27"/>
  <c r="H228" i="27"/>
  <c r="G228" i="27"/>
  <c r="F228" i="27"/>
  <c r="E228" i="27"/>
  <c r="D228" i="27"/>
  <c r="C228" i="27"/>
  <c r="B228" i="27"/>
  <c r="P227" i="27"/>
  <c r="Q227" i="27" s="1"/>
  <c r="O227" i="27"/>
  <c r="N227" i="27"/>
  <c r="M227" i="27"/>
  <c r="L227" i="27"/>
  <c r="K227" i="27"/>
  <c r="J227" i="27"/>
  <c r="I227" i="27"/>
  <c r="H227" i="27"/>
  <c r="G227" i="27"/>
  <c r="F227" i="27"/>
  <c r="E227" i="27"/>
  <c r="D227" i="27"/>
  <c r="C227" i="27"/>
  <c r="B227" i="27"/>
  <c r="P226" i="27"/>
  <c r="Q226" i="27" s="1"/>
  <c r="O226" i="27"/>
  <c r="N226" i="27"/>
  <c r="M226" i="27"/>
  <c r="L226" i="27"/>
  <c r="K226" i="27"/>
  <c r="J226" i="27"/>
  <c r="I226" i="27"/>
  <c r="H226" i="27"/>
  <c r="G226" i="27"/>
  <c r="F226" i="27"/>
  <c r="E226" i="27"/>
  <c r="D226" i="27"/>
  <c r="C226" i="27"/>
  <c r="B226" i="27"/>
  <c r="P225" i="27"/>
  <c r="Q225" i="27" s="1"/>
  <c r="O225" i="27"/>
  <c r="N225" i="27"/>
  <c r="M225" i="27"/>
  <c r="L225" i="27"/>
  <c r="K225" i="27"/>
  <c r="J225" i="27"/>
  <c r="I225" i="27"/>
  <c r="H225" i="27"/>
  <c r="G225" i="27"/>
  <c r="F225" i="27"/>
  <c r="E225" i="27"/>
  <c r="D225" i="27"/>
  <c r="C225" i="27"/>
  <c r="B225" i="27"/>
  <c r="P224" i="27"/>
  <c r="Q224" i="27" s="1"/>
  <c r="O224" i="27"/>
  <c r="N224" i="27"/>
  <c r="M224" i="27"/>
  <c r="L224" i="27"/>
  <c r="K224" i="27"/>
  <c r="J224" i="27"/>
  <c r="I224" i="27"/>
  <c r="H224" i="27"/>
  <c r="G224" i="27"/>
  <c r="F224" i="27"/>
  <c r="E224" i="27"/>
  <c r="D224" i="27"/>
  <c r="C224" i="27"/>
  <c r="B224" i="27"/>
  <c r="P223" i="27"/>
  <c r="Q223" i="27" s="1"/>
  <c r="O223" i="27"/>
  <c r="N223" i="27"/>
  <c r="M223" i="27"/>
  <c r="L223" i="27"/>
  <c r="K223" i="27"/>
  <c r="J223" i="27"/>
  <c r="I223" i="27"/>
  <c r="H223" i="27"/>
  <c r="G223" i="27"/>
  <c r="F223" i="27"/>
  <c r="E223" i="27"/>
  <c r="D223" i="27"/>
  <c r="C223" i="27"/>
  <c r="B223" i="27"/>
  <c r="P222" i="27"/>
  <c r="Q222" i="27" s="1"/>
  <c r="O222" i="27"/>
  <c r="N222" i="27"/>
  <c r="M222" i="27"/>
  <c r="L222" i="27"/>
  <c r="K222" i="27"/>
  <c r="J222" i="27"/>
  <c r="I222" i="27"/>
  <c r="H222" i="27"/>
  <c r="G222" i="27"/>
  <c r="F222" i="27"/>
  <c r="E222" i="27"/>
  <c r="D222" i="27"/>
  <c r="C222" i="27"/>
  <c r="B222" i="27"/>
  <c r="P221" i="27"/>
  <c r="Q221" i="27" s="1"/>
  <c r="O221" i="27"/>
  <c r="N221" i="27"/>
  <c r="M221" i="27"/>
  <c r="L221" i="27"/>
  <c r="K221" i="27"/>
  <c r="J221" i="27"/>
  <c r="I221" i="27"/>
  <c r="H221" i="27"/>
  <c r="G221" i="27"/>
  <c r="F221" i="27"/>
  <c r="E221" i="27"/>
  <c r="D221" i="27"/>
  <c r="C221" i="27"/>
  <c r="B221" i="27"/>
  <c r="P220" i="27"/>
  <c r="Q220" i="27" s="1"/>
  <c r="O220" i="27"/>
  <c r="N220" i="27"/>
  <c r="M220" i="27"/>
  <c r="L220" i="27"/>
  <c r="K220" i="27"/>
  <c r="J220" i="27"/>
  <c r="I220" i="27"/>
  <c r="H220" i="27"/>
  <c r="G220" i="27"/>
  <c r="F220" i="27"/>
  <c r="E220" i="27"/>
  <c r="D220" i="27"/>
  <c r="C220" i="27"/>
  <c r="B220" i="27"/>
  <c r="P219" i="27"/>
  <c r="Q219" i="27" s="1"/>
  <c r="O219" i="27"/>
  <c r="N219" i="27"/>
  <c r="M219" i="27"/>
  <c r="L219" i="27"/>
  <c r="K219" i="27"/>
  <c r="J219" i="27"/>
  <c r="I219" i="27"/>
  <c r="H219" i="27"/>
  <c r="G219" i="27"/>
  <c r="F219" i="27"/>
  <c r="E219" i="27"/>
  <c r="D219" i="27"/>
  <c r="C219" i="27"/>
  <c r="B219" i="27"/>
  <c r="P218" i="27"/>
  <c r="Q218" i="27" s="1"/>
  <c r="O218" i="27"/>
  <c r="N218" i="27"/>
  <c r="M218" i="27"/>
  <c r="L218" i="27"/>
  <c r="K218" i="27"/>
  <c r="J218" i="27"/>
  <c r="I218" i="27"/>
  <c r="H218" i="27"/>
  <c r="G218" i="27"/>
  <c r="F218" i="27"/>
  <c r="E218" i="27"/>
  <c r="D218" i="27"/>
  <c r="C218" i="27"/>
  <c r="B218" i="27"/>
  <c r="P217" i="27"/>
  <c r="Q217" i="27" s="1"/>
  <c r="O217" i="27"/>
  <c r="N217" i="27"/>
  <c r="M217" i="27"/>
  <c r="L217" i="27"/>
  <c r="K217" i="27"/>
  <c r="J217" i="27"/>
  <c r="I217" i="27"/>
  <c r="H217" i="27"/>
  <c r="G217" i="27"/>
  <c r="F217" i="27"/>
  <c r="E217" i="27"/>
  <c r="D217" i="27"/>
  <c r="C217" i="27"/>
  <c r="B217" i="27"/>
  <c r="P216" i="27"/>
  <c r="Q216" i="27" s="1"/>
  <c r="O216" i="27"/>
  <c r="N216" i="27"/>
  <c r="M216" i="27"/>
  <c r="L216" i="27"/>
  <c r="K216" i="27"/>
  <c r="J216" i="27"/>
  <c r="I216" i="27"/>
  <c r="H216" i="27"/>
  <c r="G216" i="27"/>
  <c r="F216" i="27"/>
  <c r="E216" i="27"/>
  <c r="D216" i="27"/>
  <c r="C216" i="27"/>
  <c r="B216" i="27"/>
  <c r="P215" i="27"/>
  <c r="Q215" i="27" s="1"/>
  <c r="O215" i="27"/>
  <c r="N215" i="27"/>
  <c r="M215" i="27"/>
  <c r="L215" i="27"/>
  <c r="K215" i="27"/>
  <c r="J215" i="27"/>
  <c r="I215" i="27"/>
  <c r="H215" i="27"/>
  <c r="G215" i="27"/>
  <c r="F215" i="27"/>
  <c r="E215" i="27"/>
  <c r="D215" i="27"/>
  <c r="C215" i="27"/>
  <c r="B215" i="27"/>
  <c r="P214" i="27"/>
  <c r="Q214" i="27" s="1"/>
  <c r="O214" i="27"/>
  <c r="N214" i="27"/>
  <c r="M214" i="27"/>
  <c r="L214" i="27"/>
  <c r="K214" i="27"/>
  <c r="J214" i="27"/>
  <c r="I214" i="27"/>
  <c r="H214" i="27"/>
  <c r="G214" i="27"/>
  <c r="F214" i="27"/>
  <c r="E214" i="27"/>
  <c r="D214" i="27"/>
  <c r="C214" i="27"/>
  <c r="B214" i="27"/>
  <c r="P213" i="27"/>
  <c r="Q213" i="27" s="1"/>
  <c r="O213" i="27"/>
  <c r="N213" i="27"/>
  <c r="M213" i="27"/>
  <c r="L213" i="27"/>
  <c r="K213" i="27"/>
  <c r="J213" i="27"/>
  <c r="I213" i="27"/>
  <c r="H213" i="27"/>
  <c r="G213" i="27"/>
  <c r="F213" i="27"/>
  <c r="E213" i="27"/>
  <c r="D213" i="27"/>
  <c r="C213" i="27"/>
  <c r="B213" i="27"/>
  <c r="P212" i="27"/>
  <c r="Q212" i="27" s="1"/>
  <c r="O212" i="27"/>
  <c r="N212" i="27"/>
  <c r="M212" i="27"/>
  <c r="L212" i="27"/>
  <c r="K212" i="27"/>
  <c r="J212" i="27"/>
  <c r="I212" i="27"/>
  <c r="H212" i="27"/>
  <c r="G212" i="27"/>
  <c r="F212" i="27"/>
  <c r="E212" i="27"/>
  <c r="D212" i="27"/>
  <c r="C212" i="27"/>
  <c r="B212" i="27"/>
  <c r="P211" i="27"/>
  <c r="Q211" i="27" s="1"/>
  <c r="O211" i="27"/>
  <c r="N211" i="27"/>
  <c r="M211" i="27"/>
  <c r="L211" i="27"/>
  <c r="K211" i="27"/>
  <c r="J211" i="27"/>
  <c r="I211" i="27"/>
  <c r="H211" i="27"/>
  <c r="G211" i="27"/>
  <c r="F211" i="27"/>
  <c r="E211" i="27"/>
  <c r="D211" i="27"/>
  <c r="C211" i="27"/>
  <c r="B211" i="27"/>
  <c r="P210" i="27"/>
  <c r="Q210" i="27" s="1"/>
  <c r="O210" i="27"/>
  <c r="N210" i="27"/>
  <c r="M210" i="27"/>
  <c r="L210" i="27"/>
  <c r="K210" i="27"/>
  <c r="J210" i="27"/>
  <c r="I210" i="27"/>
  <c r="H210" i="27"/>
  <c r="G210" i="27"/>
  <c r="F210" i="27"/>
  <c r="E210" i="27"/>
  <c r="D210" i="27"/>
  <c r="C210" i="27"/>
  <c r="B210" i="27"/>
  <c r="P209" i="27"/>
  <c r="Q209" i="27" s="1"/>
  <c r="O209" i="27"/>
  <c r="N209" i="27"/>
  <c r="M209" i="27"/>
  <c r="L209" i="27"/>
  <c r="K209" i="27"/>
  <c r="J209" i="27"/>
  <c r="I209" i="27"/>
  <c r="H209" i="27"/>
  <c r="G209" i="27"/>
  <c r="F209" i="27"/>
  <c r="E209" i="27"/>
  <c r="D209" i="27"/>
  <c r="C209" i="27"/>
  <c r="B209" i="27"/>
  <c r="P208" i="27"/>
  <c r="Q208" i="27" s="1"/>
  <c r="O208" i="27"/>
  <c r="N208" i="27"/>
  <c r="M208" i="27"/>
  <c r="L208" i="27"/>
  <c r="K208" i="27"/>
  <c r="J208" i="27"/>
  <c r="I208" i="27"/>
  <c r="H208" i="27"/>
  <c r="G208" i="27"/>
  <c r="F208" i="27"/>
  <c r="E208" i="27"/>
  <c r="D208" i="27"/>
  <c r="C208" i="27"/>
  <c r="B208" i="27"/>
  <c r="P207" i="27"/>
  <c r="Q207" i="27" s="1"/>
  <c r="O207" i="27"/>
  <c r="N207" i="27"/>
  <c r="M207" i="27"/>
  <c r="L207" i="27"/>
  <c r="K207" i="27"/>
  <c r="J207" i="27"/>
  <c r="I207" i="27"/>
  <c r="H207" i="27"/>
  <c r="G207" i="27"/>
  <c r="F207" i="27"/>
  <c r="E207" i="27"/>
  <c r="D207" i="27"/>
  <c r="C207" i="27"/>
  <c r="B207" i="27"/>
  <c r="P206" i="27"/>
  <c r="Q206" i="27" s="1"/>
  <c r="O206" i="27"/>
  <c r="N206" i="27"/>
  <c r="M206" i="27"/>
  <c r="L206" i="27"/>
  <c r="K206" i="27"/>
  <c r="J206" i="27"/>
  <c r="I206" i="27"/>
  <c r="H206" i="27"/>
  <c r="G206" i="27"/>
  <c r="F206" i="27"/>
  <c r="E206" i="27"/>
  <c r="D206" i="27"/>
  <c r="C206" i="27"/>
  <c r="B206" i="27"/>
  <c r="P205" i="27"/>
  <c r="Q205" i="27" s="1"/>
  <c r="O205" i="27"/>
  <c r="N205" i="27"/>
  <c r="M205" i="27"/>
  <c r="L205" i="27"/>
  <c r="K205" i="27"/>
  <c r="J205" i="27"/>
  <c r="I205" i="27"/>
  <c r="H205" i="27"/>
  <c r="G205" i="27"/>
  <c r="F205" i="27"/>
  <c r="E205" i="27"/>
  <c r="D205" i="27"/>
  <c r="C205" i="27"/>
  <c r="B205" i="27"/>
  <c r="P204" i="27"/>
  <c r="Q204" i="27" s="1"/>
  <c r="O204" i="27"/>
  <c r="N204" i="27"/>
  <c r="M204" i="27"/>
  <c r="L204" i="27"/>
  <c r="K204" i="27"/>
  <c r="J204" i="27"/>
  <c r="I204" i="27"/>
  <c r="H204" i="27"/>
  <c r="G204" i="27"/>
  <c r="F204" i="27"/>
  <c r="E204" i="27"/>
  <c r="D204" i="27"/>
  <c r="C204" i="27"/>
  <c r="B204" i="27"/>
  <c r="P203" i="27"/>
  <c r="Q203" i="27" s="1"/>
  <c r="O203" i="27"/>
  <c r="N203" i="27"/>
  <c r="M203" i="27"/>
  <c r="L203" i="27"/>
  <c r="K203" i="27"/>
  <c r="J203" i="27"/>
  <c r="I203" i="27"/>
  <c r="H203" i="27"/>
  <c r="G203" i="27"/>
  <c r="F203" i="27"/>
  <c r="E203" i="27"/>
  <c r="D203" i="27"/>
  <c r="C203" i="27"/>
  <c r="B203" i="27"/>
  <c r="P202" i="27"/>
  <c r="Q202" i="27" s="1"/>
  <c r="O202" i="27"/>
  <c r="N202" i="27"/>
  <c r="M202" i="27"/>
  <c r="L202" i="27"/>
  <c r="K202" i="27"/>
  <c r="J202" i="27"/>
  <c r="I202" i="27"/>
  <c r="H202" i="27"/>
  <c r="G202" i="27"/>
  <c r="F202" i="27"/>
  <c r="E202" i="27"/>
  <c r="D202" i="27"/>
  <c r="C202" i="27"/>
  <c r="B202" i="27"/>
  <c r="P201" i="27"/>
  <c r="Q201" i="27" s="1"/>
  <c r="O201" i="27"/>
  <c r="N201" i="27"/>
  <c r="M201" i="27"/>
  <c r="L201" i="27"/>
  <c r="K201" i="27"/>
  <c r="J201" i="27"/>
  <c r="I201" i="27"/>
  <c r="H201" i="27"/>
  <c r="G201" i="27"/>
  <c r="F201" i="27"/>
  <c r="E201" i="27"/>
  <c r="D201" i="27"/>
  <c r="C201" i="27"/>
  <c r="B201" i="27"/>
  <c r="P200" i="27"/>
  <c r="Q200" i="27" s="1"/>
  <c r="O200" i="27"/>
  <c r="N200" i="27"/>
  <c r="M200" i="27"/>
  <c r="L200" i="27"/>
  <c r="K200" i="27"/>
  <c r="J200" i="27"/>
  <c r="I200" i="27"/>
  <c r="H200" i="27"/>
  <c r="G200" i="27"/>
  <c r="F200" i="27"/>
  <c r="E200" i="27"/>
  <c r="D200" i="27"/>
  <c r="C200" i="27"/>
  <c r="B200" i="27"/>
  <c r="P199" i="27"/>
  <c r="Q199" i="27" s="1"/>
  <c r="O199" i="27"/>
  <c r="N199" i="27"/>
  <c r="M199" i="27"/>
  <c r="L199" i="27"/>
  <c r="K199" i="27"/>
  <c r="J199" i="27"/>
  <c r="I199" i="27"/>
  <c r="H199" i="27"/>
  <c r="G199" i="27"/>
  <c r="F199" i="27"/>
  <c r="E199" i="27"/>
  <c r="D199" i="27"/>
  <c r="C199" i="27"/>
  <c r="B199" i="27"/>
  <c r="P198" i="27"/>
  <c r="Q198" i="27" s="1"/>
  <c r="O198" i="27"/>
  <c r="N198" i="27"/>
  <c r="M198" i="27"/>
  <c r="L198" i="27"/>
  <c r="K198" i="27"/>
  <c r="J198" i="27"/>
  <c r="I198" i="27"/>
  <c r="H198" i="27"/>
  <c r="G198" i="27"/>
  <c r="F198" i="27"/>
  <c r="E198" i="27"/>
  <c r="D198" i="27"/>
  <c r="C198" i="27"/>
  <c r="B198" i="27"/>
  <c r="P197" i="27"/>
  <c r="Q197" i="27" s="1"/>
  <c r="O197" i="27"/>
  <c r="N197" i="27"/>
  <c r="M197" i="27"/>
  <c r="L197" i="27"/>
  <c r="K197" i="27"/>
  <c r="J197" i="27"/>
  <c r="I197" i="27"/>
  <c r="H197" i="27"/>
  <c r="G197" i="27"/>
  <c r="F197" i="27"/>
  <c r="E197" i="27"/>
  <c r="D197" i="27"/>
  <c r="C197" i="27"/>
  <c r="B197" i="27"/>
  <c r="P196" i="27"/>
  <c r="Q196" i="27" s="1"/>
  <c r="O196" i="27"/>
  <c r="N196" i="27"/>
  <c r="M196" i="27"/>
  <c r="L196" i="27"/>
  <c r="K196" i="27"/>
  <c r="J196" i="27"/>
  <c r="I196" i="27"/>
  <c r="H196" i="27"/>
  <c r="G196" i="27"/>
  <c r="F196" i="27"/>
  <c r="E196" i="27"/>
  <c r="D196" i="27"/>
  <c r="C196" i="27"/>
  <c r="B196" i="27"/>
  <c r="P195" i="27"/>
  <c r="Q195" i="27" s="1"/>
  <c r="O195" i="27"/>
  <c r="N195" i="27"/>
  <c r="M195" i="27"/>
  <c r="L195" i="27"/>
  <c r="K195" i="27"/>
  <c r="J195" i="27"/>
  <c r="I195" i="27"/>
  <c r="H195" i="27"/>
  <c r="G195" i="27"/>
  <c r="F195" i="27"/>
  <c r="E195" i="27"/>
  <c r="D195" i="27"/>
  <c r="C195" i="27"/>
  <c r="B195" i="27"/>
  <c r="P194" i="27"/>
  <c r="Q194" i="27" s="1"/>
  <c r="O194" i="27"/>
  <c r="N194" i="27"/>
  <c r="M194" i="27"/>
  <c r="L194" i="27"/>
  <c r="K194" i="27"/>
  <c r="J194" i="27"/>
  <c r="I194" i="27"/>
  <c r="H194" i="27"/>
  <c r="G194" i="27"/>
  <c r="F194" i="27"/>
  <c r="E194" i="27"/>
  <c r="D194" i="27"/>
  <c r="C194" i="27"/>
  <c r="B194" i="27"/>
  <c r="P193" i="27"/>
  <c r="Q193" i="27" s="1"/>
  <c r="O193" i="27"/>
  <c r="N193" i="27"/>
  <c r="M193" i="27"/>
  <c r="L193" i="27"/>
  <c r="K193" i="27"/>
  <c r="J193" i="27"/>
  <c r="I193" i="27"/>
  <c r="H193" i="27"/>
  <c r="G193" i="27"/>
  <c r="F193" i="27"/>
  <c r="E193" i="27"/>
  <c r="D193" i="27"/>
  <c r="C193" i="27"/>
  <c r="B193" i="27"/>
  <c r="P192" i="27"/>
  <c r="Q192" i="27" s="1"/>
  <c r="O192" i="27"/>
  <c r="N192" i="27"/>
  <c r="M192" i="27"/>
  <c r="L192" i="27"/>
  <c r="K192" i="27"/>
  <c r="J192" i="27"/>
  <c r="I192" i="27"/>
  <c r="H192" i="27"/>
  <c r="G192" i="27"/>
  <c r="F192" i="27"/>
  <c r="E192" i="27"/>
  <c r="D192" i="27"/>
  <c r="C192" i="27"/>
  <c r="B192" i="27"/>
  <c r="P191" i="27"/>
  <c r="Q191" i="27" s="1"/>
  <c r="O191" i="27"/>
  <c r="N191" i="27"/>
  <c r="M191" i="27"/>
  <c r="L191" i="27"/>
  <c r="K191" i="27"/>
  <c r="J191" i="27"/>
  <c r="I191" i="27"/>
  <c r="H191" i="27"/>
  <c r="G191" i="27"/>
  <c r="F191" i="27"/>
  <c r="E191" i="27"/>
  <c r="D191" i="27"/>
  <c r="C191" i="27"/>
  <c r="B191" i="27"/>
  <c r="P190" i="27"/>
  <c r="Q190" i="27" s="1"/>
  <c r="O190" i="27"/>
  <c r="N190" i="27"/>
  <c r="M190" i="27"/>
  <c r="L190" i="27"/>
  <c r="K190" i="27"/>
  <c r="J190" i="27"/>
  <c r="I190" i="27"/>
  <c r="H190" i="27"/>
  <c r="G190" i="27"/>
  <c r="F190" i="27"/>
  <c r="E190" i="27"/>
  <c r="D190" i="27"/>
  <c r="C190" i="27"/>
  <c r="B190" i="27"/>
  <c r="P189" i="27"/>
  <c r="Q189" i="27" s="1"/>
  <c r="O189" i="27"/>
  <c r="N189" i="27"/>
  <c r="M189" i="27"/>
  <c r="L189" i="27"/>
  <c r="K189" i="27"/>
  <c r="J189" i="27"/>
  <c r="I189" i="27"/>
  <c r="H189" i="27"/>
  <c r="G189" i="27"/>
  <c r="F189" i="27"/>
  <c r="E189" i="27"/>
  <c r="D189" i="27"/>
  <c r="C189" i="27"/>
  <c r="B189" i="27"/>
  <c r="P188" i="27"/>
  <c r="Q188" i="27" s="1"/>
  <c r="O188" i="27"/>
  <c r="N188" i="27"/>
  <c r="M188" i="27"/>
  <c r="L188" i="27"/>
  <c r="K188" i="27"/>
  <c r="J188" i="27"/>
  <c r="I188" i="27"/>
  <c r="H188" i="27"/>
  <c r="G188" i="27"/>
  <c r="F188" i="27"/>
  <c r="E188" i="27"/>
  <c r="D188" i="27"/>
  <c r="C188" i="27"/>
  <c r="B188" i="27"/>
  <c r="P187" i="27"/>
  <c r="Q187" i="27" s="1"/>
  <c r="O187" i="27"/>
  <c r="N187" i="27"/>
  <c r="M187" i="27"/>
  <c r="L187" i="27"/>
  <c r="K187" i="27"/>
  <c r="J187" i="27"/>
  <c r="I187" i="27"/>
  <c r="H187" i="27"/>
  <c r="G187" i="27"/>
  <c r="F187" i="27"/>
  <c r="E187" i="27"/>
  <c r="D187" i="27"/>
  <c r="C187" i="27"/>
  <c r="B187" i="27"/>
  <c r="P186" i="27"/>
  <c r="Q186" i="27" s="1"/>
  <c r="O186" i="27"/>
  <c r="N186" i="27"/>
  <c r="M186" i="27"/>
  <c r="L186" i="27"/>
  <c r="K186" i="27"/>
  <c r="J186" i="27"/>
  <c r="I186" i="27"/>
  <c r="H186" i="27"/>
  <c r="G186" i="27"/>
  <c r="F186" i="27"/>
  <c r="E186" i="27"/>
  <c r="D186" i="27"/>
  <c r="C186" i="27"/>
  <c r="B186" i="27"/>
  <c r="P185" i="27"/>
  <c r="Q185" i="27" s="1"/>
  <c r="O185" i="27"/>
  <c r="N185" i="27"/>
  <c r="M185" i="27"/>
  <c r="L185" i="27"/>
  <c r="K185" i="27"/>
  <c r="J185" i="27"/>
  <c r="I185" i="27"/>
  <c r="H185" i="27"/>
  <c r="G185" i="27"/>
  <c r="F185" i="27"/>
  <c r="E185" i="27"/>
  <c r="D185" i="27"/>
  <c r="C185" i="27"/>
  <c r="B185" i="27"/>
  <c r="P184" i="27"/>
  <c r="Q184" i="27" s="1"/>
  <c r="O184" i="27"/>
  <c r="N184" i="27"/>
  <c r="M184" i="27"/>
  <c r="L184" i="27"/>
  <c r="K184" i="27"/>
  <c r="J184" i="27"/>
  <c r="I184" i="27"/>
  <c r="H184" i="27"/>
  <c r="G184" i="27"/>
  <c r="F184" i="27"/>
  <c r="E184" i="27"/>
  <c r="D184" i="27"/>
  <c r="C184" i="27"/>
  <c r="B184" i="27"/>
  <c r="P183" i="27"/>
  <c r="Q183" i="27" s="1"/>
  <c r="O183" i="27"/>
  <c r="N183" i="27"/>
  <c r="M183" i="27"/>
  <c r="L183" i="27"/>
  <c r="K183" i="27"/>
  <c r="J183" i="27"/>
  <c r="I183" i="27"/>
  <c r="H183" i="27"/>
  <c r="G183" i="27"/>
  <c r="F183" i="27"/>
  <c r="E183" i="27"/>
  <c r="D183" i="27"/>
  <c r="C183" i="27"/>
  <c r="B183" i="27"/>
  <c r="P182" i="27"/>
  <c r="Q182" i="27" s="1"/>
  <c r="O182" i="27"/>
  <c r="N182" i="27"/>
  <c r="M182" i="27"/>
  <c r="L182" i="27"/>
  <c r="K182" i="27"/>
  <c r="J182" i="27"/>
  <c r="I182" i="27"/>
  <c r="H182" i="27"/>
  <c r="G182" i="27"/>
  <c r="F182" i="27"/>
  <c r="E182" i="27"/>
  <c r="D182" i="27"/>
  <c r="C182" i="27"/>
  <c r="B182" i="27"/>
  <c r="P181" i="27"/>
  <c r="Q181" i="27" s="1"/>
  <c r="O181" i="27"/>
  <c r="N181" i="27"/>
  <c r="M181" i="27"/>
  <c r="L181" i="27"/>
  <c r="K181" i="27"/>
  <c r="J181" i="27"/>
  <c r="I181" i="27"/>
  <c r="H181" i="27"/>
  <c r="G181" i="27"/>
  <c r="F181" i="27"/>
  <c r="E181" i="27"/>
  <c r="D181" i="27"/>
  <c r="C181" i="27"/>
  <c r="B181" i="27"/>
  <c r="P180" i="27"/>
  <c r="Q180" i="27" s="1"/>
  <c r="O180" i="27"/>
  <c r="N180" i="27"/>
  <c r="M180" i="27"/>
  <c r="L180" i="27"/>
  <c r="K180" i="27"/>
  <c r="J180" i="27"/>
  <c r="I180" i="27"/>
  <c r="H180" i="27"/>
  <c r="G180" i="27"/>
  <c r="F180" i="27"/>
  <c r="E180" i="27"/>
  <c r="D180" i="27"/>
  <c r="C180" i="27"/>
  <c r="B180" i="27"/>
  <c r="P179" i="27"/>
  <c r="Q179" i="27" s="1"/>
  <c r="O179" i="27"/>
  <c r="N179" i="27"/>
  <c r="M179" i="27"/>
  <c r="L179" i="27"/>
  <c r="K179" i="27"/>
  <c r="J179" i="27"/>
  <c r="I179" i="27"/>
  <c r="H179" i="27"/>
  <c r="G179" i="27"/>
  <c r="F179" i="27"/>
  <c r="E179" i="27"/>
  <c r="D179" i="27"/>
  <c r="C179" i="27"/>
  <c r="B179" i="27"/>
  <c r="P178" i="27"/>
  <c r="Q178" i="27" s="1"/>
  <c r="O178" i="27"/>
  <c r="N178" i="27"/>
  <c r="M178" i="27"/>
  <c r="L178" i="27"/>
  <c r="K178" i="27"/>
  <c r="J178" i="27"/>
  <c r="I178" i="27"/>
  <c r="H178" i="27"/>
  <c r="G178" i="27"/>
  <c r="F178" i="27"/>
  <c r="E178" i="27"/>
  <c r="D178" i="27"/>
  <c r="C178" i="27"/>
  <c r="B178" i="27"/>
  <c r="P177" i="27"/>
  <c r="Q177" i="27" s="1"/>
  <c r="O177" i="27"/>
  <c r="N177" i="27"/>
  <c r="M177" i="27"/>
  <c r="L177" i="27"/>
  <c r="K177" i="27"/>
  <c r="J177" i="27"/>
  <c r="I177" i="27"/>
  <c r="H177" i="27"/>
  <c r="G177" i="27"/>
  <c r="F177" i="27"/>
  <c r="E177" i="27"/>
  <c r="D177" i="27"/>
  <c r="C177" i="27"/>
  <c r="B177" i="27"/>
  <c r="P176" i="27"/>
  <c r="Q176" i="27" s="1"/>
  <c r="O176" i="27"/>
  <c r="N176" i="27"/>
  <c r="M176" i="27"/>
  <c r="L176" i="27"/>
  <c r="K176" i="27"/>
  <c r="J176" i="27"/>
  <c r="I176" i="27"/>
  <c r="H176" i="27"/>
  <c r="G176" i="27"/>
  <c r="F176" i="27"/>
  <c r="E176" i="27"/>
  <c r="D176" i="27"/>
  <c r="C176" i="27"/>
  <c r="B176" i="27"/>
  <c r="P175" i="27"/>
  <c r="Q175" i="27" s="1"/>
  <c r="O175" i="27"/>
  <c r="N175" i="27"/>
  <c r="M175" i="27"/>
  <c r="L175" i="27"/>
  <c r="K175" i="27"/>
  <c r="J175" i="27"/>
  <c r="I175" i="27"/>
  <c r="H175" i="27"/>
  <c r="G175" i="27"/>
  <c r="F175" i="27"/>
  <c r="E175" i="27"/>
  <c r="D175" i="27"/>
  <c r="C175" i="27"/>
  <c r="B175" i="27"/>
  <c r="P174" i="27"/>
  <c r="Q174" i="27" s="1"/>
  <c r="O174" i="27"/>
  <c r="N174" i="27"/>
  <c r="M174" i="27"/>
  <c r="L174" i="27"/>
  <c r="K174" i="27"/>
  <c r="J174" i="27"/>
  <c r="I174" i="27"/>
  <c r="H174" i="27"/>
  <c r="G174" i="27"/>
  <c r="F174" i="27"/>
  <c r="E174" i="27"/>
  <c r="D174" i="27"/>
  <c r="C174" i="27"/>
  <c r="B174" i="27"/>
  <c r="P173" i="27"/>
  <c r="Q173" i="27" s="1"/>
  <c r="O173" i="27"/>
  <c r="N173" i="27"/>
  <c r="M173" i="27"/>
  <c r="L173" i="27"/>
  <c r="K173" i="27"/>
  <c r="J173" i="27"/>
  <c r="I173" i="27"/>
  <c r="H173" i="27"/>
  <c r="G173" i="27"/>
  <c r="F173" i="27"/>
  <c r="E173" i="27"/>
  <c r="D173" i="27"/>
  <c r="C173" i="27"/>
  <c r="B173" i="27"/>
  <c r="P172" i="27"/>
  <c r="Q172" i="27" s="1"/>
  <c r="O172" i="27"/>
  <c r="N172" i="27"/>
  <c r="M172" i="27"/>
  <c r="L172" i="27"/>
  <c r="K172" i="27"/>
  <c r="J172" i="27"/>
  <c r="I172" i="27"/>
  <c r="H172" i="27"/>
  <c r="G172" i="27"/>
  <c r="F172" i="27"/>
  <c r="E172" i="27"/>
  <c r="D172" i="27"/>
  <c r="C172" i="27"/>
  <c r="B172" i="27"/>
  <c r="P171" i="27"/>
  <c r="Q171" i="27" s="1"/>
  <c r="O171" i="27"/>
  <c r="N171" i="27"/>
  <c r="M171" i="27"/>
  <c r="L171" i="27"/>
  <c r="K171" i="27"/>
  <c r="J171" i="27"/>
  <c r="I171" i="27"/>
  <c r="H171" i="27"/>
  <c r="G171" i="27"/>
  <c r="F171" i="27"/>
  <c r="E171" i="27"/>
  <c r="D171" i="27"/>
  <c r="C171" i="27"/>
  <c r="B171" i="27"/>
  <c r="P170" i="27"/>
  <c r="Q170" i="27" s="1"/>
  <c r="O170" i="27"/>
  <c r="N170" i="27"/>
  <c r="M170" i="27"/>
  <c r="L170" i="27"/>
  <c r="K170" i="27"/>
  <c r="J170" i="27"/>
  <c r="I170" i="27"/>
  <c r="H170" i="27"/>
  <c r="G170" i="27"/>
  <c r="F170" i="27"/>
  <c r="E170" i="27"/>
  <c r="D170" i="27"/>
  <c r="C170" i="27"/>
  <c r="B170" i="27"/>
  <c r="P169" i="27"/>
  <c r="Q169" i="27" s="1"/>
  <c r="O169" i="27"/>
  <c r="N169" i="27"/>
  <c r="M169" i="27"/>
  <c r="L169" i="27"/>
  <c r="K169" i="27"/>
  <c r="J169" i="27"/>
  <c r="I169" i="27"/>
  <c r="H169" i="27"/>
  <c r="G169" i="27"/>
  <c r="F169" i="27"/>
  <c r="E169" i="27"/>
  <c r="D169" i="27"/>
  <c r="C169" i="27"/>
  <c r="B169" i="27"/>
  <c r="P168" i="27"/>
  <c r="Q168" i="27" s="1"/>
  <c r="O168" i="27"/>
  <c r="N168" i="27"/>
  <c r="M168" i="27"/>
  <c r="L168" i="27"/>
  <c r="K168" i="27"/>
  <c r="J168" i="27"/>
  <c r="I168" i="27"/>
  <c r="H168" i="27"/>
  <c r="G168" i="27"/>
  <c r="F168" i="27"/>
  <c r="E168" i="27"/>
  <c r="D168" i="27"/>
  <c r="C168" i="27"/>
  <c r="B168" i="27"/>
  <c r="P167" i="27"/>
  <c r="Q167" i="27" s="1"/>
  <c r="O167" i="27"/>
  <c r="N167" i="27"/>
  <c r="M167" i="27"/>
  <c r="L167" i="27"/>
  <c r="K167" i="27"/>
  <c r="J167" i="27"/>
  <c r="I167" i="27"/>
  <c r="H167" i="27"/>
  <c r="G167" i="27"/>
  <c r="F167" i="27"/>
  <c r="E167" i="27"/>
  <c r="D167" i="27"/>
  <c r="C167" i="27"/>
  <c r="B167" i="27"/>
  <c r="P166" i="27"/>
  <c r="Q166" i="27" s="1"/>
  <c r="O166" i="27"/>
  <c r="N166" i="27"/>
  <c r="M166" i="27"/>
  <c r="L166" i="27"/>
  <c r="K166" i="27"/>
  <c r="J166" i="27"/>
  <c r="I166" i="27"/>
  <c r="H166" i="27"/>
  <c r="G166" i="27"/>
  <c r="F166" i="27"/>
  <c r="E166" i="27"/>
  <c r="D166" i="27"/>
  <c r="C166" i="27"/>
  <c r="B166" i="27"/>
  <c r="P165" i="27"/>
  <c r="Q165" i="27" s="1"/>
  <c r="O165" i="27"/>
  <c r="N165" i="27"/>
  <c r="M165" i="27"/>
  <c r="L165" i="27"/>
  <c r="K165" i="27"/>
  <c r="J165" i="27"/>
  <c r="I165" i="27"/>
  <c r="H165" i="27"/>
  <c r="G165" i="27"/>
  <c r="F165" i="27"/>
  <c r="E165" i="27"/>
  <c r="D165" i="27"/>
  <c r="C165" i="27"/>
  <c r="B165" i="27"/>
  <c r="P164" i="27"/>
  <c r="Q164" i="27" s="1"/>
  <c r="O164" i="27"/>
  <c r="N164" i="27"/>
  <c r="M164" i="27"/>
  <c r="L164" i="27"/>
  <c r="K164" i="27"/>
  <c r="J164" i="27"/>
  <c r="I164" i="27"/>
  <c r="H164" i="27"/>
  <c r="G164" i="27"/>
  <c r="F164" i="27"/>
  <c r="E164" i="27"/>
  <c r="D164" i="27"/>
  <c r="C164" i="27"/>
  <c r="B164" i="27"/>
  <c r="P163" i="27"/>
  <c r="Q163" i="27" s="1"/>
  <c r="O163" i="27"/>
  <c r="N163" i="27"/>
  <c r="M163" i="27"/>
  <c r="L163" i="27"/>
  <c r="K163" i="27"/>
  <c r="J163" i="27"/>
  <c r="I163" i="27"/>
  <c r="H163" i="27"/>
  <c r="G163" i="27"/>
  <c r="F163" i="27"/>
  <c r="E163" i="27"/>
  <c r="D163" i="27"/>
  <c r="C163" i="27"/>
  <c r="B163" i="27"/>
  <c r="P162" i="27"/>
  <c r="Q162" i="27" s="1"/>
  <c r="O162" i="27"/>
  <c r="N162" i="27"/>
  <c r="M162" i="27"/>
  <c r="L162" i="27"/>
  <c r="K162" i="27"/>
  <c r="J162" i="27"/>
  <c r="I162" i="27"/>
  <c r="H162" i="27"/>
  <c r="G162" i="27"/>
  <c r="F162" i="27"/>
  <c r="E162" i="27"/>
  <c r="D162" i="27"/>
  <c r="C162" i="27"/>
  <c r="B162" i="27"/>
  <c r="P161" i="27"/>
  <c r="Q161" i="27" s="1"/>
  <c r="O161" i="27"/>
  <c r="N161" i="27"/>
  <c r="M161" i="27"/>
  <c r="L161" i="27"/>
  <c r="K161" i="27"/>
  <c r="J161" i="27"/>
  <c r="I161" i="27"/>
  <c r="H161" i="27"/>
  <c r="G161" i="27"/>
  <c r="F161" i="27"/>
  <c r="E161" i="27"/>
  <c r="D161" i="27"/>
  <c r="C161" i="27"/>
  <c r="B161" i="27"/>
  <c r="P160" i="27"/>
  <c r="Q160" i="27" s="1"/>
  <c r="O160" i="27"/>
  <c r="N160" i="27"/>
  <c r="M160" i="27"/>
  <c r="L160" i="27"/>
  <c r="K160" i="27"/>
  <c r="J160" i="27"/>
  <c r="I160" i="27"/>
  <c r="H160" i="27"/>
  <c r="G160" i="27"/>
  <c r="F160" i="27"/>
  <c r="E160" i="27"/>
  <c r="D160" i="27"/>
  <c r="C160" i="27"/>
  <c r="B160" i="27"/>
  <c r="P159" i="27"/>
  <c r="Q159" i="27" s="1"/>
  <c r="O159" i="27"/>
  <c r="N159" i="27"/>
  <c r="M159" i="27"/>
  <c r="L159" i="27"/>
  <c r="K159" i="27"/>
  <c r="J159" i="27"/>
  <c r="I159" i="27"/>
  <c r="H159" i="27"/>
  <c r="G159" i="27"/>
  <c r="F159" i="27"/>
  <c r="E159" i="27"/>
  <c r="D159" i="27"/>
  <c r="C159" i="27"/>
  <c r="B159" i="27"/>
  <c r="P158" i="27"/>
  <c r="Q158" i="27" s="1"/>
  <c r="O158" i="27"/>
  <c r="N158" i="27"/>
  <c r="M158" i="27"/>
  <c r="L158" i="27"/>
  <c r="K158" i="27"/>
  <c r="J158" i="27"/>
  <c r="I158" i="27"/>
  <c r="H158" i="27"/>
  <c r="G158" i="27"/>
  <c r="F158" i="27"/>
  <c r="E158" i="27"/>
  <c r="D158" i="27"/>
  <c r="C158" i="27"/>
  <c r="B158" i="27"/>
  <c r="P157" i="27"/>
  <c r="Q157" i="27" s="1"/>
  <c r="O157" i="27"/>
  <c r="N157" i="27"/>
  <c r="M157" i="27"/>
  <c r="L157" i="27"/>
  <c r="K157" i="27"/>
  <c r="J157" i="27"/>
  <c r="I157" i="27"/>
  <c r="H157" i="27"/>
  <c r="G157" i="27"/>
  <c r="F157" i="27"/>
  <c r="E157" i="27"/>
  <c r="D157" i="27"/>
  <c r="C157" i="27"/>
  <c r="B157" i="27"/>
  <c r="P156" i="27"/>
  <c r="Q156" i="27" s="1"/>
  <c r="O156" i="27"/>
  <c r="N156" i="27"/>
  <c r="M156" i="27"/>
  <c r="L156" i="27"/>
  <c r="K156" i="27"/>
  <c r="J156" i="27"/>
  <c r="I156" i="27"/>
  <c r="H156" i="27"/>
  <c r="G156" i="27"/>
  <c r="F156" i="27"/>
  <c r="E156" i="27"/>
  <c r="D156" i="27"/>
  <c r="C156" i="27"/>
  <c r="B156" i="27"/>
  <c r="P155" i="27"/>
  <c r="Q155" i="27" s="1"/>
  <c r="O155" i="27"/>
  <c r="N155" i="27"/>
  <c r="M155" i="27"/>
  <c r="L155" i="27"/>
  <c r="K155" i="27"/>
  <c r="J155" i="27"/>
  <c r="I155" i="27"/>
  <c r="H155" i="27"/>
  <c r="G155" i="27"/>
  <c r="F155" i="27"/>
  <c r="E155" i="27"/>
  <c r="D155" i="27"/>
  <c r="C155" i="27"/>
  <c r="B155" i="27"/>
  <c r="P154" i="27"/>
  <c r="Q154" i="27" s="1"/>
  <c r="O154" i="27"/>
  <c r="N154" i="27"/>
  <c r="M154" i="27"/>
  <c r="L154" i="27"/>
  <c r="K154" i="27"/>
  <c r="J154" i="27"/>
  <c r="I154" i="27"/>
  <c r="H154" i="27"/>
  <c r="G154" i="27"/>
  <c r="F154" i="27"/>
  <c r="E154" i="27"/>
  <c r="D154" i="27"/>
  <c r="C154" i="27"/>
  <c r="B154" i="27"/>
  <c r="P153" i="27"/>
  <c r="Q153" i="27" s="1"/>
  <c r="O153" i="27"/>
  <c r="N153" i="27"/>
  <c r="M153" i="27"/>
  <c r="L153" i="27"/>
  <c r="K153" i="27"/>
  <c r="J153" i="27"/>
  <c r="I153" i="27"/>
  <c r="H153" i="27"/>
  <c r="G153" i="27"/>
  <c r="F153" i="27"/>
  <c r="E153" i="27"/>
  <c r="D153" i="27"/>
  <c r="C153" i="27"/>
  <c r="B153" i="27"/>
  <c r="P152" i="27"/>
  <c r="Q152" i="27" s="1"/>
  <c r="O152" i="27"/>
  <c r="N152" i="27"/>
  <c r="M152" i="27"/>
  <c r="L152" i="27"/>
  <c r="K152" i="27"/>
  <c r="J152" i="27"/>
  <c r="I152" i="27"/>
  <c r="H152" i="27"/>
  <c r="G152" i="27"/>
  <c r="F152" i="27"/>
  <c r="E152" i="27"/>
  <c r="D152" i="27"/>
  <c r="C152" i="27"/>
  <c r="B152" i="27"/>
  <c r="P151" i="27"/>
  <c r="Q151" i="27" s="1"/>
  <c r="O151" i="27"/>
  <c r="N151" i="27"/>
  <c r="M151" i="27"/>
  <c r="L151" i="27"/>
  <c r="K151" i="27"/>
  <c r="J151" i="27"/>
  <c r="I151" i="27"/>
  <c r="H151" i="27"/>
  <c r="G151" i="27"/>
  <c r="F151" i="27"/>
  <c r="E151" i="27"/>
  <c r="D151" i="27"/>
  <c r="C151" i="27"/>
  <c r="B151" i="27"/>
  <c r="P150" i="27"/>
  <c r="Q150" i="27" s="1"/>
  <c r="O150" i="27"/>
  <c r="N150" i="27"/>
  <c r="M150" i="27"/>
  <c r="L150" i="27"/>
  <c r="K150" i="27"/>
  <c r="J150" i="27"/>
  <c r="I150" i="27"/>
  <c r="H150" i="27"/>
  <c r="G150" i="27"/>
  <c r="F150" i="27"/>
  <c r="E150" i="27"/>
  <c r="D150" i="27"/>
  <c r="C150" i="27"/>
  <c r="B150" i="27"/>
  <c r="P149" i="27"/>
  <c r="Q149" i="27" s="1"/>
  <c r="O149" i="27"/>
  <c r="N149" i="27"/>
  <c r="M149" i="27"/>
  <c r="L149" i="27"/>
  <c r="K149" i="27"/>
  <c r="J149" i="27"/>
  <c r="I149" i="27"/>
  <c r="H149" i="27"/>
  <c r="G149" i="27"/>
  <c r="F149" i="27"/>
  <c r="E149" i="27"/>
  <c r="D149" i="27"/>
  <c r="C149" i="27"/>
  <c r="B149" i="27"/>
  <c r="P148" i="27"/>
  <c r="Q148" i="27" s="1"/>
  <c r="O148" i="27"/>
  <c r="N148" i="27"/>
  <c r="M148" i="27"/>
  <c r="L148" i="27"/>
  <c r="K148" i="27"/>
  <c r="J148" i="27"/>
  <c r="I148" i="27"/>
  <c r="H148" i="27"/>
  <c r="G148" i="27"/>
  <c r="F148" i="27"/>
  <c r="E148" i="27"/>
  <c r="D148" i="27"/>
  <c r="C148" i="27"/>
  <c r="B148" i="27"/>
  <c r="P147" i="27"/>
  <c r="Q147" i="27" s="1"/>
  <c r="O147" i="27"/>
  <c r="N147" i="27"/>
  <c r="M147" i="27"/>
  <c r="L147" i="27"/>
  <c r="K147" i="27"/>
  <c r="J147" i="27"/>
  <c r="I147" i="27"/>
  <c r="H147" i="27"/>
  <c r="G147" i="27"/>
  <c r="F147" i="27"/>
  <c r="E147" i="27"/>
  <c r="D147" i="27"/>
  <c r="C147" i="27"/>
  <c r="B147" i="27"/>
  <c r="P146" i="27"/>
  <c r="Q146" i="27" s="1"/>
  <c r="O146" i="27"/>
  <c r="N146" i="27"/>
  <c r="M146" i="27"/>
  <c r="L146" i="27"/>
  <c r="K146" i="27"/>
  <c r="J146" i="27"/>
  <c r="I146" i="27"/>
  <c r="H146" i="27"/>
  <c r="G146" i="27"/>
  <c r="F146" i="27"/>
  <c r="E146" i="27"/>
  <c r="D146" i="27"/>
  <c r="C146" i="27"/>
  <c r="B146" i="27"/>
  <c r="P145" i="27"/>
  <c r="Q145" i="27" s="1"/>
  <c r="O145" i="27"/>
  <c r="N145" i="27"/>
  <c r="M145" i="27"/>
  <c r="L145" i="27"/>
  <c r="K145" i="27"/>
  <c r="J145" i="27"/>
  <c r="I145" i="27"/>
  <c r="H145" i="27"/>
  <c r="G145" i="27"/>
  <c r="F145" i="27"/>
  <c r="E145" i="27"/>
  <c r="D145" i="27"/>
  <c r="C145" i="27"/>
  <c r="B145" i="27"/>
  <c r="P144" i="27"/>
  <c r="Q144" i="27" s="1"/>
  <c r="O144" i="27"/>
  <c r="N144" i="27"/>
  <c r="M144" i="27"/>
  <c r="L144" i="27"/>
  <c r="K144" i="27"/>
  <c r="J144" i="27"/>
  <c r="I144" i="27"/>
  <c r="H144" i="27"/>
  <c r="G144" i="27"/>
  <c r="F144" i="27"/>
  <c r="E144" i="27"/>
  <c r="D144" i="27"/>
  <c r="C144" i="27"/>
  <c r="B144" i="27"/>
  <c r="P143" i="27"/>
  <c r="Q143" i="27" s="1"/>
  <c r="O143" i="27"/>
  <c r="N143" i="27"/>
  <c r="M143" i="27"/>
  <c r="L143" i="27"/>
  <c r="K143" i="27"/>
  <c r="J143" i="27"/>
  <c r="I143" i="27"/>
  <c r="H143" i="27"/>
  <c r="G143" i="27"/>
  <c r="F143" i="27"/>
  <c r="E143" i="27"/>
  <c r="D143" i="27"/>
  <c r="C143" i="27"/>
  <c r="B143" i="27"/>
  <c r="P142" i="27"/>
  <c r="Q142" i="27" s="1"/>
  <c r="O142" i="27"/>
  <c r="N142" i="27"/>
  <c r="M142" i="27"/>
  <c r="L142" i="27"/>
  <c r="K142" i="27"/>
  <c r="J142" i="27"/>
  <c r="I142" i="27"/>
  <c r="H142" i="27"/>
  <c r="G142" i="27"/>
  <c r="F142" i="27"/>
  <c r="E142" i="27"/>
  <c r="D142" i="27"/>
  <c r="C142" i="27"/>
  <c r="B142" i="27"/>
  <c r="P141" i="27"/>
  <c r="Q141" i="27" s="1"/>
  <c r="O141" i="27"/>
  <c r="N141" i="27"/>
  <c r="M141" i="27"/>
  <c r="L141" i="27"/>
  <c r="K141" i="27"/>
  <c r="J141" i="27"/>
  <c r="I141" i="27"/>
  <c r="H141" i="27"/>
  <c r="G141" i="27"/>
  <c r="F141" i="27"/>
  <c r="E141" i="27"/>
  <c r="D141" i="27"/>
  <c r="C141" i="27"/>
  <c r="B141" i="27"/>
  <c r="P140" i="27"/>
  <c r="Q140" i="27" s="1"/>
  <c r="O140" i="27"/>
  <c r="N140" i="27"/>
  <c r="M140" i="27"/>
  <c r="L140" i="27"/>
  <c r="K140" i="27"/>
  <c r="J140" i="27"/>
  <c r="I140" i="27"/>
  <c r="H140" i="27"/>
  <c r="G140" i="27"/>
  <c r="F140" i="27"/>
  <c r="E140" i="27"/>
  <c r="D140" i="27"/>
  <c r="C140" i="27"/>
  <c r="B140" i="27"/>
  <c r="P139" i="27"/>
  <c r="Q139" i="27" s="1"/>
  <c r="O139" i="27"/>
  <c r="N139" i="27"/>
  <c r="M139" i="27"/>
  <c r="L139" i="27"/>
  <c r="K139" i="27"/>
  <c r="J139" i="27"/>
  <c r="I139" i="27"/>
  <c r="H139" i="27"/>
  <c r="G139" i="27"/>
  <c r="F139" i="27"/>
  <c r="E139" i="27"/>
  <c r="D139" i="27"/>
  <c r="C139" i="27"/>
  <c r="B139" i="27"/>
  <c r="P138" i="27"/>
  <c r="Q138" i="27" s="1"/>
  <c r="O138" i="27"/>
  <c r="N138" i="27"/>
  <c r="M138" i="27"/>
  <c r="L138" i="27"/>
  <c r="K138" i="27"/>
  <c r="J138" i="27"/>
  <c r="I138" i="27"/>
  <c r="H138" i="27"/>
  <c r="G138" i="27"/>
  <c r="F138" i="27"/>
  <c r="E138" i="27"/>
  <c r="D138" i="27"/>
  <c r="C138" i="27"/>
  <c r="B138" i="27"/>
  <c r="P137" i="27"/>
  <c r="Q137" i="27" s="1"/>
  <c r="O137" i="27"/>
  <c r="N137" i="27"/>
  <c r="M137" i="27"/>
  <c r="L137" i="27"/>
  <c r="K137" i="27"/>
  <c r="J137" i="27"/>
  <c r="I137" i="27"/>
  <c r="H137" i="27"/>
  <c r="G137" i="27"/>
  <c r="F137" i="27"/>
  <c r="E137" i="27"/>
  <c r="D137" i="27"/>
  <c r="C137" i="27"/>
  <c r="B137" i="27"/>
  <c r="P136" i="27"/>
  <c r="Q136" i="27" s="1"/>
  <c r="O136" i="27"/>
  <c r="N136" i="27"/>
  <c r="M136" i="27"/>
  <c r="L136" i="27"/>
  <c r="K136" i="27"/>
  <c r="J136" i="27"/>
  <c r="I136" i="27"/>
  <c r="H136" i="27"/>
  <c r="G136" i="27"/>
  <c r="F136" i="27"/>
  <c r="E136" i="27"/>
  <c r="D136" i="27"/>
  <c r="C136" i="27"/>
  <c r="B136" i="27"/>
  <c r="P135" i="27"/>
  <c r="Q135" i="27" s="1"/>
  <c r="O135" i="27"/>
  <c r="N135" i="27"/>
  <c r="M135" i="27"/>
  <c r="L135" i="27"/>
  <c r="K135" i="27"/>
  <c r="J135" i="27"/>
  <c r="I135" i="27"/>
  <c r="H135" i="27"/>
  <c r="G135" i="27"/>
  <c r="F135" i="27"/>
  <c r="E135" i="27"/>
  <c r="D135" i="27"/>
  <c r="C135" i="27"/>
  <c r="B135" i="27"/>
  <c r="P134" i="27"/>
  <c r="Q134" i="27" s="1"/>
  <c r="O134" i="27"/>
  <c r="N134" i="27"/>
  <c r="M134" i="27"/>
  <c r="L134" i="27"/>
  <c r="K134" i="27"/>
  <c r="J134" i="27"/>
  <c r="I134" i="27"/>
  <c r="H134" i="27"/>
  <c r="G134" i="27"/>
  <c r="F134" i="27"/>
  <c r="E134" i="27"/>
  <c r="D134" i="27"/>
  <c r="C134" i="27"/>
  <c r="B134" i="27"/>
  <c r="P133" i="27"/>
  <c r="Q133" i="27" s="1"/>
  <c r="O133" i="27"/>
  <c r="N133" i="27"/>
  <c r="M133" i="27"/>
  <c r="L133" i="27"/>
  <c r="K133" i="27"/>
  <c r="J133" i="27"/>
  <c r="I133" i="27"/>
  <c r="H133" i="27"/>
  <c r="G133" i="27"/>
  <c r="F133" i="27"/>
  <c r="E133" i="27"/>
  <c r="D133" i="27"/>
  <c r="C133" i="27"/>
  <c r="B133" i="27"/>
  <c r="P132" i="27"/>
  <c r="Q132" i="27" s="1"/>
  <c r="O132" i="27"/>
  <c r="N132" i="27"/>
  <c r="M132" i="27"/>
  <c r="L132" i="27"/>
  <c r="K132" i="27"/>
  <c r="J132" i="27"/>
  <c r="I132" i="27"/>
  <c r="H132" i="27"/>
  <c r="G132" i="27"/>
  <c r="F132" i="27"/>
  <c r="E132" i="27"/>
  <c r="D132" i="27"/>
  <c r="C132" i="27"/>
  <c r="B132" i="27"/>
  <c r="P131" i="27"/>
  <c r="Q131" i="27" s="1"/>
  <c r="O131" i="27"/>
  <c r="N131" i="27"/>
  <c r="M131" i="27"/>
  <c r="L131" i="27"/>
  <c r="K131" i="27"/>
  <c r="J131" i="27"/>
  <c r="I131" i="27"/>
  <c r="H131" i="27"/>
  <c r="G131" i="27"/>
  <c r="F131" i="27"/>
  <c r="E131" i="27"/>
  <c r="D131" i="27"/>
  <c r="C131" i="27"/>
  <c r="B131" i="27"/>
  <c r="P130" i="27"/>
  <c r="Q130" i="27" s="1"/>
  <c r="O130" i="27"/>
  <c r="N130" i="27"/>
  <c r="M130" i="27"/>
  <c r="L130" i="27"/>
  <c r="K130" i="27"/>
  <c r="J130" i="27"/>
  <c r="I130" i="27"/>
  <c r="H130" i="27"/>
  <c r="G130" i="27"/>
  <c r="F130" i="27"/>
  <c r="E130" i="27"/>
  <c r="D130" i="27"/>
  <c r="C130" i="27"/>
  <c r="B130" i="27"/>
  <c r="P129" i="27"/>
  <c r="Q129" i="27" s="1"/>
  <c r="O129" i="27"/>
  <c r="N129" i="27"/>
  <c r="M129" i="27"/>
  <c r="L129" i="27"/>
  <c r="K129" i="27"/>
  <c r="J129" i="27"/>
  <c r="I129" i="27"/>
  <c r="H129" i="27"/>
  <c r="G129" i="27"/>
  <c r="F129" i="27"/>
  <c r="E129" i="27"/>
  <c r="D129" i="27"/>
  <c r="C129" i="27"/>
  <c r="B129" i="27"/>
  <c r="P128" i="27"/>
  <c r="Q128" i="27" s="1"/>
  <c r="O128" i="27"/>
  <c r="N128" i="27"/>
  <c r="M128" i="27"/>
  <c r="L128" i="27"/>
  <c r="K128" i="27"/>
  <c r="J128" i="27"/>
  <c r="I128" i="27"/>
  <c r="H128" i="27"/>
  <c r="G128" i="27"/>
  <c r="F128" i="27"/>
  <c r="E128" i="27"/>
  <c r="D128" i="27"/>
  <c r="C128" i="27"/>
  <c r="B128" i="27"/>
  <c r="P127" i="27"/>
  <c r="Q127" i="27" s="1"/>
  <c r="O127" i="27"/>
  <c r="N127" i="27"/>
  <c r="M127" i="27"/>
  <c r="L127" i="27"/>
  <c r="K127" i="27"/>
  <c r="J127" i="27"/>
  <c r="I127" i="27"/>
  <c r="H127" i="27"/>
  <c r="G127" i="27"/>
  <c r="F127" i="27"/>
  <c r="E127" i="27"/>
  <c r="D127" i="27"/>
  <c r="C127" i="27"/>
  <c r="B127" i="27"/>
  <c r="P126" i="27"/>
  <c r="Q126" i="27" s="1"/>
  <c r="O126" i="27"/>
  <c r="N126" i="27"/>
  <c r="M126" i="27"/>
  <c r="L126" i="27"/>
  <c r="K126" i="27"/>
  <c r="J126" i="27"/>
  <c r="I126" i="27"/>
  <c r="H126" i="27"/>
  <c r="G126" i="27"/>
  <c r="F126" i="27"/>
  <c r="E126" i="27"/>
  <c r="D126" i="27"/>
  <c r="C126" i="27"/>
  <c r="B126" i="27"/>
  <c r="P125" i="27"/>
  <c r="Q125" i="27" s="1"/>
  <c r="O125" i="27"/>
  <c r="N125" i="27"/>
  <c r="M125" i="27"/>
  <c r="L125" i="27"/>
  <c r="K125" i="27"/>
  <c r="J125" i="27"/>
  <c r="I125" i="27"/>
  <c r="H125" i="27"/>
  <c r="G125" i="27"/>
  <c r="F125" i="27"/>
  <c r="E125" i="27"/>
  <c r="D125" i="27"/>
  <c r="C125" i="27"/>
  <c r="B125" i="27"/>
  <c r="P124" i="27"/>
  <c r="Q124" i="27" s="1"/>
  <c r="O124" i="27"/>
  <c r="N124" i="27"/>
  <c r="M124" i="27"/>
  <c r="L124" i="27"/>
  <c r="K124" i="27"/>
  <c r="J124" i="27"/>
  <c r="I124" i="27"/>
  <c r="H124" i="27"/>
  <c r="G124" i="27"/>
  <c r="F124" i="27"/>
  <c r="E124" i="27"/>
  <c r="D124" i="27"/>
  <c r="C124" i="27"/>
  <c r="B124" i="27"/>
  <c r="P123" i="27"/>
  <c r="Q123" i="27" s="1"/>
  <c r="O123" i="27"/>
  <c r="N123" i="27"/>
  <c r="M123" i="27"/>
  <c r="L123" i="27"/>
  <c r="K123" i="27"/>
  <c r="J123" i="27"/>
  <c r="I123" i="27"/>
  <c r="H123" i="27"/>
  <c r="G123" i="27"/>
  <c r="F123" i="27"/>
  <c r="E123" i="27"/>
  <c r="D123" i="27"/>
  <c r="C123" i="27"/>
  <c r="B123" i="27"/>
  <c r="P122" i="27"/>
  <c r="Q122" i="27" s="1"/>
  <c r="O122" i="27"/>
  <c r="N122" i="27"/>
  <c r="M122" i="27"/>
  <c r="L122" i="27"/>
  <c r="K122" i="27"/>
  <c r="J122" i="27"/>
  <c r="I122" i="27"/>
  <c r="H122" i="27"/>
  <c r="G122" i="27"/>
  <c r="F122" i="27"/>
  <c r="E122" i="27"/>
  <c r="D122" i="27"/>
  <c r="C122" i="27"/>
  <c r="B122" i="27"/>
  <c r="P121" i="27"/>
  <c r="Q121" i="27" s="1"/>
  <c r="O121" i="27"/>
  <c r="N121" i="27"/>
  <c r="M121" i="27"/>
  <c r="L121" i="27"/>
  <c r="K121" i="27"/>
  <c r="J121" i="27"/>
  <c r="I121" i="27"/>
  <c r="H121" i="27"/>
  <c r="G121" i="27"/>
  <c r="F121" i="27"/>
  <c r="E121" i="27"/>
  <c r="D121" i="27"/>
  <c r="C121" i="27"/>
  <c r="B121" i="27"/>
  <c r="P120" i="27"/>
  <c r="Q120" i="27" s="1"/>
  <c r="O120" i="27"/>
  <c r="N120" i="27"/>
  <c r="M120" i="27"/>
  <c r="L120" i="27"/>
  <c r="K120" i="27"/>
  <c r="J120" i="27"/>
  <c r="I120" i="27"/>
  <c r="H120" i="27"/>
  <c r="G120" i="27"/>
  <c r="F120" i="27"/>
  <c r="E120" i="27"/>
  <c r="D120" i="27"/>
  <c r="C120" i="27"/>
  <c r="B120" i="27"/>
  <c r="P119" i="27"/>
  <c r="Q119" i="27" s="1"/>
  <c r="O119" i="27"/>
  <c r="N119" i="27"/>
  <c r="M119" i="27"/>
  <c r="L119" i="27"/>
  <c r="K119" i="27"/>
  <c r="J119" i="27"/>
  <c r="I119" i="27"/>
  <c r="H119" i="27"/>
  <c r="G119" i="27"/>
  <c r="F119" i="27"/>
  <c r="E119" i="27"/>
  <c r="D119" i="27"/>
  <c r="C119" i="27"/>
  <c r="B119" i="27"/>
  <c r="P118" i="27"/>
  <c r="Q118" i="27" s="1"/>
  <c r="O118" i="27"/>
  <c r="N118" i="27"/>
  <c r="M118" i="27"/>
  <c r="L118" i="27"/>
  <c r="K118" i="27"/>
  <c r="J118" i="27"/>
  <c r="I118" i="27"/>
  <c r="H118" i="27"/>
  <c r="G118" i="27"/>
  <c r="F118" i="27"/>
  <c r="E118" i="27"/>
  <c r="D118" i="27"/>
  <c r="C118" i="27"/>
  <c r="B118" i="27"/>
  <c r="P117" i="27"/>
  <c r="Q117" i="27" s="1"/>
  <c r="O117" i="27"/>
  <c r="N117" i="27"/>
  <c r="M117" i="27"/>
  <c r="L117" i="27"/>
  <c r="K117" i="27"/>
  <c r="J117" i="27"/>
  <c r="I117" i="27"/>
  <c r="H117" i="27"/>
  <c r="G117" i="27"/>
  <c r="F117" i="27"/>
  <c r="E117" i="27"/>
  <c r="D117" i="27"/>
  <c r="C117" i="27"/>
  <c r="B117" i="27"/>
  <c r="Q116" i="27"/>
  <c r="P116" i="27"/>
  <c r="O116" i="27"/>
  <c r="N116" i="27"/>
  <c r="M116" i="27"/>
  <c r="L116" i="27"/>
  <c r="K116" i="27"/>
  <c r="J116" i="27"/>
  <c r="I116" i="27"/>
  <c r="H116" i="27"/>
  <c r="G116" i="27"/>
  <c r="F116" i="27"/>
  <c r="E116" i="27"/>
  <c r="D116" i="27"/>
  <c r="C116" i="27"/>
  <c r="B116" i="27"/>
  <c r="Q115" i="27"/>
  <c r="P115" i="27"/>
  <c r="O115" i="27"/>
  <c r="N115" i="27"/>
  <c r="M115" i="27"/>
  <c r="L115" i="27"/>
  <c r="K115" i="27"/>
  <c r="J115" i="27"/>
  <c r="I115" i="27"/>
  <c r="H115" i="27"/>
  <c r="G115" i="27"/>
  <c r="F115" i="27"/>
  <c r="E115" i="27"/>
  <c r="D115" i="27"/>
  <c r="C115" i="27"/>
  <c r="B115" i="27"/>
  <c r="Q114" i="27"/>
  <c r="P114" i="27"/>
  <c r="O114" i="27"/>
  <c r="N114" i="27"/>
  <c r="M114" i="27"/>
  <c r="L114" i="27"/>
  <c r="K114" i="27"/>
  <c r="J114" i="27"/>
  <c r="I114" i="27"/>
  <c r="H114" i="27"/>
  <c r="G114" i="27"/>
  <c r="F114" i="27"/>
  <c r="E114" i="27"/>
  <c r="D114" i="27"/>
  <c r="C114" i="27"/>
  <c r="B114" i="27"/>
  <c r="Q113" i="27"/>
  <c r="P113" i="27"/>
  <c r="O113" i="27"/>
  <c r="N113" i="27"/>
  <c r="M113" i="27"/>
  <c r="L113" i="27"/>
  <c r="K113" i="27"/>
  <c r="J113" i="27"/>
  <c r="I113" i="27"/>
  <c r="H113" i="27"/>
  <c r="G113" i="27"/>
  <c r="F113" i="27"/>
  <c r="E113" i="27"/>
  <c r="D113" i="27"/>
  <c r="C113" i="27"/>
  <c r="B113" i="27"/>
  <c r="Q112" i="27"/>
  <c r="P112" i="27"/>
  <c r="O112" i="27"/>
  <c r="N112" i="27"/>
  <c r="M112" i="27"/>
  <c r="L112" i="27"/>
  <c r="K112" i="27"/>
  <c r="J112" i="27"/>
  <c r="I112" i="27"/>
  <c r="H112" i="27"/>
  <c r="G112" i="27"/>
  <c r="F112" i="27"/>
  <c r="E112" i="27"/>
  <c r="D112" i="27"/>
  <c r="C112" i="27"/>
  <c r="B112" i="27"/>
  <c r="Q111" i="27"/>
  <c r="P111" i="27"/>
  <c r="O111" i="27"/>
  <c r="N111" i="27"/>
  <c r="M111" i="27"/>
  <c r="L111" i="27"/>
  <c r="K111" i="27"/>
  <c r="J111" i="27"/>
  <c r="I111" i="27"/>
  <c r="H111" i="27"/>
  <c r="G111" i="27"/>
  <c r="F111" i="27"/>
  <c r="E111" i="27"/>
  <c r="D111" i="27"/>
  <c r="C111" i="27"/>
  <c r="B111" i="27"/>
  <c r="Q110" i="27"/>
  <c r="P110" i="27"/>
  <c r="O110" i="27"/>
  <c r="N110" i="27"/>
  <c r="M110" i="27"/>
  <c r="L110" i="27"/>
  <c r="K110" i="27"/>
  <c r="J110" i="27"/>
  <c r="I110" i="27"/>
  <c r="H110" i="27"/>
  <c r="G110" i="27"/>
  <c r="F110" i="27"/>
  <c r="E110" i="27"/>
  <c r="D110" i="27"/>
  <c r="C110" i="27"/>
  <c r="B110" i="27"/>
  <c r="Q109" i="27"/>
  <c r="P109" i="27"/>
  <c r="O109" i="27"/>
  <c r="N109" i="27"/>
  <c r="M109" i="27"/>
  <c r="L109" i="27"/>
  <c r="K109" i="27"/>
  <c r="J109" i="27"/>
  <c r="I109" i="27"/>
  <c r="H109" i="27"/>
  <c r="G109" i="27"/>
  <c r="F109" i="27"/>
  <c r="E109" i="27"/>
  <c r="D109" i="27"/>
  <c r="C109" i="27"/>
  <c r="B109" i="27"/>
  <c r="Q108" i="27"/>
  <c r="P108" i="27"/>
  <c r="O108" i="27"/>
  <c r="N108" i="27"/>
  <c r="M108" i="27"/>
  <c r="L108" i="27"/>
  <c r="K108" i="27"/>
  <c r="J108" i="27"/>
  <c r="I108" i="27"/>
  <c r="H108" i="27"/>
  <c r="G108" i="27"/>
  <c r="F108" i="27"/>
  <c r="E108" i="27"/>
  <c r="D108" i="27"/>
  <c r="C108" i="27"/>
  <c r="B108" i="27"/>
  <c r="Q107" i="27"/>
  <c r="P107" i="27"/>
  <c r="O107" i="27"/>
  <c r="N107" i="27"/>
  <c r="M107" i="27"/>
  <c r="L107" i="27"/>
  <c r="K107" i="27"/>
  <c r="J107" i="27"/>
  <c r="I107" i="27"/>
  <c r="H107" i="27"/>
  <c r="G107" i="27"/>
  <c r="F107" i="27"/>
  <c r="E107" i="27"/>
  <c r="D107" i="27"/>
  <c r="C107" i="27"/>
  <c r="B107" i="27"/>
  <c r="Q106" i="27"/>
  <c r="P106" i="27"/>
  <c r="O106" i="27"/>
  <c r="N106" i="27"/>
  <c r="M106" i="27"/>
  <c r="L106" i="27"/>
  <c r="K106" i="27"/>
  <c r="J106" i="27"/>
  <c r="I106" i="27"/>
  <c r="H106" i="27"/>
  <c r="G106" i="27"/>
  <c r="F106" i="27"/>
  <c r="E106" i="27"/>
  <c r="D106" i="27"/>
  <c r="C106" i="27"/>
  <c r="B106" i="27"/>
  <c r="Q105" i="27"/>
  <c r="P105" i="27"/>
  <c r="O105" i="27"/>
  <c r="N105" i="27"/>
  <c r="M105" i="27"/>
  <c r="L105" i="27"/>
  <c r="K105" i="27"/>
  <c r="J105" i="27"/>
  <c r="I105" i="27"/>
  <c r="H105" i="27"/>
  <c r="G105" i="27"/>
  <c r="F105" i="27"/>
  <c r="E105" i="27"/>
  <c r="D105" i="27"/>
  <c r="C105" i="27"/>
  <c r="B105" i="27"/>
  <c r="Q104" i="27"/>
  <c r="P104" i="27"/>
  <c r="O104" i="27"/>
  <c r="N104" i="27"/>
  <c r="M104" i="27"/>
  <c r="L104" i="27"/>
  <c r="K104" i="27"/>
  <c r="J104" i="27"/>
  <c r="I104" i="27"/>
  <c r="H104" i="27"/>
  <c r="G104" i="27"/>
  <c r="F104" i="27"/>
  <c r="E104" i="27"/>
  <c r="D104" i="27"/>
  <c r="C104" i="27"/>
  <c r="B104" i="27"/>
  <c r="Q103" i="27"/>
  <c r="P103" i="27"/>
  <c r="O103" i="27"/>
  <c r="N103" i="27"/>
  <c r="M103" i="27"/>
  <c r="L103" i="27"/>
  <c r="K103" i="27"/>
  <c r="J103" i="27"/>
  <c r="I103" i="27"/>
  <c r="H103" i="27"/>
  <c r="G103" i="27"/>
  <c r="F103" i="27"/>
  <c r="E103" i="27"/>
  <c r="D103" i="27"/>
  <c r="C103" i="27"/>
  <c r="B103" i="27"/>
  <c r="Q102" i="27"/>
  <c r="P102" i="27"/>
  <c r="O102" i="27"/>
  <c r="N102" i="27"/>
  <c r="M102" i="27"/>
  <c r="L102" i="27"/>
  <c r="K102" i="27"/>
  <c r="J102" i="27"/>
  <c r="I102" i="27"/>
  <c r="H102" i="27"/>
  <c r="G102" i="27"/>
  <c r="F102" i="27"/>
  <c r="E102" i="27"/>
  <c r="D102" i="27"/>
  <c r="C102" i="27"/>
  <c r="B102" i="27"/>
  <c r="Q101" i="27"/>
  <c r="P101" i="27"/>
  <c r="O101" i="27"/>
  <c r="N101" i="27"/>
  <c r="M101" i="27"/>
  <c r="L101" i="27"/>
  <c r="K101" i="27"/>
  <c r="J101" i="27"/>
  <c r="I101" i="27"/>
  <c r="H101" i="27"/>
  <c r="G101" i="27"/>
  <c r="F101" i="27"/>
  <c r="E101" i="27"/>
  <c r="D101" i="27"/>
  <c r="C101" i="27"/>
  <c r="B101" i="27"/>
  <c r="Q100" i="27"/>
  <c r="P100" i="27"/>
  <c r="O100" i="27"/>
  <c r="N100" i="27"/>
  <c r="M100" i="27"/>
  <c r="L100" i="27"/>
  <c r="K100" i="27"/>
  <c r="J100" i="27"/>
  <c r="I100" i="27"/>
  <c r="H100" i="27"/>
  <c r="G100" i="27"/>
  <c r="F100" i="27"/>
  <c r="E100" i="27"/>
  <c r="D100" i="27"/>
  <c r="C100" i="27"/>
  <c r="B100" i="27"/>
  <c r="Q99" i="27"/>
  <c r="P99" i="27"/>
  <c r="O99" i="27"/>
  <c r="N99" i="27"/>
  <c r="M99" i="27"/>
  <c r="L99" i="27"/>
  <c r="K99" i="27"/>
  <c r="J99" i="27"/>
  <c r="I99" i="27"/>
  <c r="H99" i="27"/>
  <c r="G99" i="27"/>
  <c r="F99" i="27"/>
  <c r="E99" i="27"/>
  <c r="D99" i="27"/>
  <c r="C99" i="27"/>
  <c r="B99" i="27"/>
  <c r="P98" i="27"/>
  <c r="Q98" i="27" s="1"/>
  <c r="O98" i="27"/>
  <c r="N98" i="27"/>
  <c r="M98" i="27"/>
  <c r="L98" i="27"/>
  <c r="K98" i="27"/>
  <c r="J98" i="27"/>
  <c r="I98" i="27"/>
  <c r="H98" i="27"/>
  <c r="G98" i="27"/>
  <c r="F98" i="27"/>
  <c r="E98" i="27"/>
  <c r="D98" i="27"/>
  <c r="C98" i="27"/>
  <c r="B98" i="27"/>
  <c r="P97" i="27"/>
  <c r="Q97" i="27" s="1"/>
  <c r="O97" i="27"/>
  <c r="N97" i="27"/>
  <c r="M97" i="27"/>
  <c r="L97" i="27"/>
  <c r="K97" i="27"/>
  <c r="J97" i="27"/>
  <c r="I97" i="27"/>
  <c r="H97" i="27"/>
  <c r="G97" i="27"/>
  <c r="F97" i="27"/>
  <c r="E97" i="27"/>
  <c r="D97" i="27"/>
  <c r="C97" i="27"/>
  <c r="B97" i="27"/>
  <c r="P96" i="27"/>
  <c r="Q96" i="27" s="1"/>
  <c r="O96" i="27"/>
  <c r="N96" i="27"/>
  <c r="M96" i="27"/>
  <c r="L96" i="27"/>
  <c r="K96" i="27"/>
  <c r="J96" i="27"/>
  <c r="I96" i="27"/>
  <c r="H96" i="27"/>
  <c r="G96" i="27"/>
  <c r="F96" i="27"/>
  <c r="E96" i="27"/>
  <c r="D96" i="27"/>
  <c r="C96" i="27"/>
  <c r="B96" i="27"/>
  <c r="P95" i="27"/>
  <c r="Q95" i="27" s="1"/>
  <c r="O95" i="27"/>
  <c r="N95" i="27"/>
  <c r="M95" i="27"/>
  <c r="L95" i="27"/>
  <c r="K95" i="27"/>
  <c r="J95" i="27"/>
  <c r="I95" i="27"/>
  <c r="H95" i="27"/>
  <c r="G95" i="27"/>
  <c r="F95" i="27"/>
  <c r="E95" i="27"/>
  <c r="D95" i="27"/>
  <c r="C95" i="27"/>
  <c r="B95" i="27"/>
  <c r="P94" i="27"/>
  <c r="Q94" i="27" s="1"/>
  <c r="O94" i="27"/>
  <c r="N94" i="27"/>
  <c r="M94" i="27"/>
  <c r="L94" i="27"/>
  <c r="K94" i="27"/>
  <c r="J94" i="27"/>
  <c r="I94" i="27"/>
  <c r="H94" i="27"/>
  <c r="G94" i="27"/>
  <c r="F94" i="27"/>
  <c r="E94" i="27"/>
  <c r="D94" i="27"/>
  <c r="C94" i="27"/>
  <c r="B94" i="27"/>
  <c r="P93" i="27"/>
  <c r="Q93" i="27" s="1"/>
  <c r="O93" i="27"/>
  <c r="N93" i="27"/>
  <c r="M93" i="27"/>
  <c r="L93" i="27"/>
  <c r="K93" i="27"/>
  <c r="J93" i="27"/>
  <c r="I93" i="27"/>
  <c r="H93" i="27"/>
  <c r="G93" i="27"/>
  <c r="F93" i="27"/>
  <c r="E93" i="27"/>
  <c r="D93" i="27"/>
  <c r="C93" i="27"/>
  <c r="B93" i="27"/>
  <c r="P92" i="27"/>
  <c r="Q92" i="27" s="1"/>
  <c r="O92" i="27"/>
  <c r="N92" i="27"/>
  <c r="M92" i="27"/>
  <c r="L92" i="27"/>
  <c r="K92" i="27"/>
  <c r="J92" i="27"/>
  <c r="I92" i="27"/>
  <c r="H92" i="27"/>
  <c r="G92" i="27"/>
  <c r="F92" i="27"/>
  <c r="E92" i="27"/>
  <c r="D92" i="27"/>
  <c r="C92" i="27"/>
  <c r="B92" i="27"/>
  <c r="P91" i="27"/>
  <c r="Q91" i="27" s="1"/>
  <c r="O91" i="27"/>
  <c r="N91" i="27"/>
  <c r="M91" i="27"/>
  <c r="L91" i="27"/>
  <c r="K91" i="27"/>
  <c r="J91" i="27"/>
  <c r="I91" i="27"/>
  <c r="H91" i="27"/>
  <c r="G91" i="27"/>
  <c r="F91" i="27"/>
  <c r="E91" i="27"/>
  <c r="D91" i="27"/>
  <c r="C91" i="27"/>
  <c r="B91" i="27"/>
  <c r="P90" i="27"/>
  <c r="Q90" i="27" s="1"/>
  <c r="O90" i="27"/>
  <c r="N90" i="27"/>
  <c r="M90" i="27"/>
  <c r="L90" i="27"/>
  <c r="K90" i="27"/>
  <c r="J90" i="27"/>
  <c r="I90" i="27"/>
  <c r="H90" i="27"/>
  <c r="G90" i="27"/>
  <c r="F90" i="27"/>
  <c r="E90" i="27"/>
  <c r="D90" i="27"/>
  <c r="C90" i="27"/>
  <c r="B90" i="27"/>
  <c r="P89" i="27"/>
  <c r="Q89" i="27" s="1"/>
  <c r="O89" i="27"/>
  <c r="N89" i="27"/>
  <c r="M89" i="27"/>
  <c r="L89" i="27"/>
  <c r="K89" i="27"/>
  <c r="J89" i="27"/>
  <c r="I89" i="27"/>
  <c r="H89" i="27"/>
  <c r="G89" i="27"/>
  <c r="F89" i="27"/>
  <c r="E89" i="27"/>
  <c r="D89" i="27"/>
  <c r="C89" i="27"/>
  <c r="B89" i="27"/>
  <c r="P88" i="27"/>
  <c r="Q88" i="27" s="1"/>
  <c r="O88" i="27"/>
  <c r="N88" i="27"/>
  <c r="M88" i="27"/>
  <c r="L88" i="27"/>
  <c r="K88" i="27"/>
  <c r="J88" i="27"/>
  <c r="I88" i="27"/>
  <c r="H88" i="27"/>
  <c r="G88" i="27"/>
  <c r="F88" i="27"/>
  <c r="E88" i="27"/>
  <c r="D88" i="27"/>
  <c r="C88" i="27"/>
  <c r="B88" i="27"/>
  <c r="P87" i="27"/>
  <c r="Q87" i="27" s="1"/>
  <c r="O87" i="27"/>
  <c r="N87" i="27"/>
  <c r="M87" i="27"/>
  <c r="L87" i="27"/>
  <c r="K87" i="27"/>
  <c r="J87" i="27"/>
  <c r="I87" i="27"/>
  <c r="H87" i="27"/>
  <c r="G87" i="27"/>
  <c r="F87" i="27"/>
  <c r="E87" i="27"/>
  <c r="D87" i="27"/>
  <c r="C87" i="27"/>
  <c r="B87" i="27"/>
  <c r="P86" i="27"/>
  <c r="Q86" i="27" s="1"/>
  <c r="O86" i="27"/>
  <c r="N86" i="27"/>
  <c r="M86" i="27"/>
  <c r="L86" i="27"/>
  <c r="K86" i="27"/>
  <c r="J86" i="27"/>
  <c r="I86" i="27"/>
  <c r="H86" i="27"/>
  <c r="G86" i="27"/>
  <c r="F86" i="27"/>
  <c r="E86" i="27"/>
  <c r="D86" i="27"/>
  <c r="C86" i="27"/>
  <c r="B86" i="27"/>
  <c r="P85" i="27"/>
  <c r="Q85" i="27" s="1"/>
  <c r="O85" i="27"/>
  <c r="N85" i="27"/>
  <c r="M85" i="27"/>
  <c r="L85" i="27"/>
  <c r="K85" i="27"/>
  <c r="J85" i="27"/>
  <c r="I85" i="27"/>
  <c r="H85" i="27"/>
  <c r="G85" i="27"/>
  <c r="F85" i="27"/>
  <c r="E85" i="27"/>
  <c r="D85" i="27"/>
  <c r="C85" i="27"/>
  <c r="B85" i="27"/>
  <c r="P84" i="27"/>
  <c r="Q84" i="27" s="1"/>
  <c r="O84" i="27"/>
  <c r="N84" i="27"/>
  <c r="M84" i="27"/>
  <c r="L84" i="27"/>
  <c r="K84" i="27"/>
  <c r="J84" i="27"/>
  <c r="I84" i="27"/>
  <c r="H84" i="27"/>
  <c r="G84" i="27"/>
  <c r="F84" i="27"/>
  <c r="E84" i="27"/>
  <c r="D84" i="27"/>
  <c r="C84" i="27"/>
  <c r="B84" i="27"/>
  <c r="P83" i="27"/>
  <c r="Q83" i="27" s="1"/>
  <c r="O83" i="27"/>
  <c r="N83" i="27"/>
  <c r="M83" i="27"/>
  <c r="L83" i="27"/>
  <c r="K83" i="27"/>
  <c r="J83" i="27"/>
  <c r="I83" i="27"/>
  <c r="H83" i="27"/>
  <c r="G83" i="27"/>
  <c r="F83" i="27"/>
  <c r="E83" i="27"/>
  <c r="D83" i="27"/>
  <c r="C83" i="27"/>
  <c r="B83" i="27"/>
  <c r="P82" i="27"/>
  <c r="Q82" i="27" s="1"/>
  <c r="O82" i="27"/>
  <c r="N82" i="27"/>
  <c r="M82" i="27"/>
  <c r="L82" i="27"/>
  <c r="K82" i="27"/>
  <c r="J82" i="27"/>
  <c r="I82" i="27"/>
  <c r="H82" i="27"/>
  <c r="G82" i="27"/>
  <c r="F82" i="27"/>
  <c r="E82" i="27"/>
  <c r="D82" i="27"/>
  <c r="C82" i="27"/>
  <c r="B82" i="27"/>
  <c r="P81" i="27"/>
  <c r="Q81" i="27" s="1"/>
  <c r="O81" i="27"/>
  <c r="N81" i="27"/>
  <c r="M81" i="27"/>
  <c r="L81" i="27"/>
  <c r="K81" i="27"/>
  <c r="J81" i="27"/>
  <c r="I81" i="27"/>
  <c r="H81" i="27"/>
  <c r="G81" i="27"/>
  <c r="F81" i="27"/>
  <c r="E81" i="27"/>
  <c r="D81" i="27"/>
  <c r="C81" i="27"/>
  <c r="B81" i="27"/>
  <c r="P80" i="27"/>
  <c r="Q80" i="27" s="1"/>
  <c r="O80" i="27"/>
  <c r="N80" i="27"/>
  <c r="M80" i="27"/>
  <c r="L80" i="27"/>
  <c r="K80" i="27"/>
  <c r="J80" i="27"/>
  <c r="I80" i="27"/>
  <c r="H80" i="27"/>
  <c r="G80" i="27"/>
  <c r="F80" i="27"/>
  <c r="E80" i="27"/>
  <c r="D80" i="27"/>
  <c r="C80" i="27"/>
  <c r="B80" i="27"/>
  <c r="P79" i="27"/>
  <c r="Q79" i="27" s="1"/>
  <c r="O79" i="27"/>
  <c r="N79" i="27"/>
  <c r="M79" i="27"/>
  <c r="L79" i="27"/>
  <c r="K79" i="27"/>
  <c r="J79" i="27"/>
  <c r="I79" i="27"/>
  <c r="H79" i="27"/>
  <c r="G79" i="27"/>
  <c r="F79" i="27"/>
  <c r="E79" i="27"/>
  <c r="D79" i="27"/>
  <c r="C79" i="27"/>
  <c r="B79" i="27"/>
  <c r="P78" i="27"/>
  <c r="Q78" i="27" s="1"/>
  <c r="O78" i="27"/>
  <c r="N78" i="27"/>
  <c r="M78" i="27"/>
  <c r="L78" i="27"/>
  <c r="K78" i="27"/>
  <c r="J78" i="27"/>
  <c r="I78" i="27"/>
  <c r="H78" i="27"/>
  <c r="G78" i="27"/>
  <c r="F78" i="27"/>
  <c r="E78" i="27"/>
  <c r="D78" i="27"/>
  <c r="C78" i="27"/>
  <c r="B78" i="27"/>
  <c r="P77" i="27"/>
  <c r="Q77" i="27" s="1"/>
  <c r="O77" i="27"/>
  <c r="N77" i="27"/>
  <c r="M77" i="27"/>
  <c r="L77" i="27"/>
  <c r="K77" i="27"/>
  <c r="J77" i="27"/>
  <c r="I77" i="27"/>
  <c r="H77" i="27"/>
  <c r="G77" i="27"/>
  <c r="F77" i="27"/>
  <c r="E77" i="27"/>
  <c r="D77" i="27"/>
  <c r="C77" i="27"/>
  <c r="B77" i="27"/>
  <c r="P76" i="27"/>
  <c r="Q76" i="27" s="1"/>
  <c r="O76" i="27"/>
  <c r="N76" i="27"/>
  <c r="M76" i="27"/>
  <c r="L76" i="27"/>
  <c r="K76" i="27"/>
  <c r="J76" i="27"/>
  <c r="I76" i="27"/>
  <c r="H76" i="27"/>
  <c r="G76" i="27"/>
  <c r="F76" i="27"/>
  <c r="E76" i="27"/>
  <c r="D76" i="27"/>
  <c r="C76" i="27"/>
  <c r="B76" i="27"/>
  <c r="P75" i="27"/>
  <c r="Q75" i="27" s="1"/>
  <c r="O75" i="27"/>
  <c r="N75" i="27"/>
  <c r="M75" i="27"/>
  <c r="L75" i="27"/>
  <c r="K75" i="27"/>
  <c r="J75" i="27"/>
  <c r="I75" i="27"/>
  <c r="H75" i="27"/>
  <c r="G75" i="27"/>
  <c r="F75" i="27"/>
  <c r="E75" i="27"/>
  <c r="D75" i="27"/>
  <c r="C75" i="27"/>
  <c r="B75" i="27"/>
  <c r="P74" i="27"/>
  <c r="Q74" i="27" s="1"/>
  <c r="O74" i="27"/>
  <c r="N74" i="27"/>
  <c r="M74" i="27"/>
  <c r="L74" i="27"/>
  <c r="K74" i="27"/>
  <c r="J74" i="27"/>
  <c r="I74" i="27"/>
  <c r="H74" i="27"/>
  <c r="G74" i="27"/>
  <c r="F74" i="27"/>
  <c r="E74" i="27"/>
  <c r="D74" i="27"/>
  <c r="C74" i="27"/>
  <c r="B74" i="27"/>
  <c r="P73" i="27"/>
  <c r="Q73" i="27" s="1"/>
  <c r="O73" i="27"/>
  <c r="N73" i="27"/>
  <c r="M73" i="27"/>
  <c r="L73" i="27"/>
  <c r="K73" i="27"/>
  <c r="J73" i="27"/>
  <c r="I73" i="27"/>
  <c r="H73" i="27"/>
  <c r="G73" i="27"/>
  <c r="F73" i="27"/>
  <c r="E73" i="27"/>
  <c r="D73" i="27"/>
  <c r="C73" i="27"/>
  <c r="B73" i="27"/>
  <c r="P72" i="27"/>
  <c r="Q72" i="27" s="1"/>
  <c r="O72" i="27"/>
  <c r="N72" i="27"/>
  <c r="M72" i="27"/>
  <c r="L72" i="27"/>
  <c r="K72" i="27"/>
  <c r="J72" i="27"/>
  <c r="I72" i="27"/>
  <c r="H72" i="27"/>
  <c r="G72" i="27"/>
  <c r="F72" i="27"/>
  <c r="E72" i="27"/>
  <c r="D72" i="27"/>
  <c r="C72" i="27"/>
  <c r="B72" i="27"/>
  <c r="P71" i="27"/>
  <c r="Q71" i="27" s="1"/>
  <c r="O71" i="27"/>
  <c r="N71" i="27"/>
  <c r="M71" i="27"/>
  <c r="L71" i="27"/>
  <c r="K71" i="27"/>
  <c r="J71" i="27"/>
  <c r="I71" i="27"/>
  <c r="H71" i="27"/>
  <c r="G71" i="27"/>
  <c r="F71" i="27"/>
  <c r="E71" i="27"/>
  <c r="D71" i="27"/>
  <c r="C71" i="27"/>
  <c r="B71" i="27"/>
  <c r="P70" i="27"/>
  <c r="Q70" i="27" s="1"/>
  <c r="O70" i="27"/>
  <c r="N70" i="27"/>
  <c r="M70" i="27"/>
  <c r="L70" i="27"/>
  <c r="K70" i="27"/>
  <c r="J70" i="27"/>
  <c r="I70" i="27"/>
  <c r="H70" i="27"/>
  <c r="G70" i="27"/>
  <c r="F70" i="27"/>
  <c r="E70" i="27"/>
  <c r="D70" i="27"/>
  <c r="C70" i="27"/>
  <c r="B70" i="27"/>
  <c r="P69" i="27"/>
  <c r="Q69" i="27" s="1"/>
  <c r="O69" i="27"/>
  <c r="N69" i="27"/>
  <c r="M69" i="27"/>
  <c r="L69" i="27"/>
  <c r="K69" i="27"/>
  <c r="J69" i="27"/>
  <c r="I69" i="27"/>
  <c r="H69" i="27"/>
  <c r="G69" i="27"/>
  <c r="F69" i="27"/>
  <c r="E69" i="27"/>
  <c r="D69" i="27"/>
  <c r="C69" i="27"/>
  <c r="B69" i="27"/>
  <c r="P68" i="27"/>
  <c r="Q68" i="27" s="1"/>
  <c r="O68" i="27"/>
  <c r="N68" i="27"/>
  <c r="M68" i="27"/>
  <c r="L68" i="27"/>
  <c r="K68" i="27"/>
  <c r="J68" i="27"/>
  <c r="I68" i="27"/>
  <c r="H68" i="27"/>
  <c r="G68" i="27"/>
  <c r="F68" i="27"/>
  <c r="E68" i="27"/>
  <c r="D68" i="27"/>
  <c r="C68" i="27"/>
  <c r="B68" i="27"/>
  <c r="P67" i="27"/>
  <c r="Q67" i="27" s="1"/>
  <c r="O67" i="27"/>
  <c r="N67" i="27"/>
  <c r="M67" i="27"/>
  <c r="L67" i="27"/>
  <c r="K67" i="27"/>
  <c r="J67" i="27"/>
  <c r="I67" i="27"/>
  <c r="H67" i="27"/>
  <c r="G67" i="27"/>
  <c r="F67" i="27"/>
  <c r="E67" i="27"/>
  <c r="D67" i="27"/>
  <c r="C67" i="27"/>
  <c r="B67" i="27"/>
  <c r="P66" i="27"/>
  <c r="Q66" i="27" s="1"/>
  <c r="O66" i="27"/>
  <c r="N66" i="27"/>
  <c r="M66" i="27"/>
  <c r="L66" i="27"/>
  <c r="K66" i="27"/>
  <c r="J66" i="27"/>
  <c r="I66" i="27"/>
  <c r="H66" i="27"/>
  <c r="G66" i="27"/>
  <c r="F66" i="27"/>
  <c r="E66" i="27"/>
  <c r="D66" i="27"/>
  <c r="C66" i="27"/>
  <c r="B66" i="27"/>
  <c r="P65" i="27"/>
  <c r="Q65" i="27" s="1"/>
  <c r="O65" i="27"/>
  <c r="N65" i="27"/>
  <c r="M65" i="27"/>
  <c r="L65" i="27"/>
  <c r="K65" i="27"/>
  <c r="J65" i="27"/>
  <c r="I65" i="27"/>
  <c r="H65" i="27"/>
  <c r="G65" i="27"/>
  <c r="F65" i="27"/>
  <c r="E65" i="27"/>
  <c r="D65" i="27"/>
  <c r="C65" i="27"/>
  <c r="B65" i="27"/>
  <c r="P64" i="27"/>
  <c r="Q64" i="27" s="1"/>
  <c r="O64" i="27"/>
  <c r="N64" i="27"/>
  <c r="M64" i="27"/>
  <c r="L64" i="27"/>
  <c r="K64" i="27"/>
  <c r="J64" i="27"/>
  <c r="I64" i="27"/>
  <c r="H64" i="27"/>
  <c r="G64" i="27"/>
  <c r="F64" i="27"/>
  <c r="E64" i="27"/>
  <c r="D64" i="27"/>
  <c r="C64" i="27"/>
  <c r="B64" i="27"/>
  <c r="P63" i="27"/>
  <c r="Q63" i="27" s="1"/>
  <c r="O63" i="27"/>
  <c r="N63" i="27"/>
  <c r="M63" i="27"/>
  <c r="L63" i="27"/>
  <c r="K63" i="27"/>
  <c r="J63" i="27"/>
  <c r="I63" i="27"/>
  <c r="H63" i="27"/>
  <c r="G63" i="27"/>
  <c r="F63" i="27"/>
  <c r="E63" i="27"/>
  <c r="D63" i="27"/>
  <c r="C63" i="27"/>
  <c r="B63" i="27"/>
  <c r="P62" i="27"/>
  <c r="Q62" i="27" s="1"/>
  <c r="O62" i="27"/>
  <c r="N62" i="27"/>
  <c r="M62" i="27"/>
  <c r="L62" i="27"/>
  <c r="K62" i="27"/>
  <c r="J62" i="27"/>
  <c r="I62" i="27"/>
  <c r="H62" i="27"/>
  <c r="G62" i="27"/>
  <c r="F62" i="27"/>
  <c r="E62" i="27"/>
  <c r="D62" i="27"/>
  <c r="C62" i="27"/>
  <c r="B62" i="27"/>
  <c r="P61" i="27"/>
  <c r="Q61" i="27" s="1"/>
  <c r="O61" i="27"/>
  <c r="N61" i="27"/>
  <c r="M61" i="27"/>
  <c r="L61" i="27"/>
  <c r="K61" i="27"/>
  <c r="J61" i="27"/>
  <c r="I61" i="27"/>
  <c r="H61" i="27"/>
  <c r="G61" i="27"/>
  <c r="F61" i="27"/>
  <c r="E61" i="27"/>
  <c r="D61" i="27"/>
  <c r="C61" i="27"/>
  <c r="B61" i="27"/>
  <c r="P60" i="27"/>
  <c r="Q60" i="27" s="1"/>
  <c r="O60" i="27"/>
  <c r="N60" i="27"/>
  <c r="M60" i="27"/>
  <c r="L60" i="27"/>
  <c r="K60" i="27"/>
  <c r="J60" i="27"/>
  <c r="I60" i="27"/>
  <c r="H60" i="27"/>
  <c r="G60" i="27"/>
  <c r="F60" i="27"/>
  <c r="E60" i="27"/>
  <c r="D60" i="27"/>
  <c r="C60" i="27"/>
  <c r="B60" i="27"/>
  <c r="P59" i="27"/>
  <c r="Q59" i="27" s="1"/>
  <c r="O59" i="27"/>
  <c r="N59" i="27"/>
  <c r="M59" i="27"/>
  <c r="L59" i="27"/>
  <c r="K59" i="27"/>
  <c r="J59" i="27"/>
  <c r="I59" i="27"/>
  <c r="H59" i="27"/>
  <c r="G59" i="27"/>
  <c r="F59" i="27"/>
  <c r="E59" i="27"/>
  <c r="D59" i="27"/>
  <c r="C59" i="27"/>
  <c r="B59" i="27"/>
  <c r="P58" i="27"/>
  <c r="Q58" i="27" s="1"/>
  <c r="O58" i="27"/>
  <c r="N58" i="27"/>
  <c r="M58" i="27"/>
  <c r="L58" i="27"/>
  <c r="K58" i="27"/>
  <c r="J58" i="27"/>
  <c r="I58" i="27"/>
  <c r="H58" i="27"/>
  <c r="G58" i="27"/>
  <c r="F58" i="27"/>
  <c r="E58" i="27"/>
  <c r="D58" i="27"/>
  <c r="C58" i="27"/>
  <c r="B58" i="27"/>
  <c r="P57" i="27"/>
  <c r="Q57" i="27" s="1"/>
  <c r="O57" i="27"/>
  <c r="N57" i="27"/>
  <c r="M57" i="27"/>
  <c r="L57" i="27"/>
  <c r="K57" i="27"/>
  <c r="J57" i="27"/>
  <c r="I57" i="27"/>
  <c r="H57" i="27"/>
  <c r="G57" i="27"/>
  <c r="F57" i="27"/>
  <c r="E57" i="27"/>
  <c r="D57" i="27"/>
  <c r="C57" i="27"/>
  <c r="B57" i="27"/>
  <c r="P56" i="27"/>
  <c r="Q56" i="27" s="1"/>
  <c r="O56" i="27"/>
  <c r="N56" i="27"/>
  <c r="M56" i="27"/>
  <c r="L56" i="27"/>
  <c r="K56" i="27"/>
  <c r="J56" i="27"/>
  <c r="I56" i="27"/>
  <c r="H56" i="27"/>
  <c r="G56" i="27"/>
  <c r="F56" i="27"/>
  <c r="E56" i="27"/>
  <c r="D56" i="27"/>
  <c r="C56" i="27"/>
  <c r="B56" i="27"/>
  <c r="P55" i="27"/>
  <c r="Q55" i="27" s="1"/>
  <c r="O55" i="27"/>
  <c r="N55" i="27"/>
  <c r="M55" i="27"/>
  <c r="L55" i="27"/>
  <c r="K55" i="27"/>
  <c r="J55" i="27"/>
  <c r="I55" i="27"/>
  <c r="H55" i="27"/>
  <c r="G55" i="27"/>
  <c r="F55" i="27"/>
  <c r="E55" i="27"/>
  <c r="D55" i="27"/>
  <c r="C55" i="27"/>
  <c r="B55" i="27"/>
  <c r="P54" i="27"/>
  <c r="Q54" i="27" s="1"/>
  <c r="O54" i="27"/>
  <c r="N54" i="27"/>
  <c r="M54" i="27"/>
  <c r="L54" i="27"/>
  <c r="K54" i="27"/>
  <c r="J54" i="27"/>
  <c r="I54" i="27"/>
  <c r="H54" i="27"/>
  <c r="G54" i="27"/>
  <c r="F54" i="27"/>
  <c r="E54" i="27"/>
  <c r="D54" i="27"/>
  <c r="C54" i="27"/>
  <c r="B54" i="27"/>
  <c r="P53" i="27"/>
  <c r="Q53" i="27" s="1"/>
  <c r="O53" i="27"/>
  <c r="N53" i="27"/>
  <c r="M53" i="27"/>
  <c r="L53" i="27"/>
  <c r="K53" i="27"/>
  <c r="J53" i="27"/>
  <c r="I53" i="27"/>
  <c r="H53" i="27"/>
  <c r="G53" i="27"/>
  <c r="F53" i="27"/>
  <c r="E53" i="27"/>
  <c r="D53" i="27"/>
  <c r="C53" i="27"/>
  <c r="B53" i="27"/>
  <c r="P52" i="27"/>
  <c r="Q52" i="27" s="1"/>
  <c r="O52" i="27"/>
  <c r="N52" i="27"/>
  <c r="M52" i="27"/>
  <c r="L52" i="27"/>
  <c r="K52" i="27"/>
  <c r="J52" i="27"/>
  <c r="I52" i="27"/>
  <c r="H52" i="27"/>
  <c r="G52" i="27"/>
  <c r="F52" i="27"/>
  <c r="E52" i="27"/>
  <c r="D52" i="27"/>
  <c r="C52" i="27"/>
  <c r="B52" i="27"/>
  <c r="P51" i="27"/>
  <c r="Q51" i="27" s="1"/>
  <c r="O51" i="27"/>
  <c r="N51" i="27"/>
  <c r="M51" i="27"/>
  <c r="L51" i="27"/>
  <c r="K51" i="27"/>
  <c r="J51" i="27"/>
  <c r="I51" i="27"/>
  <c r="H51" i="27"/>
  <c r="G51" i="27"/>
  <c r="F51" i="27"/>
  <c r="E51" i="27"/>
  <c r="D51" i="27"/>
  <c r="C51" i="27"/>
  <c r="B51" i="27"/>
  <c r="P50" i="27"/>
  <c r="Q50" i="27" s="1"/>
  <c r="O50" i="27"/>
  <c r="N50" i="27"/>
  <c r="M50" i="27"/>
  <c r="L50" i="27"/>
  <c r="K50" i="27"/>
  <c r="J50" i="27"/>
  <c r="I50" i="27"/>
  <c r="H50" i="27"/>
  <c r="G50" i="27"/>
  <c r="F50" i="27"/>
  <c r="E50" i="27"/>
  <c r="D50" i="27"/>
  <c r="C50" i="27"/>
  <c r="B50" i="27"/>
  <c r="P49" i="27"/>
  <c r="Q49" i="27" s="1"/>
  <c r="O49" i="27"/>
  <c r="N49" i="27"/>
  <c r="M49" i="27"/>
  <c r="L49" i="27"/>
  <c r="K49" i="27"/>
  <c r="J49" i="27"/>
  <c r="I49" i="27"/>
  <c r="H49" i="27"/>
  <c r="G49" i="27"/>
  <c r="F49" i="27"/>
  <c r="E49" i="27"/>
  <c r="D49" i="27"/>
  <c r="C49" i="27"/>
  <c r="B49" i="27"/>
  <c r="P48" i="27"/>
  <c r="Q48" i="27" s="1"/>
  <c r="O48" i="27"/>
  <c r="N48" i="27"/>
  <c r="M48" i="27"/>
  <c r="L48" i="27"/>
  <c r="K48" i="27"/>
  <c r="J48" i="27"/>
  <c r="I48" i="27"/>
  <c r="H48" i="27"/>
  <c r="G48" i="27"/>
  <c r="F48" i="27"/>
  <c r="E48" i="27"/>
  <c r="D48" i="27"/>
  <c r="C48" i="27"/>
  <c r="B48" i="27"/>
  <c r="P47" i="27"/>
  <c r="Q47" i="27" s="1"/>
  <c r="O47" i="27"/>
  <c r="N47" i="27"/>
  <c r="M47" i="27"/>
  <c r="L47" i="27"/>
  <c r="K47" i="27"/>
  <c r="J47" i="27"/>
  <c r="I47" i="27"/>
  <c r="H47" i="27"/>
  <c r="G47" i="27"/>
  <c r="F47" i="27"/>
  <c r="E47" i="27"/>
  <c r="D47" i="27"/>
  <c r="C47" i="27"/>
  <c r="B47" i="27"/>
  <c r="P46" i="27"/>
  <c r="Q46" i="27" s="1"/>
  <c r="O46" i="27"/>
  <c r="N46" i="27"/>
  <c r="M46" i="27"/>
  <c r="L46" i="27"/>
  <c r="K46" i="27"/>
  <c r="J46" i="27"/>
  <c r="I46" i="27"/>
  <c r="H46" i="27"/>
  <c r="G46" i="27"/>
  <c r="F46" i="27"/>
  <c r="E46" i="27"/>
  <c r="D46" i="27"/>
  <c r="C46" i="27"/>
  <c r="B46" i="27"/>
  <c r="P45" i="27"/>
  <c r="Q45" i="27" s="1"/>
  <c r="O45" i="27"/>
  <c r="N45" i="27"/>
  <c r="M45" i="27"/>
  <c r="L45" i="27"/>
  <c r="K45" i="27"/>
  <c r="J45" i="27"/>
  <c r="I45" i="27"/>
  <c r="H45" i="27"/>
  <c r="G45" i="27"/>
  <c r="F45" i="27"/>
  <c r="E45" i="27"/>
  <c r="D45" i="27"/>
  <c r="C45" i="27"/>
  <c r="B45" i="27"/>
  <c r="P44" i="27"/>
  <c r="Q44" i="27" s="1"/>
  <c r="O44" i="27"/>
  <c r="N44" i="27"/>
  <c r="M44" i="27"/>
  <c r="L44" i="27"/>
  <c r="K44" i="27"/>
  <c r="J44" i="27"/>
  <c r="I44" i="27"/>
  <c r="H44" i="27"/>
  <c r="G44" i="27"/>
  <c r="F44" i="27"/>
  <c r="E44" i="27"/>
  <c r="D44" i="27"/>
  <c r="C44" i="27"/>
  <c r="B44" i="27"/>
  <c r="P43" i="27"/>
  <c r="Q43" i="27" s="1"/>
  <c r="O43" i="27"/>
  <c r="N43" i="27"/>
  <c r="M43" i="27"/>
  <c r="L43" i="27"/>
  <c r="K43" i="27"/>
  <c r="J43" i="27"/>
  <c r="I43" i="27"/>
  <c r="H43" i="27"/>
  <c r="G43" i="27"/>
  <c r="F43" i="27"/>
  <c r="E43" i="27"/>
  <c r="D43" i="27"/>
  <c r="C43" i="27"/>
  <c r="B43" i="27"/>
  <c r="P42" i="27"/>
  <c r="Q42" i="27" s="1"/>
  <c r="O42" i="27"/>
  <c r="N42" i="27"/>
  <c r="M42" i="27"/>
  <c r="L42" i="27"/>
  <c r="K42" i="27"/>
  <c r="J42" i="27"/>
  <c r="I42" i="27"/>
  <c r="H42" i="27"/>
  <c r="G42" i="27"/>
  <c r="F42" i="27"/>
  <c r="E42" i="27"/>
  <c r="D42" i="27"/>
  <c r="C42" i="27"/>
  <c r="B42" i="27"/>
  <c r="P41" i="27"/>
  <c r="Q41" i="27" s="1"/>
  <c r="O41" i="27"/>
  <c r="N41" i="27"/>
  <c r="M41" i="27"/>
  <c r="L41" i="27"/>
  <c r="K41" i="27"/>
  <c r="J41" i="27"/>
  <c r="I41" i="27"/>
  <c r="H41" i="27"/>
  <c r="G41" i="27"/>
  <c r="F41" i="27"/>
  <c r="E41" i="27"/>
  <c r="D41" i="27"/>
  <c r="C41" i="27"/>
  <c r="B41" i="27"/>
  <c r="P40" i="27"/>
  <c r="Q40" i="27" s="1"/>
  <c r="O40" i="27"/>
  <c r="N40" i="27"/>
  <c r="M40" i="27"/>
  <c r="L40" i="27"/>
  <c r="K40" i="27"/>
  <c r="J40" i="27"/>
  <c r="I40" i="27"/>
  <c r="H40" i="27"/>
  <c r="G40" i="27"/>
  <c r="F40" i="27"/>
  <c r="E40" i="27"/>
  <c r="D40" i="27"/>
  <c r="C40" i="27"/>
  <c r="B40" i="27"/>
  <c r="P39" i="27"/>
  <c r="Q39" i="27" s="1"/>
  <c r="O39" i="27"/>
  <c r="N39" i="27"/>
  <c r="M39" i="27"/>
  <c r="L39" i="27"/>
  <c r="K39" i="27"/>
  <c r="J39" i="27"/>
  <c r="I39" i="27"/>
  <c r="H39" i="27"/>
  <c r="G39" i="27"/>
  <c r="F39" i="27"/>
  <c r="E39" i="27"/>
  <c r="D39" i="27"/>
  <c r="C39" i="27"/>
  <c r="B39" i="27"/>
  <c r="P38" i="27"/>
  <c r="Q38" i="27" s="1"/>
  <c r="O38" i="27"/>
  <c r="N38" i="27"/>
  <c r="M38" i="27"/>
  <c r="L38" i="27"/>
  <c r="K38" i="27"/>
  <c r="J38" i="27"/>
  <c r="I38" i="27"/>
  <c r="H38" i="27"/>
  <c r="G38" i="27"/>
  <c r="F38" i="27"/>
  <c r="E38" i="27"/>
  <c r="D38" i="27"/>
  <c r="C38" i="27"/>
  <c r="B38" i="27"/>
  <c r="P37" i="27"/>
  <c r="Q37" i="27" s="1"/>
  <c r="O37" i="27"/>
  <c r="N37" i="27"/>
  <c r="M37" i="27"/>
  <c r="L37" i="27"/>
  <c r="K37" i="27"/>
  <c r="J37" i="27"/>
  <c r="I37" i="27"/>
  <c r="H37" i="27"/>
  <c r="G37" i="27"/>
  <c r="F37" i="27"/>
  <c r="E37" i="27"/>
  <c r="D37" i="27"/>
  <c r="C37" i="27"/>
  <c r="B37" i="27"/>
  <c r="P36" i="27"/>
  <c r="Q36" i="27" s="1"/>
  <c r="O36" i="27"/>
  <c r="N36" i="27"/>
  <c r="M36" i="27"/>
  <c r="L36" i="27"/>
  <c r="K36" i="27"/>
  <c r="J36" i="27"/>
  <c r="I36" i="27"/>
  <c r="H36" i="27"/>
  <c r="G36" i="27"/>
  <c r="F36" i="27"/>
  <c r="E36" i="27"/>
  <c r="D36" i="27"/>
  <c r="C36" i="27"/>
  <c r="B36" i="27"/>
  <c r="P35" i="27"/>
  <c r="Q35" i="27" s="1"/>
  <c r="O35" i="27"/>
  <c r="N35" i="27"/>
  <c r="M35" i="27"/>
  <c r="L35" i="27"/>
  <c r="K35" i="27"/>
  <c r="J35" i="27"/>
  <c r="I35" i="27"/>
  <c r="H35" i="27"/>
  <c r="G35" i="27"/>
  <c r="F35" i="27"/>
  <c r="E35" i="27"/>
  <c r="D35" i="27"/>
  <c r="C35" i="27"/>
  <c r="B35" i="27"/>
  <c r="P34" i="27"/>
  <c r="Q34" i="27" s="1"/>
  <c r="O34" i="27"/>
  <c r="N34" i="27"/>
  <c r="M34" i="27"/>
  <c r="L34" i="27"/>
  <c r="K34" i="27"/>
  <c r="J34" i="27"/>
  <c r="I34" i="27"/>
  <c r="H34" i="27"/>
  <c r="G34" i="27"/>
  <c r="F34" i="27"/>
  <c r="E34" i="27"/>
  <c r="D34" i="27"/>
  <c r="C34" i="27"/>
  <c r="B34" i="27"/>
  <c r="P33" i="27"/>
  <c r="Q33" i="27" s="1"/>
  <c r="O33" i="27"/>
  <c r="N33" i="27"/>
  <c r="M33" i="27"/>
  <c r="L33" i="27"/>
  <c r="K33" i="27"/>
  <c r="J33" i="27"/>
  <c r="I33" i="27"/>
  <c r="H33" i="27"/>
  <c r="G33" i="27"/>
  <c r="F33" i="27"/>
  <c r="E33" i="27"/>
  <c r="D33" i="27"/>
  <c r="C33" i="27"/>
  <c r="B33" i="27"/>
  <c r="P32" i="27"/>
  <c r="Q32" i="27" s="1"/>
  <c r="O32" i="27"/>
  <c r="N32" i="27"/>
  <c r="M32" i="27"/>
  <c r="L32" i="27"/>
  <c r="K32" i="27"/>
  <c r="J32" i="27"/>
  <c r="I32" i="27"/>
  <c r="H32" i="27"/>
  <c r="G32" i="27"/>
  <c r="F32" i="27"/>
  <c r="E32" i="27"/>
  <c r="D32" i="27"/>
  <c r="C32" i="27"/>
  <c r="B32" i="27"/>
  <c r="P31" i="27"/>
  <c r="Q31" i="27" s="1"/>
  <c r="O31" i="27"/>
  <c r="N31" i="27"/>
  <c r="M31" i="27"/>
  <c r="L31" i="27"/>
  <c r="K31" i="27"/>
  <c r="J31" i="27"/>
  <c r="I31" i="27"/>
  <c r="H31" i="27"/>
  <c r="G31" i="27"/>
  <c r="F31" i="27"/>
  <c r="E31" i="27"/>
  <c r="D31" i="27"/>
  <c r="C31" i="27"/>
  <c r="B31" i="27"/>
  <c r="P30" i="27"/>
  <c r="Q30" i="27" s="1"/>
  <c r="O30" i="27"/>
  <c r="N30" i="27"/>
  <c r="M30" i="27"/>
  <c r="L30" i="27"/>
  <c r="K30" i="27"/>
  <c r="J30" i="27"/>
  <c r="I30" i="27"/>
  <c r="H30" i="27"/>
  <c r="G30" i="27"/>
  <c r="F30" i="27"/>
  <c r="E30" i="27"/>
  <c r="D30" i="27"/>
  <c r="C30" i="27"/>
  <c r="B30" i="27"/>
  <c r="P29" i="27"/>
  <c r="Q29" i="27" s="1"/>
  <c r="O29" i="27"/>
  <c r="N29" i="27"/>
  <c r="M29" i="27"/>
  <c r="L29" i="27"/>
  <c r="K29" i="27"/>
  <c r="J29" i="27"/>
  <c r="I29" i="27"/>
  <c r="H29" i="27"/>
  <c r="G29" i="27"/>
  <c r="F29" i="27"/>
  <c r="E29" i="27"/>
  <c r="D29" i="27"/>
  <c r="C29" i="27"/>
  <c r="B29" i="27"/>
  <c r="P28" i="27"/>
  <c r="Q28" i="27" s="1"/>
  <c r="O28" i="27"/>
  <c r="N28" i="27"/>
  <c r="M28" i="27"/>
  <c r="L28" i="27"/>
  <c r="K28" i="27"/>
  <c r="J28" i="27"/>
  <c r="I28" i="27"/>
  <c r="H28" i="27"/>
  <c r="G28" i="27"/>
  <c r="F28" i="27"/>
  <c r="E28" i="27"/>
  <c r="D28" i="27"/>
  <c r="C28" i="27"/>
  <c r="B28" i="27"/>
  <c r="P27" i="27"/>
  <c r="Q27" i="27" s="1"/>
  <c r="O27" i="27"/>
  <c r="N27" i="27"/>
  <c r="M27" i="27"/>
  <c r="L27" i="27"/>
  <c r="K27" i="27"/>
  <c r="J27" i="27"/>
  <c r="I27" i="27"/>
  <c r="H27" i="27"/>
  <c r="G27" i="27"/>
  <c r="F27" i="27"/>
  <c r="E27" i="27"/>
  <c r="D27" i="27"/>
  <c r="C27" i="27"/>
  <c r="B27" i="27"/>
  <c r="P26" i="27"/>
  <c r="Q26" i="27" s="1"/>
  <c r="O26" i="27"/>
  <c r="N26" i="27"/>
  <c r="M26" i="27"/>
  <c r="L26" i="27"/>
  <c r="K26" i="27"/>
  <c r="J26" i="27"/>
  <c r="I26" i="27"/>
  <c r="H26" i="27"/>
  <c r="G26" i="27"/>
  <c r="F26" i="27"/>
  <c r="E26" i="27"/>
  <c r="D26" i="27"/>
  <c r="C26" i="27"/>
  <c r="B26" i="27"/>
  <c r="P25" i="27"/>
  <c r="Q25" i="27" s="1"/>
  <c r="O25" i="27"/>
  <c r="N25" i="27"/>
  <c r="M25" i="27"/>
  <c r="L25" i="27"/>
  <c r="K25" i="27"/>
  <c r="J25" i="27"/>
  <c r="I25" i="27"/>
  <c r="H25" i="27"/>
  <c r="G25" i="27"/>
  <c r="F25" i="27"/>
  <c r="E25" i="27"/>
  <c r="D25" i="27"/>
  <c r="C25" i="27"/>
  <c r="B25" i="27"/>
  <c r="P24" i="27"/>
  <c r="Q24" i="27" s="1"/>
  <c r="O24" i="27"/>
  <c r="N24" i="27"/>
  <c r="M24" i="27"/>
  <c r="L24" i="27"/>
  <c r="K24" i="27"/>
  <c r="J24" i="27"/>
  <c r="I24" i="27"/>
  <c r="H24" i="27"/>
  <c r="G24" i="27"/>
  <c r="F24" i="27"/>
  <c r="E24" i="27"/>
  <c r="D24" i="27"/>
  <c r="C24" i="27"/>
  <c r="B24" i="27"/>
  <c r="P23" i="27"/>
  <c r="Q23" i="27" s="1"/>
  <c r="O23" i="27"/>
  <c r="N23" i="27"/>
  <c r="M23" i="27"/>
  <c r="L23" i="27"/>
  <c r="K23" i="27"/>
  <c r="J23" i="27"/>
  <c r="I23" i="27"/>
  <c r="H23" i="27"/>
  <c r="G23" i="27"/>
  <c r="F23" i="27"/>
  <c r="E23" i="27"/>
  <c r="D23" i="27"/>
  <c r="C23" i="27"/>
  <c r="B23" i="27"/>
  <c r="P22" i="27"/>
  <c r="Q22" i="27" s="1"/>
  <c r="O22" i="27"/>
  <c r="N22" i="27"/>
  <c r="M22" i="27"/>
  <c r="L22" i="27"/>
  <c r="K22" i="27"/>
  <c r="J22" i="27"/>
  <c r="I22" i="27"/>
  <c r="H22" i="27"/>
  <c r="G22" i="27"/>
  <c r="F22" i="27"/>
  <c r="E22" i="27"/>
  <c r="D22" i="27"/>
  <c r="C22" i="27"/>
  <c r="B22" i="27"/>
  <c r="P21" i="27"/>
  <c r="Q21" i="27" s="1"/>
  <c r="O21" i="27"/>
  <c r="N21" i="27"/>
  <c r="M21" i="27"/>
  <c r="L21" i="27"/>
  <c r="K21" i="27"/>
  <c r="J21" i="27"/>
  <c r="I21" i="27"/>
  <c r="H21" i="27"/>
  <c r="G21" i="27"/>
  <c r="F21" i="27"/>
  <c r="E21" i="27"/>
  <c r="D21" i="27"/>
  <c r="C21" i="27"/>
  <c r="B21" i="27"/>
  <c r="P20" i="27"/>
  <c r="Q20" i="27" s="1"/>
  <c r="O20" i="27"/>
  <c r="N20" i="27"/>
  <c r="M20" i="27"/>
  <c r="L20" i="27"/>
  <c r="K20" i="27"/>
  <c r="J20" i="27"/>
  <c r="I20" i="27"/>
  <c r="H20" i="27"/>
  <c r="G20" i="27"/>
  <c r="F20" i="27"/>
  <c r="E20" i="27"/>
  <c r="D20" i="27"/>
  <c r="C20" i="27"/>
  <c r="B20" i="27"/>
  <c r="P19" i="27"/>
  <c r="Q19" i="27" s="1"/>
  <c r="O19" i="27"/>
  <c r="N19" i="27"/>
  <c r="M19" i="27"/>
  <c r="L19" i="27"/>
  <c r="K19" i="27"/>
  <c r="J19" i="27"/>
  <c r="I19" i="27"/>
  <c r="H19" i="27"/>
  <c r="G19" i="27"/>
  <c r="F19" i="27"/>
  <c r="E19" i="27"/>
  <c r="D19" i="27"/>
  <c r="C19" i="27"/>
  <c r="B19" i="27"/>
  <c r="P18" i="27"/>
  <c r="Q18" i="27" s="1"/>
  <c r="O18" i="27"/>
  <c r="N18" i="27"/>
  <c r="M18" i="27"/>
  <c r="L18" i="27"/>
  <c r="K18" i="27"/>
  <c r="J18" i="27"/>
  <c r="I18" i="27"/>
  <c r="H18" i="27"/>
  <c r="G18" i="27"/>
  <c r="F18" i="27"/>
  <c r="E18" i="27"/>
  <c r="D18" i="27"/>
  <c r="C18" i="27"/>
  <c r="B18" i="27"/>
  <c r="P17" i="27"/>
  <c r="Q17" i="27" s="1"/>
  <c r="O17" i="27"/>
  <c r="N17" i="27"/>
  <c r="M17" i="27"/>
  <c r="L17" i="27"/>
  <c r="K17" i="27"/>
  <c r="J17" i="27"/>
  <c r="I17" i="27"/>
  <c r="H17" i="27"/>
  <c r="G17" i="27"/>
  <c r="F17" i="27"/>
  <c r="E17" i="27"/>
  <c r="D17" i="27"/>
  <c r="C17" i="27"/>
  <c r="B17" i="27"/>
  <c r="P16" i="27"/>
  <c r="Q16" i="27" s="1"/>
  <c r="O16" i="27"/>
  <c r="N16" i="27"/>
  <c r="M16" i="27"/>
  <c r="L16" i="27"/>
  <c r="K16" i="27"/>
  <c r="J16" i="27"/>
  <c r="I16" i="27"/>
  <c r="H16" i="27"/>
  <c r="G16" i="27"/>
  <c r="F16" i="27"/>
  <c r="E16" i="27"/>
  <c r="D16" i="27"/>
  <c r="C16" i="27"/>
  <c r="B16" i="27"/>
  <c r="P15" i="27"/>
  <c r="Q15" i="27" s="1"/>
  <c r="O15" i="27"/>
  <c r="N15" i="27"/>
  <c r="M15" i="27"/>
  <c r="L15" i="27"/>
  <c r="K15" i="27"/>
  <c r="J15" i="27"/>
  <c r="I15" i="27"/>
  <c r="H15" i="27"/>
  <c r="G15" i="27"/>
  <c r="F15" i="27"/>
  <c r="E15" i="27"/>
  <c r="D15" i="27"/>
  <c r="C15" i="27"/>
  <c r="B15" i="27"/>
  <c r="P14" i="27"/>
  <c r="Q14" i="27" s="1"/>
  <c r="O14" i="27"/>
  <c r="N14" i="27"/>
  <c r="M14" i="27"/>
  <c r="L14" i="27"/>
  <c r="K14" i="27"/>
  <c r="J14" i="27"/>
  <c r="I14" i="27"/>
  <c r="H14" i="27"/>
  <c r="G14" i="27"/>
  <c r="F14" i="27"/>
  <c r="E14" i="27"/>
  <c r="D14" i="27"/>
  <c r="C14" i="27"/>
  <c r="B14" i="27"/>
  <c r="P13" i="27"/>
  <c r="Q13" i="27" s="1"/>
  <c r="O13" i="27"/>
  <c r="N13" i="27"/>
  <c r="M13" i="27"/>
  <c r="L13" i="27"/>
  <c r="K13" i="27"/>
  <c r="J13" i="27"/>
  <c r="I13" i="27"/>
  <c r="H13" i="27"/>
  <c r="G13" i="27"/>
  <c r="F13" i="27"/>
  <c r="E13" i="27"/>
  <c r="D13" i="27"/>
  <c r="C13" i="27"/>
  <c r="B13" i="27"/>
  <c r="P12" i="27"/>
  <c r="Q12" i="27" s="1"/>
  <c r="O12" i="27"/>
  <c r="N12" i="27"/>
  <c r="M12" i="27"/>
  <c r="L12" i="27"/>
  <c r="K12" i="27"/>
  <c r="J12" i="27"/>
  <c r="I12" i="27"/>
  <c r="H12" i="27"/>
  <c r="G12" i="27"/>
  <c r="F12" i="27"/>
  <c r="E12" i="27"/>
  <c r="D12" i="27"/>
  <c r="C12" i="27"/>
  <c r="B12" i="27"/>
  <c r="P11" i="27"/>
  <c r="Q11" i="27" s="1"/>
  <c r="O11" i="27"/>
  <c r="N11" i="27"/>
  <c r="M11" i="27"/>
  <c r="L11" i="27"/>
  <c r="K11" i="27"/>
  <c r="J11" i="27"/>
  <c r="I11" i="27"/>
  <c r="H11" i="27"/>
  <c r="G11" i="27"/>
  <c r="F11" i="27"/>
  <c r="E11" i="27"/>
  <c r="D11" i="27"/>
  <c r="C11" i="27"/>
  <c r="B11" i="27"/>
  <c r="P10" i="27"/>
  <c r="Q10" i="27" s="1"/>
  <c r="O10" i="27"/>
  <c r="N10" i="27"/>
  <c r="M10" i="27"/>
  <c r="L10" i="27"/>
  <c r="K10" i="27"/>
  <c r="J10" i="27"/>
  <c r="I10" i="27"/>
  <c r="H10" i="27"/>
  <c r="F10" i="27"/>
  <c r="E10" i="27"/>
  <c r="D10" i="27"/>
  <c r="C10" i="27"/>
  <c r="B10" i="27"/>
  <c r="P9" i="27"/>
  <c r="Q9" i="27" s="1"/>
  <c r="O9" i="27"/>
  <c r="N9" i="27"/>
  <c r="M9" i="27"/>
  <c r="L9" i="27"/>
  <c r="K9" i="27"/>
  <c r="J9" i="27"/>
  <c r="I9" i="27"/>
  <c r="H9" i="27"/>
  <c r="G9" i="27"/>
  <c r="F9" i="27"/>
  <c r="E9" i="27"/>
  <c r="D9" i="27"/>
  <c r="C9" i="27"/>
  <c r="B9" i="27"/>
  <c r="P8" i="27"/>
  <c r="Q8" i="27" s="1"/>
  <c r="O8" i="27"/>
  <c r="N8" i="27"/>
  <c r="M8" i="27"/>
  <c r="L8" i="27"/>
  <c r="K8" i="27"/>
  <c r="J8" i="27"/>
  <c r="I8" i="27"/>
  <c r="H8" i="27"/>
  <c r="G8" i="27"/>
  <c r="F8" i="27"/>
  <c r="E8" i="27"/>
  <c r="D8" i="27"/>
  <c r="C8" i="27"/>
  <c r="B8" i="27"/>
  <c r="P7" i="27"/>
  <c r="Q7" i="27" s="1"/>
  <c r="O7" i="27"/>
  <c r="N7" i="27"/>
  <c r="M7" i="27"/>
  <c r="L7" i="27"/>
  <c r="K7" i="27"/>
  <c r="J7" i="27"/>
  <c r="I7" i="27"/>
  <c r="H7" i="27"/>
  <c r="G7" i="27"/>
  <c r="F7" i="27"/>
  <c r="E7" i="27"/>
  <c r="D7" i="27"/>
  <c r="C7" i="27"/>
  <c r="B7" i="27"/>
  <c r="P6" i="27"/>
  <c r="Q6" i="27" s="1"/>
  <c r="O6" i="27"/>
  <c r="N6" i="27"/>
  <c r="M6" i="27"/>
  <c r="L6" i="27"/>
  <c r="K6" i="27"/>
  <c r="J6" i="27"/>
  <c r="I6" i="27"/>
  <c r="H6" i="27"/>
  <c r="G6" i="27"/>
  <c r="F6" i="27"/>
  <c r="E6" i="27"/>
  <c r="D6" i="27"/>
  <c r="C6" i="27"/>
  <c r="B6" i="27"/>
  <c r="P5" i="27"/>
  <c r="Q5" i="27" s="1"/>
  <c r="O5" i="27"/>
  <c r="N5" i="27"/>
  <c r="M5" i="27"/>
  <c r="L5" i="27"/>
  <c r="K5" i="27"/>
  <c r="J5" i="27"/>
  <c r="I5" i="27"/>
  <c r="H5" i="27"/>
  <c r="G5" i="27"/>
  <c r="F5" i="27"/>
  <c r="E5" i="27"/>
  <c r="D5" i="27"/>
  <c r="C5" i="27"/>
  <c r="B5" i="27"/>
  <c r="P4" i="27"/>
  <c r="Q4" i="27" s="1"/>
  <c r="O4" i="27"/>
  <c r="N4" i="27"/>
  <c r="M4" i="27"/>
  <c r="L4" i="27"/>
  <c r="K4" i="27"/>
  <c r="J4" i="27"/>
  <c r="I4" i="27"/>
  <c r="H4" i="27"/>
  <c r="G4" i="27"/>
  <c r="F4" i="27"/>
  <c r="E4" i="27"/>
  <c r="D4" i="27"/>
  <c r="C4" i="27"/>
  <c r="B4" i="27"/>
  <c r="P3" i="27"/>
  <c r="Q3" i="27" s="1"/>
  <c r="O3" i="27"/>
  <c r="N3" i="27"/>
  <c r="M3" i="27"/>
  <c r="L3" i="27"/>
  <c r="K3" i="27"/>
  <c r="J3" i="27"/>
  <c r="I3" i="27"/>
  <c r="H3" i="27"/>
  <c r="G3" i="27"/>
  <c r="F3" i="27"/>
  <c r="E3" i="27"/>
  <c r="D3" i="27"/>
  <c r="C3" i="27"/>
  <c r="B3" i="27"/>
  <c r="P2" i="27"/>
  <c r="Q2" i="27" s="1"/>
  <c r="O2" i="27"/>
  <c r="M2" i="27"/>
  <c r="N2" i="27"/>
  <c r="L2" i="27"/>
  <c r="K2" i="27"/>
  <c r="J2" i="27"/>
  <c r="I2" i="27"/>
  <c r="H2" i="27"/>
  <c r="G2" i="27"/>
  <c r="F2" i="27"/>
  <c r="E2" i="27"/>
  <c r="D2" i="27"/>
  <c r="C2" i="27"/>
  <c r="B2" i="27"/>
  <c r="Q442" i="27" l="1"/>
  <c r="Q450" i="27"/>
  <c r="Q459" i="27"/>
  <c r="Q467" i="27"/>
  <c r="Q475" i="27"/>
  <c r="Q483" i="27"/>
  <c r="Q491" i="27"/>
  <c r="Q499" i="27"/>
  <c r="Q507" i="27"/>
  <c r="Q515" i="27"/>
  <c r="Q523" i="27"/>
  <c r="Q439" i="27"/>
  <c r="Q447" i="27"/>
  <c r="Q455" i="27"/>
  <c r="Q464" i="27"/>
  <c r="Q472" i="27"/>
  <c r="Q480" i="27"/>
  <c r="Q488" i="27"/>
  <c r="Q496" i="27"/>
  <c r="Q504" i="27"/>
  <c r="Q512" i="27"/>
  <c r="Q520" i="27"/>
  <c r="Q528" i="27"/>
  <c r="Q536" i="27"/>
  <c r="Q544" i="27"/>
  <c r="Q552" i="27"/>
  <c r="Q560" i="27"/>
  <c r="Q568" i="27"/>
  <c r="Q576" i="27"/>
  <c r="Q584" i="27"/>
  <c r="Q592" i="27"/>
  <c r="Q600" i="27"/>
  <c r="Q608" i="27"/>
  <c r="Q616" i="27"/>
  <c r="Q624" i="27"/>
  <c r="Q632" i="27"/>
  <c r="Q640" i="27"/>
  <c r="Q648" i="27"/>
  <c r="Q656" i="27"/>
  <c r="Q664" i="27"/>
  <c r="Q672" i="27"/>
  <c r="Q680" i="27"/>
  <c r="Q688" i="27"/>
  <c r="Q530" i="27"/>
  <c r="Q538" i="27"/>
  <c r="Q546" i="27"/>
  <c r="Q554" i="27"/>
  <c r="Q562" i="27"/>
  <c r="Q570" i="27"/>
  <c r="Q578" i="27"/>
  <c r="Q586" i="27"/>
  <c r="Q594" i="27"/>
  <c r="Q602" i="27"/>
  <c r="Q610" i="27"/>
  <c r="Q618" i="27"/>
  <c r="Q626" i="27"/>
  <c r="Q634" i="27"/>
  <c r="Q642" i="27"/>
  <c r="Q650" i="27"/>
  <c r="Q658" i="27"/>
  <c r="Q529" i="27"/>
  <c r="Q537" i="27"/>
  <c r="Q545" i="27"/>
  <c r="Q553" i="27"/>
  <c r="Q561" i="27"/>
  <c r="Q569" i="27"/>
  <c r="Q577" i="27"/>
  <c r="Q585" i="27"/>
  <c r="Q593" i="27"/>
  <c r="Q601" i="27"/>
  <c r="Q609" i="27"/>
  <c r="Q617" i="27"/>
  <c r="Q625" i="27"/>
  <c r="Q633" i="27"/>
  <c r="Q641" i="27"/>
  <c r="Q649" i="27"/>
  <c r="Q657" i="27"/>
  <c r="Q665" i="27"/>
  <c r="Q673" i="27"/>
  <c r="Q681" i="27"/>
  <c r="Q689" i="27"/>
  <c r="Q696" i="27"/>
  <c r="Q704" i="27"/>
  <c r="Q712" i="27"/>
  <c r="Q794" i="27"/>
  <c r="Q809" i="27"/>
  <c r="Q817" i="27"/>
  <c r="Q825" i="27"/>
  <c r="Q833" i="27"/>
  <c r="Q841" i="27"/>
  <c r="Q776" i="27"/>
  <c r="Q784" i="27"/>
  <c r="Q792" i="27"/>
  <c r="Q800" i="27"/>
  <c r="Q808" i="27"/>
  <c r="Q816" i="27"/>
  <c r="Q824" i="27"/>
  <c r="Q832" i="27"/>
  <c r="Q840" i="27"/>
  <c r="Q848" i="27"/>
  <c r="Q927" i="27"/>
  <c r="Q935" i="27"/>
  <c r="Q943" i="27"/>
  <c r="Q951" i="27"/>
  <c r="Q959" i="27"/>
  <c r="Q967" i="27"/>
  <c r="Q975" i="27"/>
  <c r="Q983" i="27"/>
  <c r="Q991" i="27"/>
  <c r="Q999" i="27"/>
  <c r="Q1007" i="27"/>
  <c r="Q1015" i="27"/>
  <c r="Q1023" i="27"/>
  <c r="Q1031" i="27"/>
  <c r="Q1196" i="27"/>
  <c r="Q926" i="27"/>
  <c r="Q934" i="27"/>
  <c r="Q942" i="27"/>
  <c r="Q950" i="27"/>
  <c r="Q958" i="27"/>
  <c r="Q966" i="27"/>
  <c r="Q974" i="27"/>
  <c r="Q982" i="27"/>
  <c r="Q990" i="27"/>
  <c r="Q998" i="27"/>
  <c r="Q1006" i="27"/>
  <c r="Q1014" i="27"/>
  <c r="Q1022" i="27"/>
  <c r="Q1030" i="27"/>
  <c r="Q1155" i="27"/>
  <c r="Q1195" i="27"/>
  <c r="Q933" i="27"/>
  <c r="Q941" i="27"/>
  <c r="Q949" i="27"/>
  <c r="Q957" i="27"/>
  <c r="Q965" i="27"/>
  <c r="Q973" i="27"/>
  <c r="Q981" i="27"/>
  <c r="Q989" i="27"/>
  <c r="Q997" i="27"/>
  <c r="Q1005" i="27"/>
  <c r="Q1013" i="27"/>
  <c r="Q1021" i="27"/>
  <c r="Q1029" i="27"/>
  <c r="Q1194" i="27"/>
  <c r="Q932" i="27"/>
  <c r="Q940" i="27"/>
  <c r="Q948" i="27"/>
  <c r="Q956" i="27"/>
  <c r="Q964" i="27"/>
  <c r="Q972" i="27"/>
  <c r="Q980" i="27"/>
  <c r="Q988" i="27"/>
  <c r="Q996" i="27"/>
  <c r="Q1004" i="27"/>
  <c r="Q1012" i="27"/>
  <c r="Q1020" i="27"/>
  <c r="Q1028" i="27"/>
  <c r="Q931" i="27"/>
  <c r="Q939" i="27"/>
  <c r="Q947" i="27"/>
  <c r="Q955" i="27"/>
  <c r="Q963" i="27"/>
  <c r="Q971" i="27"/>
  <c r="Q979" i="27"/>
  <c r="Q987" i="27"/>
  <c r="Q995" i="27"/>
  <c r="Q1003" i="27"/>
  <c r="Q1011" i="27"/>
  <c r="Q1019" i="27"/>
  <c r="Q1027" i="27"/>
  <c r="Q1120" i="27"/>
  <c r="Q1128" i="27"/>
  <c r="Q1144" i="27"/>
  <c r="Q1152" i="27"/>
  <c r="Q1160" i="27"/>
  <c r="Q1168" i="27"/>
  <c r="Q1176" i="27"/>
  <c r="Q1184" i="27"/>
  <c r="Q1192" i="27"/>
  <c r="Q1200" i="27"/>
  <c r="Q930" i="27"/>
  <c r="Q938" i="27"/>
  <c r="Q946" i="27"/>
  <c r="Q954" i="27"/>
  <c r="Q962" i="27"/>
  <c r="Q970" i="27"/>
  <c r="Q978" i="27"/>
  <c r="Q986" i="27"/>
  <c r="Q994" i="27"/>
  <c r="Q1002" i="27"/>
  <c r="Q1010" i="27"/>
  <c r="Q1018" i="27"/>
  <c r="Q1026" i="27"/>
  <c r="Q1151" i="27"/>
  <c r="Q1159" i="27"/>
  <c r="Q1167" i="27"/>
  <c r="Q1175" i="27"/>
  <c r="Q1183" i="27"/>
  <c r="Q1191" i="27"/>
  <c r="Q1199" i="27"/>
  <c r="Q929" i="27"/>
  <c r="Q937" i="27"/>
  <c r="Q945" i="27"/>
  <c r="Q953" i="27"/>
  <c r="Q961" i="27"/>
  <c r="Q969" i="27"/>
  <c r="Q977" i="27"/>
  <c r="Q985" i="27"/>
  <c r="Q993" i="27"/>
  <c r="Q1001" i="27"/>
  <c r="Q1009" i="27"/>
  <c r="Q1017" i="27"/>
  <c r="Q1025" i="27"/>
  <c r="Q1150" i="27"/>
  <c r="Q1158" i="27"/>
  <c r="Q1166" i="27"/>
  <c r="Q1174" i="27"/>
  <c r="Q1182" i="27"/>
  <c r="Q1190" i="27"/>
  <c r="Q1032" i="27"/>
  <c r="Q1040" i="27"/>
  <c r="Q1048" i="27"/>
  <c r="Q1056" i="27"/>
  <c r="Q1064" i="27"/>
  <c r="Q1072" i="27"/>
  <c r="Q1080" i="27"/>
  <c r="Q1088" i="27"/>
  <c r="Q1096" i="27"/>
  <c r="Q1104" i="27"/>
  <c r="Q1112" i="27"/>
  <c r="Q1039" i="27"/>
  <c r="Q1047" i="27"/>
  <c r="Q1055" i="27"/>
  <c r="Q1063" i="27"/>
  <c r="Q1071" i="27"/>
  <c r="Q1079" i="27"/>
  <c r="Q1087" i="27"/>
  <c r="Q1095" i="27"/>
  <c r="Q1103" i="27"/>
  <c r="Q1111" i="27"/>
  <c r="Q1038" i="27"/>
  <c r="Q1046" i="27"/>
  <c r="Q1054" i="27"/>
  <c r="Q1062" i="27"/>
  <c r="Q1070" i="27"/>
  <c r="Q1078" i="27"/>
  <c r="Q1086" i="27"/>
  <c r="Q1094" i="27"/>
  <c r="Q1102" i="27"/>
  <c r="Q1110" i="27"/>
  <c r="Q1136" i="27"/>
  <c r="Q1119" i="27"/>
  <c r="Q1127" i="27"/>
  <c r="Q1135" i="27"/>
  <c r="Q1143" i="27"/>
  <c r="Q1118" i="27"/>
  <c r="Q1126" i="27"/>
  <c r="Q1134" i="27"/>
  <c r="Q1142" i="27"/>
  <c r="AM139" i="15" l="1"/>
  <c r="AM138" i="15"/>
  <c r="AM137" i="15"/>
  <c r="AM136" i="15"/>
  <c r="AM135" i="15"/>
  <c r="AM134" i="15"/>
  <c r="AM133" i="15"/>
  <c r="AM132" i="15"/>
  <c r="AM131" i="15"/>
  <c r="AM130" i="15"/>
  <c r="AM129" i="15"/>
  <c r="AM128" i="15"/>
  <c r="AM127" i="15"/>
  <c r="AM126" i="15"/>
  <c r="AM125" i="15"/>
  <c r="AM124" i="15"/>
  <c r="AM123" i="15"/>
  <c r="AM122" i="15"/>
  <c r="AM121" i="15"/>
  <c r="AM120" i="15"/>
  <c r="AM119" i="15"/>
  <c r="AM118" i="15"/>
  <c r="AM117" i="15"/>
  <c r="AM116" i="15"/>
  <c r="AM115" i="15"/>
  <c r="AM114" i="15"/>
  <c r="AM113" i="15"/>
  <c r="AM112" i="15"/>
  <c r="AM102" i="15"/>
  <c r="AM99" i="15"/>
  <c r="AM98" i="15"/>
  <c r="AM97" i="15"/>
  <c r="AM96" i="15"/>
  <c r="AP84" i="15"/>
  <c r="AO84" i="15"/>
  <c r="AN84" i="15"/>
  <c r="AM84" i="15"/>
  <c r="AM80" i="15"/>
  <c r="AO71" i="15"/>
  <c r="AN70" i="15"/>
  <c r="AM70" i="15"/>
  <c r="AM64" i="15"/>
  <c r="AM60" i="15"/>
  <c r="AN82" i="15" l="1"/>
  <c r="AM82" i="15"/>
  <c r="AN47" i="15"/>
  <c r="AN48" i="15" s="1"/>
  <c r="AN49" i="15" s="1"/>
  <c r="AN50" i="15" s="1"/>
  <c r="AB5" i="26"/>
  <c r="N5" i="26"/>
  <c r="B1201" i="26"/>
  <c r="J1201" i="26"/>
  <c r="K1201" i="26"/>
  <c r="L1201" i="26"/>
  <c r="M1201" i="26"/>
  <c r="N1201" i="26"/>
  <c r="AI1201" i="26" s="1"/>
  <c r="AJ1201" i="26" s="1"/>
  <c r="AH1201" i="26"/>
  <c r="AK1201" i="26"/>
  <c r="B1202" i="26"/>
  <c r="J1202" i="26"/>
  <c r="K1202" i="26"/>
  <c r="L1202" i="26"/>
  <c r="M1202" i="26"/>
  <c r="N1202" i="26"/>
  <c r="AI1202" i="26" s="1"/>
  <c r="AJ1202" i="26" s="1"/>
  <c r="AH1202" i="26"/>
  <c r="U1202" i="26" s="1"/>
  <c r="AK1202" i="26"/>
  <c r="B1203" i="26"/>
  <c r="J1203" i="26"/>
  <c r="K1203" i="26"/>
  <c r="L1203" i="26"/>
  <c r="M1203" i="26"/>
  <c r="N1203" i="26"/>
  <c r="AA1203" i="26" s="1"/>
  <c r="AH1203" i="26"/>
  <c r="U1203" i="26" s="1"/>
  <c r="AK1203" i="26"/>
  <c r="B1204" i="26"/>
  <c r="J1204" i="26"/>
  <c r="K1204" i="26"/>
  <c r="L1204" i="26"/>
  <c r="M1204" i="26"/>
  <c r="N1204" i="26"/>
  <c r="S1204" i="26" s="1"/>
  <c r="AH1204" i="26"/>
  <c r="U1204" i="26" s="1"/>
  <c r="AK1204" i="26"/>
  <c r="B1205" i="26"/>
  <c r="J1205" i="26"/>
  <c r="K1205" i="26"/>
  <c r="L1205" i="26"/>
  <c r="M1205" i="26"/>
  <c r="N1205" i="26"/>
  <c r="AH1205" i="26"/>
  <c r="U1205" i="26" s="1"/>
  <c r="AK1205" i="26"/>
  <c r="B1206" i="26"/>
  <c r="J1206" i="26"/>
  <c r="K1206" i="26"/>
  <c r="L1206" i="26"/>
  <c r="M1206" i="26"/>
  <c r="N1206" i="26"/>
  <c r="S1206" i="26" s="1"/>
  <c r="AH1206" i="26"/>
  <c r="U1206" i="26" s="1"/>
  <c r="AK1206" i="26"/>
  <c r="B1207" i="26"/>
  <c r="J1207" i="26"/>
  <c r="K1207" i="26"/>
  <c r="L1207" i="26"/>
  <c r="M1207" i="26"/>
  <c r="N1207" i="26"/>
  <c r="AI1207" i="26" s="1"/>
  <c r="AJ1207" i="26" s="1"/>
  <c r="AH1207" i="26"/>
  <c r="AK1207" i="26"/>
  <c r="B1208" i="26"/>
  <c r="J1208" i="26"/>
  <c r="K1208" i="26"/>
  <c r="L1208" i="26"/>
  <c r="M1208" i="26"/>
  <c r="N1208" i="26"/>
  <c r="AI1208" i="26" s="1"/>
  <c r="AJ1208" i="26" s="1"/>
  <c r="AH1208" i="26"/>
  <c r="U1208" i="26" s="1"/>
  <c r="AK1208" i="26"/>
  <c r="B1209" i="26"/>
  <c r="J1209" i="26"/>
  <c r="K1209" i="26"/>
  <c r="L1209" i="26"/>
  <c r="M1209" i="26"/>
  <c r="N1209" i="26"/>
  <c r="AA1209" i="26" s="1"/>
  <c r="AH1209" i="26"/>
  <c r="AC1209" i="26" s="1"/>
  <c r="AK1209" i="26"/>
  <c r="B1210" i="26"/>
  <c r="J1210" i="26"/>
  <c r="K1210" i="26"/>
  <c r="L1210" i="26"/>
  <c r="M1210" i="26"/>
  <c r="N1210" i="26"/>
  <c r="S1210" i="26" s="1"/>
  <c r="AH1210" i="26"/>
  <c r="U1210" i="26" s="1"/>
  <c r="AK1210" i="26"/>
  <c r="B1211" i="26"/>
  <c r="J1211" i="26"/>
  <c r="K1211" i="26"/>
  <c r="L1211" i="26"/>
  <c r="M1211" i="26"/>
  <c r="N1211" i="26"/>
  <c r="AH1211" i="26"/>
  <c r="U1211" i="26" s="1"/>
  <c r="AK1211" i="26"/>
  <c r="B1212" i="26"/>
  <c r="J1212" i="26"/>
  <c r="K1212" i="26"/>
  <c r="L1212" i="26"/>
  <c r="M1212" i="26"/>
  <c r="N1212" i="26"/>
  <c r="S1212" i="26" s="1"/>
  <c r="AH1212" i="26"/>
  <c r="U1212" i="26" s="1"/>
  <c r="AK1212" i="26"/>
  <c r="B1213" i="26"/>
  <c r="J1213" i="26"/>
  <c r="K1213" i="26"/>
  <c r="L1213" i="26"/>
  <c r="M1213" i="26"/>
  <c r="N1213" i="26"/>
  <c r="AI1213" i="26" s="1"/>
  <c r="AJ1213" i="26" s="1"/>
  <c r="AH1213" i="26"/>
  <c r="U1213" i="26" s="1"/>
  <c r="AK1213" i="26"/>
  <c r="B114" i="26"/>
  <c r="J114" i="26"/>
  <c r="K114" i="26"/>
  <c r="L114" i="26"/>
  <c r="M114" i="26"/>
  <c r="N114" i="26"/>
  <c r="S114" i="26" s="1"/>
  <c r="AH114" i="26"/>
  <c r="U114" i="26" s="1"/>
  <c r="AK114" i="26"/>
  <c r="B115" i="26"/>
  <c r="J115" i="26"/>
  <c r="K115" i="26"/>
  <c r="L115" i="26"/>
  <c r="M115" i="26"/>
  <c r="N115" i="26"/>
  <c r="AI115" i="26" s="1"/>
  <c r="AJ115" i="26" s="1"/>
  <c r="AH115" i="26"/>
  <c r="AC115" i="26" s="1"/>
  <c r="AK115" i="26"/>
  <c r="B116" i="26"/>
  <c r="J116" i="26"/>
  <c r="K116" i="26"/>
  <c r="L116" i="26"/>
  <c r="M116" i="26"/>
  <c r="N116" i="26"/>
  <c r="AI116" i="26" s="1"/>
  <c r="AJ116" i="26" s="1"/>
  <c r="AH116" i="26"/>
  <c r="U116" i="26" s="1"/>
  <c r="AK116" i="26"/>
  <c r="B117" i="26"/>
  <c r="J117" i="26"/>
  <c r="K117" i="26"/>
  <c r="L117" i="26"/>
  <c r="M117" i="26"/>
  <c r="N117" i="26"/>
  <c r="AH117" i="26"/>
  <c r="AK117" i="26"/>
  <c r="B118" i="26"/>
  <c r="J118" i="26"/>
  <c r="K118" i="26"/>
  <c r="L118" i="26"/>
  <c r="M118" i="26"/>
  <c r="N118" i="26"/>
  <c r="AH118" i="26"/>
  <c r="AK118" i="26"/>
  <c r="B119" i="26"/>
  <c r="J119" i="26"/>
  <c r="K119" i="26"/>
  <c r="L119" i="26"/>
  <c r="M119" i="26"/>
  <c r="N119" i="26"/>
  <c r="AA119" i="26" s="1"/>
  <c r="AH119" i="26"/>
  <c r="AC119" i="26" s="1"/>
  <c r="AK119" i="26"/>
  <c r="B120" i="26"/>
  <c r="J120" i="26"/>
  <c r="K120" i="26"/>
  <c r="L120" i="26"/>
  <c r="M120" i="26"/>
  <c r="N120" i="26"/>
  <c r="S120" i="26" s="1"/>
  <c r="AH120" i="26"/>
  <c r="U120" i="26" s="1"/>
  <c r="AK120" i="26"/>
  <c r="B121" i="26"/>
  <c r="J121" i="26"/>
  <c r="K121" i="26"/>
  <c r="L121" i="26"/>
  <c r="M121" i="26"/>
  <c r="N121" i="26"/>
  <c r="AI121" i="26" s="1"/>
  <c r="AJ121" i="26" s="1"/>
  <c r="AH121" i="26"/>
  <c r="U121" i="26" s="1"/>
  <c r="AK121" i="26"/>
  <c r="B122" i="26"/>
  <c r="J122" i="26"/>
  <c r="K122" i="26"/>
  <c r="L122" i="26"/>
  <c r="M122" i="26"/>
  <c r="N122" i="26"/>
  <c r="AI122" i="26" s="1"/>
  <c r="AJ122" i="26" s="1"/>
  <c r="AH122" i="26"/>
  <c r="U122" i="26" s="1"/>
  <c r="AK122" i="26"/>
  <c r="B123" i="26"/>
  <c r="J123" i="26"/>
  <c r="K123" i="26"/>
  <c r="L123" i="26"/>
  <c r="M123" i="26"/>
  <c r="N123" i="26"/>
  <c r="AH123" i="26"/>
  <c r="U123" i="26" s="1"/>
  <c r="AK123" i="26"/>
  <c r="B124" i="26"/>
  <c r="J124" i="26"/>
  <c r="K124" i="26"/>
  <c r="L124" i="26"/>
  <c r="M124" i="26"/>
  <c r="N124" i="26"/>
  <c r="AI124" i="26" s="1"/>
  <c r="AJ124" i="26" s="1"/>
  <c r="AH124" i="26"/>
  <c r="U124" i="26" s="1"/>
  <c r="AK124" i="26"/>
  <c r="B125" i="26"/>
  <c r="J125" i="26"/>
  <c r="K125" i="26"/>
  <c r="L125" i="26"/>
  <c r="M125" i="26"/>
  <c r="N125" i="26"/>
  <c r="S125" i="26" s="1"/>
  <c r="AH125" i="26"/>
  <c r="AK125" i="26"/>
  <c r="B126" i="26"/>
  <c r="J126" i="26"/>
  <c r="K126" i="26"/>
  <c r="L126" i="26"/>
  <c r="M126" i="26"/>
  <c r="N126" i="26"/>
  <c r="AH126" i="26"/>
  <c r="U126" i="26" s="1"/>
  <c r="AK126" i="26"/>
  <c r="B127" i="26"/>
  <c r="J127" i="26"/>
  <c r="K127" i="26"/>
  <c r="L127" i="26"/>
  <c r="M127" i="26"/>
  <c r="N127" i="26"/>
  <c r="AH127" i="26"/>
  <c r="AK127" i="26"/>
  <c r="B128" i="26"/>
  <c r="J128" i="26"/>
  <c r="K128" i="26"/>
  <c r="L128" i="26"/>
  <c r="M128" i="26"/>
  <c r="N128" i="26"/>
  <c r="AH128" i="26"/>
  <c r="AC128" i="26" s="1"/>
  <c r="AK128" i="26"/>
  <c r="B129" i="26"/>
  <c r="J129" i="26"/>
  <c r="K129" i="26"/>
  <c r="L129" i="26"/>
  <c r="M129" i="26"/>
  <c r="N129" i="26"/>
  <c r="AH129" i="26"/>
  <c r="U129" i="26" s="1"/>
  <c r="AK129" i="26"/>
  <c r="B130" i="26"/>
  <c r="J130" i="26"/>
  <c r="K130" i="26"/>
  <c r="L130" i="26"/>
  <c r="M130" i="26"/>
  <c r="N130" i="26"/>
  <c r="AH130" i="26"/>
  <c r="U130" i="26" s="1"/>
  <c r="AK130" i="26"/>
  <c r="B131" i="26"/>
  <c r="J131" i="26"/>
  <c r="K131" i="26"/>
  <c r="L131" i="26"/>
  <c r="M131" i="26"/>
  <c r="N131" i="26"/>
  <c r="AA131" i="26" s="1"/>
  <c r="AH131" i="26"/>
  <c r="AK131" i="26"/>
  <c r="B132" i="26"/>
  <c r="J132" i="26"/>
  <c r="K132" i="26"/>
  <c r="L132" i="26"/>
  <c r="M132" i="26"/>
  <c r="N132" i="26"/>
  <c r="AH132" i="26"/>
  <c r="U132" i="26" s="1"/>
  <c r="AK132" i="26"/>
  <c r="B133" i="26"/>
  <c r="J133" i="26"/>
  <c r="K133" i="26"/>
  <c r="L133" i="26"/>
  <c r="M133" i="26"/>
  <c r="N133" i="26"/>
  <c r="AH133" i="26"/>
  <c r="U133" i="26" s="1"/>
  <c r="AK133" i="26"/>
  <c r="B134" i="26"/>
  <c r="J134" i="26"/>
  <c r="K134" i="26"/>
  <c r="L134" i="26"/>
  <c r="M134" i="26"/>
  <c r="N134" i="26"/>
  <c r="AI134" i="26" s="1"/>
  <c r="AJ134" i="26" s="1"/>
  <c r="AH134" i="26"/>
  <c r="U134" i="26" s="1"/>
  <c r="AK134" i="26"/>
  <c r="B135" i="26"/>
  <c r="J135" i="26"/>
  <c r="K135" i="26"/>
  <c r="L135" i="26"/>
  <c r="M135" i="26"/>
  <c r="N135" i="26"/>
  <c r="AH135" i="26"/>
  <c r="AK135" i="26"/>
  <c r="B136" i="26"/>
  <c r="J136" i="26"/>
  <c r="K136" i="26"/>
  <c r="L136" i="26"/>
  <c r="M136" i="26"/>
  <c r="N136" i="26"/>
  <c r="AI136" i="26" s="1"/>
  <c r="AJ136" i="26" s="1"/>
  <c r="U136" i="26"/>
  <c r="AH136" i="26"/>
  <c r="AC136" i="26" s="1"/>
  <c r="AK136" i="26"/>
  <c r="B137" i="26"/>
  <c r="J137" i="26"/>
  <c r="K137" i="26"/>
  <c r="L137" i="26"/>
  <c r="M137" i="26"/>
  <c r="N137" i="26"/>
  <c r="AH137" i="26"/>
  <c r="U137" i="26" s="1"/>
  <c r="AK137" i="26"/>
  <c r="B138" i="26"/>
  <c r="J138" i="26"/>
  <c r="K138" i="26"/>
  <c r="L138" i="26"/>
  <c r="M138" i="26"/>
  <c r="N138" i="26"/>
  <c r="AH138" i="26"/>
  <c r="U138" i="26" s="1"/>
  <c r="AK138" i="26"/>
  <c r="B139" i="26"/>
  <c r="J139" i="26"/>
  <c r="K139" i="26"/>
  <c r="L139" i="26"/>
  <c r="M139" i="26"/>
  <c r="N139" i="26"/>
  <c r="AH139" i="26"/>
  <c r="AK139" i="26"/>
  <c r="B140" i="26"/>
  <c r="J140" i="26"/>
  <c r="K140" i="26"/>
  <c r="L140" i="26"/>
  <c r="M140" i="26"/>
  <c r="N140" i="26"/>
  <c r="AH140" i="26"/>
  <c r="AK140" i="26"/>
  <c r="B141" i="26"/>
  <c r="J141" i="26"/>
  <c r="K141" i="26"/>
  <c r="L141" i="26"/>
  <c r="M141" i="26"/>
  <c r="N141" i="26"/>
  <c r="AH141" i="26"/>
  <c r="U141" i="26" s="1"/>
  <c r="AK141" i="26"/>
  <c r="B142" i="26"/>
  <c r="J142" i="26"/>
  <c r="K142" i="26"/>
  <c r="L142" i="26"/>
  <c r="M142" i="26"/>
  <c r="N142" i="26"/>
  <c r="AH142" i="26"/>
  <c r="U142" i="26" s="1"/>
  <c r="AK142" i="26"/>
  <c r="B143" i="26"/>
  <c r="J143" i="26"/>
  <c r="K143" i="26"/>
  <c r="L143" i="26"/>
  <c r="M143" i="26"/>
  <c r="N143" i="26"/>
  <c r="AA143" i="26" s="1"/>
  <c r="AC143" i="26"/>
  <c r="AH143" i="26"/>
  <c r="U143" i="26" s="1"/>
  <c r="AK143" i="26"/>
  <c r="B144" i="26"/>
  <c r="J144" i="26"/>
  <c r="K144" i="26"/>
  <c r="L144" i="26"/>
  <c r="M144" i="26"/>
  <c r="N144" i="26"/>
  <c r="S144" i="26" s="1"/>
  <c r="AH144" i="26"/>
  <c r="U144" i="26" s="1"/>
  <c r="AK144" i="26"/>
  <c r="B145" i="26"/>
  <c r="J145" i="26"/>
  <c r="K145" i="26"/>
  <c r="L145" i="26"/>
  <c r="M145" i="26"/>
  <c r="N145" i="26"/>
  <c r="AI145" i="26" s="1"/>
  <c r="AJ145" i="26" s="1"/>
  <c r="AH145" i="26"/>
  <c r="U145" i="26" s="1"/>
  <c r="AK145" i="26"/>
  <c r="B146" i="26"/>
  <c r="J146" i="26"/>
  <c r="K146" i="26"/>
  <c r="L146" i="26"/>
  <c r="M146" i="26"/>
  <c r="N146" i="26"/>
  <c r="AI146" i="26" s="1"/>
  <c r="AJ146" i="26" s="1"/>
  <c r="AH146" i="26"/>
  <c r="U146" i="26" s="1"/>
  <c r="AK146" i="26"/>
  <c r="B147" i="26"/>
  <c r="J147" i="26"/>
  <c r="K147" i="26"/>
  <c r="L147" i="26"/>
  <c r="M147" i="26"/>
  <c r="N147" i="26"/>
  <c r="AH147" i="26"/>
  <c r="U147" i="26" s="1"/>
  <c r="AK147" i="26"/>
  <c r="B148" i="26"/>
  <c r="J148" i="26"/>
  <c r="K148" i="26"/>
  <c r="L148" i="26"/>
  <c r="M148" i="26"/>
  <c r="N148" i="26"/>
  <c r="AI148" i="26" s="1"/>
  <c r="AJ148" i="26" s="1"/>
  <c r="AH148" i="26"/>
  <c r="AK148" i="26"/>
  <c r="B149" i="26"/>
  <c r="J149" i="26"/>
  <c r="K149" i="26"/>
  <c r="L149" i="26"/>
  <c r="M149" i="26"/>
  <c r="N149" i="26"/>
  <c r="S149" i="26" s="1"/>
  <c r="AH149" i="26"/>
  <c r="U149" i="26" s="1"/>
  <c r="AK149" i="26"/>
  <c r="B150" i="26"/>
  <c r="J150" i="26"/>
  <c r="K150" i="26"/>
  <c r="L150" i="26"/>
  <c r="M150" i="26"/>
  <c r="N150" i="26"/>
  <c r="AH150" i="26"/>
  <c r="U150" i="26" s="1"/>
  <c r="AK150" i="26"/>
  <c r="B151" i="26"/>
  <c r="J151" i="26"/>
  <c r="K151" i="26"/>
  <c r="L151" i="26"/>
  <c r="M151" i="26"/>
  <c r="N151" i="26"/>
  <c r="AI151" i="26" s="1"/>
  <c r="AJ151" i="26" s="1"/>
  <c r="S151" i="26"/>
  <c r="AH151" i="26"/>
  <c r="AK151" i="26"/>
  <c r="B152" i="26"/>
  <c r="J152" i="26"/>
  <c r="K152" i="26"/>
  <c r="L152" i="26"/>
  <c r="M152" i="26"/>
  <c r="N152" i="26"/>
  <c r="AH152" i="26"/>
  <c r="AK152" i="26"/>
  <c r="B153" i="26"/>
  <c r="J153" i="26"/>
  <c r="K153" i="26"/>
  <c r="L153" i="26"/>
  <c r="M153" i="26"/>
  <c r="N153" i="26"/>
  <c r="AH153" i="26"/>
  <c r="AK153" i="26"/>
  <c r="B154" i="26"/>
  <c r="J154" i="26"/>
  <c r="K154" i="26"/>
  <c r="L154" i="26"/>
  <c r="M154" i="26"/>
  <c r="N154" i="26"/>
  <c r="AH154" i="26"/>
  <c r="AC154" i="26" s="1"/>
  <c r="AK154" i="26"/>
  <c r="B155" i="26"/>
  <c r="J155" i="26"/>
  <c r="K155" i="26"/>
  <c r="L155" i="26"/>
  <c r="M155" i="26"/>
  <c r="N155" i="26"/>
  <c r="AH155" i="26"/>
  <c r="AC155" i="26" s="1"/>
  <c r="AK155" i="26"/>
  <c r="B156" i="26"/>
  <c r="J156" i="26"/>
  <c r="K156" i="26"/>
  <c r="L156" i="26"/>
  <c r="M156" i="26"/>
  <c r="N156" i="26"/>
  <c r="AI156" i="26" s="1"/>
  <c r="AJ156" i="26" s="1"/>
  <c r="AH156" i="26"/>
  <c r="U156" i="26" s="1"/>
  <c r="AK156" i="26"/>
  <c r="B157" i="26"/>
  <c r="J157" i="26"/>
  <c r="K157" i="26"/>
  <c r="L157" i="26"/>
  <c r="M157" i="26"/>
  <c r="N157" i="26"/>
  <c r="AA157" i="26" s="1"/>
  <c r="AH157" i="26"/>
  <c r="AC157" i="26" s="1"/>
  <c r="AK157" i="26"/>
  <c r="B158" i="26"/>
  <c r="J158" i="26"/>
  <c r="K158" i="26"/>
  <c r="L158" i="26"/>
  <c r="M158" i="26"/>
  <c r="N158" i="26"/>
  <c r="AI158" i="26" s="1"/>
  <c r="AJ158" i="26" s="1"/>
  <c r="AH158" i="26"/>
  <c r="AC158" i="26" s="1"/>
  <c r="AK158" i="26"/>
  <c r="B159" i="26"/>
  <c r="J159" i="26"/>
  <c r="K159" i="26"/>
  <c r="L159" i="26"/>
  <c r="M159" i="26"/>
  <c r="N159" i="26"/>
  <c r="AH159" i="26"/>
  <c r="U159" i="26" s="1"/>
  <c r="AK159" i="26"/>
  <c r="B160" i="26"/>
  <c r="J160" i="26"/>
  <c r="K160" i="26"/>
  <c r="L160" i="26"/>
  <c r="M160" i="26"/>
  <c r="N160" i="26"/>
  <c r="AI160" i="26" s="1"/>
  <c r="AJ160" i="26" s="1"/>
  <c r="AH160" i="26"/>
  <c r="U160" i="26" s="1"/>
  <c r="AK160" i="26"/>
  <c r="B161" i="26"/>
  <c r="J161" i="26"/>
  <c r="K161" i="26"/>
  <c r="L161" i="26"/>
  <c r="M161" i="26"/>
  <c r="N161" i="26"/>
  <c r="AH161" i="26"/>
  <c r="AK161" i="26"/>
  <c r="B162" i="26"/>
  <c r="J162" i="26"/>
  <c r="K162" i="26"/>
  <c r="L162" i="26"/>
  <c r="M162" i="26"/>
  <c r="N162" i="26"/>
  <c r="S162" i="26" s="1"/>
  <c r="AH162" i="26"/>
  <c r="U162" i="26" s="1"/>
  <c r="AK162" i="26"/>
  <c r="B163" i="26"/>
  <c r="J163" i="26"/>
  <c r="K163" i="26"/>
  <c r="L163" i="26"/>
  <c r="M163" i="26"/>
  <c r="N163" i="26"/>
  <c r="S163" i="26" s="1"/>
  <c r="AH163" i="26"/>
  <c r="U163" i="26" s="1"/>
  <c r="AK163" i="26"/>
  <c r="B164" i="26"/>
  <c r="J164" i="26"/>
  <c r="K164" i="26"/>
  <c r="L164" i="26"/>
  <c r="M164" i="26"/>
  <c r="N164" i="26"/>
  <c r="AH164" i="26"/>
  <c r="U164" i="26" s="1"/>
  <c r="AK164" i="26"/>
  <c r="B165" i="26"/>
  <c r="J165" i="26"/>
  <c r="K165" i="26"/>
  <c r="L165" i="26"/>
  <c r="M165" i="26"/>
  <c r="N165" i="26"/>
  <c r="AH165" i="26"/>
  <c r="AK165" i="26"/>
  <c r="B166" i="26"/>
  <c r="J166" i="26"/>
  <c r="K166" i="26"/>
  <c r="L166" i="26"/>
  <c r="M166" i="26"/>
  <c r="N166" i="26"/>
  <c r="AH166" i="26"/>
  <c r="U166" i="26" s="1"/>
  <c r="AK166" i="26"/>
  <c r="B167" i="26"/>
  <c r="J167" i="26"/>
  <c r="K167" i="26"/>
  <c r="L167" i="26"/>
  <c r="M167" i="26"/>
  <c r="N167" i="26"/>
  <c r="AI167" i="26" s="1"/>
  <c r="AJ167" i="26" s="1"/>
  <c r="AH167" i="26"/>
  <c r="AC167" i="26" s="1"/>
  <c r="AK167" i="26"/>
  <c r="B168" i="26"/>
  <c r="J168" i="26"/>
  <c r="K168" i="26"/>
  <c r="L168" i="26"/>
  <c r="M168" i="26"/>
  <c r="N168" i="26"/>
  <c r="AI168" i="26" s="1"/>
  <c r="AJ168" i="26" s="1"/>
  <c r="AH168" i="26"/>
  <c r="U168" i="26" s="1"/>
  <c r="AK168" i="26"/>
  <c r="B169" i="26"/>
  <c r="J169" i="26"/>
  <c r="K169" i="26"/>
  <c r="L169" i="26"/>
  <c r="M169" i="26"/>
  <c r="N169" i="26"/>
  <c r="AH169" i="26"/>
  <c r="AK169" i="26"/>
  <c r="B170" i="26"/>
  <c r="J170" i="26"/>
  <c r="K170" i="26"/>
  <c r="L170" i="26"/>
  <c r="M170" i="26"/>
  <c r="N170" i="26"/>
  <c r="AI170" i="26" s="1"/>
  <c r="AJ170" i="26" s="1"/>
  <c r="AH170" i="26"/>
  <c r="AC170" i="26" s="1"/>
  <c r="AK170" i="26"/>
  <c r="B171" i="26"/>
  <c r="J171" i="26"/>
  <c r="K171" i="26"/>
  <c r="L171" i="26"/>
  <c r="M171" i="26"/>
  <c r="N171" i="26"/>
  <c r="AH171" i="26"/>
  <c r="AK171" i="26"/>
  <c r="B172" i="26"/>
  <c r="J172" i="26"/>
  <c r="K172" i="26"/>
  <c r="L172" i="26"/>
  <c r="M172" i="26"/>
  <c r="N172" i="26"/>
  <c r="AI172" i="26" s="1"/>
  <c r="AJ172" i="26" s="1"/>
  <c r="AH172" i="26"/>
  <c r="AC172" i="26" s="1"/>
  <c r="AK172" i="26"/>
  <c r="B173" i="26"/>
  <c r="J173" i="26"/>
  <c r="K173" i="26"/>
  <c r="L173" i="26"/>
  <c r="M173" i="26"/>
  <c r="N173" i="26"/>
  <c r="AH173" i="26"/>
  <c r="AC173" i="26" s="1"/>
  <c r="AK173" i="26"/>
  <c r="B174" i="26"/>
  <c r="J174" i="26"/>
  <c r="K174" i="26"/>
  <c r="L174" i="26"/>
  <c r="M174" i="26"/>
  <c r="N174" i="26"/>
  <c r="AH174" i="26"/>
  <c r="AK174" i="26"/>
  <c r="B175" i="26"/>
  <c r="J175" i="26"/>
  <c r="K175" i="26"/>
  <c r="L175" i="26"/>
  <c r="M175" i="26"/>
  <c r="N175" i="26"/>
  <c r="AH175" i="26"/>
  <c r="U175" i="26" s="1"/>
  <c r="AK175" i="26"/>
  <c r="B176" i="26"/>
  <c r="J176" i="26"/>
  <c r="K176" i="26"/>
  <c r="L176" i="26"/>
  <c r="M176" i="26"/>
  <c r="N176" i="26"/>
  <c r="S176" i="26" s="1"/>
  <c r="AH176" i="26"/>
  <c r="AK176" i="26"/>
  <c r="B177" i="26"/>
  <c r="J177" i="26"/>
  <c r="K177" i="26"/>
  <c r="L177" i="26"/>
  <c r="M177" i="26"/>
  <c r="N177" i="26"/>
  <c r="AH177" i="26"/>
  <c r="AK177" i="26"/>
  <c r="B178" i="26"/>
  <c r="J178" i="26"/>
  <c r="K178" i="26"/>
  <c r="L178" i="26"/>
  <c r="M178" i="26"/>
  <c r="N178" i="26"/>
  <c r="AH178" i="26"/>
  <c r="U178" i="26" s="1"/>
  <c r="AK178" i="26"/>
  <c r="B179" i="26"/>
  <c r="J179" i="26"/>
  <c r="K179" i="26"/>
  <c r="L179" i="26"/>
  <c r="M179" i="26"/>
  <c r="N179" i="26"/>
  <c r="AA179" i="26" s="1"/>
  <c r="AH179" i="26"/>
  <c r="AK179" i="26"/>
  <c r="B180" i="26"/>
  <c r="J180" i="26"/>
  <c r="K180" i="26"/>
  <c r="L180" i="26"/>
  <c r="M180" i="26"/>
  <c r="N180" i="26"/>
  <c r="S180" i="26" s="1"/>
  <c r="AH180" i="26"/>
  <c r="U180" i="26" s="1"/>
  <c r="AK180" i="26"/>
  <c r="B181" i="26"/>
  <c r="J181" i="26"/>
  <c r="K181" i="26"/>
  <c r="L181" i="26"/>
  <c r="M181" i="26"/>
  <c r="N181" i="26"/>
  <c r="AH181" i="26"/>
  <c r="U181" i="26" s="1"/>
  <c r="AK181" i="26"/>
  <c r="B182" i="26"/>
  <c r="J182" i="26"/>
  <c r="K182" i="26"/>
  <c r="L182" i="26"/>
  <c r="M182" i="26"/>
  <c r="N182" i="26"/>
  <c r="AH182" i="26"/>
  <c r="AC182" i="26" s="1"/>
  <c r="AK182" i="26"/>
  <c r="B183" i="26"/>
  <c r="J183" i="26"/>
  <c r="K183" i="26"/>
  <c r="L183" i="26"/>
  <c r="M183" i="26"/>
  <c r="N183" i="26"/>
  <c r="AH183" i="26"/>
  <c r="AK183" i="26"/>
  <c r="B184" i="26"/>
  <c r="J184" i="26"/>
  <c r="K184" i="26"/>
  <c r="L184" i="26"/>
  <c r="M184" i="26"/>
  <c r="N184" i="26"/>
  <c r="AI184" i="26" s="1"/>
  <c r="AJ184" i="26" s="1"/>
  <c r="AH184" i="26"/>
  <c r="AK184" i="26"/>
  <c r="B185" i="26"/>
  <c r="J185" i="26"/>
  <c r="K185" i="26"/>
  <c r="L185" i="26"/>
  <c r="M185" i="26"/>
  <c r="N185" i="26"/>
  <c r="AH185" i="26"/>
  <c r="U185" i="26" s="1"/>
  <c r="AK185" i="26"/>
  <c r="B186" i="26"/>
  <c r="J186" i="26"/>
  <c r="K186" i="26"/>
  <c r="L186" i="26"/>
  <c r="M186" i="26"/>
  <c r="N186" i="26"/>
  <c r="AH186" i="26"/>
  <c r="AK186" i="26"/>
  <c r="B187" i="26"/>
  <c r="J187" i="26"/>
  <c r="K187" i="26"/>
  <c r="L187" i="26"/>
  <c r="M187" i="26"/>
  <c r="N187" i="26"/>
  <c r="AI187" i="26" s="1"/>
  <c r="AJ187" i="26" s="1"/>
  <c r="AH187" i="26"/>
  <c r="U187" i="26" s="1"/>
  <c r="AK187" i="26"/>
  <c r="B188" i="26"/>
  <c r="J188" i="26"/>
  <c r="K188" i="26"/>
  <c r="L188" i="26"/>
  <c r="M188" i="26"/>
  <c r="N188" i="26"/>
  <c r="S188" i="26" s="1"/>
  <c r="AH188" i="26"/>
  <c r="U188" i="26" s="1"/>
  <c r="AK188" i="26"/>
  <c r="B189" i="26"/>
  <c r="J189" i="26"/>
  <c r="K189" i="26"/>
  <c r="L189" i="26"/>
  <c r="M189" i="26"/>
  <c r="N189" i="26"/>
  <c r="AH189" i="26"/>
  <c r="AK189" i="26"/>
  <c r="B190" i="26"/>
  <c r="J190" i="26"/>
  <c r="K190" i="26"/>
  <c r="L190" i="26"/>
  <c r="M190" i="26"/>
  <c r="N190" i="26"/>
  <c r="AH190" i="26"/>
  <c r="AK190" i="26"/>
  <c r="B191" i="26"/>
  <c r="J191" i="26"/>
  <c r="K191" i="26"/>
  <c r="L191" i="26"/>
  <c r="M191" i="26"/>
  <c r="N191" i="26"/>
  <c r="AH191" i="26"/>
  <c r="U191" i="26" s="1"/>
  <c r="AK191" i="26"/>
  <c r="B192" i="26"/>
  <c r="J192" i="26"/>
  <c r="K192" i="26"/>
  <c r="L192" i="26"/>
  <c r="M192" i="26"/>
  <c r="N192" i="26"/>
  <c r="AI192" i="26" s="1"/>
  <c r="AJ192" i="26" s="1"/>
  <c r="AH192" i="26"/>
  <c r="U192" i="26" s="1"/>
  <c r="AK192" i="26"/>
  <c r="B193" i="26"/>
  <c r="J193" i="26"/>
  <c r="K193" i="26"/>
  <c r="L193" i="26"/>
  <c r="M193" i="26"/>
  <c r="N193" i="26"/>
  <c r="AH193" i="26"/>
  <c r="U193" i="26" s="1"/>
  <c r="AK193" i="26"/>
  <c r="B194" i="26"/>
  <c r="J194" i="26"/>
  <c r="K194" i="26"/>
  <c r="L194" i="26"/>
  <c r="M194" i="26"/>
  <c r="N194" i="26"/>
  <c r="S194" i="26" s="1"/>
  <c r="AH194" i="26"/>
  <c r="U194" i="26" s="1"/>
  <c r="AK194" i="26"/>
  <c r="B195" i="26"/>
  <c r="J195" i="26"/>
  <c r="K195" i="26"/>
  <c r="L195" i="26"/>
  <c r="M195" i="26"/>
  <c r="N195" i="26"/>
  <c r="AH195" i="26"/>
  <c r="U195" i="26" s="1"/>
  <c r="AK195" i="26"/>
  <c r="B196" i="26"/>
  <c r="J196" i="26"/>
  <c r="K196" i="26"/>
  <c r="L196" i="26"/>
  <c r="M196" i="26"/>
  <c r="N196" i="26"/>
  <c r="AH196" i="26"/>
  <c r="AC196" i="26" s="1"/>
  <c r="AK196" i="26"/>
  <c r="B197" i="26"/>
  <c r="J197" i="26"/>
  <c r="K197" i="26"/>
  <c r="L197" i="26"/>
  <c r="M197" i="26"/>
  <c r="N197" i="26"/>
  <c r="S197" i="26" s="1"/>
  <c r="AH197" i="26"/>
  <c r="AK197" i="26"/>
  <c r="B198" i="26"/>
  <c r="J198" i="26"/>
  <c r="K198" i="26"/>
  <c r="L198" i="26"/>
  <c r="M198" i="26"/>
  <c r="N198" i="26"/>
  <c r="AA198" i="26" s="1"/>
  <c r="AH198" i="26"/>
  <c r="U198" i="26" s="1"/>
  <c r="AK198" i="26"/>
  <c r="B199" i="26"/>
  <c r="J199" i="26"/>
  <c r="K199" i="26"/>
  <c r="L199" i="26"/>
  <c r="M199" i="26"/>
  <c r="N199" i="26"/>
  <c r="AH199" i="26"/>
  <c r="AK199" i="26"/>
  <c r="B200" i="26"/>
  <c r="J200" i="26"/>
  <c r="K200" i="26"/>
  <c r="L200" i="26"/>
  <c r="M200" i="26"/>
  <c r="N200" i="26"/>
  <c r="S200" i="26" s="1"/>
  <c r="AH200" i="26"/>
  <c r="U200" i="26" s="1"/>
  <c r="AK200" i="26"/>
  <c r="B201" i="26"/>
  <c r="J201" i="26"/>
  <c r="K201" i="26"/>
  <c r="L201" i="26"/>
  <c r="M201" i="26"/>
  <c r="N201" i="26"/>
  <c r="AH201" i="26"/>
  <c r="AK201" i="26"/>
  <c r="B202" i="26"/>
  <c r="J202" i="26"/>
  <c r="K202" i="26"/>
  <c r="L202" i="26"/>
  <c r="M202" i="26"/>
  <c r="N202" i="26"/>
  <c r="AI202" i="26" s="1"/>
  <c r="AJ202" i="26" s="1"/>
  <c r="AH202" i="26"/>
  <c r="AC202" i="26" s="1"/>
  <c r="AK202" i="26"/>
  <c r="B203" i="26"/>
  <c r="J203" i="26"/>
  <c r="K203" i="26"/>
  <c r="L203" i="26"/>
  <c r="M203" i="26"/>
  <c r="N203" i="26"/>
  <c r="AA203" i="26" s="1"/>
  <c r="AH203" i="26"/>
  <c r="AK203" i="26"/>
  <c r="B204" i="26"/>
  <c r="J204" i="26"/>
  <c r="K204" i="26"/>
  <c r="L204" i="26"/>
  <c r="M204" i="26"/>
  <c r="N204" i="26"/>
  <c r="AH204" i="26"/>
  <c r="U204" i="26" s="1"/>
  <c r="AK204" i="26"/>
  <c r="B205" i="26"/>
  <c r="J205" i="26"/>
  <c r="K205" i="26"/>
  <c r="L205" i="26"/>
  <c r="M205" i="26"/>
  <c r="N205" i="26"/>
  <c r="AI205" i="26" s="1"/>
  <c r="AJ205" i="26" s="1"/>
  <c r="AH205" i="26"/>
  <c r="AC205" i="26" s="1"/>
  <c r="AK205" i="26"/>
  <c r="B206" i="26"/>
  <c r="J206" i="26"/>
  <c r="K206" i="26"/>
  <c r="L206" i="26"/>
  <c r="M206" i="26"/>
  <c r="N206" i="26"/>
  <c r="AH206" i="26"/>
  <c r="U206" i="26" s="1"/>
  <c r="AK206" i="26"/>
  <c r="B207" i="26"/>
  <c r="J207" i="26"/>
  <c r="K207" i="26"/>
  <c r="L207" i="26"/>
  <c r="M207" i="26"/>
  <c r="N207" i="26"/>
  <c r="AH207" i="26"/>
  <c r="AK207" i="26"/>
  <c r="B208" i="26"/>
  <c r="J208" i="26"/>
  <c r="K208" i="26"/>
  <c r="L208" i="26"/>
  <c r="M208" i="26"/>
  <c r="N208" i="26"/>
  <c r="S208" i="26" s="1"/>
  <c r="AH208" i="26"/>
  <c r="U208" i="26" s="1"/>
  <c r="AK208" i="26"/>
  <c r="B209" i="26"/>
  <c r="J209" i="26"/>
  <c r="K209" i="26"/>
  <c r="L209" i="26"/>
  <c r="M209" i="26"/>
  <c r="N209" i="26"/>
  <c r="S209" i="26" s="1"/>
  <c r="AH209" i="26"/>
  <c r="AK209" i="26"/>
  <c r="B210" i="26"/>
  <c r="J210" i="26"/>
  <c r="K210" i="26"/>
  <c r="L210" i="26"/>
  <c r="M210" i="26"/>
  <c r="N210" i="26"/>
  <c r="AI210" i="26" s="1"/>
  <c r="AJ210" i="26" s="1"/>
  <c r="AA210" i="26"/>
  <c r="AH210" i="26"/>
  <c r="U210" i="26" s="1"/>
  <c r="AK210" i="26"/>
  <c r="B211" i="26"/>
  <c r="J211" i="26"/>
  <c r="K211" i="26"/>
  <c r="L211" i="26"/>
  <c r="M211" i="26"/>
  <c r="N211" i="26"/>
  <c r="AI211" i="26" s="1"/>
  <c r="AJ211" i="26" s="1"/>
  <c r="AH211" i="26"/>
  <c r="AK211" i="26"/>
  <c r="B212" i="26"/>
  <c r="J212" i="26"/>
  <c r="K212" i="26"/>
  <c r="L212" i="26"/>
  <c r="M212" i="26"/>
  <c r="N212" i="26"/>
  <c r="S212" i="26" s="1"/>
  <c r="AH212" i="26"/>
  <c r="AK212" i="26"/>
  <c r="B213" i="26"/>
  <c r="J213" i="26"/>
  <c r="K213" i="26"/>
  <c r="L213" i="26"/>
  <c r="M213" i="26"/>
  <c r="N213" i="26"/>
  <c r="AH213" i="26"/>
  <c r="AC213" i="26" s="1"/>
  <c r="AK213" i="26"/>
  <c r="B214" i="26"/>
  <c r="J214" i="26"/>
  <c r="K214" i="26"/>
  <c r="L214" i="26"/>
  <c r="M214" i="26"/>
  <c r="N214" i="26"/>
  <c r="S214" i="26" s="1"/>
  <c r="AH214" i="26"/>
  <c r="U214" i="26" s="1"/>
  <c r="AK214" i="26"/>
  <c r="B215" i="26"/>
  <c r="J215" i="26"/>
  <c r="K215" i="26"/>
  <c r="L215" i="26"/>
  <c r="M215" i="26"/>
  <c r="N215" i="26"/>
  <c r="AH215" i="26"/>
  <c r="U215" i="26" s="1"/>
  <c r="AK215" i="26"/>
  <c r="B216" i="26"/>
  <c r="J216" i="26"/>
  <c r="K216" i="26"/>
  <c r="L216" i="26"/>
  <c r="M216" i="26"/>
  <c r="N216" i="26"/>
  <c r="S216" i="26" s="1"/>
  <c r="AH216" i="26"/>
  <c r="U216" i="26" s="1"/>
  <c r="AI216" i="26"/>
  <c r="AJ216" i="26" s="1"/>
  <c r="AK216" i="26"/>
  <c r="B217" i="26"/>
  <c r="J217" i="26"/>
  <c r="K217" i="26"/>
  <c r="L217" i="26"/>
  <c r="M217" i="26"/>
  <c r="N217" i="26"/>
  <c r="AI217" i="26" s="1"/>
  <c r="AJ217" i="26" s="1"/>
  <c r="S217" i="26"/>
  <c r="AH217" i="26"/>
  <c r="AK217" i="26"/>
  <c r="B218" i="26"/>
  <c r="J218" i="26"/>
  <c r="K218" i="26"/>
  <c r="L218" i="26"/>
  <c r="M218" i="26"/>
  <c r="N218" i="26"/>
  <c r="S218" i="26" s="1"/>
  <c r="AH218" i="26"/>
  <c r="U218" i="26" s="1"/>
  <c r="AK218" i="26"/>
  <c r="B219" i="26"/>
  <c r="J219" i="26"/>
  <c r="K219" i="26"/>
  <c r="L219" i="26"/>
  <c r="M219" i="26"/>
  <c r="N219" i="26"/>
  <c r="AH219" i="26"/>
  <c r="AC219" i="26" s="1"/>
  <c r="AK219" i="26"/>
  <c r="B220" i="26"/>
  <c r="J220" i="26"/>
  <c r="K220" i="26"/>
  <c r="L220" i="26"/>
  <c r="M220" i="26"/>
  <c r="N220" i="26"/>
  <c r="S220" i="26" s="1"/>
  <c r="AH220" i="26"/>
  <c r="U220" i="26" s="1"/>
  <c r="AK220" i="26"/>
  <c r="B221" i="26"/>
  <c r="J221" i="26"/>
  <c r="K221" i="26"/>
  <c r="L221" i="26"/>
  <c r="M221" i="26"/>
  <c r="N221" i="26"/>
  <c r="AH221" i="26"/>
  <c r="U221" i="26" s="1"/>
  <c r="AK221" i="26"/>
  <c r="B222" i="26"/>
  <c r="J222" i="26"/>
  <c r="K222" i="26"/>
  <c r="L222" i="26"/>
  <c r="M222" i="26"/>
  <c r="N222" i="26"/>
  <c r="S222" i="26" s="1"/>
  <c r="AH222" i="26"/>
  <c r="U222" i="26" s="1"/>
  <c r="AK222" i="26"/>
  <c r="B223" i="26"/>
  <c r="J223" i="26"/>
  <c r="K223" i="26"/>
  <c r="L223" i="26"/>
  <c r="M223" i="26"/>
  <c r="N223" i="26"/>
  <c r="AA223" i="26" s="1"/>
  <c r="AH223" i="26"/>
  <c r="U223" i="26" s="1"/>
  <c r="AK223" i="26"/>
  <c r="B224" i="26"/>
  <c r="J224" i="26"/>
  <c r="K224" i="26"/>
  <c r="L224" i="26"/>
  <c r="M224" i="26"/>
  <c r="N224" i="26"/>
  <c r="S224" i="26" s="1"/>
  <c r="AH224" i="26"/>
  <c r="AC224" i="26" s="1"/>
  <c r="AK224" i="26"/>
  <c r="B225" i="26"/>
  <c r="J225" i="26"/>
  <c r="K225" i="26"/>
  <c r="L225" i="26"/>
  <c r="M225" i="26"/>
  <c r="N225" i="26"/>
  <c r="AH225" i="26"/>
  <c r="AC225" i="26" s="1"/>
  <c r="AK225" i="26"/>
  <c r="B226" i="26"/>
  <c r="J226" i="26"/>
  <c r="K226" i="26"/>
  <c r="L226" i="26"/>
  <c r="M226" i="26"/>
  <c r="N226" i="26"/>
  <c r="S226" i="26" s="1"/>
  <c r="AH226" i="26"/>
  <c r="U226" i="26" s="1"/>
  <c r="AK226" i="26"/>
  <c r="B227" i="26"/>
  <c r="J227" i="26"/>
  <c r="K227" i="26"/>
  <c r="L227" i="26"/>
  <c r="M227" i="26"/>
  <c r="N227" i="26"/>
  <c r="AH227" i="26"/>
  <c r="U227" i="26" s="1"/>
  <c r="AK227" i="26"/>
  <c r="B228" i="26"/>
  <c r="J228" i="26"/>
  <c r="K228" i="26"/>
  <c r="L228" i="26"/>
  <c r="M228" i="26"/>
  <c r="N228" i="26"/>
  <c r="AA228" i="26" s="1"/>
  <c r="AH228" i="26"/>
  <c r="U228" i="26" s="1"/>
  <c r="AK228" i="26"/>
  <c r="B229" i="26"/>
  <c r="J229" i="26"/>
  <c r="K229" i="26"/>
  <c r="L229" i="26"/>
  <c r="M229" i="26"/>
  <c r="N229" i="26"/>
  <c r="AI229" i="26" s="1"/>
  <c r="AJ229" i="26" s="1"/>
  <c r="AH229" i="26"/>
  <c r="AK229" i="26"/>
  <c r="B230" i="26"/>
  <c r="J230" i="26"/>
  <c r="K230" i="26"/>
  <c r="L230" i="26"/>
  <c r="M230" i="26"/>
  <c r="N230" i="26"/>
  <c r="S230" i="26" s="1"/>
  <c r="AH230" i="26"/>
  <c r="AC230" i="26" s="1"/>
  <c r="AK230" i="26"/>
  <c r="B231" i="26"/>
  <c r="J231" i="26"/>
  <c r="K231" i="26"/>
  <c r="L231" i="26"/>
  <c r="M231" i="26"/>
  <c r="N231" i="26"/>
  <c r="AH231" i="26"/>
  <c r="AK231" i="26"/>
  <c r="B232" i="26"/>
  <c r="J232" i="26"/>
  <c r="K232" i="26"/>
  <c r="L232" i="26"/>
  <c r="M232" i="26"/>
  <c r="N232" i="26"/>
  <c r="S232" i="26" s="1"/>
  <c r="AH232" i="26"/>
  <c r="U232" i="26" s="1"/>
  <c r="AK232" i="26"/>
  <c r="B233" i="26"/>
  <c r="J233" i="26"/>
  <c r="K233" i="26"/>
  <c r="L233" i="26"/>
  <c r="M233" i="26"/>
  <c r="N233" i="26"/>
  <c r="AH233" i="26"/>
  <c r="U233" i="26" s="1"/>
  <c r="AK233" i="26"/>
  <c r="B234" i="26"/>
  <c r="J234" i="26"/>
  <c r="K234" i="26"/>
  <c r="L234" i="26"/>
  <c r="M234" i="26"/>
  <c r="N234" i="26"/>
  <c r="S234" i="26" s="1"/>
  <c r="AH234" i="26"/>
  <c r="AK234" i="26"/>
  <c r="B235" i="26"/>
  <c r="J235" i="26"/>
  <c r="K235" i="26"/>
  <c r="L235" i="26"/>
  <c r="M235" i="26"/>
  <c r="N235" i="26"/>
  <c r="AA235" i="26" s="1"/>
  <c r="AH235" i="26"/>
  <c r="U235" i="26" s="1"/>
  <c r="AK235" i="26"/>
  <c r="B236" i="26"/>
  <c r="J236" i="26"/>
  <c r="K236" i="26"/>
  <c r="L236" i="26"/>
  <c r="M236" i="26"/>
  <c r="N236" i="26"/>
  <c r="S236" i="26" s="1"/>
  <c r="AH236" i="26"/>
  <c r="AK236" i="26"/>
  <c r="B237" i="26"/>
  <c r="J237" i="26"/>
  <c r="K237" i="26"/>
  <c r="L237" i="26"/>
  <c r="M237" i="26"/>
  <c r="N237" i="26"/>
  <c r="AH237" i="26"/>
  <c r="AC237" i="26" s="1"/>
  <c r="AK237" i="26"/>
  <c r="B238" i="26"/>
  <c r="J238" i="26"/>
  <c r="K238" i="26"/>
  <c r="L238" i="26"/>
  <c r="M238" i="26"/>
  <c r="N238" i="26"/>
  <c r="S238" i="26" s="1"/>
  <c r="AH238" i="26"/>
  <c r="AK238" i="26"/>
  <c r="B239" i="26"/>
  <c r="J239" i="26"/>
  <c r="K239" i="26"/>
  <c r="L239" i="26"/>
  <c r="M239" i="26"/>
  <c r="N239" i="26"/>
  <c r="S239" i="26" s="1"/>
  <c r="AH239" i="26"/>
  <c r="U239" i="26" s="1"/>
  <c r="AK239" i="26"/>
  <c r="B240" i="26"/>
  <c r="J240" i="26"/>
  <c r="K240" i="26"/>
  <c r="L240" i="26"/>
  <c r="M240" i="26"/>
  <c r="N240" i="26"/>
  <c r="AH240" i="26"/>
  <c r="U240" i="26" s="1"/>
  <c r="AK240" i="26"/>
  <c r="B241" i="26"/>
  <c r="J241" i="26"/>
  <c r="K241" i="26"/>
  <c r="L241" i="26"/>
  <c r="M241" i="26"/>
  <c r="N241" i="26"/>
  <c r="AH241" i="26"/>
  <c r="AC241" i="26" s="1"/>
  <c r="AK241" i="26"/>
  <c r="B242" i="26"/>
  <c r="J242" i="26"/>
  <c r="K242" i="26"/>
  <c r="L242" i="26"/>
  <c r="M242" i="26"/>
  <c r="N242" i="26"/>
  <c r="S242" i="26" s="1"/>
  <c r="AH242" i="26"/>
  <c r="AK242" i="26"/>
  <c r="B243" i="26"/>
  <c r="J243" i="26"/>
  <c r="K243" i="26"/>
  <c r="L243" i="26"/>
  <c r="M243" i="26"/>
  <c r="N243" i="26"/>
  <c r="AH243" i="26"/>
  <c r="AC243" i="26" s="1"/>
  <c r="AK243" i="26"/>
  <c r="B244" i="26"/>
  <c r="J244" i="26"/>
  <c r="K244" i="26"/>
  <c r="L244" i="26"/>
  <c r="M244" i="26"/>
  <c r="N244" i="26"/>
  <c r="AH244" i="26"/>
  <c r="AK244" i="26"/>
  <c r="B245" i="26"/>
  <c r="J245" i="26"/>
  <c r="K245" i="26"/>
  <c r="L245" i="26"/>
  <c r="M245" i="26"/>
  <c r="N245" i="26"/>
  <c r="AA245" i="26" s="1"/>
  <c r="S245" i="26"/>
  <c r="AH245" i="26"/>
  <c r="U245" i="26" s="1"/>
  <c r="AK245" i="26"/>
  <c r="B246" i="26"/>
  <c r="J246" i="26"/>
  <c r="K246" i="26"/>
  <c r="L246" i="26"/>
  <c r="M246" i="26"/>
  <c r="N246" i="26"/>
  <c r="AH246" i="26"/>
  <c r="U246" i="26" s="1"/>
  <c r="AK246" i="26"/>
  <c r="B247" i="26"/>
  <c r="J247" i="26"/>
  <c r="K247" i="26"/>
  <c r="L247" i="26"/>
  <c r="M247" i="26"/>
  <c r="N247" i="26"/>
  <c r="S247" i="26" s="1"/>
  <c r="AH247" i="26"/>
  <c r="U247" i="26" s="1"/>
  <c r="AK247" i="26"/>
  <c r="B248" i="26"/>
  <c r="J248" i="26"/>
  <c r="K248" i="26"/>
  <c r="L248" i="26"/>
  <c r="M248" i="26"/>
  <c r="N248" i="26"/>
  <c r="S248" i="26" s="1"/>
  <c r="AH248" i="26"/>
  <c r="AK248" i="26"/>
  <c r="B249" i="26"/>
  <c r="J249" i="26"/>
  <c r="K249" i="26"/>
  <c r="L249" i="26"/>
  <c r="M249" i="26"/>
  <c r="N249" i="26"/>
  <c r="AH249" i="26"/>
  <c r="AC249" i="26" s="1"/>
  <c r="AK249" i="26"/>
  <c r="B250" i="26"/>
  <c r="J250" i="26"/>
  <c r="K250" i="26"/>
  <c r="L250" i="26"/>
  <c r="M250" i="26"/>
  <c r="N250" i="26"/>
  <c r="AA250" i="26" s="1"/>
  <c r="AH250" i="26"/>
  <c r="AK250" i="26"/>
  <c r="B251" i="26"/>
  <c r="J251" i="26"/>
  <c r="K251" i="26"/>
  <c r="L251" i="26"/>
  <c r="M251" i="26"/>
  <c r="N251" i="26"/>
  <c r="AI251" i="26" s="1"/>
  <c r="AJ251" i="26" s="1"/>
  <c r="AH251" i="26"/>
  <c r="U251" i="26" s="1"/>
  <c r="AK251" i="26"/>
  <c r="B252" i="26"/>
  <c r="J252" i="26"/>
  <c r="K252" i="26"/>
  <c r="L252" i="26"/>
  <c r="M252" i="26"/>
  <c r="N252" i="26"/>
  <c r="AH252" i="26"/>
  <c r="AK252" i="26"/>
  <c r="B253" i="26"/>
  <c r="J253" i="26"/>
  <c r="K253" i="26"/>
  <c r="L253" i="26"/>
  <c r="M253" i="26"/>
  <c r="N253" i="26"/>
  <c r="S253" i="26" s="1"/>
  <c r="AH253" i="26"/>
  <c r="AK253" i="26"/>
  <c r="B254" i="26"/>
  <c r="J254" i="26"/>
  <c r="K254" i="26"/>
  <c r="L254" i="26"/>
  <c r="M254" i="26"/>
  <c r="N254" i="26"/>
  <c r="S254" i="26" s="1"/>
  <c r="AH254" i="26"/>
  <c r="AC254" i="26" s="1"/>
  <c r="AK254" i="26"/>
  <c r="B255" i="26"/>
  <c r="J255" i="26"/>
  <c r="K255" i="26"/>
  <c r="L255" i="26"/>
  <c r="M255" i="26"/>
  <c r="N255" i="26"/>
  <c r="AH255" i="26"/>
  <c r="AC255" i="26" s="1"/>
  <c r="AK255" i="26"/>
  <c r="B256" i="26"/>
  <c r="J256" i="26"/>
  <c r="K256" i="26"/>
  <c r="L256" i="26"/>
  <c r="M256" i="26"/>
  <c r="N256" i="26"/>
  <c r="AA256" i="26" s="1"/>
  <c r="AH256" i="26"/>
  <c r="AK256" i="26"/>
  <c r="B257" i="26"/>
  <c r="J257" i="26"/>
  <c r="K257" i="26"/>
  <c r="L257" i="26"/>
  <c r="M257" i="26"/>
  <c r="N257" i="26"/>
  <c r="AA257" i="26" s="1"/>
  <c r="AH257" i="26"/>
  <c r="U257" i="26" s="1"/>
  <c r="AK257" i="26"/>
  <c r="B258" i="26"/>
  <c r="J258" i="26"/>
  <c r="K258" i="26"/>
  <c r="L258" i="26"/>
  <c r="M258" i="26"/>
  <c r="N258" i="26"/>
  <c r="S258" i="26" s="1"/>
  <c r="AH258" i="26"/>
  <c r="U258" i="26" s="1"/>
  <c r="AK258" i="26"/>
  <c r="B259" i="26"/>
  <c r="J259" i="26"/>
  <c r="K259" i="26"/>
  <c r="L259" i="26"/>
  <c r="M259" i="26"/>
  <c r="N259" i="26"/>
  <c r="AH259" i="26"/>
  <c r="AC259" i="26" s="1"/>
  <c r="AK259" i="26"/>
  <c r="B260" i="26"/>
  <c r="J260" i="26"/>
  <c r="K260" i="26"/>
  <c r="L260" i="26"/>
  <c r="M260" i="26"/>
  <c r="N260" i="26"/>
  <c r="S260" i="26" s="1"/>
  <c r="AH260" i="26"/>
  <c r="AK260" i="26"/>
  <c r="B261" i="26"/>
  <c r="J261" i="26"/>
  <c r="K261" i="26"/>
  <c r="L261" i="26"/>
  <c r="M261" i="26"/>
  <c r="N261" i="26"/>
  <c r="AH261" i="26"/>
  <c r="AK261" i="26"/>
  <c r="B262" i="26"/>
  <c r="J262" i="26"/>
  <c r="K262" i="26"/>
  <c r="L262" i="26"/>
  <c r="M262" i="26"/>
  <c r="N262" i="26"/>
  <c r="AA262" i="26" s="1"/>
  <c r="AH262" i="26"/>
  <c r="AK262" i="26"/>
  <c r="B263" i="26"/>
  <c r="J263" i="26"/>
  <c r="K263" i="26"/>
  <c r="L263" i="26"/>
  <c r="M263" i="26"/>
  <c r="N263" i="26"/>
  <c r="S263" i="26" s="1"/>
  <c r="AH263" i="26"/>
  <c r="U263" i="26" s="1"/>
  <c r="AK263" i="26"/>
  <c r="B264" i="26"/>
  <c r="J264" i="26"/>
  <c r="K264" i="26"/>
  <c r="L264" i="26"/>
  <c r="M264" i="26"/>
  <c r="N264" i="26"/>
  <c r="S264" i="26" s="1"/>
  <c r="AH264" i="26"/>
  <c r="U264" i="26" s="1"/>
  <c r="AK264" i="26"/>
  <c r="B265" i="26"/>
  <c r="J265" i="26"/>
  <c r="K265" i="26"/>
  <c r="L265" i="26"/>
  <c r="M265" i="26"/>
  <c r="N265" i="26"/>
  <c r="S265" i="26" s="1"/>
  <c r="AH265" i="26"/>
  <c r="U265" i="26" s="1"/>
  <c r="AK265" i="26"/>
  <c r="B266" i="26"/>
  <c r="J266" i="26"/>
  <c r="K266" i="26"/>
  <c r="L266" i="26"/>
  <c r="M266" i="26"/>
  <c r="N266" i="26"/>
  <c r="S266" i="26" s="1"/>
  <c r="AH266" i="26"/>
  <c r="AK266" i="26"/>
  <c r="B267" i="26"/>
  <c r="J267" i="26"/>
  <c r="K267" i="26"/>
  <c r="L267" i="26"/>
  <c r="M267" i="26"/>
  <c r="N267" i="26"/>
  <c r="AH267" i="26"/>
  <c r="AK267" i="26"/>
  <c r="B268" i="26"/>
  <c r="J268" i="26"/>
  <c r="K268" i="26"/>
  <c r="L268" i="26"/>
  <c r="M268" i="26"/>
  <c r="N268" i="26"/>
  <c r="AA268" i="26" s="1"/>
  <c r="AH268" i="26"/>
  <c r="AK268" i="26"/>
  <c r="B269" i="26"/>
  <c r="J269" i="26"/>
  <c r="K269" i="26"/>
  <c r="L269" i="26"/>
  <c r="M269" i="26"/>
  <c r="N269" i="26"/>
  <c r="AH269" i="26"/>
  <c r="AK269" i="26"/>
  <c r="B270" i="26"/>
  <c r="J270" i="26"/>
  <c r="K270" i="26"/>
  <c r="L270" i="26"/>
  <c r="M270" i="26"/>
  <c r="N270" i="26"/>
  <c r="AI270" i="26" s="1"/>
  <c r="AJ270" i="26" s="1"/>
  <c r="AH270" i="26"/>
  <c r="U270" i="26" s="1"/>
  <c r="AK270" i="26"/>
  <c r="B271" i="26"/>
  <c r="J271" i="26"/>
  <c r="K271" i="26"/>
  <c r="L271" i="26"/>
  <c r="M271" i="26"/>
  <c r="N271" i="26"/>
  <c r="AI271" i="26" s="1"/>
  <c r="AJ271" i="26" s="1"/>
  <c r="AH271" i="26"/>
  <c r="AK271" i="26"/>
  <c r="B272" i="26"/>
  <c r="J272" i="26"/>
  <c r="K272" i="26"/>
  <c r="L272" i="26"/>
  <c r="M272" i="26"/>
  <c r="N272" i="26"/>
  <c r="AH272" i="26"/>
  <c r="U272" i="26" s="1"/>
  <c r="AK272" i="26"/>
  <c r="B273" i="26"/>
  <c r="J273" i="26"/>
  <c r="K273" i="26"/>
  <c r="L273" i="26"/>
  <c r="M273" i="26"/>
  <c r="N273" i="26"/>
  <c r="AH273" i="26"/>
  <c r="AC273" i="26" s="1"/>
  <c r="AK273" i="26"/>
  <c r="B274" i="26"/>
  <c r="J274" i="26"/>
  <c r="K274" i="26"/>
  <c r="L274" i="26"/>
  <c r="M274" i="26"/>
  <c r="N274" i="26"/>
  <c r="AA274" i="26" s="1"/>
  <c r="AH274" i="26"/>
  <c r="AK274" i="26"/>
  <c r="B275" i="26"/>
  <c r="J275" i="26"/>
  <c r="K275" i="26"/>
  <c r="L275" i="26"/>
  <c r="M275" i="26"/>
  <c r="N275" i="26"/>
  <c r="AH275" i="26"/>
  <c r="AK275" i="26"/>
  <c r="B276" i="26"/>
  <c r="J276" i="26"/>
  <c r="K276" i="26"/>
  <c r="L276" i="26"/>
  <c r="M276" i="26"/>
  <c r="N276" i="26"/>
  <c r="AI276" i="26" s="1"/>
  <c r="AJ276" i="26" s="1"/>
  <c r="AH276" i="26"/>
  <c r="U276" i="26" s="1"/>
  <c r="AK276" i="26"/>
  <c r="B277" i="26"/>
  <c r="J277" i="26"/>
  <c r="K277" i="26"/>
  <c r="L277" i="26"/>
  <c r="M277" i="26"/>
  <c r="N277" i="26"/>
  <c r="S277" i="26" s="1"/>
  <c r="AH277" i="26"/>
  <c r="U277" i="26" s="1"/>
  <c r="AK277" i="26"/>
  <c r="B278" i="26"/>
  <c r="J278" i="26"/>
  <c r="K278" i="26"/>
  <c r="L278" i="26"/>
  <c r="M278" i="26"/>
  <c r="N278" i="26"/>
  <c r="S278" i="26" s="1"/>
  <c r="AH278" i="26"/>
  <c r="U278" i="26" s="1"/>
  <c r="AK278" i="26"/>
  <c r="B279" i="26"/>
  <c r="J279" i="26"/>
  <c r="K279" i="26"/>
  <c r="L279" i="26"/>
  <c r="M279" i="26"/>
  <c r="N279" i="26"/>
  <c r="AA279" i="26" s="1"/>
  <c r="AH279" i="26"/>
  <c r="AK279" i="26"/>
  <c r="B280" i="26"/>
  <c r="J280" i="26"/>
  <c r="K280" i="26"/>
  <c r="L280" i="26"/>
  <c r="M280" i="26"/>
  <c r="N280" i="26"/>
  <c r="AH280" i="26"/>
  <c r="AK280" i="26"/>
  <c r="B281" i="26"/>
  <c r="J281" i="26"/>
  <c r="K281" i="26"/>
  <c r="L281" i="26"/>
  <c r="M281" i="26"/>
  <c r="N281" i="26"/>
  <c r="AA281" i="26" s="1"/>
  <c r="AH281" i="26"/>
  <c r="AK281" i="26"/>
  <c r="B282" i="26"/>
  <c r="J282" i="26"/>
  <c r="K282" i="26"/>
  <c r="L282" i="26"/>
  <c r="M282" i="26"/>
  <c r="N282" i="26"/>
  <c r="S282" i="26" s="1"/>
  <c r="AH282" i="26"/>
  <c r="U282" i="26" s="1"/>
  <c r="AK282" i="26"/>
  <c r="B283" i="26"/>
  <c r="J283" i="26"/>
  <c r="K283" i="26"/>
  <c r="L283" i="26"/>
  <c r="M283" i="26"/>
  <c r="N283" i="26"/>
  <c r="S283" i="26" s="1"/>
  <c r="AA283" i="26"/>
  <c r="AH283" i="26"/>
  <c r="AK283" i="26"/>
  <c r="B284" i="26"/>
  <c r="J284" i="26"/>
  <c r="K284" i="26"/>
  <c r="L284" i="26"/>
  <c r="M284" i="26"/>
  <c r="N284" i="26"/>
  <c r="S284" i="26" s="1"/>
  <c r="AH284" i="26"/>
  <c r="U284" i="26" s="1"/>
  <c r="AK284" i="26"/>
  <c r="B285" i="26"/>
  <c r="J285" i="26"/>
  <c r="K285" i="26"/>
  <c r="L285" i="26"/>
  <c r="M285" i="26"/>
  <c r="N285" i="26"/>
  <c r="AA285" i="26" s="1"/>
  <c r="AH285" i="26"/>
  <c r="AC285" i="26" s="1"/>
  <c r="AK285" i="26"/>
  <c r="B286" i="26"/>
  <c r="J286" i="26"/>
  <c r="K286" i="26"/>
  <c r="L286" i="26"/>
  <c r="M286" i="26"/>
  <c r="N286" i="26"/>
  <c r="AI286" i="26" s="1"/>
  <c r="AJ286" i="26" s="1"/>
  <c r="AH286" i="26"/>
  <c r="AK286" i="26"/>
  <c r="B287" i="26"/>
  <c r="J287" i="26"/>
  <c r="K287" i="26"/>
  <c r="L287" i="26"/>
  <c r="M287" i="26"/>
  <c r="N287" i="26"/>
  <c r="S287" i="26" s="1"/>
  <c r="AH287" i="26"/>
  <c r="AK287" i="26"/>
  <c r="B288" i="26"/>
  <c r="J288" i="26"/>
  <c r="K288" i="26"/>
  <c r="L288" i="26"/>
  <c r="M288" i="26"/>
  <c r="N288" i="26"/>
  <c r="S288" i="26" s="1"/>
  <c r="AH288" i="26"/>
  <c r="U288" i="26" s="1"/>
  <c r="AK288" i="26"/>
  <c r="B289" i="26"/>
  <c r="J289" i="26"/>
  <c r="K289" i="26"/>
  <c r="L289" i="26"/>
  <c r="M289" i="26"/>
  <c r="N289" i="26"/>
  <c r="S289" i="26" s="1"/>
  <c r="AH289" i="26"/>
  <c r="U289" i="26" s="1"/>
  <c r="AK289" i="26"/>
  <c r="B290" i="26"/>
  <c r="J290" i="26"/>
  <c r="K290" i="26"/>
  <c r="L290" i="26"/>
  <c r="M290" i="26"/>
  <c r="N290" i="26"/>
  <c r="S290" i="26" s="1"/>
  <c r="AH290" i="26"/>
  <c r="AK290" i="26"/>
  <c r="B291" i="26"/>
  <c r="J291" i="26"/>
  <c r="K291" i="26"/>
  <c r="L291" i="26"/>
  <c r="M291" i="26"/>
  <c r="N291" i="26"/>
  <c r="S291" i="26" s="1"/>
  <c r="AH291" i="26"/>
  <c r="AC291" i="26" s="1"/>
  <c r="AK291" i="26"/>
  <c r="B292" i="26"/>
  <c r="J292" i="26"/>
  <c r="K292" i="26"/>
  <c r="L292" i="26"/>
  <c r="M292" i="26"/>
  <c r="N292" i="26"/>
  <c r="S292" i="26" s="1"/>
  <c r="AH292" i="26"/>
  <c r="AK292" i="26"/>
  <c r="B293" i="26"/>
  <c r="J293" i="26"/>
  <c r="K293" i="26"/>
  <c r="L293" i="26"/>
  <c r="M293" i="26"/>
  <c r="N293" i="26"/>
  <c r="AI293" i="26" s="1"/>
  <c r="AJ293" i="26" s="1"/>
  <c r="AH293" i="26"/>
  <c r="AK293" i="26"/>
  <c r="B294" i="26"/>
  <c r="J294" i="26"/>
  <c r="K294" i="26"/>
  <c r="L294" i="26"/>
  <c r="M294" i="26"/>
  <c r="N294" i="26"/>
  <c r="AH294" i="26"/>
  <c r="AK294" i="26"/>
  <c r="B295" i="26"/>
  <c r="J295" i="26"/>
  <c r="K295" i="26"/>
  <c r="L295" i="26"/>
  <c r="M295" i="26"/>
  <c r="N295" i="26"/>
  <c r="S295" i="26" s="1"/>
  <c r="AH295" i="26"/>
  <c r="AC295" i="26" s="1"/>
  <c r="AK295" i="26"/>
  <c r="B296" i="26"/>
  <c r="J296" i="26"/>
  <c r="K296" i="26"/>
  <c r="L296" i="26"/>
  <c r="M296" i="26"/>
  <c r="N296" i="26"/>
  <c r="AI296" i="26" s="1"/>
  <c r="AJ296" i="26" s="1"/>
  <c r="AH296" i="26"/>
  <c r="U296" i="26" s="1"/>
  <c r="AK296" i="26"/>
  <c r="B297" i="26"/>
  <c r="J297" i="26"/>
  <c r="K297" i="26"/>
  <c r="L297" i="26"/>
  <c r="M297" i="26"/>
  <c r="N297" i="26"/>
  <c r="AI297" i="26" s="1"/>
  <c r="AJ297" i="26" s="1"/>
  <c r="AH297" i="26"/>
  <c r="AK297" i="26"/>
  <c r="B298" i="26"/>
  <c r="J298" i="26"/>
  <c r="K298" i="26"/>
  <c r="L298" i="26"/>
  <c r="M298" i="26"/>
  <c r="N298" i="26"/>
  <c r="AI298" i="26" s="1"/>
  <c r="AJ298" i="26" s="1"/>
  <c r="AH298" i="26"/>
  <c r="AK298" i="26"/>
  <c r="B299" i="26"/>
  <c r="J299" i="26"/>
  <c r="K299" i="26"/>
  <c r="L299" i="26"/>
  <c r="M299" i="26"/>
  <c r="N299" i="26"/>
  <c r="S299" i="26" s="1"/>
  <c r="AH299" i="26"/>
  <c r="AK299" i="26"/>
  <c r="B300" i="26"/>
  <c r="J300" i="26"/>
  <c r="K300" i="26"/>
  <c r="L300" i="26"/>
  <c r="M300" i="26"/>
  <c r="N300" i="26"/>
  <c r="S300" i="26" s="1"/>
  <c r="AH300" i="26"/>
  <c r="AK300" i="26"/>
  <c r="B301" i="26"/>
  <c r="J301" i="26"/>
  <c r="K301" i="26"/>
  <c r="L301" i="26"/>
  <c r="M301" i="26"/>
  <c r="N301" i="26"/>
  <c r="AI301" i="26" s="1"/>
  <c r="AJ301" i="26" s="1"/>
  <c r="AH301" i="26"/>
  <c r="AK301" i="26"/>
  <c r="B302" i="26"/>
  <c r="J302" i="26"/>
  <c r="K302" i="26"/>
  <c r="L302" i="26"/>
  <c r="M302" i="26"/>
  <c r="N302" i="26"/>
  <c r="AI302" i="26" s="1"/>
  <c r="AJ302" i="26" s="1"/>
  <c r="AH302" i="26"/>
  <c r="AK302" i="26"/>
  <c r="B303" i="26"/>
  <c r="J303" i="26"/>
  <c r="K303" i="26"/>
  <c r="L303" i="26"/>
  <c r="M303" i="26"/>
  <c r="N303" i="26"/>
  <c r="AI303" i="26" s="1"/>
  <c r="AJ303" i="26" s="1"/>
  <c r="AH303" i="26"/>
  <c r="AC303" i="26" s="1"/>
  <c r="AK303" i="26"/>
  <c r="B304" i="26"/>
  <c r="J304" i="26"/>
  <c r="K304" i="26"/>
  <c r="L304" i="26"/>
  <c r="M304" i="26"/>
  <c r="N304" i="26"/>
  <c r="AI304" i="26" s="1"/>
  <c r="AJ304" i="26" s="1"/>
  <c r="AH304" i="26"/>
  <c r="AK304" i="26"/>
  <c r="B305" i="26"/>
  <c r="J305" i="26"/>
  <c r="K305" i="26"/>
  <c r="L305" i="26"/>
  <c r="M305" i="26"/>
  <c r="N305" i="26"/>
  <c r="AI305" i="26" s="1"/>
  <c r="AJ305" i="26" s="1"/>
  <c r="AH305" i="26"/>
  <c r="AK305" i="26"/>
  <c r="B306" i="26"/>
  <c r="J306" i="26"/>
  <c r="K306" i="26"/>
  <c r="L306" i="26"/>
  <c r="M306" i="26"/>
  <c r="N306" i="26"/>
  <c r="S306" i="26" s="1"/>
  <c r="AH306" i="26"/>
  <c r="U306" i="26" s="1"/>
  <c r="AK306" i="26"/>
  <c r="B307" i="26"/>
  <c r="J307" i="26"/>
  <c r="K307" i="26"/>
  <c r="L307" i="26"/>
  <c r="M307" i="26"/>
  <c r="N307" i="26"/>
  <c r="S307" i="26" s="1"/>
  <c r="AH307" i="26"/>
  <c r="U307" i="26" s="1"/>
  <c r="AK307" i="26"/>
  <c r="B308" i="26"/>
  <c r="J308" i="26"/>
  <c r="K308" i="26"/>
  <c r="L308" i="26"/>
  <c r="M308" i="26"/>
  <c r="N308" i="26"/>
  <c r="AI308" i="26" s="1"/>
  <c r="AJ308" i="26" s="1"/>
  <c r="AH308" i="26"/>
  <c r="U308" i="26" s="1"/>
  <c r="AK308" i="26"/>
  <c r="B309" i="26"/>
  <c r="J309" i="26"/>
  <c r="K309" i="26"/>
  <c r="L309" i="26"/>
  <c r="M309" i="26"/>
  <c r="N309" i="26"/>
  <c r="AH309" i="26"/>
  <c r="AK309" i="26"/>
  <c r="B310" i="26"/>
  <c r="J310" i="26"/>
  <c r="K310" i="26"/>
  <c r="L310" i="26"/>
  <c r="M310" i="26"/>
  <c r="N310" i="26"/>
  <c r="AH310" i="26"/>
  <c r="AK310" i="26"/>
  <c r="B311" i="26"/>
  <c r="J311" i="26"/>
  <c r="K311" i="26"/>
  <c r="L311" i="26"/>
  <c r="M311" i="26"/>
  <c r="N311" i="26"/>
  <c r="S311" i="26" s="1"/>
  <c r="AH311" i="26"/>
  <c r="AK311" i="26"/>
  <c r="B312" i="26"/>
  <c r="J312" i="26"/>
  <c r="K312" i="26"/>
  <c r="L312" i="26"/>
  <c r="M312" i="26"/>
  <c r="N312" i="26"/>
  <c r="S312" i="26" s="1"/>
  <c r="AH312" i="26"/>
  <c r="AK312" i="26"/>
  <c r="B313" i="26"/>
  <c r="J313" i="26"/>
  <c r="K313" i="26"/>
  <c r="L313" i="26"/>
  <c r="M313" i="26"/>
  <c r="N313" i="26"/>
  <c r="S313" i="26" s="1"/>
  <c r="AH313" i="26"/>
  <c r="U313" i="26" s="1"/>
  <c r="AK313" i="26"/>
  <c r="B314" i="26"/>
  <c r="J314" i="26"/>
  <c r="K314" i="26"/>
  <c r="L314" i="26"/>
  <c r="M314" i="26"/>
  <c r="N314" i="26"/>
  <c r="AH314" i="26"/>
  <c r="AK314" i="26"/>
  <c r="B315" i="26"/>
  <c r="J315" i="26"/>
  <c r="K315" i="26"/>
  <c r="L315" i="26"/>
  <c r="M315" i="26"/>
  <c r="N315" i="26"/>
  <c r="AI315" i="26" s="1"/>
  <c r="AJ315" i="26" s="1"/>
  <c r="AH315" i="26"/>
  <c r="AC315" i="26" s="1"/>
  <c r="AK315" i="26"/>
  <c r="B316" i="26"/>
  <c r="J316" i="26"/>
  <c r="K316" i="26"/>
  <c r="L316" i="26"/>
  <c r="M316" i="26"/>
  <c r="N316" i="26"/>
  <c r="AI316" i="26" s="1"/>
  <c r="AJ316" i="26" s="1"/>
  <c r="AH316" i="26"/>
  <c r="AK316" i="26"/>
  <c r="B317" i="26"/>
  <c r="J317" i="26"/>
  <c r="K317" i="26"/>
  <c r="L317" i="26"/>
  <c r="M317" i="26"/>
  <c r="N317" i="26"/>
  <c r="AH317" i="26"/>
  <c r="AK317" i="26"/>
  <c r="B318" i="26"/>
  <c r="J318" i="26"/>
  <c r="K318" i="26"/>
  <c r="L318" i="26"/>
  <c r="M318" i="26"/>
  <c r="N318" i="26"/>
  <c r="S318" i="26" s="1"/>
  <c r="AH318" i="26"/>
  <c r="U318" i="26" s="1"/>
  <c r="AK318" i="26"/>
  <c r="B319" i="26"/>
  <c r="J319" i="26"/>
  <c r="K319" i="26"/>
  <c r="L319" i="26"/>
  <c r="M319" i="26"/>
  <c r="N319" i="26"/>
  <c r="AH319" i="26"/>
  <c r="AC319" i="26" s="1"/>
  <c r="AK319" i="26"/>
  <c r="B320" i="26"/>
  <c r="J320" i="26"/>
  <c r="K320" i="26"/>
  <c r="L320" i="26"/>
  <c r="M320" i="26"/>
  <c r="N320" i="26"/>
  <c r="S320" i="26" s="1"/>
  <c r="AH320" i="26"/>
  <c r="AC320" i="26" s="1"/>
  <c r="AK320" i="26"/>
  <c r="B321" i="26"/>
  <c r="J321" i="26"/>
  <c r="K321" i="26"/>
  <c r="L321" i="26"/>
  <c r="M321" i="26"/>
  <c r="N321" i="26"/>
  <c r="S321" i="26" s="1"/>
  <c r="AH321" i="26"/>
  <c r="AC321" i="26" s="1"/>
  <c r="AK321" i="26"/>
  <c r="B322" i="26"/>
  <c r="J322" i="26"/>
  <c r="K322" i="26"/>
  <c r="L322" i="26"/>
  <c r="M322" i="26"/>
  <c r="N322" i="26"/>
  <c r="S322" i="26" s="1"/>
  <c r="AH322" i="26"/>
  <c r="AK322" i="26"/>
  <c r="B323" i="26"/>
  <c r="J323" i="26"/>
  <c r="K323" i="26"/>
  <c r="L323" i="26"/>
  <c r="M323" i="26"/>
  <c r="N323" i="26"/>
  <c r="AI323" i="26" s="1"/>
  <c r="AJ323" i="26" s="1"/>
  <c r="S323" i="26"/>
  <c r="AH323" i="26"/>
  <c r="AK323" i="26"/>
  <c r="B324" i="26"/>
  <c r="J324" i="26"/>
  <c r="K324" i="26"/>
  <c r="L324" i="26"/>
  <c r="M324" i="26"/>
  <c r="N324" i="26"/>
  <c r="S324" i="26" s="1"/>
  <c r="AH324" i="26"/>
  <c r="U324" i="26" s="1"/>
  <c r="AK324" i="26"/>
  <c r="B325" i="26"/>
  <c r="J325" i="26"/>
  <c r="K325" i="26"/>
  <c r="L325" i="26"/>
  <c r="M325" i="26"/>
  <c r="N325" i="26"/>
  <c r="AH325" i="26"/>
  <c r="AC325" i="26" s="1"/>
  <c r="AK325" i="26"/>
  <c r="B326" i="26"/>
  <c r="J326" i="26"/>
  <c r="K326" i="26"/>
  <c r="L326" i="26"/>
  <c r="M326" i="26"/>
  <c r="N326" i="26"/>
  <c r="S326" i="26" s="1"/>
  <c r="AH326" i="26"/>
  <c r="U326" i="26" s="1"/>
  <c r="AK326" i="26"/>
  <c r="B327" i="26"/>
  <c r="J327" i="26"/>
  <c r="K327" i="26"/>
  <c r="L327" i="26"/>
  <c r="M327" i="26"/>
  <c r="N327" i="26"/>
  <c r="AA327" i="26" s="1"/>
  <c r="AH327" i="26"/>
  <c r="AC327" i="26" s="1"/>
  <c r="AK327" i="26"/>
  <c r="B328" i="26"/>
  <c r="J328" i="26"/>
  <c r="K328" i="26"/>
  <c r="L328" i="26"/>
  <c r="M328" i="26"/>
  <c r="N328" i="26"/>
  <c r="AH328" i="26"/>
  <c r="AK328" i="26"/>
  <c r="B329" i="26"/>
  <c r="J329" i="26"/>
  <c r="K329" i="26"/>
  <c r="L329" i="26"/>
  <c r="M329" i="26"/>
  <c r="N329" i="26"/>
  <c r="AH329" i="26"/>
  <c r="U329" i="26" s="1"/>
  <c r="AK329" i="26"/>
  <c r="B330" i="26"/>
  <c r="J330" i="26"/>
  <c r="K330" i="26"/>
  <c r="L330" i="26"/>
  <c r="M330" i="26"/>
  <c r="N330" i="26"/>
  <c r="S330" i="26" s="1"/>
  <c r="AH330" i="26"/>
  <c r="AC330" i="26" s="1"/>
  <c r="AK330" i="26"/>
  <c r="B331" i="26"/>
  <c r="J331" i="26"/>
  <c r="K331" i="26"/>
  <c r="L331" i="26"/>
  <c r="M331" i="26"/>
  <c r="N331" i="26"/>
  <c r="S331" i="26" s="1"/>
  <c r="AH331" i="26"/>
  <c r="U331" i="26" s="1"/>
  <c r="AK331" i="26"/>
  <c r="B332" i="26"/>
  <c r="J332" i="26"/>
  <c r="K332" i="26"/>
  <c r="L332" i="26"/>
  <c r="M332" i="26"/>
  <c r="N332" i="26"/>
  <c r="AA332" i="26" s="1"/>
  <c r="AH332" i="26"/>
  <c r="U332" i="26" s="1"/>
  <c r="AI332" i="26"/>
  <c r="AJ332" i="26" s="1"/>
  <c r="AK332" i="26"/>
  <c r="B333" i="26"/>
  <c r="J333" i="26"/>
  <c r="K333" i="26"/>
  <c r="L333" i="26"/>
  <c r="M333" i="26"/>
  <c r="N333" i="26"/>
  <c r="S333" i="26" s="1"/>
  <c r="AC333" i="26"/>
  <c r="AH333" i="26"/>
  <c r="U333" i="26" s="1"/>
  <c r="AK333" i="26"/>
  <c r="B334" i="26"/>
  <c r="J334" i="26"/>
  <c r="K334" i="26"/>
  <c r="L334" i="26"/>
  <c r="M334" i="26"/>
  <c r="N334" i="26"/>
  <c r="AI334" i="26" s="1"/>
  <c r="AJ334" i="26" s="1"/>
  <c r="AH334" i="26"/>
  <c r="AC334" i="26" s="1"/>
  <c r="AK334" i="26"/>
  <c r="B335" i="26"/>
  <c r="J335" i="26"/>
  <c r="K335" i="26"/>
  <c r="L335" i="26"/>
  <c r="M335" i="26"/>
  <c r="N335" i="26"/>
  <c r="AI335" i="26" s="1"/>
  <c r="AJ335" i="26" s="1"/>
  <c r="AH335" i="26"/>
  <c r="AC335" i="26" s="1"/>
  <c r="AK335" i="26"/>
  <c r="B336" i="26"/>
  <c r="J336" i="26"/>
  <c r="K336" i="26"/>
  <c r="L336" i="26"/>
  <c r="M336" i="26"/>
  <c r="N336" i="26"/>
  <c r="AH336" i="26"/>
  <c r="U336" i="26" s="1"/>
  <c r="AK336" i="26"/>
  <c r="B337" i="26"/>
  <c r="J337" i="26"/>
  <c r="K337" i="26"/>
  <c r="L337" i="26"/>
  <c r="M337" i="26"/>
  <c r="N337" i="26"/>
  <c r="AA337" i="26" s="1"/>
  <c r="AH337" i="26"/>
  <c r="AK337" i="26"/>
  <c r="B338" i="26"/>
  <c r="J338" i="26"/>
  <c r="K338" i="26"/>
  <c r="L338" i="26"/>
  <c r="M338" i="26"/>
  <c r="N338" i="26"/>
  <c r="AI338" i="26" s="1"/>
  <c r="AJ338" i="26" s="1"/>
  <c r="AH338" i="26"/>
  <c r="U338" i="26" s="1"/>
  <c r="AK338" i="26"/>
  <c r="B339" i="26"/>
  <c r="J339" i="26"/>
  <c r="K339" i="26"/>
  <c r="L339" i="26"/>
  <c r="M339" i="26"/>
  <c r="N339" i="26"/>
  <c r="AH339" i="26"/>
  <c r="AK339" i="26"/>
  <c r="B340" i="26"/>
  <c r="J340" i="26"/>
  <c r="K340" i="26"/>
  <c r="L340" i="26"/>
  <c r="M340" i="26"/>
  <c r="N340" i="26"/>
  <c r="AH340" i="26"/>
  <c r="U340" i="26" s="1"/>
  <c r="AK340" i="26"/>
  <c r="B341" i="26"/>
  <c r="J341" i="26"/>
  <c r="K341" i="26"/>
  <c r="L341" i="26"/>
  <c r="M341" i="26"/>
  <c r="N341" i="26"/>
  <c r="AH341" i="26"/>
  <c r="AC341" i="26" s="1"/>
  <c r="AK341" i="26"/>
  <c r="B342" i="26"/>
  <c r="J342" i="26"/>
  <c r="K342" i="26"/>
  <c r="L342" i="26"/>
  <c r="M342" i="26"/>
  <c r="N342" i="26"/>
  <c r="S342" i="26" s="1"/>
  <c r="AH342" i="26"/>
  <c r="U342" i="26" s="1"/>
  <c r="AK342" i="26"/>
  <c r="B343" i="26"/>
  <c r="J343" i="26"/>
  <c r="K343" i="26"/>
  <c r="L343" i="26"/>
  <c r="M343" i="26"/>
  <c r="N343" i="26"/>
  <c r="S343" i="26" s="1"/>
  <c r="AH343" i="26"/>
  <c r="AK343" i="26"/>
  <c r="B344" i="26"/>
  <c r="J344" i="26"/>
  <c r="K344" i="26"/>
  <c r="L344" i="26"/>
  <c r="M344" i="26"/>
  <c r="N344" i="26"/>
  <c r="S344" i="26" s="1"/>
  <c r="AH344" i="26"/>
  <c r="AK344" i="26"/>
  <c r="B345" i="26"/>
  <c r="J345" i="26"/>
  <c r="K345" i="26"/>
  <c r="L345" i="26"/>
  <c r="M345" i="26"/>
  <c r="N345" i="26"/>
  <c r="S345" i="26" s="1"/>
  <c r="AH345" i="26"/>
  <c r="U345" i="26" s="1"/>
  <c r="AK345" i="26"/>
  <c r="B346" i="26"/>
  <c r="J346" i="26"/>
  <c r="K346" i="26"/>
  <c r="L346" i="26"/>
  <c r="M346" i="26"/>
  <c r="N346" i="26"/>
  <c r="AI346" i="26" s="1"/>
  <c r="AJ346" i="26" s="1"/>
  <c r="AH346" i="26"/>
  <c r="AK346" i="26"/>
  <c r="B347" i="26"/>
  <c r="J347" i="26"/>
  <c r="K347" i="26"/>
  <c r="L347" i="26"/>
  <c r="M347" i="26"/>
  <c r="N347" i="26"/>
  <c r="AI347" i="26" s="1"/>
  <c r="AJ347" i="26" s="1"/>
  <c r="AH347" i="26"/>
  <c r="AK347" i="26"/>
  <c r="B348" i="26"/>
  <c r="J348" i="26"/>
  <c r="K348" i="26"/>
  <c r="L348" i="26"/>
  <c r="M348" i="26"/>
  <c r="N348" i="26"/>
  <c r="AI348" i="26" s="1"/>
  <c r="AJ348" i="26" s="1"/>
  <c r="AH348" i="26"/>
  <c r="U348" i="26" s="1"/>
  <c r="AK348" i="26"/>
  <c r="B349" i="26"/>
  <c r="J349" i="26"/>
  <c r="K349" i="26"/>
  <c r="L349" i="26"/>
  <c r="M349" i="26"/>
  <c r="N349" i="26"/>
  <c r="AH349" i="26"/>
  <c r="U349" i="26" s="1"/>
  <c r="AK349" i="26"/>
  <c r="B350" i="26"/>
  <c r="J350" i="26"/>
  <c r="K350" i="26"/>
  <c r="L350" i="26"/>
  <c r="M350" i="26"/>
  <c r="N350" i="26"/>
  <c r="S350" i="26" s="1"/>
  <c r="AH350" i="26"/>
  <c r="U350" i="26" s="1"/>
  <c r="AK350" i="26"/>
  <c r="B351" i="26"/>
  <c r="J351" i="26"/>
  <c r="K351" i="26"/>
  <c r="L351" i="26"/>
  <c r="M351" i="26"/>
  <c r="N351" i="26"/>
  <c r="AH351" i="26"/>
  <c r="AK351" i="26"/>
  <c r="B352" i="26"/>
  <c r="J352" i="26"/>
  <c r="K352" i="26"/>
  <c r="L352" i="26"/>
  <c r="M352" i="26"/>
  <c r="N352" i="26"/>
  <c r="S352" i="26" s="1"/>
  <c r="AH352" i="26"/>
  <c r="U352" i="26" s="1"/>
  <c r="AK352" i="26"/>
  <c r="B353" i="26"/>
  <c r="J353" i="26"/>
  <c r="K353" i="26"/>
  <c r="L353" i="26"/>
  <c r="M353" i="26"/>
  <c r="N353" i="26"/>
  <c r="AH353" i="26"/>
  <c r="AK353" i="26"/>
  <c r="B354" i="26"/>
  <c r="J354" i="26"/>
  <c r="K354" i="26"/>
  <c r="L354" i="26"/>
  <c r="M354" i="26"/>
  <c r="N354" i="26"/>
  <c r="AH354" i="26"/>
  <c r="U354" i="26" s="1"/>
  <c r="AK354" i="26"/>
  <c r="B355" i="26"/>
  <c r="J355" i="26"/>
  <c r="K355" i="26"/>
  <c r="L355" i="26"/>
  <c r="M355" i="26"/>
  <c r="N355" i="26"/>
  <c r="S355" i="26" s="1"/>
  <c r="AH355" i="26"/>
  <c r="AK355" i="26"/>
  <c r="B356" i="26"/>
  <c r="J356" i="26"/>
  <c r="K356" i="26"/>
  <c r="L356" i="26"/>
  <c r="M356" i="26"/>
  <c r="N356" i="26"/>
  <c r="S356" i="26" s="1"/>
  <c r="AH356" i="26"/>
  <c r="AC356" i="26" s="1"/>
  <c r="AK356" i="26"/>
  <c r="B357" i="26"/>
  <c r="J357" i="26"/>
  <c r="K357" i="26"/>
  <c r="L357" i="26"/>
  <c r="M357" i="26"/>
  <c r="N357" i="26"/>
  <c r="AH357" i="26"/>
  <c r="AK357" i="26"/>
  <c r="B358" i="26"/>
  <c r="J358" i="26"/>
  <c r="K358" i="26"/>
  <c r="L358" i="26"/>
  <c r="M358" i="26"/>
  <c r="N358" i="26"/>
  <c r="AI358" i="26" s="1"/>
  <c r="AJ358" i="26" s="1"/>
  <c r="AH358" i="26"/>
  <c r="AK358" i="26"/>
  <c r="B359" i="26"/>
  <c r="J359" i="26"/>
  <c r="K359" i="26"/>
  <c r="L359" i="26"/>
  <c r="M359" i="26"/>
  <c r="N359" i="26"/>
  <c r="S359" i="26" s="1"/>
  <c r="AH359" i="26"/>
  <c r="AC359" i="26" s="1"/>
  <c r="AK359" i="26"/>
  <c r="B360" i="26"/>
  <c r="J360" i="26"/>
  <c r="K360" i="26"/>
  <c r="L360" i="26"/>
  <c r="M360" i="26"/>
  <c r="N360" i="26"/>
  <c r="S360" i="26" s="1"/>
  <c r="AH360" i="26"/>
  <c r="U360" i="26" s="1"/>
  <c r="AK360" i="26"/>
  <c r="B361" i="26"/>
  <c r="J361" i="26"/>
  <c r="K361" i="26"/>
  <c r="L361" i="26"/>
  <c r="M361" i="26"/>
  <c r="N361" i="26"/>
  <c r="S361" i="26" s="1"/>
  <c r="AH361" i="26"/>
  <c r="U361" i="26" s="1"/>
  <c r="AK361" i="26"/>
  <c r="B362" i="26"/>
  <c r="J362" i="26"/>
  <c r="K362" i="26"/>
  <c r="L362" i="26"/>
  <c r="M362" i="26"/>
  <c r="N362" i="26"/>
  <c r="AI362" i="26" s="1"/>
  <c r="AJ362" i="26" s="1"/>
  <c r="AH362" i="26"/>
  <c r="AC362" i="26" s="1"/>
  <c r="AK362" i="26"/>
  <c r="B363" i="26"/>
  <c r="J363" i="26"/>
  <c r="K363" i="26"/>
  <c r="L363" i="26"/>
  <c r="M363" i="26"/>
  <c r="N363" i="26"/>
  <c r="AI363" i="26" s="1"/>
  <c r="AJ363" i="26" s="1"/>
  <c r="AH363" i="26"/>
  <c r="AK363" i="26"/>
  <c r="B364" i="26"/>
  <c r="J364" i="26"/>
  <c r="K364" i="26"/>
  <c r="L364" i="26"/>
  <c r="M364" i="26"/>
  <c r="N364" i="26"/>
  <c r="S364" i="26" s="1"/>
  <c r="AH364" i="26"/>
  <c r="U364" i="26" s="1"/>
  <c r="AK364" i="26"/>
  <c r="B365" i="26"/>
  <c r="J365" i="26"/>
  <c r="K365" i="26"/>
  <c r="L365" i="26"/>
  <c r="M365" i="26"/>
  <c r="N365" i="26"/>
  <c r="AH365" i="26"/>
  <c r="AC365" i="26" s="1"/>
  <c r="AK365" i="26"/>
  <c r="B366" i="26"/>
  <c r="J366" i="26"/>
  <c r="K366" i="26"/>
  <c r="L366" i="26"/>
  <c r="M366" i="26"/>
  <c r="N366" i="26"/>
  <c r="AH366" i="26"/>
  <c r="AK366" i="26"/>
  <c r="B367" i="26"/>
  <c r="J367" i="26"/>
  <c r="K367" i="26"/>
  <c r="L367" i="26"/>
  <c r="M367" i="26"/>
  <c r="N367" i="26"/>
  <c r="AI367" i="26" s="1"/>
  <c r="AJ367" i="26" s="1"/>
  <c r="AH367" i="26"/>
  <c r="AC367" i="26" s="1"/>
  <c r="AK367" i="26"/>
  <c r="B368" i="26"/>
  <c r="J368" i="26"/>
  <c r="K368" i="26"/>
  <c r="L368" i="26"/>
  <c r="M368" i="26"/>
  <c r="N368" i="26"/>
  <c r="AH368" i="26"/>
  <c r="AK368" i="26"/>
  <c r="B369" i="26"/>
  <c r="J369" i="26"/>
  <c r="K369" i="26"/>
  <c r="L369" i="26"/>
  <c r="M369" i="26"/>
  <c r="N369" i="26"/>
  <c r="S369" i="26" s="1"/>
  <c r="AH369" i="26"/>
  <c r="AK369" i="26"/>
  <c r="B370" i="26"/>
  <c r="J370" i="26"/>
  <c r="K370" i="26"/>
  <c r="L370" i="26"/>
  <c r="M370" i="26"/>
  <c r="N370" i="26"/>
  <c r="S370" i="26" s="1"/>
  <c r="AH370" i="26"/>
  <c r="U370" i="26" s="1"/>
  <c r="AK370" i="26"/>
  <c r="B371" i="26"/>
  <c r="J371" i="26"/>
  <c r="K371" i="26"/>
  <c r="L371" i="26"/>
  <c r="M371" i="26"/>
  <c r="N371" i="26"/>
  <c r="AI371" i="26" s="1"/>
  <c r="AJ371" i="26" s="1"/>
  <c r="AH371" i="26"/>
  <c r="AK371" i="26"/>
  <c r="B372" i="26"/>
  <c r="J372" i="26"/>
  <c r="K372" i="26"/>
  <c r="L372" i="26"/>
  <c r="M372" i="26"/>
  <c r="N372" i="26"/>
  <c r="AH372" i="26"/>
  <c r="U372" i="26" s="1"/>
  <c r="AK372" i="26"/>
  <c r="B373" i="26"/>
  <c r="J373" i="26"/>
  <c r="K373" i="26"/>
  <c r="L373" i="26"/>
  <c r="M373" i="26"/>
  <c r="N373" i="26"/>
  <c r="AH373" i="26"/>
  <c r="U373" i="26" s="1"/>
  <c r="AK373" i="26"/>
  <c r="B374" i="26"/>
  <c r="J374" i="26"/>
  <c r="K374" i="26"/>
  <c r="L374" i="26"/>
  <c r="M374" i="26"/>
  <c r="N374" i="26"/>
  <c r="AA374" i="26" s="1"/>
  <c r="AH374" i="26"/>
  <c r="U374" i="26" s="1"/>
  <c r="AI374" i="26"/>
  <c r="AJ374" i="26" s="1"/>
  <c r="AK374" i="26"/>
  <c r="B375" i="26"/>
  <c r="J375" i="26"/>
  <c r="K375" i="26"/>
  <c r="L375" i="26"/>
  <c r="M375" i="26"/>
  <c r="N375" i="26"/>
  <c r="AH375" i="26"/>
  <c r="AK375" i="26"/>
  <c r="B376" i="26"/>
  <c r="J376" i="26"/>
  <c r="K376" i="26"/>
  <c r="L376" i="26"/>
  <c r="M376" i="26"/>
  <c r="N376" i="26"/>
  <c r="AH376" i="26"/>
  <c r="U376" i="26" s="1"/>
  <c r="AK376" i="26"/>
  <c r="B377" i="26"/>
  <c r="J377" i="26"/>
  <c r="K377" i="26"/>
  <c r="L377" i="26"/>
  <c r="M377" i="26"/>
  <c r="N377" i="26"/>
  <c r="AH377" i="26"/>
  <c r="AK377" i="26"/>
  <c r="B378" i="26"/>
  <c r="J378" i="26"/>
  <c r="K378" i="26"/>
  <c r="L378" i="26"/>
  <c r="M378" i="26"/>
  <c r="N378" i="26"/>
  <c r="AA378" i="26"/>
  <c r="AH378" i="26"/>
  <c r="AK378" i="26"/>
  <c r="B379" i="26"/>
  <c r="J379" i="26"/>
  <c r="K379" i="26"/>
  <c r="L379" i="26"/>
  <c r="M379" i="26"/>
  <c r="N379" i="26"/>
  <c r="AH379" i="26"/>
  <c r="AK379" i="26"/>
  <c r="B380" i="26"/>
  <c r="J380" i="26"/>
  <c r="K380" i="26"/>
  <c r="L380" i="26"/>
  <c r="M380" i="26"/>
  <c r="N380" i="26"/>
  <c r="S380" i="26" s="1"/>
  <c r="AH380" i="26"/>
  <c r="U380" i="26" s="1"/>
  <c r="AK380" i="26"/>
  <c r="B381" i="26"/>
  <c r="J381" i="26"/>
  <c r="K381" i="26"/>
  <c r="L381" i="26"/>
  <c r="M381" i="26"/>
  <c r="N381" i="26"/>
  <c r="AH381" i="26"/>
  <c r="U381" i="26" s="1"/>
  <c r="AK381" i="26"/>
  <c r="B382" i="26"/>
  <c r="J382" i="26"/>
  <c r="K382" i="26"/>
  <c r="L382" i="26"/>
  <c r="M382" i="26"/>
  <c r="N382" i="26"/>
  <c r="AI382" i="26" s="1"/>
  <c r="AJ382" i="26" s="1"/>
  <c r="AH382" i="26"/>
  <c r="AC382" i="26" s="1"/>
  <c r="AK382" i="26"/>
  <c r="B383" i="26"/>
  <c r="J383" i="26"/>
  <c r="K383" i="26"/>
  <c r="L383" i="26"/>
  <c r="M383" i="26"/>
  <c r="N383" i="26"/>
  <c r="AI383" i="26" s="1"/>
  <c r="AJ383" i="26" s="1"/>
  <c r="AH383" i="26"/>
  <c r="AC383" i="26" s="1"/>
  <c r="AK383" i="26"/>
  <c r="B384" i="26"/>
  <c r="J384" i="26"/>
  <c r="K384" i="26"/>
  <c r="L384" i="26"/>
  <c r="M384" i="26"/>
  <c r="N384" i="26"/>
  <c r="S384" i="26" s="1"/>
  <c r="AH384" i="26"/>
  <c r="AK384" i="26"/>
  <c r="B385" i="26"/>
  <c r="J385" i="26"/>
  <c r="K385" i="26"/>
  <c r="L385" i="26"/>
  <c r="M385" i="26"/>
  <c r="N385" i="26"/>
  <c r="AI385" i="26" s="1"/>
  <c r="AJ385" i="26" s="1"/>
  <c r="AH385" i="26"/>
  <c r="U385" i="26" s="1"/>
  <c r="AK385" i="26"/>
  <c r="B386" i="26"/>
  <c r="J386" i="26"/>
  <c r="K386" i="26"/>
  <c r="L386" i="26"/>
  <c r="M386" i="26"/>
  <c r="N386" i="26"/>
  <c r="AI386" i="26" s="1"/>
  <c r="AJ386" i="26" s="1"/>
  <c r="AH386" i="26"/>
  <c r="U386" i="26" s="1"/>
  <c r="AK386" i="26"/>
  <c r="B387" i="26"/>
  <c r="J387" i="26"/>
  <c r="K387" i="26"/>
  <c r="L387" i="26"/>
  <c r="M387" i="26"/>
  <c r="N387" i="26"/>
  <c r="AI387" i="26" s="1"/>
  <c r="AJ387" i="26" s="1"/>
  <c r="AH387" i="26"/>
  <c r="AC387" i="26" s="1"/>
  <c r="AK387" i="26"/>
  <c r="B388" i="26"/>
  <c r="J388" i="26"/>
  <c r="K388" i="26"/>
  <c r="L388" i="26"/>
  <c r="M388" i="26"/>
  <c r="N388" i="26"/>
  <c r="S388" i="26" s="1"/>
  <c r="AH388" i="26"/>
  <c r="U388" i="26" s="1"/>
  <c r="AK388" i="26"/>
  <c r="B389" i="26"/>
  <c r="J389" i="26"/>
  <c r="K389" i="26"/>
  <c r="L389" i="26"/>
  <c r="M389" i="26"/>
  <c r="N389" i="26"/>
  <c r="AH389" i="26"/>
  <c r="AC389" i="26" s="1"/>
  <c r="AK389" i="26"/>
  <c r="B390" i="26"/>
  <c r="J390" i="26"/>
  <c r="K390" i="26"/>
  <c r="L390" i="26"/>
  <c r="M390" i="26"/>
  <c r="N390" i="26"/>
  <c r="S390" i="26" s="1"/>
  <c r="AH390" i="26"/>
  <c r="AK390" i="26"/>
  <c r="B391" i="26"/>
  <c r="J391" i="26"/>
  <c r="K391" i="26"/>
  <c r="L391" i="26"/>
  <c r="M391" i="26"/>
  <c r="N391" i="26"/>
  <c r="AH391" i="26"/>
  <c r="U391" i="26" s="1"/>
  <c r="AK391" i="26"/>
  <c r="B392" i="26"/>
  <c r="J392" i="26"/>
  <c r="K392" i="26"/>
  <c r="L392" i="26"/>
  <c r="M392" i="26"/>
  <c r="N392" i="26"/>
  <c r="AH392" i="26"/>
  <c r="AK392" i="26"/>
  <c r="B393" i="26"/>
  <c r="J393" i="26"/>
  <c r="K393" i="26"/>
  <c r="L393" i="26"/>
  <c r="M393" i="26"/>
  <c r="N393" i="26"/>
  <c r="AH393" i="26"/>
  <c r="U393" i="26" s="1"/>
  <c r="AK393" i="26"/>
  <c r="B394" i="26"/>
  <c r="J394" i="26"/>
  <c r="K394" i="26"/>
  <c r="L394" i="26"/>
  <c r="M394" i="26"/>
  <c r="N394" i="26"/>
  <c r="AI394" i="26" s="1"/>
  <c r="AJ394" i="26" s="1"/>
  <c r="AH394" i="26"/>
  <c r="AK394" i="26"/>
  <c r="B395" i="26"/>
  <c r="J395" i="26"/>
  <c r="K395" i="26"/>
  <c r="L395" i="26"/>
  <c r="M395" i="26"/>
  <c r="N395" i="26"/>
  <c r="AH395" i="26"/>
  <c r="AC395" i="26" s="1"/>
  <c r="AK395" i="26"/>
  <c r="B396" i="26"/>
  <c r="J396" i="26"/>
  <c r="K396" i="26"/>
  <c r="L396" i="26"/>
  <c r="M396" i="26"/>
  <c r="N396" i="26"/>
  <c r="AI396" i="26" s="1"/>
  <c r="AJ396" i="26" s="1"/>
  <c r="AH396" i="26"/>
  <c r="U396" i="26" s="1"/>
  <c r="AK396" i="26"/>
  <c r="B397" i="26"/>
  <c r="J397" i="26"/>
  <c r="K397" i="26"/>
  <c r="L397" i="26"/>
  <c r="M397" i="26"/>
  <c r="N397" i="26"/>
  <c r="S397" i="26" s="1"/>
  <c r="AH397" i="26"/>
  <c r="U397" i="26" s="1"/>
  <c r="AK397" i="26"/>
  <c r="B398" i="26"/>
  <c r="J398" i="26"/>
  <c r="K398" i="26"/>
  <c r="L398" i="26"/>
  <c r="M398" i="26"/>
  <c r="N398" i="26"/>
  <c r="S398" i="26" s="1"/>
  <c r="AH398" i="26"/>
  <c r="U398" i="26" s="1"/>
  <c r="AK398" i="26"/>
  <c r="B399" i="26"/>
  <c r="J399" i="26"/>
  <c r="K399" i="26"/>
  <c r="L399" i="26"/>
  <c r="M399" i="26"/>
  <c r="N399" i="26"/>
  <c r="AA399" i="26" s="1"/>
  <c r="AH399" i="26"/>
  <c r="U399" i="26" s="1"/>
  <c r="AK399" i="26"/>
  <c r="B400" i="26"/>
  <c r="J400" i="26"/>
  <c r="K400" i="26"/>
  <c r="L400" i="26"/>
  <c r="M400" i="26"/>
  <c r="N400" i="26"/>
  <c r="AH400" i="26"/>
  <c r="U400" i="26" s="1"/>
  <c r="AK400" i="26"/>
  <c r="B401" i="26"/>
  <c r="J401" i="26"/>
  <c r="K401" i="26"/>
  <c r="L401" i="26"/>
  <c r="M401" i="26"/>
  <c r="N401" i="26"/>
  <c r="S401" i="26" s="1"/>
  <c r="AH401" i="26"/>
  <c r="AK401" i="26"/>
  <c r="B402" i="26"/>
  <c r="J402" i="26"/>
  <c r="K402" i="26"/>
  <c r="L402" i="26"/>
  <c r="M402" i="26"/>
  <c r="N402" i="26"/>
  <c r="AA402" i="26" s="1"/>
  <c r="AH402" i="26"/>
  <c r="U402" i="26" s="1"/>
  <c r="AK402" i="26"/>
  <c r="B403" i="26"/>
  <c r="J403" i="26"/>
  <c r="K403" i="26"/>
  <c r="L403" i="26"/>
  <c r="M403" i="26"/>
  <c r="N403" i="26"/>
  <c r="S403" i="26" s="1"/>
  <c r="AH403" i="26"/>
  <c r="U403" i="26" s="1"/>
  <c r="AK403" i="26"/>
  <c r="B404" i="26"/>
  <c r="J404" i="26"/>
  <c r="K404" i="26"/>
  <c r="L404" i="26"/>
  <c r="M404" i="26"/>
  <c r="N404" i="26"/>
  <c r="S404" i="26" s="1"/>
  <c r="AC404" i="26"/>
  <c r="AH404" i="26"/>
  <c r="U404" i="26" s="1"/>
  <c r="AK404" i="26"/>
  <c r="B405" i="26"/>
  <c r="J405" i="26"/>
  <c r="K405" i="26"/>
  <c r="L405" i="26"/>
  <c r="M405" i="26"/>
  <c r="N405" i="26"/>
  <c r="AH405" i="26"/>
  <c r="U405" i="26" s="1"/>
  <c r="AK405" i="26"/>
  <c r="B406" i="26"/>
  <c r="J406" i="26"/>
  <c r="K406" i="26"/>
  <c r="L406" i="26"/>
  <c r="M406" i="26"/>
  <c r="N406" i="26"/>
  <c r="AI406" i="26" s="1"/>
  <c r="AJ406" i="26" s="1"/>
  <c r="AH406" i="26"/>
  <c r="AK406" i="26"/>
  <c r="B407" i="26"/>
  <c r="J407" i="26"/>
  <c r="K407" i="26"/>
  <c r="L407" i="26"/>
  <c r="M407" i="26"/>
  <c r="N407" i="26"/>
  <c r="S407" i="26" s="1"/>
  <c r="AH407" i="26"/>
  <c r="AK407" i="26"/>
  <c r="B408" i="26"/>
  <c r="J408" i="26"/>
  <c r="K408" i="26"/>
  <c r="L408" i="26"/>
  <c r="M408" i="26"/>
  <c r="N408" i="26"/>
  <c r="AH408" i="26"/>
  <c r="AK408" i="26"/>
  <c r="B409" i="26"/>
  <c r="J409" i="26"/>
  <c r="K409" i="26"/>
  <c r="L409" i="26"/>
  <c r="M409" i="26"/>
  <c r="N409" i="26"/>
  <c r="S409" i="26" s="1"/>
  <c r="U409" i="26"/>
  <c r="AH409" i="26"/>
  <c r="AC409" i="26" s="1"/>
  <c r="AK409" i="26"/>
  <c r="B410" i="26"/>
  <c r="J410" i="26"/>
  <c r="K410" i="26"/>
  <c r="L410" i="26"/>
  <c r="M410" i="26"/>
  <c r="N410" i="26"/>
  <c r="AH410" i="26"/>
  <c r="U410" i="26" s="1"/>
  <c r="AK410" i="26"/>
  <c r="B411" i="26"/>
  <c r="J411" i="26"/>
  <c r="K411" i="26"/>
  <c r="L411" i="26"/>
  <c r="M411" i="26"/>
  <c r="N411" i="26"/>
  <c r="S411" i="26" s="1"/>
  <c r="AH411" i="26"/>
  <c r="AC411" i="26" s="1"/>
  <c r="AK411" i="26"/>
  <c r="B412" i="26"/>
  <c r="J412" i="26"/>
  <c r="K412" i="26"/>
  <c r="L412" i="26"/>
  <c r="M412" i="26"/>
  <c r="N412" i="26"/>
  <c r="S412" i="26" s="1"/>
  <c r="AH412" i="26"/>
  <c r="AK412" i="26"/>
  <c r="B413" i="26"/>
  <c r="J413" i="26"/>
  <c r="K413" i="26"/>
  <c r="L413" i="26"/>
  <c r="M413" i="26"/>
  <c r="N413" i="26"/>
  <c r="AH413" i="26"/>
  <c r="AK413" i="26"/>
  <c r="B414" i="26"/>
  <c r="J414" i="26"/>
  <c r="K414" i="26"/>
  <c r="L414" i="26"/>
  <c r="M414" i="26"/>
  <c r="N414" i="26"/>
  <c r="S414" i="26" s="1"/>
  <c r="AH414" i="26"/>
  <c r="U414" i="26" s="1"/>
  <c r="AK414" i="26"/>
  <c r="B415" i="26"/>
  <c r="J415" i="26"/>
  <c r="K415" i="26"/>
  <c r="L415" i="26"/>
  <c r="M415" i="26"/>
  <c r="N415" i="26"/>
  <c r="AH415" i="26"/>
  <c r="U415" i="26" s="1"/>
  <c r="AK415" i="26"/>
  <c r="B416" i="26"/>
  <c r="J416" i="26"/>
  <c r="K416" i="26"/>
  <c r="L416" i="26"/>
  <c r="M416" i="26"/>
  <c r="N416" i="26"/>
  <c r="S416" i="26" s="1"/>
  <c r="AH416" i="26"/>
  <c r="AI416" i="26"/>
  <c r="AJ416" i="26" s="1"/>
  <c r="AK416" i="26"/>
  <c r="B417" i="26"/>
  <c r="J417" i="26"/>
  <c r="K417" i="26"/>
  <c r="L417" i="26"/>
  <c r="M417" i="26"/>
  <c r="N417" i="26"/>
  <c r="AA417" i="26" s="1"/>
  <c r="AH417" i="26"/>
  <c r="U417" i="26" s="1"/>
  <c r="AK417" i="26"/>
  <c r="B418" i="26"/>
  <c r="J418" i="26"/>
  <c r="K418" i="26"/>
  <c r="L418" i="26"/>
  <c r="M418" i="26"/>
  <c r="N418" i="26"/>
  <c r="AH418" i="26"/>
  <c r="U418" i="26" s="1"/>
  <c r="AK418" i="26"/>
  <c r="B419" i="26"/>
  <c r="J419" i="26"/>
  <c r="K419" i="26"/>
  <c r="L419" i="26"/>
  <c r="M419" i="26"/>
  <c r="N419" i="26"/>
  <c r="AI419" i="26" s="1"/>
  <c r="AJ419" i="26" s="1"/>
  <c r="AH419" i="26"/>
  <c r="AK419" i="26"/>
  <c r="B420" i="26"/>
  <c r="J420" i="26"/>
  <c r="K420" i="26"/>
  <c r="L420" i="26"/>
  <c r="M420" i="26"/>
  <c r="N420" i="26"/>
  <c r="AI420" i="26" s="1"/>
  <c r="AJ420" i="26" s="1"/>
  <c r="AH420" i="26"/>
  <c r="U420" i="26" s="1"/>
  <c r="AK420" i="26"/>
  <c r="B421" i="26"/>
  <c r="J421" i="26"/>
  <c r="K421" i="26"/>
  <c r="L421" i="26"/>
  <c r="M421" i="26"/>
  <c r="N421" i="26"/>
  <c r="S421" i="26" s="1"/>
  <c r="AH421" i="26"/>
  <c r="AK421" i="26"/>
  <c r="B422" i="26"/>
  <c r="J422" i="26"/>
  <c r="K422" i="26"/>
  <c r="L422" i="26"/>
  <c r="M422" i="26"/>
  <c r="N422" i="26"/>
  <c r="AH422" i="26"/>
  <c r="AK422" i="26"/>
  <c r="B423" i="26"/>
  <c r="J423" i="26"/>
  <c r="K423" i="26"/>
  <c r="L423" i="26"/>
  <c r="M423" i="26"/>
  <c r="N423" i="26"/>
  <c r="S423" i="26" s="1"/>
  <c r="AH423" i="26"/>
  <c r="AK423" i="26"/>
  <c r="B424" i="26"/>
  <c r="J424" i="26"/>
  <c r="K424" i="26"/>
  <c r="L424" i="26"/>
  <c r="M424" i="26"/>
  <c r="N424" i="26"/>
  <c r="AI424" i="26" s="1"/>
  <c r="AJ424" i="26" s="1"/>
  <c r="AH424" i="26"/>
  <c r="U424" i="26" s="1"/>
  <c r="AK424" i="26"/>
  <c r="B425" i="26"/>
  <c r="J425" i="26"/>
  <c r="K425" i="26"/>
  <c r="L425" i="26"/>
  <c r="M425" i="26"/>
  <c r="N425" i="26"/>
  <c r="AH425" i="26"/>
  <c r="AC425" i="26" s="1"/>
  <c r="AK425" i="26"/>
  <c r="B426" i="26"/>
  <c r="J426" i="26"/>
  <c r="K426" i="26"/>
  <c r="L426" i="26"/>
  <c r="M426" i="26"/>
  <c r="N426" i="26"/>
  <c r="AI426" i="26" s="1"/>
  <c r="AJ426" i="26" s="1"/>
  <c r="AH426" i="26"/>
  <c r="U426" i="26" s="1"/>
  <c r="AK426" i="26"/>
  <c r="B427" i="26"/>
  <c r="J427" i="26"/>
  <c r="K427" i="26"/>
  <c r="L427" i="26"/>
  <c r="M427" i="26"/>
  <c r="N427" i="26"/>
  <c r="S427" i="26"/>
  <c r="AH427" i="26"/>
  <c r="U427" i="26" s="1"/>
  <c r="AK427" i="26"/>
  <c r="B428" i="26"/>
  <c r="J428" i="26"/>
  <c r="K428" i="26"/>
  <c r="L428" i="26"/>
  <c r="M428" i="26"/>
  <c r="N428" i="26"/>
  <c r="S428" i="26" s="1"/>
  <c r="AH428" i="26"/>
  <c r="AK428" i="26"/>
  <c r="B429" i="26"/>
  <c r="J429" i="26"/>
  <c r="K429" i="26"/>
  <c r="L429" i="26"/>
  <c r="M429" i="26"/>
  <c r="N429" i="26"/>
  <c r="AH429" i="26"/>
  <c r="AK429" i="26"/>
  <c r="B430" i="26"/>
  <c r="J430" i="26"/>
  <c r="K430" i="26"/>
  <c r="L430" i="26"/>
  <c r="M430" i="26"/>
  <c r="N430" i="26"/>
  <c r="AH430" i="26"/>
  <c r="AK430" i="26"/>
  <c r="B431" i="26"/>
  <c r="J431" i="26"/>
  <c r="K431" i="26"/>
  <c r="L431" i="26"/>
  <c r="M431" i="26"/>
  <c r="N431" i="26"/>
  <c r="AH431" i="26"/>
  <c r="AK431" i="26"/>
  <c r="B432" i="26"/>
  <c r="J432" i="26"/>
  <c r="K432" i="26"/>
  <c r="L432" i="26"/>
  <c r="M432" i="26"/>
  <c r="N432" i="26"/>
  <c r="S432" i="26" s="1"/>
  <c r="AH432" i="26"/>
  <c r="U432" i="26" s="1"/>
  <c r="AK432" i="26"/>
  <c r="B433" i="26"/>
  <c r="J433" i="26"/>
  <c r="K433" i="26"/>
  <c r="L433" i="26"/>
  <c r="M433" i="26"/>
  <c r="N433" i="26"/>
  <c r="AH433" i="26"/>
  <c r="AC433" i="26" s="1"/>
  <c r="AK433" i="26"/>
  <c r="B434" i="26"/>
  <c r="J434" i="26"/>
  <c r="K434" i="26"/>
  <c r="L434" i="26"/>
  <c r="M434" i="26"/>
  <c r="N434" i="26"/>
  <c r="S434" i="26" s="1"/>
  <c r="AH434" i="26"/>
  <c r="U434" i="26" s="1"/>
  <c r="AK434" i="26"/>
  <c r="B435" i="26"/>
  <c r="J435" i="26"/>
  <c r="K435" i="26"/>
  <c r="L435" i="26"/>
  <c r="M435" i="26"/>
  <c r="N435" i="26"/>
  <c r="S435" i="26" s="1"/>
  <c r="AH435" i="26"/>
  <c r="AC435" i="26" s="1"/>
  <c r="AK435" i="26"/>
  <c r="B436" i="26"/>
  <c r="J436" i="26"/>
  <c r="K436" i="26"/>
  <c r="L436" i="26"/>
  <c r="M436" i="26"/>
  <c r="N436" i="26"/>
  <c r="S436" i="26" s="1"/>
  <c r="AH436" i="26"/>
  <c r="AK436" i="26"/>
  <c r="B437" i="26"/>
  <c r="J437" i="26"/>
  <c r="K437" i="26"/>
  <c r="L437" i="26"/>
  <c r="M437" i="26"/>
  <c r="N437" i="26"/>
  <c r="AH437" i="26"/>
  <c r="AK437" i="26"/>
  <c r="B438" i="26"/>
  <c r="J438" i="26"/>
  <c r="K438" i="26"/>
  <c r="L438" i="26"/>
  <c r="M438" i="26"/>
  <c r="N438" i="26"/>
  <c r="AH438" i="26"/>
  <c r="AK438" i="26"/>
  <c r="B439" i="26"/>
  <c r="J439" i="26"/>
  <c r="K439" i="26"/>
  <c r="L439" i="26"/>
  <c r="M439" i="26"/>
  <c r="N439" i="26"/>
  <c r="AH439" i="26"/>
  <c r="U439" i="26" s="1"/>
  <c r="AK439" i="26"/>
  <c r="B440" i="26"/>
  <c r="J440" i="26"/>
  <c r="K440" i="26"/>
  <c r="L440" i="26"/>
  <c r="M440" i="26"/>
  <c r="N440" i="26"/>
  <c r="S440" i="26" s="1"/>
  <c r="AH440" i="26"/>
  <c r="AC440" i="26" s="1"/>
  <c r="AK440" i="26"/>
  <c r="B441" i="26"/>
  <c r="J441" i="26"/>
  <c r="K441" i="26"/>
  <c r="L441" i="26"/>
  <c r="M441" i="26"/>
  <c r="N441" i="26"/>
  <c r="S441" i="26" s="1"/>
  <c r="AH441" i="26"/>
  <c r="AK441" i="26"/>
  <c r="B442" i="26"/>
  <c r="J442" i="26"/>
  <c r="K442" i="26"/>
  <c r="L442" i="26"/>
  <c r="M442" i="26"/>
  <c r="N442" i="26"/>
  <c r="S442" i="26" s="1"/>
  <c r="AH442" i="26"/>
  <c r="U442" i="26" s="1"/>
  <c r="AK442" i="26"/>
  <c r="B443" i="26"/>
  <c r="J443" i="26"/>
  <c r="K443" i="26"/>
  <c r="L443" i="26"/>
  <c r="M443" i="26"/>
  <c r="N443" i="26"/>
  <c r="S443" i="26" s="1"/>
  <c r="AH443" i="26"/>
  <c r="AC443" i="26" s="1"/>
  <c r="AK443" i="26"/>
  <c r="B444" i="26"/>
  <c r="J444" i="26"/>
  <c r="K444" i="26"/>
  <c r="L444" i="26"/>
  <c r="M444" i="26"/>
  <c r="N444" i="26"/>
  <c r="AH444" i="26"/>
  <c r="U444" i="26" s="1"/>
  <c r="AK444" i="26"/>
  <c r="B445" i="26"/>
  <c r="J445" i="26"/>
  <c r="K445" i="26"/>
  <c r="L445" i="26"/>
  <c r="M445" i="26"/>
  <c r="N445" i="26"/>
  <c r="S445" i="26" s="1"/>
  <c r="AH445" i="26"/>
  <c r="AK445" i="26"/>
  <c r="B446" i="26"/>
  <c r="J446" i="26"/>
  <c r="K446" i="26"/>
  <c r="L446" i="26"/>
  <c r="M446" i="26"/>
  <c r="N446" i="26"/>
  <c r="AA446" i="26" s="1"/>
  <c r="AH446" i="26"/>
  <c r="U446" i="26" s="1"/>
  <c r="AK446" i="26"/>
  <c r="B447" i="26"/>
  <c r="J447" i="26"/>
  <c r="K447" i="26"/>
  <c r="L447" i="26"/>
  <c r="M447" i="26"/>
  <c r="N447" i="26"/>
  <c r="AA447" i="26" s="1"/>
  <c r="AH447" i="26"/>
  <c r="U447" i="26" s="1"/>
  <c r="AK447" i="26"/>
  <c r="B448" i="26"/>
  <c r="J448" i="26"/>
  <c r="K448" i="26"/>
  <c r="L448" i="26"/>
  <c r="M448" i="26"/>
  <c r="N448" i="26"/>
  <c r="AH448" i="26"/>
  <c r="AK448" i="26"/>
  <c r="B449" i="26"/>
  <c r="J449" i="26"/>
  <c r="K449" i="26"/>
  <c r="L449" i="26"/>
  <c r="M449" i="26"/>
  <c r="N449" i="26"/>
  <c r="AI449" i="26" s="1"/>
  <c r="AJ449" i="26" s="1"/>
  <c r="AH449" i="26"/>
  <c r="AC449" i="26" s="1"/>
  <c r="AK449" i="26"/>
  <c r="B450" i="26"/>
  <c r="J450" i="26"/>
  <c r="K450" i="26"/>
  <c r="L450" i="26"/>
  <c r="M450" i="26"/>
  <c r="N450" i="26"/>
  <c r="S450" i="26" s="1"/>
  <c r="AC450" i="26"/>
  <c r="AH450" i="26"/>
  <c r="U450" i="26" s="1"/>
  <c r="AK450" i="26"/>
  <c r="B451" i="26"/>
  <c r="J451" i="26"/>
  <c r="K451" i="26"/>
  <c r="L451" i="26"/>
  <c r="M451" i="26"/>
  <c r="N451" i="26"/>
  <c r="S451" i="26" s="1"/>
  <c r="AH451" i="26"/>
  <c r="AC451" i="26" s="1"/>
  <c r="AK451" i="26"/>
  <c r="B452" i="26"/>
  <c r="J452" i="26"/>
  <c r="K452" i="26"/>
  <c r="L452" i="26"/>
  <c r="M452" i="26"/>
  <c r="N452" i="26"/>
  <c r="AA452" i="26" s="1"/>
  <c r="AH452" i="26"/>
  <c r="U452" i="26" s="1"/>
  <c r="AK452" i="26"/>
  <c r="B453" i="26"/>
  <c r="J453" i="26"/>
  <c r="K453" i="26"/>
  <c r="L453" i="26"/>
  <c r="M453" i="26"/>
  <c r="N453" i="26"/>
  <c r="AI453" i="26" s="1"/>
  <c r="AJ453" i="26" s="1"/>
  <c r="AH453" i="26"/>
  <c r="U453" i="26" s="1"/>
  <c r="AK453" i="26"/>
  <c r="B454" i="26"/>
  <c r="J454" i="26"/>
  <c r="K454" i="26"/>
  <c r="L454" i="26"/>
  <c r="M454" i="26"/>
  <c r="N454" i="26"/>
  <c r="AA454" i="26" s="1"/>
  <c r="AH454" i="26"/>
  <c r="U454" i="26" s="1"/>
  <c r="AK454" i="26"/>
  <c r="B455" i="26"/>
  <c r="J455" i="26"/>
  <c r="K455" i="26"/>
  <c r="L455" i="26"/>
  <c r="M455" i="26"/>
  <c r="N455" i="26"/>
  <c r="AH455" i="26"/>
  <c r="AK455" i="26"/>
  <c r="B456" i="26"/>
  <c r="J456" i="26"/>
  <c r="K456" i="26"/>
  <c r="L456" i="26"/>
  <c r="M456" i="26"/>
  <c r="N456" i="26"/>
  <c r="S456" i="26" s="1"/>
  <c r="AH456" i="26"/>
  <c r="U456" i="26" s="1"/>
  <c r="AK456" i="26"/>
  <c r="B457" i="26"/>
  <c r="J457" i="26"/>
  <c r="K457" i="26"/>
  <c r="L457" i="26"/>
  <c r="M457" i="26"/>
  <c r="N457" i="26"/>
  <c r="AA457" i="26" s="1"/>
  <c r="AH457" i="26"/>
  <c r="U457" i="26" s="1"/>
  <c r="AK457" i="26"/>
  <c r="B458" i="26"/>
  <c r="J458" i="26"/>
  <c r="K458" i="26"/>
  <c r="L458" i="26"/>
  <c r="M458" i="26"/>
  <c r="N458" i="26"/>
  <c r="AH458" i="26"/>
  <c r="AC458" i="26" s="1"/>
  <c r="AK458" i="26"/>
  <c r="B459" i="26"/>
  <c r="J459" i="26"/>
  <c r="K459" i="26"/>
  <c r="L459" i="26"/>
  <c r="M459" i="26"/>
  <c r="N459" i="26"/>
  <c r="AI459" i="26" s="1"/>
  <c r="AJ459" i="26" s="1"/>
  <c r="AH459" i="26"/>
  <c r="AC459" i="26" s="1"/>
  <c r="AK459" i="26"/>
  <c r="B460" i="26"/>
  <c r="J460" i="26"/>
  <c r="K460" i="26"/>
  <c r="L460" i="26"/>
  <c r="M460" i="26"/>
  <c r="N460" i="26"/>
  <c r="AI460" i="26" s="1"/>
  <c r="AJ460" i="26" s="1"/>
  <c r="AH460" i="26"/>
  <c r="AK460" i="26"/>
  <c r="B461" i="26"/>
  <c r="J461" i="26"/>
  <c r="K461" i="26"/>
  <c r="L461" i="26"/>
  <c r="M461" i="26"/>
  <c r="N461" i="26"/>
  <c r="AI461" i="26" s="1"/>
  <c r="AJ461" i="26" s="1"/>
  <c r="AH461" i="26"/>
  <c r="AK461" i="26"/>
  <c r="B462" i="26"/>
  <c r="J462" i="26"/>
  <c r="K462" i="26"/>
  <c r="L462" i="26"/>
  <c r="M462" i="26"/>
  <c r="N462" i="26"/>
  <c r="AA462" i="26" s="1"/>
  <c r="AH462" i="26"/>
  <c r="AK462" i="26"/>
  <c r="B463" i="26"/>
  <c r="J463" i="26"/>
  <c r="K463" i="26"/>
  <c r="L463" i="26"/>
  <c r="M463" i="26"/>
  <c r="N463" i="26"/>
  <c r="AI463" i="26" s="1"/>
  <c r="AJ463" i="26" s="1"/>
  <c r="AH463" i="26"/>
  <c r="U463" i="26" s="1"/>
  <c r="AK463" i="26"/>
  <c r="B464" i="26"/>
  <c r="J464" i="26"/>
  <c r="K464" i="26"/>
  <c r="L464" i="26"/>
  <c r="M464" i="26"/>
  <c r="N464" i="26"/>
  <c r="S464" i="26" s="1"/>
  <c r="AH464" i="26"/>
  <c r="AC464" i="26" s="1"/>
  <c r="AK464" i="26"/>
  <c r="B465" i="26"/>
  <c r="J465" i="26"/>
  <c r="K465" i="26"/>
  <c r="L465" i="26"/>
  <c r="M465" i="26"/>
  <c r="N465" i="26"/>
  <c r="AH465" i="26"/>
  <c r="AK465" i="26"/>
  <c r="B466" i="26"/>
  <c r="J466" i="26"/>
  <c r="K466" i="26"/>
  <c r="L466" i="26"/>
  <c r="M466" i="26"/>
  <c r="N466" i="26"/>
  <c r="S466" i="26" s="1"/>
  <c r="AH466" i="26"/>
  <c r="AK466" i="26"/>
  <c r="B467" i="26"/>
  <c r="J467" i="26"/>
  <c r="K467" i="26"/>
  <c r="L467" i="26"/>
  <c r="M467" i="26"/>
  <c r="N467" i="26"/>
  <c r="AH467" i="26"/>
  <c r="U467" i="26" s="1"/>
  <c r="AK467" i="26"/>
  <c r="B468" i="26"/>
  <c r="J468" i="26"/>
  <c r="K468" i="26"/>
  <c r="L468" i="26"/>
  <c r="M468" i="26"/>
  <c r="N468" i="26"/>
  <c r="AH468" i="26"/>
  <c r="AC468" i="26" s="1"/>
  <c r="AK468" i="26"/>
  <c r="B469" i="26"/>
  <c r="J469" i="26"/>
  <c r="K469" i="26"/>
  <c r="L469" i="26"/>
  <c r="M469" i="26"/>
  <c r="N469" i="26"/>
  <c r="AH469" i="26"/>
  <c r="AK469" i="26"/>
  <c r="B470" i="26"/>
  <c r="J470" i="26"/>
  <c r="K470" i="26"/>
  <c r="L470" i="26"/>
  <c r="M470" i="26"/>
  <c r="N470" i="26"/>
  <c r="AA470" i="26" s="1"/>
  <c r="AH470" i="26"/>
  <c r="U470" i="26" s="1"/>
  <c r="AK470" i="26"/>
  <c r="B471" i="26"/>
  <c r="J471" i="26"/>
  <c r="K471" i="26"/>
  <c r="L471" i="26"/>
  <c r="M471" i="26"/>
  <c r="N471" i="26"/>
  <c r="AA471" i="26" s="1"/>
  <c r="AH471" i="26"/>
  <c r="AK471" i="26"/>
  <c r="B472" i="26"/>
  <c r="J472" i="26"/>
  <c r="K472" i="26"/>
  <c r="L472" i="26"/>
  <c r="M472" i="26"/>
  <c r="N472" i="26"/>
  <c r="AA472" i="26" s="1"/>
  <c r="AH472" i="26"/>
  <c r="AC472" i="26" s="1"/>
  <c r="AK472" i="26"/>
  <c r="B473" i="26"/>
  <c r="J473" i="26"/>
  <c r="K473" i="26"/>
  <c r="L473" i="26"/>
  <c r="M473" i="26"/>
  <c r="N473" i="26"/>
  <c r="S473" i="26" s="1"/>
  <c r="AH473" i="26"/>
  <c r="AK473" i="26"/>
  <c r="B474" i="26"/>
  <c r="J474" i="26"/>
  <c r="K474" i="26"/>
  <c r="L474" i="26"/>
  <c r="M474" i="26"/>
  <c r="N474" i="26"/>
  <c r="AH474" i="26"/>
  <c r="U474" i="26" s="1"/>
  <c r="AK474" i="26"/>
  <c r="B475" i="26"/>
  <c r="J475" i="26"/>
  <c r="K475" i="26"/>
  <c r="L475" i="26"/>
  <c r="M475" i="26"/>
  <c r="N475" i="26"/>
  <c r="AH475" i="26"/>
  <c r="U475" i="26" s="1"/>
  <c r="AK475" i="26"/>
  <c r="B476" i="26"/>
  <c r="J476" i="26"/>
  <c r="K476" i="26"/>
  <c r="L476" i="26"/>
  <c r="M476" i="26"/>
  <c r="N476" i="26"/>
  <c r="AA476" i="26" s="1"/>
  <c r="AH476" i="26"/>
  <c r="U476" i="26" s="1"/>
  <c r="AK476" i="26"/>
  <c r="B477" i="26"/>
  <c r="J477" i="26"/>
  <c r="K477" i="26"/>
  <c r="L477" i="26"/>
  <c r="M477" i="26"/>
  <c r="N477" i="26"/>
  <c r="AA477" i="26" s="1"/>
  <c r="AH477" i="26"/>
  <c r="AK477" i="26"/>
  <c r="B478" i="26"/>
  <c r="J478" i="26"/>
  <c r="K478" i="26"/>
  <c r="L478" i="26"/>
  <c r="M478" i="26"/>
  <c r="N478" i="26"/>
  <c r="AH478" i="26"/>
  <c r="AK478" i="26"/>
  <c r="B479" i="26"/>
  <c r="J479" i="26"/>
  <c r="K479" i="26"/>
  <c r="L479" i="26"/>
  <c r="M479" i="26"/>
  <c r="N479" i="26"/>
  <c r="AI479" i="26" s="1"/>
  <c r="AJ479" i="26" s="1"/>
  <c r="AH479" i="26"/>
  <c r="U479" i="26" s="1"/>
  <c r="AK479" i="26"/>
  <c r="B480" i="26"/>
  <c r="J480" i="26"/>
  <c r="K480" i="26"/>
  <c r="L480" i="26"/>
  <c r="M480" i="26"/>
  <c r="N480" i="26"/>
  <c r="S480" i="26" s="1"/>
  <c r="AH480" i="26"/>
  <c r="AK480" i="26"/>
  <c r="B481" i="26"/>
  <c r="J481" i="26"/>
  <c r="K481" i="26"/>
  <c r="L481" i="26"/>
  <c r="M481" i="26"/>
  <c r="N481" i="26"/>
  <c r="S481" i="26" s="1"/>
  <c r="AH481" i="26"/>
  <c r="U481" i="26" s="1"/>
  <c r="AK481" i="26"/>
  <c r="B482" i="26"/>
  <c r="J482" i="26"/>
  <c r="K482" i="26"/>
  <c r="L482" i="26"/>
  <c r="M482" i="26"/>
  <c r="N482" i="26"/>
  <c r="S482" i="26" s="1"/>
  <c r="AH482" i="26"/>
  <c r="U482" i="26" s="1"/>
  <c r="AK482" i="26"/>
  <c r="B483" i="26"/>
  <c r="J483" i="26"/>
  <c r="K483" i="26"/>
  <c r="L483" i="26"/>
  <c r="M483" i="26"/>
  <c r="N483" i="26"/>
  <c r="AH483" i="26"/>
  <c r="AC483" i="26" s="1"/>
  <c r="AK483" i="26"/>
  <c r="B484" i="26"/>
  <c r="J484" i="26"/>
  <c r="K484" i="26"/>
  <c r="L484" i="26"/>
  <c r="M484" i="26"/>
  <c r="N484" i="26"/>
  <c r="AA484" i="26" s="1"/>
  <c r="AH484" i="26"/>
  <c r="AC484" i="26" s="1"/>
  <c r="AK484" i="26"/>
  <c r="B485" i="26"/>
  <c r="J485" i="26"/>
  <c r="K485" i="26"/>
  <c r="L485" i="26"/>
  <c r="M485" i="26"/>
  <c r="N485" i="26"/>
  <c r="AI485" i="26" s="1"/>
  <c r="AJ485" i="26" s="1"/>
  <c r="AH485" i="26"/>
  <c r="U485" i="26" s="1"/>
  <c r="AK485" i="26"/>
  <c r="B486" i="26"/>
  <c r="J486" i="26"/>
  <c r="K486" i="26"/>
  <c r="L486" i="26"/>
  <c r="M486" i="26"/>
  <c r="N486" i="26"/>
  <c r="AH486" i="26"/>
  <c r="U486" i="26" s="1"/>
  <c r="AK486" i="26"/>
  <c r="B487" i="26"/>
  <c r="J487" i="26"/>
  <c r="K487" i="26"/>
  <c r="L487" i="26"/>
  <c r="M487" i="26"/>
  <c r="N487" i="26"/>
  <c r="AH487" i="26"/>
  <c r="U487" i="26" s="1"/>
  <c r="AK487" i="26"/>
  <c r="B488" i="26"/>
  <c r="J488" i="26"/>
  <c r="K488" i="26"/>
  <c r="L488" i="26"/>
  <c r="M488" i="26"/>
  <c r="N488" i="26"/>
  <c r="S488" i="26" s="1"/>
  <c r="AH488" i="26"/>
  <c r="AC488" i="26" s="1"/>
  <c r="AK488" i="26"/>
  <c r="B489" i="26"/>
  <c r="J489" i="26"/>
  <c r="K489" i="26"/>
  <c r="L489" i="26"/>
  <c r="M489" i="26"/>
  <c r="N489" i="26"/>
  <c r="AA489" i="26" s="1"/>
  <c r="AH489" i="26"/>
  <c r="AK489" i="26"/>
  <c r="B490" i="26"/>
  <c r="J490" i="26"/>
  <c r="K490" i="26"/>
  <c r="L490" i="26"/>
  <c r="M490" i="26"/>
  <c r="N490" i="26"/>
  <c r="S490" i="26" s="1"/>
  <c r="AH490" i="26"/>
  <c r="AC490" i="26" s="1"/>
  <c r="AK490" i="26"/>
  <c r="B491" i="26"/>
  <c r="J491" i="26"/>
  <c r="K491" i="26"/>
  <c r="L491" i="26"/>
  <c r="M491" i="26"/>
  <c r="N491" i="26"/>
  <c r="AH491" i="26"/>
  <c r="AK491" i="26"/>
  <c r="B492" i="26"/>
  <c r="J492" i="26"/>
  <c r="K492" i="26"/>
  <c r="L492" i="26"/>
  <c r="M492" i="26"/>
  <c r="N492" i="26"/>
  <c r="AH492" i="26"/>
  <c r="AC492" i="26" s="1"/>
  <c r="AK492" i="26"/>
  <c r="B493" i="26"/>
  <c r="J493" i="26"/>
  <c r="K493" i="26"/>
  <c r="L493" i="26"/>
  <c r="M493" i="26"/>
  <c r="N493" i="26"/>
  <c r="AH493" i="26"/>
  <c r="AK493" i="26"/>
  <c r="B494" i="26"/>
  <c r="J494" i="26"/>
  <c r="K494" i="26"/>
  <c r="L494" i="26"/>
  <c r="M494" i="26"/>
  <c r="N494" i="26"/>
  <c r="S494" i="26" s="1"/>
  <c r="AH494" i="26"/>
  <c r="U494" i="26" s="1"/>
  <c r="AK494" i="26"/>
  <c r="B495" i="26"/>
  <c r="J495" i="26"/>
  <c r="K495" i="26"/>
  <c r="L495" i="26"/>
  <c r="M495" i="26"/>
  <c r="N495" i="26"/>
  <c r="AI495" i="26" s="1"/>
  <c r="AJ495" i="26" s="1"/>
  <c r="AH495" i="26"/>
  <c r="AK495" i="26"/>
  <c r="B496" i="26"/>
  <c r="J496" i="26"/>
  <c r="K496" i="26"/>
  <c r="L496" i="26"/>
  <c r="M496" i="26"/>
  <c r="N496" i="26"/>
  <c r="AH496" i="26"/>
  <c r="AC496" i="26" s="1"/>
  <c r="AK496" i="26"/>
  <c r="B497" i="26"/>
  <c r="J497" i="26"/>
  <c r="K497" i="26"/>
  <c r="L497" i="26"/>
  <c r="M497" i="26"/>
  <c r="N497" i="26"/>
  <c r="AI497" i="26" s="1"/>
  <c r="AJ497" i="26" s="1"/>
  <c r="AH497" i="26"/>
  <c r="AK497" i="26"/>
  <c r="B498" i="26"/>
  <c r="J498" i="26"/>
  <c r="K498" i="26"/>
  <c r="L498" i="26"/>
  <c r="M498" i="26"/>
  <c r="N498" i="26"/>
  <c r="AI498" i="26" s="1"/>
  <c r="AJ498" i="26" s="1"/>
  <c r="AH498" i="26"/>
  <c r="U498" i="26" s="1"/>
  <c r="AK498" i="26"/>
  <c r="B499" i="26"/>
  <c r="J499" i="26"/>
  <c r="K499" i="26"/>
  <c r="L499" i="26"/>
  <c r="M499" i="26"/>
  <c r="N499" i="26"/>
  <c r="AA499" i="26" s="1"/>
  <c r="AH499" i="26"/>
  <c r="U499" i="26" s="1"/>
  <c r="AK499" i="26"/>
  <c r="B500" i="26"/>
  <c r="J500" i="26"/>
  <c r="K500" i="26"/>
  <c r="L500" i="26"/>
  <c r="M500" i="26"/>
  <c r="N500" i="26"/>
  <c r="AH500" i="26"/>
  <c r="U500" i="26" s="1"/>
  <c r="AK500" i="26"/>
  <c r="B501" i="26"/>
  <c r="J501" i="26"/>
  <c r="K501" i="26"/>
  <c r="L501" i="26"/>
  <c r="M501" i="26"/>
  <c r="N501" i="26"/>
  <c r="AH501" i="26"/>
  <c r="U501" i="26" s="1"/>
  <c r="AK501" i="26"/>
  <c r="B502" i="26"/>
  <c r="J502" i="26"/>
  <c r="K502" i="26"/>
  <c r="L502" i="26"/>
  <c r="M502" i="26"/>
  <c r="N502" i="26"/>
  <c r="S502" i="26" s="1"/>
  <c r="AH502" i="26"/>
  <c r="U502" i="26" s="1"/>
  <c r="AK502" i="26"/>
  <c r="B503" i="26"/>
  <c r="J503" i="26"/>
  <c r="K503" i="26"/>
  <c r="L503" i="26"/>
  <c r="M503" i="26"/>
  <c r="N503" i="26"/>
  <c r="AH503" i="26"/>
  <c r="AC503" i="26" s="1"/>
  <c r="AK503" i="26"/>
  <c r="B504" i="26"/>
  <c r="J504" i="26"/>
  <c r="K504" i="26"/>
  <c r="L504" i="26"/>
  <c r="M504" i="26"/>
  <c r="N504" i="26"/>
  <c r="AI504" i="26" s="1"/>
  <c r="AJ504" i="26" s="1"/>
  <c r="AH504" i="26"/>
  <c r="U504" i="26" s="1"/>
  <c r="AK504" i="26"/>
  <c r="B505" i="26"/>
  <c r="J505" i="26"/>
  <c r="K505" i="26"/>
  <c r="L505" i="26"/>
  <c r="M505" i="26"/>
  <c r="N505" i="26"/>
  <c r="AH505" i="26"/>
  <c r="U505" i="26" s="1"/>
  <c r="AK505" i="26"/>
  <c r="B506" i="26"/>
  <c r="J506" i="26"/>
  <c r="K506" i="26"/>
  <c r="L506" i="26"/>
  <c r="M506" i="26"/>
  <c r="N506" i="26"/>
  <c r="AH506" i="26"/>
  <c r="U506" i="26" s="1"/>
  <c r="AK506" i="26"/>
  <c r="B507" i="26"/>
  <c r="J507" i="26"/>
  <c r="K507" i="26"/>
  <c r="L507" i="26"/>
  <c r="M507" i="26"/>
  <c r="N507" i="26"/>
  <c r="AI507" i="26" s="1"/>
  <c r="AJ507" i="26" s="1"/>
  <c r="AH507" i="26"/>
  <c r="U507" i="26" s="1"/>
  <c r="AK507" i="26"/>
  <c r="B508" i="26"/>
  <c r="J508" i="26"/>
  <c r="K508" i="26"/>
  <c r="L508" i="26"/>
  <c r="M508" i="26"/>
  <c r="N508" i="26"/>
  <c r="AI508" i="26" s="1"/>
  <c r="AJ508" i="26" s="1"/>
  <c r="AH508" i="26"/>
  <c r="U508" i="26" s="1"/>
  <c r="AK508" i="26"/>
  <c r="B509" i="26"/>
  <c r="J509" i="26"/>
  <c r="K509" i="26"/>
  <c r="L509" i="26"/>
  <c r="M509" i="26"/>
  <c r="N509" i="26"/>
  <c r="AI509" i="26" s="1"/>
  <c r="AJ509" i="26" s="1"/>
  <c r="AH509" i="26"/>
  <c r="AC509" i="26" s="1"/>
  <c r="AK509" i="26"/>
  <c r="B510" i="26"/>
  <c r="J510" i="26"/>
  <c r="K510" i="26"/>
  <c r="L510" i="26"/>
  <c r="M510" i="26"/>
  <c r="N510" i="26"/>
  <c r="AI510" i="26" s="1"/>
  <c r="AJ510" i="26" s="1"/>
  <c r="AH510" i="26"/>
  <c r="AK510" i="26"/>
  <c r="B511" i="26"/>
  <c r="J511" i="26"/>
  <c r="K511" i="26"/>
  <c r="L511" i="26"/>
  <c r="M511" i="26"/>
  <c r="N511" i="26"/>
  <c r="AA511" i="26" s="1"/>
  <c r="AH511" i="26"/>
  <c r="U511" i="26" s="1"/>
  <c r="AK511" i="26"/>
  <c r="B512" i="26"/>
  <c r="J512" i="26"/>
  <c r="K512" i="26"/>
  <c r="L512" i="26"/>
  <c r="M512" i="26"/>
  <c r="N512" i="26"/>
  <c r="S512" i="26" s="1"/>
  <c r="AH512" i="26"/>
  <c r="U512" i="26" s="1"/>
  <c r="AK512" i="26"/>
  <c r="B513" i="26"/>
  <c r="J513" i="26"/>
  <c r="K513" i="26"/>
  <c r="L513" i="26"/>
  <c r="M513" i="26"/>
  <c r="N513" i="26"/>
  <c r="AH513" i="26"/>
  <c r="U513" i="26" s="1"/>
  <c r="AK513" i="26"/>
  <c r="B514" i="26"/>
  <c r="J514" i="26"/>
  <c r="K514" i="26"/>
  <c r="L514" i="26"/>
  <c r="M514" i="26"/>
  <c r="N514" i="26"/>
  <c r="AH514" i="26"/>
  <c r="U514" i="26" s="1"/>
  <c r="AK514" i="26"/>
  <c r="B515" i="26"/>
  <c r="J515" i="26"/>
  <c r="K515" i="26"/>
  <c r="L515" i="26"/>
  <c r="M515" i="26"/>
  <c r="N515" i="26"/>
  <c r="AH515" i="26"/>
  <c r="AC515" i="26" s="1"/>
  <c r="AK515" i="26"/>
  <c r="B516" i="26"/>
  <c r="J516" i="26"/>
  <c r="K516" i="26"/>
  <c r="L516" i="26"/>
  <c r="M516" i="26"/>
  <c r="N516" i="26"/>
  <c r="AH516" i="26"/>
  <c r="AC516" i="26" s="1"/>
  <c r="AK516" i="26"/>
  <c r="B517" i="26"/>
  <c r="J517" i="26"/>
  <c r="K517" i="26"/>
  <c r="L517" i="26"/>
  <c r="M517" i="26"/>
  <c r="N517" i="26"/>
  <c r="AH517" i="26"/>
  <c r="U517" i="26" s="1"/>
  <c r="AK517" i="26"/>
  <c r="B518" i="26"/>
  <c r="J518" i="26"/>
  <c r="K518" i="26"/>
  <c r="L518" i="26"/>
  <c r="M518" i="26"/>
  <c r="N518" i="26"/>
  <c r="S518" i="26" s="1"/>
  <c r="AH518" i="26"/>
  <c r="U518" i="26" s="1"/>
  <c r="AK518" i="26"/>
  <c r="B519" i="26"/>
  <c r="J519" i="26"/>
  <c r="K519" i="26"/>
  <c r="L519" i="26"/>
  <c r="M519" i="26"/>
  <c r="N519" i="26"/>
  <c r="S519" i="26" s="1"/>
  <c r="AH519" i="26"/>
  <c r="AK519" i="26"/>
  <c r="B520" i="26"/>
  <c r="J520" i="26"/>
  <c r="K520" i="26"/>
  <c r="L520" i="26"/>
  <c r="M520" i="26"/>
  <c r="N520" i="26"/>
  <c r="AH520" i="26"/>
  <c r="AC520" i="26" s="1"/>
  <c r="AK520" i="26"/>
  <c r="B521" i="26"/>
  <c r="J521" i="26"/>
  <c r="K521" i="26"/>
  <c r="L521" i="26"/>
  <c r="M521" i="26"/>
  <c r="N521" i="26"/>
  <c r="AH521" i="26"/>
  <c r="AC521" i="26" s="1"/>
  <c r="AK521" i="26"/>
  <c r="B522" i="26"/>
  <c r="J522" i="26"/>
  <c r="K522" i="26"/>
  <c r="L522" i="26"/>
  <c r="M522" i="26"/>
  <c r="N522" i="26"/>
  <c r="AH522" i="26"/>
  <c r="AC522" i="26" s="1"/>
  <c r="AK522" i="26"/>
  <c r="B523" i="26"/>
  <c r="J523" i="26"/>
  <c r="K523" i="26"/>
  <c r="L523" i="26"/>
  <c r="M523" i="26"/>
  <c r="N523" i="26"/>
  <c r="AH523" i="26"/>
  <c r="U523" i="26" s="1"/>
  <c r="AK523" i="26"/>
  <c r="B524" i="26"/>
  <c r="J524" i="26"/>
  <c r="K524" i="26"/>
  <c r="L524" i="26"/>
  <c r="M524" i="26"/>
  <c r="N524" i="26"/>
  <c r="S524" i="26" s="1"/>
  <c r="AH524" i="26"/>
  <c r="U524" i="26" s="1"/>
  <c r="AK524" i="26"/>
  <c r="B525" i="26"/>
  <c r="J525" i="26"/>
  <c r="K525" i="26"/>
  <c r="L525" i="26"/>
  <c r="M525" i="26"/>
  <c r="N525" i="26"/>
  <c r="AH525" i="26"/>
  <c r="U525" i="26" s="1"/>
  <c r="AK525" i="26"/>
  <c r="B526" i="26"/>
  <c r="J526" i="26"/>
  <c r="K526" i="26"/>
  <c r="L526" i="26"/>
  <c r="M526" i="26"/>
  <c r="N526" i="26"/>
  <c r="AA526" i="26" s="1"/>
  <c r="AH526" i="26"/>
  <c r="AK526" i="26"/>
  <c r="B527" i="26"/>
  <c r="J527" i="26"/>
  <c r="K527" i="26"/>
  <c r="L527" i="26"/>
  <c r="M527" i="26"/>
  <c r="N527" i="26"/>
  <c r="AH527" i="26"/>
  <c r="AC527" i="26" s="1"/>
  <c r="AK527" i="26"/>
  <c r="B528" i="26"/>
  <c r="J528" i="26"/>
  <c r="K528" i="26"/>
  <c r="L528" i="26"/>
  <c r="M528" i="26"/>
  <c r="N528" i="26"/>
  <c r="AI528" i="26" s="1"/>
  <c r="AJ528" i="26" s="1"/>
  <c r="AH528" i="26"/>
  <c r="U528" i="26" s="1"/>
  <c r="AK528" i="26"/>
  <c r="B529" i="26"/>
  <c r="J529" i="26"/>
  <c r="K529" i="26"/>
  <c r="L529" i="26"/>
  <c r="M529" i="26"/>
  <c r="N529" i="26"/>
  <c r="AA529" i="26" s="1"/>
  <c r="AH529" i="26"/>
  <c r="U529" i="26" s="1"/>
  <c r="AK529" i="26"/>
  <c r="B530" i="26"/>
  <c r="J530" i="26"/>
  <c r="K530" i="26"/>
  <c r="L530" i="26"/>
  <c r="M530" i="26"/>
  <c r="N530" i="26"/>
  <c r="AA530" i="26" s="1"/>
  <c r="AH530" i="26"/>
  <c r="U530" i="26" s="1"/>
  <c r="AK530" i="26"/>
  <c r="B531" i="26"/>
  <c r="J531" i="26"/>
  <c r="K531" i="26"/>
  <c r="L531" i="26"/>
  <c r="M531" i="26"/>
  <c r="N531" i="26"/>
  <c r="AH531" i="26"/>
  <c r="U531" i="26" s="1"/>
  <c r="AK531" i="26"/>
  <c r="B532" i="26"/>
  <c r="J532" i="26"/>
  <c r="K532" i="26"/>
  <c r="L532" i="26"/>
  <c r="M532" i="26"/>
  <c r="N532" i="26"/>
  <c r="AI532" i="26" s="1"/>
  <c r="AJ532" i="26" s="1"/>
  <c r="AH532" i="26"/>
  <c r="U532" i="26" s="1"/>
  <c r="AK532" i="26"/>
  <c r="B533" i="26"/>
  <c r="J533" i="26"/>
  <c r="K533" i="26"/>
  <c r="L533" i="26"/>
  <c r="M533" i="26"/>
  <c r="N533" i="26"/>
  <c r="AI533" i="26" s="1"/>
  <c r="AJ533" i="26" s="1"/>
  <c r="AH533" i="26"/>
  <c r="AC533" i="26" s="1"/>
  <c r="AK533" i="26"/>
  <c r="B534" i="26"/>
  <c r="J534" i="26"/>
  <c r="K534" i="26"/>
  <c r="L534" i="26"/>
  <c r="M534" i="26"/>
  <c r="N534" i="26"/>
  <c r="AI534" i="26" s="1"/>
  <c r="AJ534" i="26" s="1"/>
  <c r="AH534" i="26"/>
  <c r="U534" i="26" s="1"/>
  <c r="AK534" i="26"/>
  <c r="B535" i="26"/>
  <c r="J535" i="26"/>
  <c r="K535" i="26"/>
  <c r="L535" i="26"/>
  <c r="M535" i="26"/>
  <c r="N535" i="26"/>
  <c r="AA535" i="26" s="1"/>
  <c r="AH535" i="26"/>
  <c r="U535" i="26" s="1"/>
  <c r="AK535" i="26"/>
  <c r="B536" i="26"/>
  <c r="J536" i="26"/>
  <c r="K536" i="26"/>
  <c r="L536" i="26"/>
  <c r="M536" i="26"/>
  <c r="N536" i="26"/>
  <c r="AA536" i="26" s="1"/>
  <c r="AH536" i="26"/>
  <c r="U536" i="26" s="1"/>
  <c r="AK536" i="26"/>
  <c r="B537" i="26"/>
  <c r="J537" i="26"/>
  <c r="K537" i="26"/>
  <c r="L537" i="26"/>
  <c r="M537" i="26"/>
  <c r="N537" i="26"/>
  <c r="AH537" i="26"/>
  <c r="U537" i="26" s="1"/>
  <c r="AK537" i="26"/>
  <c r="B538" i="26"/>
  <c r="J538" i="26"/>
  <c r="K538" i="26"/>
  <c r="L538" i="26"/>
  <c r="M538" i="26"/>
  <c r="N538" i="26"/>
  <c r="AA538" i="26" s="1"/>
  <c r="AH538" i="26"/>
  <c r="U538" i="26" s="1"/>
  <c r="AK538" i="26"/>
  <c r="B539" i="26"/>
  <c r="J539" i="26"/>
  <c r="K539" i="26"/>
  <c r="L539" i="26"/>
  <c r="M539" i="26"/>
  <c r="N539" i="26"/>
  <c r="AH539" i="26"/>
  <c r="AC539" i="26" s="1"/>
  <c r="AK539" i="26"/>
  <c r="B540" i="26"/>
  <c r="J540" i="26"/>
  <c r="K540" i="26"/>
  <c r="L540" i="26"/>
  <c r="M540" i="26"/>
  <c r="N540" i="26"/>
  <c r="AI540" i="26" s="1"/>
  <c r="AJ540" i="26" s="1"/>
  <c r="AH540" i="26"/>
  <c r="AK540" i="26"/>
  <c r="B541" i="26"/>
  <c r="J541" i="26"/>
  <c r="K541" i="26"/>
  <c r="L541" i="26"/>
  <c r="M541" i="26"/>
  <c r="N541" i="26"/>
  <c r="AA541" i="26" s="1"/>
  <c r="AH541" i="26"/>
  <c r="U541" i="26" s="1"/>
  <c r="AK541" i="26"/>
  <c r="B542" i="26"/>
  <c r="J542" i="26"/>
  <c r="K542" i="26"/>
  <c r="L542" i="26"/>
  <c r="M542" i="26"/>
  <c r="N542" i="26"/>
  <c r="AA542" i="26" s="1"/>
  <c r="AH542" i="26"/>
  <c r="U542" i="26" s="1"/>
  <c r="AK542" i="26"/>
  <c r="B543" i="26"/>
  <c r="J543" i="26"/>
  <c r="K543" i="26"/>
  <c r="L543" i="26"/>
  <c r="M543" i="26"/>
  <c r="N543" i="26"/>
  <c r="AH543" i="26"/>
  <c r="U543" i="26" s="1"/>
  <c r="AK543" i="26"/>
  <c r="B544" i="26"/>
  <c r="J544" i="26"/>
  <c r="K544" i="26"/>
  <c r="L544" i="26"/>
  <c r="M544" i="26"/>
  <c r="N544" i="26"/>
  <c r="AI544" i="26" s="1"/>
  <c r="AJ544" i="26" s="1"/>
  <c r="AH544" i="26"/>
  <c r="U544" i="26" s="1"/>
  <c r="AK544" i="26"/>
  <c r="B545" i="26"/>
  <c r="J545" i="26"/>
  <c r="K545" i="26"/>
  <c r="L545" i="26"/>
  <c r="M545" i="26"/>
  <c r="N545" i="26"/>
  <c r="AH545" i="26"/>
  <c r="AC545" i="26" s="1"/>
  <c r="AK545" i="26"/>
  <c r="B546" i="26"/>
  <c r="J546" i="26"/>
  <c r="K546" i="26"/>
  <c r="L546" i="26"/>
  <c r="M546" i="26"/>
  <c r="N546" i="26"/>
  <c r="AI546" i="26" s="1"/>
  <c r="AJ546" i="26" s="1"/>
  <c r="U546" i="26"/>
  <c r="AH546" i="26"/>
  <c r="AC546" i="26" s="1"/>
  <c r="AK546" i="26"/>
  <c r="B547" i="26"/>
  <c r="J547" i="26"/>
  <c r="K547" i="26"/>
  <c r="L547" i="26"/>
  <c r="M547" i="26"/>
  <c r="N547" i="26"/>
  <c r="AH547" i="26"/>
  <c r="U547" i="26" s="1"/>
  <c r="AK547" i="26"/>
  <c r="B548" i="26"/>
  <c r="J548" i="26"/>
  <c r="K548" i="26"/>
  <c r="L548" i="26"/>
  <c r="M548" i="26"/>
  <c r="N548" i="26"/>
  <c r="AH548" i="26"/>
  <c r="U548" i="26" s="1"/>
  <c r="AK548" i="26"/>
  <c r="B549" i="26"/>
  <c r="J549" i="26"/>
  <c r="K549" i="26"/>
  <c r="L549" i="26"/>
  <c r="M549" i="26"/>
  <c r="N549" i="26"/>
  <c r="AI549" i="26" s="1"/>
  <c r="AJ549" i="26" s="1"/>
  <c r="AH549" i="26"/>
  <c r="U549" i="26" s="1"/>
  <c r="AK549" i="26"/>
  <c r="B550" i="26"/>
  <c r="J550" i="26"/>
  <c r="K550" i="26"/>
  <c r="L550" i="26"/>
  <c r="M550" i="26"/>
  <c r="N550" i="26"/>
  <c r="S550" i="26" s="1"/>
  <c r="AH550" i="26"/>
  <c r="U550" i="26" s="1"/>
  <c r="AK550" i="26"/>
  <c r="B551" i="26"/>
  <c r="J551" i="26"/>
  <c r="K551" i="26"/>
  <c r="L551" i="26"/>
  <c r="M551" i="26"/>
  <c r="N551" i="26"/>
  <c r="AA551" i="26" s="1"/>
  <c r="AH551" i="26"/>
  <c r="AC551" i="26" s="1"/>
  <c r="AK551" i="26"/>
  <c r="B552" i="26"/>
  <c r="J552" i="26"/>
  <c r="K552" i="26"/>
  <c r="L552" i="26"/>
  <c r="M552" i="26"/>
  <c r="N552" i="26"/>
  <c r="AH552" i="26"/>
  <c r="AC552" i="26" s="1"/>
  <c r="AK552" i="26"/>
  <c r="B553" i="26"/>
  <c r="J553" i="26"/>
  <c r="K553" i="26"/>
  <c r="L553" i="26"/>
  <c r="M553" i="26"/>
  <c r="N553" i="26"/>
  <c r="AA553" i="26" s="1"/>
  <c r="AH553" i="26"/>
  <c r="U553" i="26" s="1"/>
  <c r="AK553" i="26"/>
  <c r="B554" i="26"/>
  <c r="J554" i="26"/>
  <c r="K554" i="26"/>
  <c r="L554" i="26"/>
  <c r="M554" i="26"/>
  <c r="N554" i="26"/>
  <c r="AA554" i="26" s="1"/>
  <c r="AH554" i="26"/>
  <c r="AK554" i="26"/>
  <c r="B555" i="26"/>
  <c r="J555" i="26"/>
  <c r="K555" i="26"/>
  <c r="L555" i="26"/>
  <c r="M555" i="26"/>
  <c r="N555" i="26"/>
  <c r="S555" i="26" s="1"/>
  <c r="AH555" i="26"/>
  <c r="U555" i="26" s="1"/>
  <c r="AK555" i="26"/>
  <c r="B556" i="26"/>
  <c r="J556" i="26"/>
  <c r="K556" i="26"/>
  <c r="L556" i="26"/>
  <c r="M556" i="26"/>
  <c r="N556" i="26"/>
  <c r="AI556" i="26" s="1"/>
  <c r="AJ556" i="26" s="1"/>
  <c r="AH556" i="26"/>
  <c r="AK556" i="26"/>
  <c r="B557" i="26"/>
  <c r="J557" i="26"/>
  <c r="K557" i="26"/>
  <c r="L557" i="26"/>
  <c r="M557" i="26"/>
  <c r="N557" i="26"/>
  <c r="AH557" i="26"/>
  <c r="AC557" i="26" s="1"/>
  <c r="AK557" i="26"/>
  <c r="B558" i="26"/>
  <c r="J558" i="26"/>
  <c r="K558" i="26"/>
  <c r="L558" i="26"/>
  <c r="M558" i="26"/>
  <c r="N558" i="26"/>
  <c r="AI558" i="26" s="1"/>
  <c r="AJ558" i="26" s="1"/>
  <c r="AH558" i="26"/>
  <c r="AK558" i="26"/>
  <c r="B559" i="26"/>
  <c r="J559" i="26"/>
  <c r="K559" i="26"/>
  <c r="L559" i="26"/>
  <c r="M559" i="26"/>
  <c r="N559" i="26"/>
  <c r="AA559" i="26" s="1"/>
  <c r="AH559" i="26"/>
  <c r="U559" i="26" s="1"/>
  <c r="AK559" i="26"/>
  <c r="B560" i="26"/>
  <c r="J560" i="26"/>
  <c r="K560" i="26"/>
  <c r="L560" i="26"/>
  <c r="M560" i="26"/>
  <c r="N560" i="26"/>
  <c r="S560" i="26" s="1"/>
  <c r="AH560" i="26"/>
  <c r="AK560" i="26"/>
  <c r="B561" i="26"/>
  <c r="J561" i="26"/>
  <c r="K561" i="26"/>
  <c r="L561" i="26"/>
  <c r="M561" i="26"/>
  <c r="N561" i="26"/>
  <c r="S561" i="26" s="1"/>
  <c r="AH561" i="26"/>
  <c r="AK561" i="26"/>
  <c r="B562" i="26"/>
  <c r="J562" i="26"/>
  <c r="K562" i="26"/>
  <c r="L562" i="26"/>
  <c r="M562" i="26"/>
  <c r="N562" i="26"/>
  <c r="AH562" i="26"/>
  <c r="AI562" i="26"/>
  <c r="AJ562" i="26" s="1"/>
  <c r="AK562" i="26"/>
  <c r="B563" i="26"/>
  <c r="J563" i="26"/>
  <c r="K563" i="26"/>
  <c r="L563" i="26"/>
  <c r="M563" i="26"/>
  <c r="N563" i="26"/>
  <c r="AH563" i="26"/>
  <c r="AC563" i="26" s="1"/>
  <c r="AK563" i="26"/>
  <c r="B564" i="26"/>
  <c r="J564" i="26"/>
  <c r="K564" i="26"/>
  <c r="L564" i="26"/>
  <c r="M564" i="26"/>
  <c r="N564" i="26"/>
  <c r="AI564" i="26" s="1"/>
  <c r="AJ564" i="26" s="1"/>
  <c r="AH564" i="26"/>
  <c r="AC564" i="26" s="1"/>
  <c r="AK564" i="26"/>
  <c r="B565" i="26"/>
  <c r="J565" i="26"/>
  <c r="K565" i="26"/>
  <c r="L565" i="26"/>
  <c r="M565" i="26"/>
  <c r="N565" i="26"/>
  <c r="AA565" i="26" s="1"/>
  <c r="AH565" i="26"/>
  <c r="U565" i="26" s="1"/>
  <c r="AK565" i="26"/>
  <c r="B566" i="26"/>
  <c r="J566" i="26"/>
  <c r="K566" i="26"/>
  <c r="L566" i="26"/>
  <c r="M566" i="26"/>
  <c r="N566" i="26"/>
  <c r="S566" i="26" s="1"/>
  <c r="AH566" i="26"/>
  <c r="AK566" i="26"/>
  <c r="B567" i="26"/>
  <c r="J567" i="26"/>
  <c r="K567" i="26"/>
  <c r="L567" i="26"/>
  <c r="M567" i="26"/>
  <c r="N567" i="26"/>
  <c r="AH567" i="26"/>
  <c r="U567" i="26" s="1"/>
  <c r="AK567" i="26"/>
  <c r="B568" i="26"/>
  <c r="J568" i="26"/>
  <c r="K568" i="26"/>
  <c r="L568" i="26"/>
  <c r="M568" i="26"/>
  <c r="N568" i="26"/>
  <c r="AH568" i="26"/>
  <c r="AK568" i="26"/>
  <c r="B569" i="26"/>
  <c r="J569" i="26"/>
  <c r="K569" i="26"/>
  <c r="L569" i="26"/>
  <c r="M569" i="26"/>
  <c r="N569" i="26"/>
  <c r="AI569" i="26" s="1"/>
  <c r="AJ569" i="26" s="1"/>
  <c r="AH569" i="26"/>
  <c r="AK569" i="26"/>
  <c r="B570" i="26"/>
  <c r="J570" i="26"/>
  <c r="K570" i="26"/>
  <c r="L570" i="26"/>
  <c r="M570" i="26"/>
  <c r="N570" i="26"/>
  <c r="AH570" i="26"/>
  <c r="AK570" i="26"/>
  <c r="B571" i="26"/>
  <c r="J571" i="26"/>
  <c r="K571" i="26"/>
  <c r="L571" i="26"/>
  <c r="M571" i="26"/>
  <c r="N571" i="26"/>
  <c r="AH571" i="26"/>
  <c r="AK571" i="26"/>
  <c r="B572" i="26"/>
  <c r="J572" i="26"/>
  <c r="K572" i="26"/>
  <c r="L572" i="26"/>
  <c r="M572" i="26"/>
  <c r="N572" i="26"/>
  <c r="AI572" i="26" s="1"/>
  <c r="AJ572" i="26" s="1"/>
  <c r="AH572" i="26"/>
  <c r="AK572" i="26"/>
  <c r="B573" i="26"/>
  <c r="J573" i="26"/>
  <c r="K573" i="26"/>
  <c r="L573" i="26"/>
  <c r="M573" i="26"/>
  <c r="N573" i="26"/>
  <c r="AH573" i="26"/>
  <c r="U573" i="26" s="1"/>
  <c r="AK573" i="26"/>
  <c r="B574" i="26"/>
  <c r="J574" i="26"/>
  <c r="K574" i="26"/>
  <c r="L574" i="26"/>
  <c r="M574" i="26"/>
  <c r="N574" i="26"/>
  <c r="AH574" i="26"/>
  <c r="AK574" i="26"/>
  <c r="B575" i="26"/>
  <c r="J575" i="26"/>
  <c r="K575" i="26"/>
  <c r="L575" i="26"/>
  <c r="M575" i="26"/>
  <c r="N575" i="26"/>
  <c r="AI575" i="26" s="1"/>
  <c r="AJ575" i="26" s="1"/>
  <c r="AH575" i="26"/>
  <c r="AC575" i="26" s="1"/>
  <c r="AK575" i="26"/>
  <c r="B576" i="26"/>
  <c r="J576" i="26"/>
  <c r="K576" i="26"/>
  <c r="L576" i="26"/>
  <c r="M576" i="26"/>
  <c r="N576" i="26"/>
  <c r="AI576" i="26" s="1"/>
  <c r="AJ576" i="26" s="1"/>
  <c r="S576" i="26"/>
  <c r="AH576" i="26"/>
  <c r="AK576" i="26"/>
  <c r="B577" i="26"/>
  <c r="J577" i="26"/>
  <c r="K577" i="26"/>
  <c r="L577" i="26"/>
  <c r="M577" i="26"/>
  <c r="N577" i="26"/>
  <c r="AH577" i="26"/>
  <c r="AK577" i="26"/>
  <c r="B578" i="26"/>
  <c r="J578" i="26"/>
  <c r="K578" i="26"/>
  <c r="L578" i="26"/>
  <c r="M578" i="26"/>
  <c r="N578" i="26"/>
  <c r="AH578" i="26"/>
  <c r="AK578" i="26"/>
  <c r="B579" i="26"/>
  <c r="J579" i="26"/>
  <c r="K579" i="26"/>
  <c r="L579" i="26"/>
  <c r="M579" i="26"/>
  <c r="N579" i="26"/>
  <c r="AI579" i="26" s="1"/>
  <c r="AJ579" i="26" s="1"/>
  <c r="AH579" i="26"/>
  <c r="AK579" i="26"/>
  <c r="B580" i="26"/>
  <c r="J580" i="26"/>
  <c r="K580" i="26"/>
  <c r="L580" i="26"/>
  <c r="M580" i="26"/>
  <c r="N580" i="26"/>
  <c r="AA580" i="26" s="1"/>
  <c r="AH580" i="26"/>
  <c r="AC580" i="26" s="1"/>
  <c r="AK580" i="26"/>
  <c r="B581" i="26"/>
  <c r="J581" i="26"/>
  <c r="K581" i="26"/>
  <c r="L581" i="26"/>
  <c r="M581" i="26"/>
  <c r="N581" i="26"/>
  <c r="AI581" i="26" s="1"/>
  <c r="AJ581" i="26" s="1"/>
  <c r="AH581" i="26"/>
  <c r="AC581" i="26" s="1"/>
  <c r="AK581" i="26"/>
  <c r="B582" i="26"/>
  <c r="J582" i="26"/>
  <c r="K582" i="26"/>
  <c r="L582" i="26"/>
  <c r="M582" i="26"/>
  <c r="N582" i="26"/>
  <c r="AI582" i="26" s="1"/>
  <c r="AJ582" i="26" s="1"/>
  <c r="AH582" i="26"/>
  <c r="U582" i="26" s="1"/>
  <c r="AK582" i="26"/>
  <c r="B583" i="26"/>
  <c r="J583" i="26"/>
  <c r="K583" i="26"/>
  <c r="L583" i="26"/>
  <c r="M583" i="26"/>
  <c r="N583" i="26"/>
  <c r="AA583" i="26" s="1"/>
  <c r="AH583" i="26"/>
  <c r="AK583" i="26"/>
  <c r="B584" i="26"/>
  <c r="J584" i="26"/>
  <c r="K584" i="26"/>
  <c r="L584" i="26"/>
  <c r="M584" i="26"/>
  <c r="N584" i="26"/>
  <c r="AH584" i="26"/>
  <c r="AK584" i="26"/>
  <c r="B585" i="26"/>
  <c r="J585" i="26"/>
  <c r="K585" i="26"/>
  <c r="L585" i="26"/>
  <c r="M585" i="26"/>
  <c r="N585" i="26"/>
  <c r="AH585" i="26"/>
  <c r="AK585" i="26"/>
  <c r="B586" i="26"/>
  <c r="J586" i="26"/>
  <c r="K586" i="26"/>
  <c r="L586" i="26"/>
  <c r="M586" i="26"/>
  <c r="N586" i="26"/>
  <c r="AH586" i="26"/>
  <c r="AK586" i="26"/>
  <c r="B587" i="26"/>
  <c r="J587" i="26"/>
  <c r="K587" i="26"/>
  <c r="L587" i="26"/>
  <c r="M587" i="26"/>
  <c r="N587" i="26"/>
  <c r="AI587" i="26" s="1"/>
  <c r="AJ587" i="26" s="1"/>
  <c r="AH587" i="26"/>
  <c r="AK587" i="26"/>
  <c r="B588" i="26"/>
  <c r="J588" i="26"/>
  <c r="K588" i="26"/>
  <c r="L588" i="26"/>
  <c r="M588" i="26"/>
  <c r="N588" i="26"/>
  <c r="AI588" i="26" s="1"/>
  <c r="AJ588" i="26" s="1"/>
  <c r="AH588" i="26"/>
  <c r="AK588" i="26"/>
  <c r="B589" i="26"/>
  <c r="J589" i="26"/>
  <c r="K589" i="26"/>
  <c r="L589" i="26"/>
  <c r="M589" i="26"/>
  <c r="N589" i="26"/>
  <c r="S589" i="26" s="1"/>
  <c r="AH589" i="26"/>
  <c r="AK589" i="26"/>
  <c r="B590" i="26"/>
  <c r="J590" i="26"/>
  <c r="K590" i="26"/>
  <c r="L590" i="26"/>
  <c r="M590" i="26"/>
  <c r="N590" i="26"/>
  <c r="AH590" i="26"/>
  <c r="AK590" i="26"/>
  <c r="B591" i="26"/>
  <c r="J591" i="26"/>
  <c r="K591" i="26"/>
  <c r="L591" i="26"/>
  <c r="M591" i="26"/>
  <c r="N591" i="26"/>
  <c r="AA591" i="26" s="1"/>
  <c r="AH591" i="26"/>
  <c r="AK591" i="26"/>
  <c r="B592" i="26"/>
  <c r="J592" i="26"/>
  <c r="K592" i="26"/>
  <c r="L592" i="26"/>
  <c r="M592" i="26"/>
  <c r="N592" i="26"/>
  <c r="AH592" i="26"/>
  <c r="AC592" i="26" s="1"/>
  <c r="AK592" i="26"/>
  <c r="B593" i="26"/>
  <c r="J593" i="26"/>
  <c r="K593" i="26"/>
  <c r="L593" i="26"/>
  <c r="M593" i="26"/>
  <c r="N593" i="26"/>
  <c r="S593" i="26" s="1"/>
  <c r="AH593" i="26"/>
  <c r="U593" i="26" s="1"/>
  <c r="AK593" i="26"/>
  <c r="B594" i="26"/>
  <c r="J594" i="26"/>
  <c r="K594" i="26"/>
  <c r="L594" i="26"/>
  <c r="M594" i="26"/>
  <c r="N594" i="26"/>
  <c r="S594" i="26" s="1"/>
  <c r="AH594" i="26"/>
  <c r="AC594" i="26" s="1"/>
  <c r="AK594" i="26"/>
  <c r="B595" i="26"/>
  <c r="J595" i="26"/>
  <c r="K595" i="26"/>
  <c r="L595" i="26"/>
  <c r="M595" i="26"/>
  <c r="N595" i="26"/>
  <c r="AH595" i="26"/>
  <c r="AK595" i="26"/>
  <c r="B596" i="26"/>
  <c r="J596" i="26"/>
  <c r="K596" i="26"/>
  <c r="L596" i="26"/>
  <c r="M596" i="26"/>
  <c r="N596" i="26"/>
  <c r="S596" i="26" s="1"/>
  <c r="AH596" i="26"/>
  <c r="AK596" i="26"/>
  <c r="B597" i="26"/>
  <c r="J597" i="26"/>
  <c r="K597" i="26"/>
  <c r="L597" i="26"/>
  <c r="M597" i="26"/>
  <c r="N597" i="26"/>
  <c r="S597" i="26" s="1"/>
  <c r="AH597" i="26"/>
  <c r="U597" i="26" s="1"/>
  <c r="AK597" i="26"/>
  <c r="B598" i="26"/>
  <c r="J598" i="26"/>
  <c r="K598" i="26"/>
  <c r="L598" i="26"/>
  <c r="M598" i="26"/>
  <c r="N598" i="26"/>
  <c r="AH598" i="26"/>
  <c r="AC598" i="26" s="1"/>
  <c r="AK598" i="26"/>
  <c r="B599" i="26"/>
  <c r="J599" i="26"/>
  <c r="K599" i="26"/>
  <c r="L599" i="26"/>
  <c r="M599" i="26"/>
  <c r="N599" i="26"/>
  <c r="AH599" i="26"/>
  <c r="AC599" i="26" s="1"/>
  <c r="AK599" i="26"/>
  <c r="B600" i="26"/>
  <c r="J600" i="26"/>
  <c r="K600" i="26"/>
  <c r="L600" i="26"/>
  <c r="M600" i="26"/>
  <c r="N600" i="26"/>
  <c r="AH600" i="26"/>
  <c r="AK600" i="26"/>
  <c r="B601" i="26"/>
  <c r="J601" i="26"/>
  <c r="K601" i="26"/>
  <c r="L601" i="26"/>
  <c r="M601" i="26"/>
  <c r="N601" i="26"/>
  <c r="S601" i="26" s="1"/>
  <c r="AH601" i="26"/>
  <c r="AK601" i="26"/>
  <c r="B602" i="26"/>
  <c r="J602" i="26"/>
  <c r="K602" i="26"/>
  <c r="L602" i="26"/>
  <c r="M602" i="26"/>
  <c r="N602" i="26"/>
  <c r="AA602" i="26" s="1"/>
  <c r="AH602" i="26"/>
  <c r="AK602" i="26"/>
  <c r="B603" i="26"/>
  <c r="J603" i="26"/>
  <c r="K603" i="26"/>
  <c r="L603" i="26"/>
  <c r="M603" i="26"/>
  <c r="N603" i="26"/>
  <c r="AH603" i="26"/>
  <c r="U603" i="26" s="1"/>
  <c r="AK603" i="26"/>
  <c r="B604" i="26"/>
  <c r="J604" i="26"/>
  <c r="K604" i="26"/>
  <c r="L604" i="26"/>
  <c r="M604" i="26"/>
  <c r="N604" i="26"/>
  <c r="AI604" i="26" s="1"/>
  <c r="AJ604" i="26" s="1"/>
  <c r="AH604" i="26"/>
  <c r="U604" i="26" s="1"/>
  <c r="AK604" i="26"/>
  <c r="B605" i="26"/>
  <c r="J605" i="26"/>
  <c r="K605" i="26"/>
  <c r="L605" i="26"/>
  <c r="M605" i="26"/>
  <c r="N605" i="26"/>
  <c r="AI605" i="26" s="1"/>
  <c r="AJ605" i="26" s="1"/>
  <c r="AH605" i="26"/>
  <c r="U605" i="26" s="1"/>
  <c r="AK605" i="26"/>
  <c r="B606" i="26"/>
  <c r="J606" i="26"/>
  <c r="K606" i="26"/>
  <c r="L606" i="26"/>
  <c r="M606" i="26"/>
  <c r="N606" i="26"/>
  <c r="AH606" i="26"/>
  <c r="AK606" i="26"/>
  <c r="B607" i="26"/>
  <c r="J607" i="26"/>
  <c r="K607" i="26"/>
  <c r="L607" i="26"/>
  <c r="M607" i="26"/>
  <c r="N607" i="26"/>
  <c r="S607" i="26" s="1"/>
  <c r="AH607" i="26"/>
  <c r="AK607" i="26"/>
  <c r="B608" i="26"/>
  <c r="J608" i="26"/>
  <c r="K608" i="26"/>
  <c r="L608" i="26"/>
  <c r="M608" i="26"/>
  <c r="N608" i="26"/>
  <c r="AH608" i="26"/>
  <c r="AK608" i="26"/>
  <c r="B609" i="26"/>
  <c r="J609" i="26"/>
  <c r="K609" i="26"/>
  <c r="L609" i="26"/>
  <c r="M609" i="26"/>
  <c r="N609" i="26"/>
  <c r="AH609" i="26"/>
  <c r="U609" i="26" s="1"/>
  <c r="AK609" i="26"/>
  <c r="B610" i="26"/>
  <c r="J610" i="26"/>
  <c r="K610" i="26"/>
  <c r="L610" i="26"/>
  <c r="M610" i="26"/>
  <c r="N610" i="26"/>
  <c r="AI610" i="26" s="1"/>
  <c r="AJ610" i="26" s="1"/>
  <c r="AH610" i="26"/>
  <c r="AC610" i="26" s="1"/>
  <c r="AK610" i="26"/>
  <c r="B611" i="26"/>
  <c r="J611" i="26"/>
  <c r="K611" i="26"/>
  <c r="L611" i="26"/>
  <c r="M611" i="26"/>
  <c r="N611" i="26"/>
  <c r="AI611" i="26" s="1"/>
  <c r="AJ611" i="26" s="1"/>
  <c r="AH611" i="26"/>
  <c r="AC611" i="26" s="1"/>
  <c r="AK611" i="26"/>
  <c r="B612" i="26"/>
  <c r="J612" i="26"/>
  <c r="K612" i="26"/>
  <c r="L612" i="26"/>
  <c r="M612" i="26"/>
  <c r="N612" i="26"/>
  <c r="AI612" i="26" s="1"/>
  <c r="AJ612" i="26" s="1"/>
  <c r="AH612" i="26"/>
  <c r="U612" i="26" s="1"/>
  <c r="AK612" i="26"/>
  <c r="B613" i="26"/>
  <c r="J613" i="26"/>
  <c r="K613" i="26"/>
  <c r="L613" i="26"/>
  <c r="M613" i="26"/>
  <c r="N613" i="26"/>
  <c r="S613" i="26" s="1"/>
  <c r="AH613" i="26"/>
  <c r="AK613" i="26"/>
  <c r="B614" i="26"/>
  <c r="J614" i="26"/>
  <c r="K614" i="26"/>
  <c r="L614" i="26"/>
  <c r="M614" i="26"/>
  <c r="N614" i="26"/>
  <c r="S614" i="26" s="1"/>
  <c r="AH614" i="26"/>
  <c r="AK614" i="26"/>
  <c r="B615" i="26"/>
  <c r="J615" i="26"/>
  <c r="K615" i="26"/>
  <c r="L615" i="26"/>
  <c r="M615" i="26"/>
  <c r="N615" i="26"/>
  <c r="AH615" i="26"/>
  <c r="U615" i="26" s="1"/>
  <c r="AK615" i="26"/>
  <c r="B616" i="26"/>
  <c r="J616" i="26"/>
  <c r="K616" i="26"/>
  <c r="L616" i="26"/>
  <c r="M616" i="26"/>
  <c r="N616" i="26"/>
  <c r="AA616" i="26" s="1"/>
  <c r="AH616" i="26"/>
  <c r="U616" i="26" s="1"/>
  <c r="AK616" i="26"/>
  <c r="B617" i="26"/>
  <c r="J617" i="26"/>
  <c r="K617" i="26"/>
  <c r="L617" i="26"/>
  <c r="M617" i="26"/>
  <c r="N617" i="26"/>
  <c r="AH617" i="26"/>
  <c r="U617" i="26" s="1"/>
  <c r="AK617" i="26"/>
  <c r="B618" i="26"/>
  <c r="J618" i="26"/>
  <c r="K618" i="26"/>
  <c r="L618" i="26"/>
  <c r="M618" i="26"/>
  <c r="N618" i="26"/>
  <c r="AH618" i="26"/>
  <c r="AC618" i="26" s="1"/>
  <c r="AK618" i="26"/>
  <c r="B619" i="26"/>
  <c r="J619" i="26"/>
  <c r="K619" i="26"/>
  <c r="L619" i="26"/>
  <c r="M619" i="26"/>
  <c r="N619" i="26"/>
  <c r="S619" i="26" s="1"/>
  <c r="AH619" i="26"/>
  <c r="AK619" i="26"/>
  <c r="B620" i="26"/>
  <c r="J620" i="26"/>
  <c r="K620" i="26"/>
  <c r="L620" i="26"/>
  <c r="M620" i="26"/>
  <c r="N620" i="26"/>
  <c r="S620" i="26" s="1"/>
  <c r="AA620" i="26"/>
  <c r="AH620" i="26"/>
  <c r="AK620" i="26"/>
  <c r="B621" i="26"/>
  <c r="J621" i="26"/>
  <c r="K621" i="26"/>
  <c r="L621" i="26"/>
  <c r="M621" i="26"/>
  <c r="N621" i="26"/>
  <c r="AI621" i="26" s="1"/>
  <c r="AJ621" i="26" s="1"/>
  <c r="AH621" i="26"/>
  <c r="AK621" i="26"/>
  <c r="B622" i="26"/>
  <c r="J622" i="26"/>
  <c r="K622" i="26"/>
  <c r="L622" i="26"/>
  <c r="M622" i="26"/>
  <c r="N622" i="26"/>
  <c r="AA622" i="26" s="1"/>
  <c r="AH622" i="26"/>
  <c r="U622" i="26" s="1"/>
  <c r="AK622" i="26"/>
  <c r="B623" i="26"/>
  <c r="J623" i="26"/>
  <c r="K623" i="26"/>
  <c r="L623" i="26"/>
  <c r="M623" i="26"/>
  <c r="N623" i="26"/>
  <c r="AI623" i="26" s="1"/>
  <c r="AJ623" i="26" s="1"/>
  <c r="AH623" i="26"/>
  <c r="AC623" i="26" s="1"/>
  <c r="AK623" i="26"/>
  <c r="B624" i="26"/>
  <c r="J624" i="26"/>
  <c r="K624" i="26"/>
  <c r="L624" i="26"/>
  <c r="M624" i="26"/>
  <c r="N624" i="26"/>
  <c r="AI624" i="26" s="1"/>
  <c r="AJ624" i="26" s="1"/>
  <c r="AH624" i="26"/>
  <c r="U624" i="26" s="1"/>
  <c r="AK624" i="26"/>
  <c r="B625" i="26"/>
  <c r="J625" i="26"/>
  <c r="K625" i="26"/>
  <c r="L625" i="26"/>
  <c r="M625" i="26"/>
  <c r="N625" i="26"/>
  <c r="S625" i="26" s="1"/>
  <c r="AH625" i="26"/>
  <c r="AK625" i="26"/>
  <c r="B626" i="26"/>
  <c r="J626" i="26"/>
  <c r="K626" i="26"/>
  <c r="L626" i="26"/>
  <c r="M626" i="26"/>
  <c r="N626" i="26"/>
  <c r="S626" i="26" s="1"/>
  <c r="AH626" i="26"/>
  <c r="AK626" i="26"/>
  <c r="B627" i="26"/>
  <c r="J627" i="26"/>
  <c r="K627" i="26"/>
  <c r="L627" i="26"/>
  <c r="M627" i="26"/>
  <c r="N627" i="26"/>
  <c r="S627" i="26" s="1"/>
  <c r="AH627" i="26"/>
  <c r="U627" i="26" s="1"/>
  <c r="AK627" i="26"/>
  <c r="B628" i="26"/>
  <c r="J628" i="26"/>
  <c r="K628" i="26"/>
  <c r="L628" i="26"/>
  <c r="M628" i="26"/>
  <c r="N628" i="26"/>
  <c r="S628" i="26" s="1"/>
  <c r="AH628" i="26"/>
  <c r="U628" i="26" s="1"/>
  <c r="AK628" i="26"/>
  <c r="B629" i="26"/>
  <c r="J629" i="26"/>
  <c r="K629" i="26"/>
  <c r="L629" i="26"/>
  <c r="M629" i="26"/>
  <c r="N629" i="26"/>
  <c r="AI629" i="26" s="1"/>
  <c r="AJ629" i="26" s="1"/>
  <c r="AH629" i="26"/>
  <c r="AK629" i="26"/>
  <c r="B630" i="26"/>
  <c r="J630" i="26"/>
  <c r="K630" i="26"/>
  <c r="L630" i="26"/>
  <c r="M630" i="26"/>
  <c r="N630" i="26"/>
  <c r="AI630" i="26" s="1"/>
  <c r="AJ630" i="26" s="1"/>
  <c r="AH630" i="26"/>
  <c r="U630" i="26" s="1"/>
  <c r="AK630" i="26"/>
  <c r="B631" i="26"/>
  <c r="J631" i="26"/>
  <c r="K631" i="26"/>
  <c r="L631" i="26"/>
  <c r="M631" i="26"/>
  <c r="N631" i="26"/>
  <c r="S631" i="26" s="1"/>
  <c r="AH631" i="26"/>
  <c r="AK631" i="26"/>
  <c r="B632" i="26"/>
  <c r="J632" i="26"/>
  <c r="K632" i="26"/>
  <c r="L632" i="26"/>
  <c r="M632" i="26"/>
  <c r="N632" i="26"/>
  <c r="AH632" i="26"/>
  <c r="AK632" i="26"/>
  <c r="B633" i="26"/>
  <c r="J633" i="26"/>
  <c r="K633" i="26"/>
  <c r="L633" i="26"/>
  <c r="M633" i="26"/>
  <c r="N633" i="26"/>
  <c r="AI633" i="26" s="1"/>
  <c r="AJ633" i="26" s="1"/>
  <c r="AA633" i="26"/>
  <c r="AH633" i="26"/>
  <c r="AK633" i="26"/>
  <c r="B634" i="26"/>
  <c r="J634" i="26"/>
  <c r="K634" i="26"/>
  <c r="L634" i="26"/>
  <c r="M634" i="26"/>
  <c r="N634" i="26"/>
  <c r="S634" i="26" s="1"/>
  <c r="AH634" i="26"/>
  <c r="AK634" i="26"/>
  <c r="B635" i="26"/>
  <c r="J635" i="26"/>
  <c r="K635" i="26"/>
  <c r="L635" i="26"/>
  <c r="M635" i="26"/>
  <c r="N635" i="26"/>
  <c r="AA635" i="26" s="1"/>
  <c r="AH635" i="26"/>
  <c r="AK635" i="26"/>
  <c r="B636" i="26"/>
  <c r="J636" i="26"/>
  <c r="K636" i="26"/>
  <c r="L636" i="26"/>
  <c r="M636" i="26"/>
  <c r="N636" i="26"/>
  <c r="S636" i="26" s="1"/>
  <c r="AH636" i="26"/>
  <c r="U636" i="26" s="1"/>
  <c r="AK636" i="26"/>
  <c r="B637" i="26"/>
  <c r="J637" i="26"/>
  <c r="K637" i="26"/>
  <c r="L637" i="26"/>
  <c r="M637" i="26"/>
  <c r="N637" i="26"/>
  <c r="AH637" i="26"/>
  <c r="AC637" i="26" s="1"/>
  <c r="AK637" i="26"/>
  <c r="B638" i="26"/>
  <c r="J638" i="26"/>
  <c r="K638" i="26"/>
  <c r="L638" i="26"/>
  <c r="M638" i="26"/>
  <c r="N638" i="26"/>
  <c r="AH638" i="26"/>
  <c r="AK638" i="26"/>
  <c r="B639" i="26"/>
  <c r="J639" i="26"/>
  <c r="K639" i="26"/>
  <c r="L639" i="26"/>
  <c r="M639" i="26"/>
  <c r="N639" i="26"/>
  <c r="S639" i="26" s="1"/>
  <c r="AH639" i="26"/>
  <c r="U639" i="26" s="1"/>
  <c r="AK639" i="26"/>
  <c r="B640" i="26"/>
  <c r="J640" i="26"/>
  <c r="K640" i="26"/>
  <c r="L640" i="26"/>
  <c r="M640" i="26"/>
  <c r="N640" i="26"/>
  <c r="AA640" i="26" s="1"/>
  <c r="AH640" i="26"/>
  <c r="U640" i="26" s="1"/>
  <c r="AK640" i="26"/>
  <c r="B641" i="26"/>
  <c r="J641" i="26"/>
  <c r="K641" i="26"/>
  <c r="L641" i="26"/>
  <c r="M641" i="26"/>
  <c r="N641" i="26"/>
  <c r="S641" i="26" s="1"/>
  <c r="AH641" i="26"/>
  <c r="U641" i="26" s="1"/>
  <c r="AK641" i="26"/>
  <c r="B642" i="26"/>
  <c r="J642" i="26"/>
  <c r="K642" i="26"/>
  <c r="L642" i="26"/>
  <c r="M642" i="26"/>
  <c r="N642" i="26"/>
  <c r="S642" i="26" s="1"/>
  <c r="AH642" i="26"/>
  <c r="AK642" i="26"/>
  <c r="B643" i="26"/>
  <c r="J643" i="26"/>
  <c r="K643" i="26"/>
  <c r="L643" i="26"/>
  <c r="M643" i="26"/>
  <c r="N643" i="26"/>
  <c r="AI643" i="26" s="1"/>
  <c r="AJ643" i="26" s="1"/>
  <c r="AH643" i="26"/>
  <c r="AK643" i="26"/>
  <c r="B644" i="26"/>
  <c r="J644" i="26"/>
  <c r="K644" i="26"/>
  <c r="L644" i="26"/>
  <c r="M644" i="26"/>
  <c r="N644" i="26"/>
  <c r="AH644" i="26"/>
  <c r="AK644" i="26"/>
  <c r="B645" i="26"/>
  <c r="J645" i="26"/>
  <c r="K645" i="26"/>
  <c r="L645" i="26"/>
  <c r="M645" i="26"/>
  <c r="N645" i="26"/>
  <c r="AH645" i="26"/>
  <c r="AK645" i="26"/>
  <c r="B646" i="26"/>
  <c r="J646" i="26"/>
  <c r="K646" i="26"/>
  <c r="L646" i="26"/>
  <c r="M646" i="26"/>
  <c r="N646" i="26"/>
  <c r="S646" i="26" s="1"/>
  <c r="AH646" i="26"/>
  <c r="U646" i="26" s="1"/>
  <c r="AK646" i="26"/>
  <c r="B647" i="26"/>
  <c r="J647" i="26"/>
  <c r="K647" i="26"/>
  <c r="L647" i="26"/>
  <c r="M647" i="26"/>
  <c r="N647" i="26"/>
  <c r="AA647" i="26" s="1"/>
  <c r="AH647" i="26"/>
  <c r="AK647" i="26"/>
  <c r="B648" i="26"/>
  <c r="J648" i="26"/>
  <c r="K648" i="26"/>
  <c r="L648" i="26"/>
  <c r="M648" i="26"/>
  <c r="N648" i="26"/>
  <c r="S648" i="26" s="1"/>
  <c r="AH648" i="26"/>
  <c r="U648" i="26" s="1"/>
  <c r="AK648" i="26"/>
  <c r="B649" i="26"/>
  <c r="J649" i="26"/>
  <c r="K649" i="26"/>
  <c r="L649" i="26"/>
  <c r="M649" i="26"/>
  <c r="N649" i="26"/>
  <c r="AH649" i="26"/>
  <c r="AC649" i="26" s="1"/>
  <c r="AK649" i="26"/>
  <c r="B650" i="26"/>
  <c r="J650" i="26"/>
  <c r="K650" i="26"/>
  <c r="L650" i="26"/>
  <c r="M650" i="26"/>
  <c r="N650" i="26"/>
  <c r="AH650" i="26"/>
  <c r="AK650" i="26"/>
  <c r="B651" i="26"/>
  <c r="J651" i="26"/>
  <c r="K651" i="26"/>
  <c r="L651" i="26"/>
  <c r="M651" i="26"/>
  <c r="N651" i="26"/>
  <c r="AH651" i="26"/>
  <c r="U651" i="26" s="1"/>
  <c r="AK651" i="26"/>
  <c r="B652" i="26"/>
  <c r="J652" i="26"/>
  <c r="K652" i="26"/>
  <c r="L652" i="26"/>
  <c r="M652" i="26"/>
  <c r="N652" i="26"/>
  <c r="S652" i="26" s="1"/>
  <c r="AH652" i="26"/>
  <c r="U652" i="26" s="1"/>
  <c r="AK652" i="26"/>
  <c r="B653" i="26"/>
  <c r="J653" i="26"/>
  <c r="K653" i="26"/>
  <c r="L653" i="26"/>
  <c r="M653" i="26"/>
  <c r="N653" i="26"/>
  <c r="AI653" i="26" s="1"/>
  <c r="AJ653" i="26" s="1"/>
  <c r="AH653" i="26"/>
  <c r="U653" i="26" s="1"/>
  <c r="AK653" i="26"/>
  <c r="B654" i="26"/>
  <c r="J654" i="26"/>
  <c r="K654" i="26"/>
  <c r="L654" i="26"/>
  <c r="M654" i="26"/>
  <c r="N654" i="26"/>
  <c r="AA654" i="26" s="1"/>
  <c r="AH654" i="26"/>
  <c r="AK654" i="26"/>
  <c r="B655" i="26"/>
  <c r="J655" i="26"/>
  <c r="K655" i="26"/>
  <c r="L655" i="26"/>
  <c r="M655" i="26"/>
  <c r="N655" i="26"/>
  <c r="AH655" i="26"/>
  <c r="AK655" i="26"/>
  <c r="B656" i="26"/>
  <c r="J656" i="26"/>
  <c r="K656" i="26"/>
  <c r="L656" i="26"/>
  <c r="M656" i="26"/>
  <c r="N656" i="26"/>
  <c r="AI656" i="26" s="1"/>
  <c r="AJ656" i="26" s="1"/>
  <c r="AH656" i="26"/>
  <c r="AK656" i="26"/>
  <c r="B657" i="26"/>
  <c r="J657" i="26"/>
  <c r="K657" i="26"/>
  <c r="L657" i="26"/>
  <c r="M657" i="26"/>
  <c r="N657" i="26"/>
  <c r="S657" i="26" s="1"/>
  <c r="AH657" i="26"/>
  <c r="AK657" i="26"/>
  <c r="B658" i="26"/>
  <c r="J658" i="26"/>
  <c r="K658" i="26"/>
  <c r="L658" i="26"/>
  <c r="M658" i="26"/>
  <c r="N658" i="26"/>
  <c r="S658" i="26" s="1"/>
  <c r="AH658" i="26"/>
  <c r="U658" i="26" s="1"/>
  <c r="AK658" i="26"/>
  <c r="B659" i="26"/>
  <c r="J659" i="26"/>
  <c r="K659" i="26"/>
  <c r="L659" i="26"/>
  <c r="M659" i="26"/>
  <c r="N659" i="26"/>
  <c r="AH659" i="26"/>
  <c r="AC659" i="26" s="1"/>
  <c r="AK659" i="26"/>
  <c r="B660" i="26"/>
  <c r="J660" i="26"/>
  <c r="K660" i="26"/>
  <c r="L660" i="26"/>
  <c r="M660" i="26"/>
  <c r="N660" i="26"/>
  <c r="AH660" i="26"/>
  <c r="U660" i="26" s="1"/>
  <c r="AK660" i="26"/>
  <c r="B661" i="26"/>
  <c r="J661" i="26"/>
  <c r="K661" i="26"/>
  <c r="L661" i="26"/>
  <c r="M661" i="26"/>
  <c r="N661" i="26"/>
  <c r="AH661" i="26"/>
  <c r="AK661" i="26"/>
  <c r="B662" i="26"/>
  <c r="J662" i="26"/>
  <c r="K662" i="26"/>
  <c r="L662" i="26"/>
  <c r="M662" i="26"/>
  <c r="N662" i="26"/>
  <c r="AA662" i="26" s="1"/>
  <c r="AH662" i="26"/>
  <c r="AK662" i="26"/>
  <c r="B663" i="26"/>
  <c r="J663" i="26"/>
  <c r="K663" i="26"/>
  <c r="L663" i="26"/>
  <c r="M663" i="26"/>
  <c r="N663" i="26"/>
  <c r="S663" i="26" s="1"/>
  <c r="AH663" i="26"/>
  <c r="U663" i="26" s="1"/>
  <c r="AK663" i="26"/>
  <c r="B664" i="26"/>
  <c r="J664" i="26"/>
  <c r="K664" i="26"/>
  <c r="L664" i="26"/>
  <c r="M664" i="26"/>
  <c r="N664" i="26"/>
  <c r="AH664" i="26"/>
  <c r="AK664" i="26"/>
  <c r="B665" i="26"/>
  <c r="J665" i="26"/>
  <c r="K665" i="26"/>
  <c r="L665" i="26"/>
  <c r="M665" i="26"/>
  <c r="N665" i="26"/>
  <c r="S665" i="26" s="1"/>
  <c r="AH665" i="26"/>
  <c r="U665" i="26" s="1"/>
  <c r="AK665" i="26"/>
  <c r="B666" i="26"/>
  <c r="J666" i="26"/>
  <c r="K666" i="26"/>
  <c r="L666" i="26"/>
  <c r="M666" i="26"/>
  <c r="N666" i="26"/>
  <c r="AI666" i="26" s="1"/>
  <c r="AJ666" i="26" s="1"/>
  <c r="AH666" i="26"/>
  <c r="AK666" i="26"/>
  <c r="B667" i="26"/>
  <c r="J667" i="26"/>
  <c r="K667" i="26"/>
  <c r="L667" i="26"/>
  <c r="M667" i="26"/>
  <c r="N667" i="26"/>
  <c r="AH667" i="26"/>
  <c r="AC667" i="26" s="1"/>
  <c r="AK667" i="26"/>
  <c r="B668" i="26"/>
  <c r="J668" i="26"/>
  <c r="K668" i="26"/>
  <c r="L668" i="26"/>
  <c r="M668" i="26"/>
  <c r="N668" i="26"/>
  <c r="S668" i="26" s="1"/>
  <c r="AH668" i="26"/>
  <c r="AK668" i="26"/>
  <c r="B669" i="26"/>
  <c r="J669" i="26"/>
  <c r="K669" i="26"/>
  <c r="L669" i="26"/>
  <c r="M669" i="26"/>
  <c r="N669" i="26"/>
  <c r="S669" i="26" s="1"/>
  <c r="AH669" i="26"/>
  <c r="AK669" i="26"/>
  <c r="B670" i="26"/>
  <c r="J670" i="26"/>
  <c r="K670" i="26"/>
  <c r="L670" i="26"/>
  <c r="M670" i="26"/>
  <c r="N670" i="26"/>
  <c r="AH670" i="26"/>
  <c r="U670" i="26" s="1"/>
  <c r="AK670" i="26"/>
  <c r="B671" i="26"/>
  <c r="J671" i="26"/>
  <c r="K671" i="26"/>
  <c r="L671" i="26"/>
  <c r="M671" i="26"/>
  <c r="N671" i="26"/>
  <c r="AA671" i="26" s="1"/>
  <c r="AH671" i="26"/>
  <c r="AC671" i="26" s="1"/>
  <c r="AK671" i="26"/>
  <c r="B672" i="26"/>
  <c r="J672" i="26"/>
  <c r="K672" i="26"/>
  <c r="L672" i="26"/>
  <c r="M672" i="26"/>
  <c r="N672" i="26"/>
  <c r="AI672" i="26" s="1"/>
  <c r="AJ672" i="26" s="1"/>
  <c r="AH672" i="26"/>
  <c r="AK672" i="26"/>
  <c r="B673" i="26"/>
  <c r="J673" i="26"/>
  <c r="K673" i="26"/>
  <c r="L673" i="26"/>
  <c r="M673" i="26"/>
  <c r="N673" i="26"/>
  <c r="AH673" i="26"/>
  <c r="AC673" i="26" s="1"/>
  <c r="AK673" i="26"/>
  <c r="B674" i="26"/>
  <c r="J674" i="26"/>
  <c r="K674" i="26"/>
  <c r="L674" i="26"/>
  <c r="M674" i="26"/>
  <c r="N674" i="26"/>
  <c r="AH674" i="26"/>
  <c r="AK674" i="26"/>
  <c r="B675" i="26"/>
  <c r="J675" i="26"/>
  <c r="K675" i="26"/>
  <c r="L675" i="26"/>
  <c r="M675" i="26"/>
  <c r="N675" i="26"/>
  <c r="S675" i="26" s="1"/>
  <c r="AH675" i="26"/>
  <c r="AK675" i="26"/>
  <c r="B676" i="26"/>
  <c r="J676" i="26"/>
  <c r="K676" i="26"/>
  <c r="L676" i="26"/>
  <c r="M676" i="26"/>
  <c r="N676" i="26"/>
  <c r="S676" i="26" s="1"/>
  <c r="AH676" i="26"/>
  <c r="AK676" i="26"/>
  <c r="B677" i="26"/>
  <c r="J677" i="26"/>
  <c r="K677" i="26"/>
  <c r="L677" i="26"/>
  <c r="M677" i="26"/>
  <c r="N677" i="26"/>
  <c r="AA677" i="26" s="1"/>
  <c r="AH677" i="26"/>
  <c r="AK677" i="26"/>
  <c r="B678" i="26"/>
  <c r="J678" i="26"/>
  <c r="K678" i="26"/>
  <c r="L678" i="26"/>
  <c r="M678" i="26"/>
  <c r="N678" i="26"/>
  <c r="AI678" i="26" s="1"/>
  <c r="AJ678" i="26" s="1"/>
  <c r="AH678" i="26"/>
  <c r="AK678" i="26"/>
  <c r="B679" i="26"/>
  <c r="J679" i="26"/>
  <c r="K679" i="26"/>
  <c r="L679" i="26"/>
  <c r="M679" i="26"/>
  <c r="N679" i="26"/>
  <c r="AH679" i="26"/>
  <c r="AC679" i="26" s="1"/>
  <c r="AK679" i="26"/>
  <c r="B680" i="26"/>
  <c r="J680" i="26"/>
  <c r="K680" i="26"/>
  <c r="L680" i="26"/>
  <c r="M680" i="26"/>
  <c r="N680" i="26"/>
  <c r="S680" i="26" s="1"/>
  <c r="AH680" i="26"/>
  <c r="AK680" i="26"/>
  <c r="B681" i="26"/>
  <c r="J681" i="26"/>
  <c r="K681" i="26"/>
  <c r="L681" i="26"/>
  <c r="M681" i="26"/>
  <c r="N681" i="26"/>
  <c r="S681" i="26" s="1"/>
  <c r="AH681" i="26"/>
  <c r="AK681" i="26"/>
  <c r="B682" i="26"/>
  <c r="J682" i="26"/>
  <c r="K682" i="26"/>
  <c r="L682" i="26"/>
  <c r="M682" i="26"/>
  <c r="N682" i="26"/>
  <c r="S682" i="26" s="1"/>
  <c r="AH682" i="26"/>
  <c r="U682" i="26" s="1"/>
  <c r="AK682" i="26"/>
  <c r="B683" i="26"/>
  <c r="J683" i="26"/>
  <c r="K683" i="26"/>
  <c r="L683" i="26"/>
  <c r="M683" i="26"/>
  <c r="N683" i="26"/>
  <c r="AA683" i="26" s="1"/>
  <c r="AH683" i="26"/>
  <c r="AC683" i="26" s="1"/>
  <c r="AK683" i="26"/>
  <c r="B684" i="26"/>
  <c r="J684" i="26"/>
  <c r="K684" i="26"/>
  <c r="L684" i="26"/>
  <c r="M684" i="26"/>
  <c r="N684" i="26"/>
  <c r="AI684" i="26" s="1"/>
  <c r="AJ684" i="26" s="1"/>
  <c r="AH684" i="26"/>
  <c r="AK684" i="26"/>
  <c r="B685" i="26"/>
  <c r="J685" i="26"/>
  <c r="K685" i="26"/>
  <c r="L685" i="26"/>
  <c r="M685" i="26"/>
  <c r="N685" i="26"/>
  <c r="AH685" i="26"/>
  <c r="AK685" i="26"/>
  <c r="B686" i="26"/>
  <c r="J686" i="26"/>
  <c r="K686" i="26"/>
  <c r="L686" i="26"/>
  <c r="M686" i="26"/>
  <c r="N686" i="26"/>
  <c r="AH686" i="26"/>
  <c r="AK686" i="26"/>
  <c r="B687" i="26"/>
  <c r="J687" i="26"/>
  <c r="K687" i="26"/>
  <c r="L687" i="26"/>
  <c r="M687" i="26"/>
  <c r="N687" i="26"/>
  <c r="AA687" i="26" s="1"/>
  <c r="AH687" i="26"/>
  <c r="AK687" i="26"/>
  <c r="B688" i="26"/>
  <c r="J688" i="26"/>
  <c r="K688" i="26"/>
  <c r="L688" i="26"/>
  <c r="M688" i="26"/>
  <c r="N688" i="26"/>
  <c r="AH688" i="26"/>
  <c r="AK688" i="26"/>
  <c r="B689" i="26"/>
  <c r="J689" i="26"/>
  <c r="K689" i="26"/>
  <c r="L689" i="26"/>
  <c r="M689" i="26"/>
  <c r="N689" i="26"/>
  <c r="AA689" i="26" s="1"/>
  <c r="AH689" i="26"/>
  <c r="AK689" i="26"/>
  <c r="B690" i="26"/>
  <c r="J690" i="26"/>
  <c r="K690" i="26"/>
  <c r="L690" i="26"/>
  <c r="M690" i="26"/>
  <c r="N690" i="26"/>
  <c r="AI690" i="26" s="1"/>
  <c r="AJ690" i="26" s="1"/>
  <c r="AH690" i="26"/>
  <c r="AK690" i="26"/>
  <c r="B691" i="26"/>
  <c r="J691" i="26"/>
  <c r="K691" i="26"/>
  <c r="L691" i="26"/>
  <c r="M691" i="26"/>
  <c r="N691" i="26"/>
  <c r="AA691" i="26" s="1"/>
  <c r="AH691" i="26"/>
  <c r="AC691" i="26" s="1"/>
  <c r="AK691" i="26"/>
  <c r="B692" i="26"/>
  <c r="J692" i="26"/>
  <c r="K692" i="26"/>
  <c r="L692" i="26"/>
  <c r="M692" i="26"/>
  <c r="N692" i="26"/>
  <c r="S692" i="26" s="1"/>
  <c r="AH692" i="26"/>
  <c r="AK692" i="26"/>
  <c r="B693" i="26"/>
  <c r="J693" i="26"/>
  <c r="K693" i="26"/>
  <c r="L693" i="26"/>
  <c r="M693" i="26"/>
  <c r="N693" i="26"/>
  <c r="AH693" i="26"/>
  <c r="U693" i="26" s="1"/>
  <c r="AK693" i="26"/>
  <c r="B694" i="26"/>
  <c r="J694" i="26"/>
  <c r="K694" i="26"/>
  <c r="L694" i="26"/>
  <c r="M694" i="26"/>
  <c r="N694" i="26"/>
  <c r="AA694" i="26" s="1"/>
  <c r="AH694" i="26"/>
  <c r="AK694" i="26"/>
  <c r="B695" i="26"/>
  <c r="J695" i="26"/>
  <c r="K695" i="26"/>
  <c r="L695" i="26"/>
  <c r="M695" i="26"/>
  <c r="N695" i="26"/>
  <c r="AA695" i="26" s="1"/>
  <c r="AH695" i="26"/>
  <c r="AC695" i="26" s="1"/>
  <c r="AK695" i="26"/>
  <c r="B696" i="26"/>
  <c r="J696" i="26"/>
  <c r="K696" i="26"/>
  <c r="L696" i="26"/>
  <c r="M696" i="26"/>
  <c r="N696" i="26"/>
  <c r="S696" i="26" s="1"/>
  <c r="AH696" i="26"/>
  <c r="AK696" i="26"/>
  <c r="B697" i="26"/>
  <c r="J697" i="26"/>
  <c r="K697" i="26"/>
  <c r="L697" i="26"/>
  <c r="M697" i="26"/>
  <c r="N697" i="26"/>
  <c r="S697" i="26" s="1"/>
  <c r="AH697" i="26"/>
  <c r="AK697" i="26"/>
  <c r="B698" i="26"/>
  <c r="J698" i="26"/>
  <c r="K698" i="26"/>
  <c r="L698" i="26"/>
  <c r="M698" i="26"/>
  <c r="N698" i="26"/>
  <c r="AH698" i="26"/>
  <c r="AC698" i="26" s="1"/>
  <c r="AK698" i="26"/>
  <c r="B699" i="26"/>
  <c r="J699" i="26"/>
  <c r="K699" i="26"/>
  <c r="L699" i="26"/>
  <c r="M699" i="26"/>
  <c r="N699" i="26"/>
  <c r="S699" i="26" s="1"/>
  <c r="AH699" i="26"/>
  <c r="U699" i="26" s="1"/>
  <c r="AK699" i="26"/>
  <c r="B700" i="26"/>
  <c r="J700" i="26"/>
  <c r="K700" i="26"/>
  <c r="L700" i="26"/>
  <c r="M700" i="26"/>
  <c r="N700" i="26"/>
  <c r="S700" i="26" s="1"/>
  <c r="AH700" i="26"/>
  <c r="U700" i="26" s="1"/>
  <c r="AK700" i="26"/>
  <c r="B701" i="26"/>
  <c r="J701" i="26"/>
  <c r="K701" i="26"/>
  <c r="L701" i="26"/>
  <c r="M701" i="26"/>
  <c r="N701" i="26"/>
  <c r="AH701" i="26"/>
  <c r="AK701" i="26"/>
  <c r="B702" i="26"/>
  <c r="J702" i="26"/>
  <c r="K702" i="26"/>
  <c r="L702" i="26"/>
  <c r="M702" i="26"/>
  <c r="N702" i="26"/>
  <c r="AI702" i="26" s="1"/>
  <c r="AJ702" i="26" s="1"/>
  <c r="AA702" i="26"/>
  <c r="AH702" i="26"/>
  <c r="AC702" i="26" s="1"/>
  <c r="AK702" i="26"/>
  <c r="B703" i="26"/>
  <c r="J703" i="26"/>
  <c r="K703" i="26"/>
  <c r="L703" i="26"/>
  <c r="M703" i="26"/>
  <c r="N703" i="26"/>
  <c r="S703" i="26" s="1"/>
  <c r="AH703" i="26"/>
  <c r="U703" i="26" s="1"/>
  <c r="AK703" i="26"/>
  <c r="B704" i="26"/>
  <c r="J704" i="26"/>
  <c r="K704" i="26"/>
  <c r="L704" i="26"/>
  <c r="M704" i="26"/>
  <c r="N704" i="26"/>
  <c r="AA704" i="26" s="1"/>
  <c r="AH704" i="26"/>
  <c r="AC704" i="26" s="1"/>
  <c r="AK704" i="26"/>
  <c r="B705" i="26"/>
  <c r="J705" i="26"/>
  <c r="K705" i="26"/>
  <c r="L705" i="26"/>
  <c r="M705" i="26"/>
  <c r="N705" i="26"/>
  <c r="AA705" i="26" s="1"/>
  <c r="AH705" i="26"/>
  <c r="AK705" i="26"/>
  <c r="B706" i="26"/>
  <c r="J706" i="26"/>
  <c r="K706" i="26"/>
  <c r="L706" i="26"/>
  <c r="M706" i="26"/>
  <c r="N706" i="26"/>
  <c r="AI706" i="26" s="1"/>
  <c r="AJ706" i="26" s="1"/>
  <c r="AH706" i="26"/>
  <c r="AK706" i="26"/>
  <c r="B707" i="26"/>
  <c r="J707" i="26"/>
  <c r="K707" i="26"/>
  <c r="L707" i="26"/>
  <c r="M707" i="26"/>
  <c r="N707" i="26"/>
  <c r="S707" i="26" s="1"/>
  <c r="AH707" i="26"/>
  <c r="U707" i="26" s="1"/>
  <c r="AK707" i="26"/>
  <c r="B708" i="26"/>
  <c r="J708" i="26"/>
  <c r="K708" i="26"/>
  <c r="L708" i="26"/>
  <c r="M708" i="26"/>
  <c r="N708" i="26"/>
  <c r="AI708" i="26" s="1"/>
  <c r="AJ708" i="26" s="1"/>
  <c r="AH708" i="26"/>
  <c r="AK708" i="26"/>
  <c r="B709" i="26"/>
  <c r="J709" i="26"/>
  <c r="K709" i="26"/>
  <c r="L709" i="26"/>
  <c r="M709" i="26"/>
  <c r="N709" i="26"/>
  <c r="AH709" i="26"/>
  <c r="AC709" i="26" s="1"/>
  <c r="AK709" i="26"/>
  <c r="B710" i="26"/>
  <c r="J710" i="26"/>
  <c r="K710" i="26"/>
  <c r="L710" i="26"/>
  <c r="M710" i="26"/>
  <c r="N710" i="26"/>
  <c r="AI710" i="26" s="1"/>
  <c r="AJ710" i="26" s="1"/>
  <c r="AH710" i="26"/>
  <c r="AK710" i="26"/>
  <c r="B711" i="26"/>
  <c r="J711" i="26"/>
  <c r="K711" i="26"/>
  <c r="L711" i="26"/>
  <c r="M711" i="26"/>
  <c r="N711" i="26"/>
  <c r="AI711" i="26" s="1"/>
  <c r="AJ711" i="26" s="1"/>
  <c r="AH711" i="26"/>
  <c r="AK711" i="26"/>
  <c r="B712" i="26"/>
  <c r="J712" i="26"/>
  <c r="K712" i="26"/>
  <c r="L712" i="26"/>
  <c r="M712" i="26"/>
  <c r="N712" i="26"/>
  <c r="S712" i="26" s="1"/>
  <c r="AH712" i="26"/>
  <c r="U712" i="26" s="1"/>
  <c r="AK712" i="26"/>
  <c r="B713" i="26"/>
  <c r="J713" i="26"/>
  <c r="K713" i="26"/>
  <c r="L713" i="26"/>
  <c r="M713" i="26"/>
  <c r="N713" i="26"/>
  <c r="AH713" i="26"/>
  <c r="U713" i="26" s="1"/>
  <c r="AK713" i="26"/>
  <c r="B714" i="26"/>
  <c r="J714" i="26"/>
  <c r="K714" i="26"/>
  <c r="L714" i="26"/>
  <c r="M714" i="26"/>
  <c r="N714" i="26"/>
  <c r="AH714" i="26"/>
  <c r="AC714" i="26" s="1"/>
  <c r="AK714" i="26"/>
  <c r="B715" i="26"/>
  <c r="J715" i="26"/>
  <c r="K715" i="26"/>
  <c r="L715" i="26"/>
  <c r="M715" i="26"/>
  <c r="N715" i="26"/>
  <c r="AH715" i="26"/>
  <c r="U715" i="26" s="1"/>
  <c r="AK715" i="26"/>
  <c r="B716" i="26"/>
  <c r="J716" i="26"/>
  <c r="K716" i="26"/>
  <c r="L716" i="26"/>
  <c r="M716" i="26"/>
  <c r="N716" i="26"/>
  <c r="AH716" i="26"/>
  <c r="AC716" i="26" s="1"/>
  <c r="AK716" i="26"/>
  <c r="B717" i="26"/>
  <c r="J717" i="26"/>
  <c r="K717" i="26"/>
  <c r="L717" i="26"/>
  <c r="M717" i="26"/>
  <c r="N717" i="26"/>
  <c r="AA717" i="26" s="1"/>
  <c r="AH717" i="26"/>
  <c r="U717" i="26" s="1"/>
  <c r="AK717" i="26"/>
  <c r="B718" i="26"/>
  <c r="J718" i="26"/>
  <c r="K718" i="26"/>
  <c r="L718" i="26"/>
  <c r="M718" i="26"/>
  <c r="N718" i="26"/>
  <c r="AI718" i="26" s="1"/>
  <c r="AJ718" i="26" s="1"/>
  <c r="AH718" i="26"/>
  <c r="U718" i="26" s="1"/>
  <c r="AK718" i="26"/>
  <c r="B719" i="26"/>
  <c r="J719" i="26"/>
  <c r="K719" i="26"/>
  <c r="L719" i="26"/>
  <c r="M719" i="26"/>
  <c r="N719" i="26"/>
  <c r="AH719" i="26"/>
  <c r="AC719" i="26" s="1"/>
  <c r="AK719" i="26"/>
  <c r="B720" i="26"/>
  <c r="J720" i="26"/>
  <c r="K720" i="26"/>
  <c r="L720" i="26"/>
  <c r="M720" i="26"/>
  <c r="N720" i="26"/>
  <c r="AI720" i="26" s="1"/>
  <c r="AJ720" i="26" s="1"/>
  <c r="AH720" i="26"/>
  <c r="AK720" i="26"/>
  <c r="B721" i="26"/>
  <c r="J721" i="26"/>
  <c r="K721" i="26"/>
  <c r="L721" i="26"/>
  <c r="M721" i="26"/>
  <c r="N721" i="26"/>
  <c r="AI721" i="26" s="1"/>
  <c r="AJ721" i="26" s="1"/>
  <c r="AH721" i="26"/>
  <c r="U721" i="26" s="1"/>
  <c r="AK721" i="26"/>
  <c r="B722" i="26"/>
  <c r="J722" i="26"/>
  <c r="K722" i="26"/>
  <c r="L722" i="26"/>
  <c r="M722" i="26"/>
  <c r="N722" i="26"/>
  <c r="S722" i="26" s="1"/>
  <c r="AH722" i="26"/>
  <c r="AC722" i="26" s="1"/>
  <c r="AK722" i="26"/>
  <c r="B723" i="26"/>
  <c r="J723" i="26"/>
  <c r="K723" i="26"/>
  <c r="L723" i="26"/>
  <c r="M723" i="26"/>
  <c r="N723" i="26"/>
  <c r="AH723" i="26"/>
  <c r="U723" i="26" s="1"/>
  <c r="AK723" i="26"/>
  <c r="B724" i="26"/>
  <c r="J724" i="26"/>
  <c r="K724" i="26"/>
  <c r="L724" i="26"/>
  <c r="M724" i="26"/>
  <c r="N724" i="26"/>
  <c r="AH724" i="26"/>
  <c r="U724" i="26" s="1"/>
  <c r="AK724" i="26"/>
  <c r="B725" i="26"/>
  <c r="J725" i="26"/>
  <c r="K725" i="26"/>
  <c r="L725" i="26"/>
  <c r="M725" i="26"/>
  <c r="N725" i="26"/>
  <c r="AI725" i="26" s="1"/>
  <c r="AJ725" i="26" s="1"/>
  <c r="AH725" i="26"/>
  <c r="AK725" i="26"/>
  <c r="B726" i="26"/>
  <c r="J726" i="26"/>
  <c r="K726" i="26"/>
  <c r="L726" i="26"/>
  <c r="M726" i="26"/>
  <c r="N726" i="26"/>
  <c r="AI726" i="26" s="1"/>
  <c r="AJ726" i="26" s="1"/>
  <c r="AH726" i="26"/>
  <c r="U726" i="26" s="1"/>
  <c r="AK726" i="26"/>
  <c r="B727" i="26"/>
  <c r="J727" i="26"/>
  <c r="K727" i="26"/>
  <c r="L727" i="26"/>
  <c r="M727" i="26"/>
  <c r="N727" i="26"/>
  <c r="S727" i="26" s="1"/>
  <c r="AH727" i="26"/>
  <c r="U727" i="26" s="1"/>
  <c r="AK727" i="26"/>
  <c r="B728" i="26"/>
  <c r="J728" i="26"/>
  <c r="K728" i="26"/>
  <c r="L728" i="26"/>
  <c r="M728" i="26"/>
  <c r="N728" i="26"/>
  <c r="AI728" i="26" s="1"/>
  <c r="AJ728" i="26" s="1"/>
  <c r="AH728" i="26"/>
  <c r="AC728" i="26" s="1"/>
  <c r="AK728" i="26"/>
  <c r="B729" i="26"/>
  <c r="J729" i="26"/>
  <c r="K729" i="26"/>
  <c r="L729" i="26"/>
  <c r="M729" i="26"/>
  <c r="N729" i="26"/>
  <c r="S729" i="26" s="1"/>
  <c r="AH729" i="26"/>
  <c r="AK729" i="26"/>
  <c r="B730" i="26"/>
  <c r="J730" i="26"/>
  <c r="K730" i="26"/>
  <c r="L730" i="26"/>
  <c r="M730" i="26"/>
  <c r="N730" i="26"/>
  <c r="AI730" i="26" s="1"/>
  <c r="AJ730" i="26" s="1"/>
  <c r="AH730" i="26"/>
  <c r="AK730" i="26"/>
  <c r="B731" i="26"/>
  <c r="J731" i="26"/>
  <c r="K731" i="26"/>
  <c r="L731" i="26"/>
  <c r="M731" i="26"/>
  <c r="N731" i="26"/>
  <c r="S731" i="26" s="1"/>
  <c r="AH731" i="26"/>
  <c r="AC731" i="26" s="1"/>
  <c r="AK731" i="26"/>
  <c r="B732" i="26"/>
  <c r="J732" i="26"/>
  <c r="K732" i="26"/>
  <c r="L732" i="26"/>
  <c r="M732" i="26"/>
  <c r="N732" i="26"/>
  <c r="AA732" i="26" s="1"/>
  <c r="AH732" i="26"/>
  <c r="U732" i="26" s="1"/>
  <c r="AK732" i="26"/>
  <c r="B733" i="26"/>
  <c r="J733" i="26"/>
  <c r="K733" i="26"/>
  <c r="L733" i="26"/>
  <c r="M733" i="26"/>
  <c r="N733" i="26"/>
  <c r="AI733" i="26" s="1"/>
  <c r="AJ733" i="26" s="1"/>
  <c r="AH733" i="26"/>
  <c r="U733" i="26" s="1"/>
  <c r="AK733" i="26"/>
  <c r="B734" i="26"/>
  <c r="J734" i="26"/>
  <c r="K734" i="26"/>
  <c r="L734" i="26"/>
  <c r="M734" i="26"/>
  <c r="N734" i="26"/>
  <c r="AI734" i="26" s="1"/>
  <c r="AJ734" i="26" s="1"/>
  <c r="AH734" i="26"/>
  <c r="AC734" i="26" s="1"/>
  <c r="AK734" i="26"/>
  <c r="B735" i="26"/>
  <c r="J735" i="26"/>
  <c r="K735" i="26"/>
  <c r="L735" i="26"/>
  <c r="M735" i="26"/>
  <c r="N735" i="26"/>
  <c r="AH735" i="26"/>
  <c r="AK735" i="26"/>
  <c r="B736" i="26"/>
  <c r="J736" i="26"/>
  <c r="K736" i="26"/>
  <c r="L736" i="26"/>
  <c r="M736" i="26"/>
  <c r="N736" i="26"/>
  <c r="AH736" i="26"/>
  <c r="U736" i="26" s="1"/>
  <c r="AK736" i="26"/>
  <c r="B737" i="26"/>
  <c r="J737" i="26"/>
  <c r="K737" i="26"/>
  <c r="L737" i="26"/>
  <c r="M737" i="26"/>
  <c r="N737" i="26"/>
  <c r="AI737" i="26" s="1"/>
  <c r="AJ737" i="26" s="1"/>
  <c r="AH737" i="26"/>
  <c r="U737" i="26" s="1"/>
  <c r="AK737" i="26"/>
  <c r="B738" i="26"/>
  <c r="J738" i="26"/>
  <c r="K738" i="26"/>
  <c r="L738" i="26"/>
  <c r="M738" i="26"/>
  <c r="N738" i="26"/>
  <c r="AH738" i="26"/>
  <c r="U738" i="26" s="1"/>
  <c r="AK738" i="26"/>
  <c r="B739" i="26"/>
  <c r="J739" i="26"/>
  <c r="K739" i="26"/>
  <c r="L739" i="26"/>
  <c r="M739" i="26"/>
  <c r="N739" i="26"/>
  <c r="AI739" i="26" s="1"/>
  <c r="AJ739" i="26" s="1"/>
  <c r="AH739" i="26"/>
  <c r="U739" i="26" s="1"/>
  <c r="AK739" i="26"/>
  <c r="B740" i="26"/>
  <c r="J740" i="26"/>
  <c r="K740" i="26"/>
  <c r="L740" i="26"/>
  <c r="M740" i="26"/>
  <c r="N740" i="26"/>
  <c r="AA740" i="26" s="1"/>
  <c r="AH740" i="26"/>
  <c r="AC740" i="26" s="1"/>
  <c r="AK740" i="26"/>
  <c r="B741" i="26"/>
  <c r="J741" i="26"/>
  <c r="K741" i="26"/>
  <c r="L741" i="26"/>
  <c r="M741" i="26"/>
  <c r="N741" i="26"/>
  <c r="AA741" i="26" s="1"/>
  <c r="AH741" i="26"/>
  <c r="U741" i="26" s="1"/>
  <c r="AK741" i="26"/>
  <c r="B742" i="26"/>
  <c r="J742" i="26"/>
  <c r="K742" i="26"/>
  <c r="L742" i="26"/>
  <c r="M742" i="26"/>
  <c r="N742" i="26"/>
  <c r="S742" i="26" s="1"/>
  <c r="AH742" i="26"/>
  <c r="AK742" i="26"/>
  <c r="B743" i="26"/>
  <c r="J743" i="26"/>
  <c r="K743" i="26"/>
  <c r="L743" i="26"/>
  <c r="M743" i="26"/>
  <c r="N743" i="26"/>
  <c r="AI743" i="26" s="1"/>
  <c r="AJ743" i="26" s="1"/>
  <c r="AH743" i="26"/>
  <c r="AC743" i="26" s="1"/>
  <c r="AK743" i="26"/>
  <c r="B744" i="26"/>
  <c r="J744" i="26"/>
  <c r="K744" i="26"/>
  <c r="L744" i="26"/>
  <c r="M744" i="26"/>
  <c r="N744" i="26"/>
  <c r="AI744" i="26" s="1"/>
  <c r="AJ744" i="26" s="1"/>
  <c r="AH744" i="26"/>
  <c r="U744" i="26" s="1"/>
  <c r="AK744" i="26"/>
  <c r="B745" i="26"/>
  <c r="J745" i="26"/>
  <c r="K745" i="26"/>
  <c r="L745" i="26"/>
  <c r="M745" i="26"/>
  <c r="N745" i="26"/>
  <c r="AI745" i="26" s="1"/>
  <c r="AJ745" i="26" s="1"/>
  <c r="U745" i="26"/>
  <c r="AC745" i="26"/>
  <c r="AH745" i="26"/>
  <c r="AK745" i="26"/>
  <c r="B746" i="26"/>
  <c r="J746" i="26"/>
  <c r="K746" i="26"/>
  <c r="L746" i="26"/>
  <c r="M746" i="26"/>
  <c r="N746" i="26"/>
  <c r="AA746" i="26" s="1"/>
  <c r="AH746" i="26"/>
  <c r="AC746" i="26" s="1"/>
  <c r="AK746" i="26"/>
  <c r="B747" i="26"/>
  <c r="J747" i="26"/>
  <c r="K747" i="26"/>
  <c r="L747" i="26"/>
  <c r="M747" i="26"/>
  <c r="N747" i="26"/>
  <c r="AH747" i="26"/>
  <c r="U747" i="26" s="1"/>
  <c r="AK747" i="26"/>
  <c r="B748" i="26"/>
  <c r="J748" i="26"/>
  <c r="K748" i="26"/>
  <c r="L748" i="26"/>
  <c r="M748" i="26"/>
  <c r="N748" i="26"/>
  <c r="AH748" i="26"/>
  <c r="U748" i="26" s="1"/>
  <c r="AK748" i="26"/>
  <c r="B749" i="26"/>
  <c r="J749" i="26"/>
  <c r="K749" i="26"/>
  <c r="L749" i="26"/>
  <c r="M749" i="26"/>
  <c r="N749" i="26"/>
  <c r="AI749" i="26" s="1"/>
  <c r="AJ749" i="26" s="1"/>
  <c r="AH749" i="26"/>
  <c r="U749" i="26" s="1"/>
  <c r="AK749" i="26"/>
  <c r="B750" i="26"/>
  <c r="J750" i="26"/>
  <c r="K750" i="26"/>
  <c r="L750" i="26"/>
  <c r="M750" i="26"/>
  <c r="N750" i="26"/>
  <c r="S750" i="26" s="1"/>
  <c r="AH750" i="26"/>
  <c r="U750" i="26" s="1"/>
  <c r="AK750" i="26"/>
  <c r="B751" i="26"/>
  <c r="J751" i="26"/>
  <c r="K751" i="26"/>
  <c r="L751" i="26"/>
  <c r="M751" i="26"/>
  <c r="N751" i="26"/>
  <c r="S751" i="26" s="1"/>
  <c r="AH751" i="26"/>
  <c r="U751" i="26" s="1"/>
  <c r="AK751" i="26"/>
  <c r="B752" i="26"/>
  <c r="J752" i="26"/>
  <c r="K752" i="26"/>
  <c r="L752" i="26"/>
  <c r="M752" i="26"/>
  <c r="N752" i="26"/>
  <c r="AA752" i="26" s="1"/>
  <c r="AH752" i="26"/>
  <c r="AK752" i="26"/>
  <c r="B753" i="26"/>
  <c r="J753" i="26"/>
  <c r="K753" i="26"/>
  <c r="L753" i="26"/>
  <c r="M753" i="26"/>
  <c r="N753" i="26"/>
  <c r="S753" i="26" s="1"/>
  <c r="AH753" i="26"/>
  <c r="U753" i="26" s="1"/>
  <c r="AK753" i="26"/>
  <c r="B754" i="26"/>
  <c r="J754" i="26"/>
  <c r="K754" i="26"/>
  <c r="L754" i="26"/>
  <c r="M754" i="26"/>
  <c r="N754" i="26"/>
  <c r="AH754" i="26"/>
  <c r="U754" i="26" s="1"/>
  <c r="AK754" i="26"/>
  <c r="B755" i="26"/>
  <c r="J755" i="26"/>
  <c r="K755" i="26"/>
  <c r="L755" i="26"/>
  <c r="M755" i="26"/>
  <c r="N755" i="26"/>
  <c r="AI755" i="26" s="1"/>
  <c r="AJ755" i="26" s="1"/>
  <c r="S755" i="26"/>
  <c r="AH755" i="26"/>
  <c r="AK755" i="26"/>
  <c r="B756" i="26"/>
  <c r="J756" i="26"/>
  <c r="K756" i="26"/>
  <c r="L756" i="26"/>
  <c r="M756" i="26"/>
  <c r="N756" i="26"/>
  <c r="AA756" i="26" s="1"/>
  <c r="AH756" i="26"/>
  <c r="U756" i="26" s="1"/>
  <c r="AK756" i="26"/>
  <c r="B757" i="26"/>
  <c r="J757" i="26"/>
  <c r="K757" i="26"/>
  <c r="L757" i="26"/>
  <c r="M757" i="26"/>
  <c r="N757" i="26"/>
  <c r="AH757" i="26"/>
  <c r="U757" i="26" s="1"/>
  <c r="AK757" i="26"/>
  <c r="B758" i="26"/>
  <c r="J758" i="26"/>
  <c r="K758" i="26"/>
  <c r="L758" i="26"/>
  <c r="M758" i="26"/>
  <c r="N758" i="26"/>
  <c r="AH758" i="26"/>
  <c r="AC758" i="26" s="1"/>
  <c r="AK758" i="26"/>
  <c r="B759" i="26"/>
  <c r="J759" i="26"/>
  <c r="K759" i="26"/>
  <c r="L759" i="26"/>
  <c r="M759" i="26"/>
  <c r="N759" i="26"/>
  <c r="AH759" i="26"/>
  <c r="U759" i="26" s="1"/>
  <c r="AK759" i="26"/>
  <c r="B760" i="26"/>
  <c r="J760" i="26"/>
  <c r="K760" i="26"/>
  <c r="L760" i="26"/>
  <c r="M760" i="26"/>
  <c r="N760" i="26"/>
  <c r="AA760" i="26" s="1"/>
  <c r="AH760" i="26"/>
  <c r="U760" i="26" s="1"/>
  <c r="AK760" i="26"/>
  <c r="B761" i="26"/>
  <c r="J761" i="26"/>
  <c r="K761" i="26"/>
  <c r="L761" i="26"/>
  <c r="M761" i="26"/>
  <c r="N761" i="26"/>
  <c r="S761" i="26" s="1"/>
  <c r="AH761" i="26"/>
  <c r="U761" i="26" s="1"/>
  <c r="AK761" i="26"/>
  <c r="B762" i="26"/>
  <c r="J762" i="26"/>
  <c r="K762" i="26"/>
  <c r="L762" i="26"/>
  <c r="M762" i="26"/>
  <c r="N762" i="26"/>
  <c r="S762" i="26" s="1"/>
  <c r="AH762" i="26"/>
  <c r="U762" i="26" s="1"/>
  <c r="AK762" i="26"/>
  <c r="B763" i="26"/>
  <c r="J763" i="26"/>
  <c r="K763" i="26"/>
  <c r="L763" i="26"/>
  <c r="M763" i="26"/>
  <c r="N763" i="26"/>
  <c r="AI763" i="26" s="1"/>
  <c r="AJ763" i="26" s="1"/>
  <c r="AH763" i="26"/>
  <c r="U763" i="26" s="1"/>
  <c r="AK763" i="26"/>
  <c r="B764" i="26"/>
  <c r="J764" i="26"/>
  <c r="K764" i="26"/>
  <c r="L764" i="26"/>
  <c r="M764" i="26"/>
  <c r="N764" i="26"/>
  <c r="S764" i="26" s="1"/>
  <c r="AH764" i="26"/>
  <c r="AC764" i="26" s="1"/>
  <c r="AK764" i="26"/>
  <c r="B765" i="26"/>
  <c r="J765" i="26"/>
  <c r="K765" i="26"/>
  <c r="L765" i="26"/>
  <c r="M765" i="26"/>
  <c r="N765" i="26"/>
  <c r="AI765" i="26" s="1"/>
  <c r="AJ765" i="26" s="1"/>
  <c r="AH765" i="26"/>
  <c r="AK765" i="26"/>
  <c r="B766" i="26"/>
  <c r="J766" i="26"/>
  <c r="K766" i="26"/>
  <c r="L766" i="26"/>
  <c r="M766" i="26"/>
  <c r="N766" i="26"/>
  <c r="AH766" i="26"/>
  <c r="AC766" i="26" s="1"/>
  <c r="AK766" i="26"/>
  <c r="B767" i="26"/>
  <c r="J767" i="26"/>
  <c r="K767" i="26"/>
  <c r="L767" i="26"/>
  <c r="M767" i="26"/>
  <c r="N767" i="26"/>
  <c r="AA767" i="26" s="1"/>
  <c r="AH767" i="26"/>
  <c r="AC767" i="26" s="1"/>
  <c r="AK767" i="26"/>
  <c r="B768" i="26"/>
  <c r="J768" i="26"/>
  <c r="K768" i="26"/>
  <c r="L768" i="26"/>
  <c r="M768" i="26"/>
  <c r="N768" i="26"/>
  <c r="AH768" i="26"/>
  <c r="U768" i="26" s="1"/>
  <c r="AK768" i="26"/>
  <c r="B769" i="26"/>
  <c r="J769" i="26"/>
  <c r="K769" i="26"/>
  <c r="L769" i="26"/>
  <c r="M769" i="26"/>
  <c r="N769" i="26"/>
  <c r="AH769" i="26"/>
  <c r="U769" i="26" s="1"/>
  <c r="AK769" i="26"/>
  <c r="B770" i="26"/>
  <c r="J770" i="26"/>
  <c r="K770" i="26"/>
  <c r="L770" i="26"/>
  <c r="M770" i="26"/>
  <c r="N770" i="26"/>
  <c r="AH770" i="26"/>
  <c r="AC770" i="26" s="1"/>
  <c r="AK770" i="26"/>
  <c r="B771" i="26"/>
  <c r="J771" i="26"/>
  <c r="K771" i="26"/>
  <c r="L771" i="26"/>
  <c r="M771" i="26"/>
  <c r="N771" i="26"/>
  <c r="AA771" i="26" s="1"/>
  <c r="AH771" i="26"/>
  <c r="U771" i="26" s="1"/>
  <c r="AK771" i="26"/>
  <c r="B772" i="26"/>
  <c r="J772" i="26"/>
  <c r="K772" i="26"/>
  <c r="L772" i="26"/>
  <c r="M772" i="26"/>
  <c r="N772" i="26"/>
  <c r="AA772" i="26" s="1"/>
  <c r="AH772" i="26"/>
  <c r="U772" i="26" s="1"/>
  <c r="AK772" i="26"/>
  <c r="B773" i="26"/>
  <c r="J773" i="26"/>
  <c r="K773" i="26"/>
  <c r="L773" i="26"/>
  <c r="M773" i="26"/>
  <c r="N773" i="26"/>
  <c r="AA773" i="26" s="1"/>
  <c r="AH773" i="26"/>
  <c r="U773" i="26" s="1"/>
  <c r="AK773" i="26"/>
  <c r="B774" i="26"/>
  <c r="J774" i="26"/>
  <c r="K774" i="26"/>
  <c r="L774" i="26"/>
  <c r="M774" i="26"/>
  <c r="N774" i="26"/>
  <c r="AH774" i="26"/>
  <c r="AK774" i="26"/>
  <c r="B775" i="26"/>
  <c r="J775" i="26"/>
  <c r="K775" i="26"/>
  <c r="L775" i="26"/>
  <c r="M775" i="26"/>
  <c r="N775" i="26"/>
  <c r="AH775" i="26"/>
  <c r="U775" i="26" s="1"/>
  <c r="AK775" i="26"/>
  <c r="B776" i="26"/>
  <c r="J776" i="26"/>
  <c r="K776" i="26"/>
  <c r="L776" i="26"/>
  <c r="M776" i="26"/>
  <c r="N776" i="26"/>
  <c r="AC776" i="26"/>
  <c r="AH776" i="26"/>
  <c r="U776" i="26" s="1"/>
  <c r="AK776" i="26"/>
  <c r="B777" i="26"/>
  <c r="J777" i="26"/>
  <c r="K777" i="26"/>
  <c r="L777" i="26"/>
  <c r="M777" i="26"/>
  <c r="N777" i="26"/>
  <c r="AI777" i="26" s="1"/>
  <c r="AJ777" i="26" s="1"/>
  <c r="AH777" i="26"/>
  <c r="AK777" i="26"/>
  <c r="B778" i="26"/>
  <c r="J778" i="26"/>
  <c r="K778" i="26"/>
  <c r="L778" i="26"/>
  <c r="M778" i="26"/>
  <c r="N778" i="26"/>
  <c r="AH778" i="26"/>
  <c r="U778" i="26" s="1"/>
  <c r="AK778" i="26"/>
  <c r="B779" i="26"/>
  <c r="J779" i="26"/>
  <c r="K779" i="26"/>
  <c r="L779" i="26"/>
  <c r="M779" i="26"/>
  <c r="N779" i="26"/>
  <c r="S779" i="26" s="1"/>
  <c r="AH779" i="26"/>
  <c r="U779" i="26" s="1"/>
  <c r="AK779" i="26"/>
  <c r="B780" i="26"/>
  <c r="J780" i="26"/>
  <c r="K780" i="26"/>
  <c r="L780" i="26"/>
  <c r="M780" i="26"/>
  <c r="N780" i="26"/>
  <c r="AH780" i="26"/>
  <c r="AK780" i="26"/>
  <c r="B781" i="26"/>
  <c r="J781" i="26"/>
  <c r="K781" i="26"/>
  <c r="L781" i="26"/>
  <c r="M781" i="26"/>
  <c r="N781" i="26"/>
  <c r="AH781" i="26"/>
  <c r="AK781" i="26"/>
  <c r="B782" i="26"/>
  <c r="J782" i="26"/>
  <c r="K782" i="26"/>
  <c r="L782" i="26"/>
  <c r="M782" i="26"/>
  <c r="N782" i="26"/>
  <c r="AA782" i="26" s="1"/>
  <c r="AH782" i="26"/>
  <c r="U782" i="26" s="1"/>
  <c r="AK782" i="26"/>
  <c r="B783" i="26"/>
  <c r="J783" i="26"/>
  <c r="K783" i="26"/>
  <c r="L783" i="26"/>
  <c r="M783" i="26"/>
  <c r="N783" i="26"/>
  <c r="AA783" i="26" s="1"/>
  <c r="AH783" i="26"/>
  <c r="AC783" i="26" s="1"/>
  <c r="AK783" i="26"/>
  <c r="B784" i="26"/>
  <c r="J784" i="26"/>
  <c r="K784" i="26"/>
  <c r="L784" i="26"/>
  <c r="M784" i="26"/>
  <c r="N784" i="26"/>
  <c r="AA784" i="26" s="1"/>
  <c r="AH784" i="26"/>
  <c r="AK784" i="26"/>
  <c r="B785" i="26"/>
  <c r="J785" i="26"/>
  <c r="K785" i="26"/>
  <c r="L785" i="26"/>
  <c r="M785" i="26"/>
  <c r="N785" i="26"/>
  <c r="AA785" i="26" s="1"/>
  <c r="AH785" i="26"/>
  <c r="U785" i="26" s="1"/>
  <c r="AK785" i="26"/>
  <c r="B786" i="26"/>
  <c r="J786" i="26"/>
  <c r="K786" i="26"/>
  <c r="L786" i="26"/>
  <c r="M786" i="26"/>
  <c r="N786" i="26"/>
  <c r="AH786" i="26"/>
  <c r="U786" i="26" s="1"/>
  <c r="AK786" i="26"/>
  <c r="B787" i="26"/>
  <c r="J787" i="26"/>
  <c r="K787" i="26"/>
  <c r="L787" i="26"/>
  <c r="M787" i="26"/>
  <c r="N787" i="26"/>
  <c r="AH787" i="26"/>
  <c r="AC787" i="26" s="1"/>
  <c r="AK787" i="26"/>
  <c r="B788" i="26"/>
  <c r="J788" i="26"/>
  <c r="K788" i="26"/>
  <c r="L788" i="26"/>
  <c r="M788" i="26"/>
  <c r="N788" i="26"/>
  <c r="AI788" i="26" s="1"/>
  <c r="AJ788" i="26" s="1"/>
  <c r="AH788" i="26"/>
  <c r="U788" i="26" s="1"/>
  <c r="AK788" i="26"/>
  <c r="B789" i="26"/>
  <c r="J789" i="26"/>
  <c r="K789" i="26"/>
  <c r="L789" i="26"/>
  <c r="M789" i="26"/>
  <c r="N789" i="26"/>
  <c r="AA789" i="26" s="1"/>
  <c r="AH789" i="26"/>
  <c r="AK789" i="26"/>
  <c r="B790" i="26"/>
  <c r="J790" i="26"/>
  <c r="K790" i="26"/>
  <c r="L790" i="26"/>
  <c r="M790" i="26"/>
  <c r="N790" i="26"/>
  <c r="AH790" i="26"/>
  <c r="U790" i="26" s="1"/>
  <c r="AK790" i="26"/>
  <c r="B791" i="26"/>
  <c r="J791" i="26"/>
  <c r="K791" i="26"/>
  <c r="L791" i="26"/>
  <c r="M791" i="26"/>
  <c r="N791" i="26"/>
  <c r="S791" i="26" s="1"/>
  <c r="AC791" i="26"/>
  <c r="AH791" i="26"/>
  <c r="U791" i="26" s="1"/>
  <c r="AK791" i="26"/>
  <c r="B792" i="26"/>
  <c r="J792" i="26"/>
  <c r="K792" i="26"/>
  <c r="L792" i="26"/>
  <c r="M792" i="26"/>
  <c r="N792" i="26"/>
  <c r="AI792" i="26" s="1"/>
  <c r="AJ792" i="26" s="1"/>
  <c r="AH792" i="26"/>
  <c r="U792" i="26" s="1"/>
  <c r="AK792" i="26"/>
  <c r="B793" i="26"/>
  <c r="J793" i="26"/>
  <c r="K793" i="26"/>
  <c r="L793" i="26"/>
  <c r="M793" i="26"/>
  <c r="N793" i="26"/>
  <c r="AA793" i="26" s="1"/>
  <c r="AH793" i="26"/>
  <c r="AC793" i="26" s="1"/>
  <c r="AK793" i="26"/>
  <c r="B794" i="26"/>
  <c r="J794" i="26"/>
  <c r="K794" i="26"/>
  <c r="L794" i="26"/>
  <c r="M794" i="26"/>
  <c r="N794" i="26"/>
  <c r="AH794" i="26"/>
  <c r="U794" i="26" s="1"/>
  <c r="AK794" i="26"/>
  <c r="B795" i="26"/>
  <c r="J795" i="26"/>
  <c r="K795" i="26"/>
  <c r="L795" i="26"/>
  <c r="M795" i="26"/>
  <c r="N795" i="26"/>
  <c r="S795" i="26" s="1"/>
  <c r="AH795" i="26"/>
  <c r="U795" i="26" s="1"/>
  <c r="AK795" i="26"/>
  <c r="B796" i="26"/>
  <c r="J796" i="26"/>
  <c r="K796" i="26"/>
  <c r="L796" i="26"/>
  <c r="M796" i="26"/>
  <c r="N796" i="26"/>
  <c r="AA796" i="26" s="1"/>
  <c r="AH796" i="26"/>
  <c r="U796" i="26" s="1"/>
  <c r="AK796" i="26"/>
  <c r="B797" i="26"/>
  <c r="J797" i="26"/>
  <c r="K797" i="26"/>
  <c r="L797" i="26"/>
  <c r="M797" i="26"/>
  <c r="N797" i="26"/>
  <c r="AH797" i="26"/>
  <c r="AK797" i="26"/>
  <c r="B798" i="26"/>
  <c r="J798" i="26"/>
  <c r="K798" i="26"/>
  <c r="L798" i="26"/>
  <c r="M798" i="26"/>
  <c r="N798" i="26"/>
  <c r="AH798" i="26"/>
  <c r="AK798" i="26"/>
  <c r="B799" i="26"/>
  <c r="J799" i="26"/>
  <c r="K799" i="26"/>
  <c r="L799" i="26"/>
  <c r="M799" i="26"/>
  <c r="N799" i="26"/>
  <c r="AI799" i="26" s="1"/>
  <c r="AJ799" i="26" s="1"/>
  <c r="AH799" i="26"/>
  <c r="AC799" i="26" s="1"/>
  <c r="AK799" i="26"/>
  <c r="B800" i="26"/>
  <c r="J800" i="26"/>
  <c r="K800" i="26"/>
  <c r="L800" i="26"/>
  <c r="M800" i="26"/>
  <c r="N800" i="26"/>
  <c r="AA800" i="26" s="1"/>
  <c r="AH800" i="26"/>
  <c r="U800" i="26" s="1"/>
  <c r="AK800" i="26"/>
  <c r="B801" i="26"/>
  <c r="J801" i="26"/>
  <c r="K801" i="26"/>
  <c r="L801" i="26"/>
  <c r="M801" i="26"/>
  <c r="N801" i="26"/>
  <c r="AI801" i="26" s="1"/>
  <c r="AJ801" i="26" s="1"/>
  <c r="AH801" i="26"/>
  <c r="U801" i="26" s="1"/>
  <c r="AK801" i="26"/>
  <c r="B802" i="26"/>
  <c r="J802" i="26"/>
  <c r="K802" i="26"/>
  <c r="L802" i="26"/>
  <c r="M802" i="26"/>
  <c r="N802" i="26"/>
  <c r="AH802" i="26"/>
  <c r="U802" i="26" s="1"/>
  <c r="AK802" i="26"/>
  <c r="B803" i="26"/>
  <c r="J803" i="26"/>
  <c r="K803" i="26"/>
  <c r="L803" i="26"/>
  <c r="M803" i="26"/>
  <c r="N803" i="26"/>
  <c r="AH803" i="26"/>
  <c r="U803" i="26" s="1"/>
  <c r="AK803" i="26"/>
  <c r="B804" i="26"/>
  <c r="J804" i="26"/>
  <c r="K804" i="26"/>
  <c r="L804" i="26"/>
  <c r="M804" i="26"/>
  <c r="N804" i="26"/>
  <c r="AA804" i="26" s="1"/>
  <c r="AH804" i="26"/>
  <c r="AC804" i="26" s="1"/>
  <c r="AK804" i="26"/>
  <c r="B805" i="26"/>
  <c r="J805" i="26"/>
  <c r="K805" i="26"/>
  <c r="L805" i="26"/>
  <c r="M805" i="26"/>
  <c r="N805" i="26"/>
  <c r="AI805" i="26" s="1"/>
  <c r="AJ805" i="26" s="1"/>
  <c r="AH805" i="26"/>
  <c r="AC805" i="26" s="1"/>
  <c r="AK805" i="26"/>
  <c r="B806" i="26"/>
  <c r="J806" i="26"/>
  <c r="K806" i="26"/>
  <c r="L806" i="26"/>
  <c r="M806" i="26"/>
  <c r="N806" i="26"/>
  <c r="AA806" i="26" s="1"/>
  <c r="AH806" i="26"/>
  <c r="U806" i="26" s="1"/>
  <c r="AK806" i="26"/>
  <c r="B807" i="26"/>
  <c r="J807" i="26"/>
  <c r="K807" i="26"/>
  <c r="L807" i="26"/>
  <c r="M807" i="26"/>
  <c r="N807" i="26"/>
  <c r="AI807" i="26" s="1"/>
  <c r="AJ807" i="26" s="1"/>
  <c r="AH807" i="26"/>
  <c r="U807" i="26" s="1"/>
  <c r="AK807" i="26"/>
  <c r="B808" i="26"/>
  <c r="J808" i="26"/>
  <c r="K808" i="26"/>
  <c r="L808" i="26"/>
  <c r="M808" i="26"/>
  <c r="N808" i="26"/>
  <c r="AC808" i="26"/>
  <c r="AH808" i="26"/>
  <c r="U808" i="26" s="1"/>
  <c r="AK808" i="26"/>
  <c r="B809" i="26"/>
  <c r="J809" i="26"/>
  <c r="K809" i="26"/>
  <c r="L809" i="26"/>
  <c r="M809" i="26"/>
  <c r="N809" i="26"/>
  <c r="AH809" i="26"/>
  <c r="U809" i="26" s="1"/>
  <c r="AK809" i="26"/>
  <c r="B810" i="26"/>
  <c r="J810" i="26"/>
  <c r="K810" i="26"/>
  <c r="L810" i="26"/>
  <c r="M810" i="26"/>
  <c r="N810" i="26"/>
  <c r="AH810" i="26"/>
  <c r="U810" i="26" s="1"/>
  <c r="AK810" i="26"/>
  <c r="B811" i="26"/>
  <c r="J811" i="26"/>
  <c r="K811" i="26"/>
  <c r="L811" i="26"/>
  <c r="M811" i="26"/>
  <c r="N811" i="26"/>
  <c r="S811" i="26" s="1"/>
  <c r="AH811" i="26"/>
  <c r="AC811" i="26" s="1"/>
  <c r="AK811" i="26"/>
  <c r="B812" i="26"/>
  <c r="J812" i="26"/>
  <c r="K812" i="26"/>
  <c r="L812" i="26"/>
  <c r="M812" i="26"/>
  <c r="N812" i="26"/>
  <c r="S812" i="26" s="1"/>
  <c r="AH812" i="26"/>
  <c r="U812" i="26" s="1"/>
  <c r="AK812" i="26"/>
  <c r="B813" i="26"/>
  <c r="J813" i="26"/>
  <c r="K813" i="26"/>
  <c r="L813" i="26"/>
  <c r="M813" i="26"/>
  <c r="N813" i="26"/>
  <c r="AI813" i="26" s="1"/>
  <c r="AJ813" i="26" s="1"/>
  <c r="AH813" i="26"/>
  <c r="U813" i="26" s="1"/>
  <c r="AK813" i="26"/>
  <c r="B814" i="26"/>
  <c r="J814" i="26"/>
  <c r="K814" i="26"/>
  <c r="L814" i="26"/>
  <c r="M814" i="26"/>
  <c r="N814" i="26"/>
  <c r="AH814" i="26"/>
  <c r="U814" i="26" s="1"/>
  <c r="AK814" i="26"/>
  <c r="B815" i="26"/>
  <c r="J815" i="26"/>
  <c r="K815" i="26"/>
  <c r="L815" i="26"/>
  <c r="M815" i="26"/>
  <c r="N815" i="26"/>
  <c r="AI815" i="26" s="1"/>
  <c r="AJ815" i="26" s="1"/>
  <c r="AH815" i="26"/>
  <c r="U815" i="26" s="1"/>
  <c r="AK815" i="26"/>
  <c r="B816" i="26"/>
  <c r="J816" i="26"/>
  <c r="K816" i="26"/>
  <c r="L816" i="26"/>
  <c r="M816" i="26"/>
  <c r="N816" i="26"/>
  <c r="AA816" i="26" s="1"/>
  <c r="AH816" i="26"/>
  <c r="U816" i="26" s="1"/>
  <c r="AK816" i="26"/>
  <c r="B817" i="26"/>
  <c r="J817" i="26"/>
  <c r="K817" i="26"/>
  <c r="L817" i="26"/>
  <c r="M817" i="26"/>
  <c r="N817" i="26"/>
  <c r="AI817" i="26" s="1"/>
  <c r="AJ817" i="26" s="1"/>
  <c r="AH817" i="26"/>
  <c r="AK817" i="26"/>
  <c r="B818" i="26"/>
  <c r="J818" i="26"/>
  <c r="K818" i="26"/>
  <c r="L818" i="26"/>
  <c r="M818" i="26"/>
  <c r="N818" i="26"/>
  <c r="AI818" i="26" s="1"/>
  <c r="AJ818" i="26" s="1"/>
  <c r="AH818" i="26"/>
  <c r="U818" i="26" s="1"/>
  <c r="AK818" i="26"/>
  <c r="B819" i="26"/>
  <c r="J819" i="26"/>
  <c r="K819" i="26"/>
  <c r="L819" i="26"/>
  <c r="M819" i="26"/>
  <c r="N819" i="26"/>
  <c r="AH819" i="26"/>
  <c r="AK819" i="26"/>
  <c r="B820" i="26"/>
  <c r="J820" i="26"/>
  <c r="K820" i="26"/>
  <c r="L820" i="26"/>
  <c r="M820" i="26"/>
  <c r="N820" i="26"/>
  <c r="AA820" i="26" s="1"/>
  <c r="AH820" i="26"/>
  <c r="AK820" i="26"/>
  <c r="B821" i="26"/>
  <c r="J821" i="26"/>
  <c r="K821" i="26"/>
  <c r="L821" i="26"/>
  <c r="M821" i="26"/>
  <c r="N821" i="26"/>
  <c r="AH821" i="26"/>
  <c r="U821" i="26" s="1"/>
  <c r="AK821" i="26"/>
  <c r="B822" i="26"/>
  <c r="J822" i="26"/>
  <c r="K822" i="26"/>
  <c r="L822" i="26"/>
  <c r="M822" i="26"/>
  <c r="N822" i="26"/>
  <c r="AA822" i="26" s="1"/>
  <c r="AH822" i="26"/>
  <c r="U822" i="26" s="1"/>
  <c r="AK822" i="26"/>
  <c r="B823" i="26"/>
  <c r="J823" i="26"/>
  <c r="K823" i="26"/>
  <c r="L823" i="26"/>
  <c r="M823" i="26"/>
  <c r="N823" i="26"/>
  <c r="AI823" i="26" s="1"/>
  <c r="AJ823" i="26" s="1"/>
  <c r="AH823" i="26"/>
  <c r="AC823" i="26" s="1"/>
  <c r="AK823" i="26"/>
  <c r="B824" i="26"/>
  <c r="J824" i="26"/>
  <c r="K824" i="26"/>
  <c r="L824" i="26"/>
  <c r="M824" i="26"/>
  <c r="N824" i="26"/>
  <c r="AH824" i="26"/>
  <c r="U824" i="26" s="1"/>
  <c r="AK824" i="26"/>
  <c r="B825" i="26"/>
  <c r="J825" i="26"/>
  <c r="K825" i="26"/>
  <c r="L825" i="26"/>
  <c r="M825" i="26"/>
  <c r="N825" i="26"/>
  <c r="AA825" i="26" s="1"/>
  <c r="AH825" i="26"/>
  <c r="AK825" i="26"/>
  <c r="B826" i="26"/>
  <c r="J826" i="26"/>
  <c r="K826" i="26"/>
  <c r="L826" i="26"/>
  <c r="M826" i="26"/>
  <c r="N826" i="26"/>
  <c r="AI826" i="26" s="1"/>
  <c r="AJ826" i="26" s="1"/>
  <c r="AH826" i="26"/>
  <c r="U826" i="26" s="1"/>
  <c r="AK826" i="26"/>
  <c r="B827" i="26"/>
  <c r="J827" i="26"/>
  <c r="K827" i="26"/>
  <c r="L827" i="26"/>
  <c r="M827" i="26"/>
  <c r="N827" i="26"/>
  <c r="AH827" i="26"/>
  <c r="U827" i="26" s="1"/>
  <c r="AK827" i="26"/>
  <c r="B828" i="26"/>
  <c r="J828" i="26"/>
  <c r="K828" i="26"/>
  <c r="L828" i="26"/>
  <c r="M828" i="26"/>
  <c r="N828" i="26"/>
  <c r="AA828" i="26" s="1"/>
  <c r="AH828" i="26"/>
  <c r="U828" i="26" s="1"/>
  <c r="AK828" i="26"/>
  <c r="B829" i="26"/>
  <c r="J829" i="26"/>
  <c r="K829" i="26"/>
  <c r="L829" i="26"/>
  <c r="M829" i="26"/>
  <c r="N829" i="26"/>
  <c r="AH829" i="26"/>
  <c r="AC829" i="26" s="1"/>
  <c r="AK829" i="26"/>
  <c r="B830" i="26"/>
  <c r="J830" i="26"/>
  <c r="K830" i="26"/>
  <c r="L830" i="26"/>
  <c r="M830" i="26"/>
  <c r="N830" i="26"/>
  <c r="AH830" i="26"/>
  <c r="U830" i="26" s="1"/>
  <c r="AK830" i="26"/>
  <c r="B831" i="26"/>
  <c r="J831" i="26"/>
  <c r="K831" i="26"/>
  <c r="L831" i="26"/>
  <c r="M831" i="26"/>
  <c r="N831" i="26"/>
  <c r="AH831" i="26"/>
  <c r="AK831" i="26"/>
  <c r="B832" i="26"/>
  <c r="J832" i="26"/>
  <c r="K832" i="26"/>
  <c r="L832" i="26"/>
  <c r="M832" i="26"/>
  <c r="N832" i="26"/>
  <c r="AH832" i="26"/>
  <c r="AK832" i="26"/>
  <c r="B833" i="26"/>
  <c r="J833" i="26"/>
  <c r="K833" i="26"/>
  <c r="L833" i="26"/>
  <c r="M833" i="26"/>
  <c r="N833" i="26"/>
  <c r="AA833" i="26" s="1"/>
  <c r="AH833" i="26"/>
  <c r="AK833" i="26"/>
  <c r="B834" i="26"/>
  <c r="J834" i="26"/>
  <c r="K834" i="26"/>
  <c r="L834" i="26"/>
  <c r="M834" i="26"/>
  <c r="N834" i="26"/>
  <c r="AH834" i="26"/>
  <c r="U834" i="26" s="1"/>
  <c r="AK834" i="26"/>
  <c r="B835" i="26"/>
  <c r="J835" i="26"/>
  <c r="K835" i="26"/>
  <c r="L835" i="26"/>
  <c r="M835" i="26"/>
  <c r="N835" i="26"/>
  <c r="S835" i="26" s="1"/>
  <c r="AH835" i="26"/>
  <c r="AC835" i="26" s="1"/>
  <c r="AK835" i="26"/>
  <c r="B836" i="26"/>
  <c r="J836" i="26"/>
  <c r="K836" i="26"/>
  <c r="L836" i="26"/>
  <c r="M836" i="26"/>
  <c r="N836" i="26"/>
  <c r="AI836" i="26" s="1"/>
  <c r="AJ836" i="26" s="1"/>
  <c r="AH836" i="26"/>
  <c r="U836" i="26" s="1"/>
  <c r="AK836" i="26"/>
  <c r="B837" i="26"/>
  <c r="J837" i="26"/>
  <c r="K837" i="26"/>
  <c r="L837" i="26"/>
  <c r="M837" i="26"/>
  <c r="N837" i="26"/>
  <c r="AH837" i="26"/>
  <c r="AK837" i="26"/>
  <c r="B838" i="26"/>
  <c r="J838" i="26"/>
  <c r="K838" i="26"/>
  <c r="L838" i="26"/>
  <c r="M838" i="26"/>
  <c r="N838" i="26"/>
  <c r="AI838" i="26" s="1"/>
  <c r="AJ838" i="26" s="1"/>
  <c r="AH838" i="26"/>
  <c r="AK838" i="26"/>
  <c r="B839" i="26"/>
  <c r="J839" i="26"/>
  <c r="K839" i="26"/>
  <c r="L839" i="26"/>
  <c r="M839" i="26"/>
  <c r="N839" i="26"/>
  <c r="AH839" i="26"/>
  <c r="AC839" i="26" s="1"/>
  <c r="AK839" i="26"/>
  <c r="B840" i="26"/>
  <c r="J840" i="26"/>
  <c r="K840" i="26"/>
  <c r="L840" i="26"/>
  <c r="M840" i="26"/>
  <c r="N840" i="26"/>
  <c r="AH840" i="26"/>
  <c r="U840" i="26" s="1"/>
  <c r="AK840" i="26"/>
  <c r="B841" i="26"/>
  <c r="J841" i="26"/>
  <c r="K841" i="26"/>
  <c r="L841" i="26"/>
  <c r="M841" i="26"/>
  <c r="N841" i="26"/>
  <c r="AH841" i="26"/>
  <c r="AC841" i="26" s="1"/>
  <c r="AK841" i="26"/>
  <c r="B842" i="26"/>
  <c r="J842" i="26"/>
  <c r="K842" i="26"/>
  <c r="L842" i="26"/>
  <c r="M842" i="26"/>
  <c r="N842" i="26"/>
  <c r="AH842" i="26"/>
  <c r="U842" i="26" s="1"/>
  <c r="AK842" i="26"/>
  <c r="B843" i="26"/>
  <c r="J843" i="26"/>
  <c r="K843" i="26"/>
  <c r="L843" i="26"/>
  <c r="M843" i="26"/>
  <c r="N843" i="26"/>
  <c r="AH843" i="26"/>
  <c r="AK843" i="26"/>
  <c r="B844" i="26"/>
  <c r="J844" i="26"/>
  <c r="K844" i="26"/>
  <c r="L844" i="26"/>
  <c r="M844" i="26"/>
  <c r="N844" i="26"/>
  <c r="AA844" i="26" s="1"/>
  <c r="AH844" i="26"/>
  <c r="AK844" i="26"/>
  <c r="B845" i="26"/>
  <c r="J845" i="26"/>
  <c r="K845" i="26"/>
  <c r="L845" i="26"/>
  <c r="M845" i="26"/>
  <c r="N845" i="26"/>
  <c r="AH845" i="26"/>
  <c r="U845" i="26" s="1"/>
  <c r="AK845" i="26"/>
  <c r="B846" i="26"/>
  <c r="J846" i="26"/>
  <c r="K846" i="26"/>
  <c r="L846" i="26"/>
  <c r="M846" i="26"/>
  <c r="N846" i="26"/>
  <c r="AH846" i="26"/>
  <c r="AK846" i="26"/>
  <c r="B847" i="26"/>
  <c r="J847" i="26"/>
  <c r="K847" i="26"/>
  <c r="L847" i="26"/>
  <c r="M847" i="26"/>
  <c r="N847" i="26"/>
  <c r="AH847" i="26"/>
  <c r="AC847" i="26" s="1"/>
  <c r="AK847" i="26"/>
  <c r="B848" i="26"/>
  <c r="J848" i="26"/>
  <c r="K848" i="26"/>
  <c r="L848" i="26"/>
  <c r="M848" i="26"/>
  <c r="N848" i="26"/>
  <c r="AI848" i="26" s="1"/>
  <c r="AJ848" i="26" s="1"/>
  <c r="AH848" i="26"/>
  <c r="U848" i="26" s="1"/>
  <c r="AK848" i="26"/>
  <c r="B849" i="26"/>
  <c r="J849" i="26"/>
  <c r="K849" i="26"/>
  <c r="L849" i="26"/>
  <c r="M849" i="26"/>
  <c r="N849" i="26"/>
  <c r="AA849" i="26" s="1"/>
  <c r="AH849" i="26"/>
  <c r="AK849" i="26"/>
  <c r="B850" i="26"/>
  <c r="J850" i="26"/>
  <c r="K850" i="26"/>
  <c r="L850" i="26"/>
  <c r="M850" i="26"/>
  <c r="N850" i="26"/>
  <c r="AI850" i="26" s="1"/>
  <c r="AJ850" i="26" s="1"/>
  <c r="AH850" i="26"/>
  <c r="U850" i="26" s="1"/>
  <c r="AK850" i="26"/>
  <c r="B851" i="26"/>
  <c r="J851" i="26"/>
  <c r="K851" i="26"/>
  <c r="L851" i="26"/>
  <c r="M851" i="26"/>
  <c r="N851" i="26"/>
  <c r="AA851" i="26" s="1"/>
  <c r="AH851" i="26"/>
  <c r="AC851" i="26" s="1"/>
  <c r="AK851" i="26"/>
  <c r="B852" i="26"/>
  <c r="J852" i="26"/>
  <c r="K852" i="26"/>
  <c r="L852" i="26"/>
  <c r="M852" i="26"/>
  <c r="N852" i="26"/>
  <c r="AI852" i="26" s="1"/>
  <c r="AJ852" i="26" s="1"/>
  <c r="AH852" i="26"/>
  <c r="AK852" i="26"/>
  <c r="B853" i="26"/>
  <c r="J853" i="26"/>
  <c r="K853" i="26"/>
  <c r="L853" i="26"/>
  <c r="M853" i="26"/>
  <c r="N853" i="26"/>
  <c r="AI853" i="26" s="1"/>
  <c r="AJ853" i="26" s="1"/>
  <c r="AH853" i="26"/>
  <c r="AC853" i="26" s="1"/>
  <c r="AK853" i="26"/>
  <c r="B854" i="26"/>
  <c r="J854" i="26"/>
  <c r="K854" i="26"/>
  <c r="L854" i="26"/>
  <c r="M854" i="26"/>
  <c r="N854" i="26"/>
  <c r="AH854" i="26"/>
  <c r="AK854" i="26"/>
  <c r="B855" i="26"/>
  <c r="J855" i="26"/>
  <c r="K855" i="26"/>
  <c r="L855" i="26"/>
  <c r="M855" i="26"/>
  <c r="N855" i="26"/>
  <c r="S855" i="26" s="1"/>
  <c r="AH855" i="26"/>
  <c r="U855" i="26" s="1"/>
  <c r="AK855" i="26"/>
  <c r="B856" i="26"/>
  <c r="J856" i="26"/>
  <c r="K856" i="26"/>
  <c r="L856" i="26"/>
  <c r="M856" i="26"/>
  <c r="N856" i="26"/>
  <c r="AA856" i="26" s="1"/>
  <c r="AH856" i="26"/>
  <c r="AK856" i="26"/>
  <c r="B857" i="26"/>
  <c r="J857" i="26"/>
  <c r="K857" i="26"/>
  <c r="L857" i="26"/>
  <c r="M857" i="26"/>
  <c r="N857" i="26"/>
  <c r="AH857" i="26"/>
  <c r="U857" i="26" s="1"/>
  <c r="AK857" i="26"/>
  <c r="B858" i="26"/>
  <c r="J858" i="26"/>
  <c r="K858" i="26"/>
  <c r="L858" i="26"/>
  <c r="M858" i="26"/>
  <c r="N858" i="26"/>
  <c r="AI858" i="26" s="1"/>
  <c r="AJ858" i="26" s="1"/>
  <c r="U858" i="26"/>
  <c r="AH858" i="26"/>
  <c r="AC858" i="26" s="1"/>
  <c r="AK858" i="26"/>
  <c r="B859" i="26"/>
  <c r="J859" i="26"/>
  <c r="K859" i="26"/>
  <c r="L859" i="26"/>
  <c r="M859" i="26"/>
  <c r="N859" i="26"/>
  <c r="S859" i="26" s="1"/>
  <c r="AH859" i="26"/>
  <c r="AC859" i="26" s="1"/>
  <c r="AK859" i="26"/>
  <c r="B860" i="26"/>
  <c r="J860" i="26"/>
  <c r="K860" i="26"/>
  <c r="L860" i="26"/>
  <c r="M860" i="26"/>
  <c r="N860" i="26"/>
  <c r="S860" i="26" s="1"/>
  <c r="AH860" i="26"/>
  <c r="AK860" i="26"/>
  <c r="B861" i="26"/>
  <c r="J861" i="26"/>
  <c r="K861" i="26"/>
  <c r="L861" i="26"/>
  <c r="M861" i="26"/>
  <c r="N861" i="26"/>
  <c r="AH861" i="26"/>
  <c r="U861" i="26" s="1"/>
  <c r="AK861" i="26"/>
  <c r="B862" i="26"/>
  <c r="J862" i="26"/>
  <c r="K862" i="26"/>
  <c r="L862" i="26"/>
  <c r="M862" i="26"/>
  <c r="N862" i="26"/>
  <c r="AI862" i="26" s="1"/>
  <c r="AJ862" i="26" s="1"/>
  <c r="AH862" i="26"/>
  <c r="U862" i="26" s="1"/>
  <c r="AK862" i="26"/>
  <c r="B863" i="26"/>
  <c r="J863" i="26"/>
  <c r="K863" i="26"/>
  <c r="L863" i="26"/>
  <c r="M863" i="26"/>
  <c r="N863" i="26"/>
  <c r="S863" i="26" s="1"/>
  <c r="AH863" i="26"/>
  <c r="AC863" i="26" s="1"/>
  <c r="AK863" i="26"/>
  <c r="B864" i="26"/>
  <c r="J864" i="26"/>
  <c r="K864" i="26"/>
  <c r="L864" i="26"/>
  <c r="M864" i="26"/>
  <c r="N864" i="26"/>
  <c r="AI864" i="26" s="1"/>
  <c r="AJ864" i="26" s="1"/>
  <c r="AH864" i="26"/>
  <c r="U864" i="26" s="1"/>
  <c r="AK864" i="26"/>
  <c r="B865" i="26"/>
  <c r="J865" i="26"/>
  <c r="K865" i="26"/>
  <c r="L865" i="26"/>
  <c r="M865" i="26"/>
  <c r="N865" i="26"/>
  <c r="AH865" i="26"/>
  <c r="AC865" i="26" s="1"/>
  <c r="AK865" i="26"/>
  <c r="B866" i="26"/>
  <c r="J866" i="26"/>
  <c r="K866" i="26"/>
  <c r="L866" i="26"/>
  <c r="M866" i="26"/>
  <c r="N866" i="26"/>
  <c r="S866" i="26" s="1"/>
  <c r="AH866" i="26"/>
  <c r="AK866" i="26"/>
  <c r="B867" i="26"/>
  <c r="J867" i="26"/>
  <c r="K867" i="26"/>
  <c r="L867" i="26"/>
  <c r="M867" i="26"/>
  <c r="N867" i="26"/>
  <c r="AH867" i="26"/>
  <c r="U867" i="26" s="1"/>
  <c r="AK867" i="26"/>
  <c r="B868" i="26"/>
  <c r="J868" i="26"/>
  <c r="K868" i="26"/>
  <c r="L868" i="26"/>
  <c r="M868" i="26"/>
  <c r="N868" i="26"/>
  <c r="AH868" i="26"/>
  <c r="AK868" i="26"/>
  <c r="B869" i="26"/>
  <c r="J869" i="26"/>
  <c r="K869" i="26"/>
  <c r="L869" i="26"/>
  <c r="M869" i="26"/>
  <c r="N869" i="26"/>
  <c r="S869" i="26" s="1"/>
  <c r="AH869" i="26"/>
  <c r="U869" i="26" s="1"/>
  <c r="AK869" i="26"/>
  <c r="B870" i="26"/>
  <c r="J870" i="26"/>
  <c r="K870" i="26"/>
  <c r="L870" i="26"/>
  <c r="M870" i="26"/>
  <c r="N870" i="26"/>
  <c r="AH870" i="26"/>
  <c r="U870" i="26" s="1"/>
  <c r="AK870" i="26"/>
  <c r="B871" i="26"/>
  <c r="J871" i="26"/>
  <c r="K871" i="26"/>
  <c r="L871" i="26"/>
  <c r="M871" i="26"/>
  <c r="N871" i="26"/>
  <c r="S871" i="26" s="1"/>
  <c r="AH871" i="26"/>
  <c r="AC871" i="26" s="1"/>
  <c r="AK871" i="26"/>
  <c r="B872" i="26"/>
  <c r="J872" i="26"/>
  <c r="K872" i="26"/>
  <c r="L872" i="26"/>
  <c r="M872" i="26"/>
  <c r="N872" i="26"/>
  <c r="S872" i="26" s="1"/>
  <c r="AH872" i="26"/>
  <c r="AK872" i="26"/>
  <c r="B873" i="26"/>
  <c r="J873" i="26"/>
  <c r="K873" i="26"/>
  <c r="L873" i="26"/>
  <c r="M873" i="26"/>
  <c r="N873" i="26"/>
  <c r="AI873" i="26" s="1"/>
  <c r="AJ873" i="26" s="1"/>
  <c r="AH873" i="26"/>
  <c r="AK873" i="26"/>
  <c r="B874" i="26"/>
  <c r="J874" i="26"/>
  <c r="K874" i="26"/>
  <c r="L874" i="26"/>
  <c r="M874" i="26"/>
  <c r="N874" i="26"/>
  <c r="AI874" i="26" s="1"/>
  <c r="AJ874" i="26" s="1"/>
  <c r="AH874" i="26"/>
  <c r="U874" i="26" s="1"/>
  <c r="AK874" i="26"/>
  <c r="B875" i="26"/>
  <c r="J875" i="26"/>
  <c r="K875" i="26"/>
  <c r="L875" i="26"/>
  <c r="M875" i="26"/>
  <c r="N875" i="26"/>
  <c r="S875" i="26" s="1"/>
  <c r="AH875" i="26"/>
  <c r="U875" i="26" s="1"/>
  <c r="AK875" i="26"/>
  <c r="B876" i="26"/>
  <c r="J876" i="26"/>
  <c r="K876" i="26"/>
  <c r="L876" i="26"/>
  <c r="M876" i="26"/>
  <c r="N876" i="26"/>
  <c r="AI876" i="26" s="1"/>
  <c r="AJ876" i="26" s="1"/>
  <c r="AH876" i="26"/>
  <c r="U876" i="26" s="1"/>
  <c r="AK876" i="26"/>
  <c r="B877" i="26"/>
  <c r="J877" i="26"/>
  <c r="K877" i="26"/>
  <c r="L877" i="26"/>
  <c r="M877" i="26"/>
  <c r="N877" i="26"/>
  <c r="AI877" i="26" s="1"/>
  <c r="AJ877" i="26" s="1"/>
  <c r="AH877" i="26"/>
  <c r="AC877" i="26" s="1"/>
  <c r="AK877" i="26"/>
  <c r="B878" i="26"/>
  <c r="J878" i="26"/>
  <c r="K878" i="26"/>
  <c r="L878" i="26"/>
  <c r="M878" i="26"/>
  <c r="N878" i="26"/>
  <c r="AH878" i="26"/>
  <c r="AK878" i="26"/>
  <c r="B879" i="26"/>
  <c r="J879" i="26"/>
  <c r="K879" i="26"/>
  <c r="L879" i="26"/>
  <c r="M879" i="26"/>
  <c r="N879" i="26"/>
  <c r="AH879" i="26"/>
  <c r="U879" i="26" s="1"/>
  <c r="AK879" i="26"/>
  <c r="B880" i="26"/>
  <c r="J880" i="26"/>
  <c r="K880" i="26"/>
  <c r="L880" i="26"/>
  <c r="M880" i="26"/>
  <c r="N880" i="26"/>
  <c r="AI880" i="26" s="1"/>
  <c r="AJ880" i="26" s="1"/>
  <c r="AH880" i="26"/>
  <c r="AK880" i="26"/>
  <c r="B881" i="26"/>
  <c r="J881" i="26"/>
  <c r="K881" i="26"/>
  <c r="L881" i="26"/>
  <c r="M881" i="26"/>
  <c r="N881" i="26"/>
  <c r="AH881" i="26"/>
  <c r="U881" i="26" s="1"/>
  <c r="AK881" i="26"/>
  <c r="B882" i="26"/>
  <c r="J882" i="26"/>
  <c r="K882" i="26"/>
  <c r="L882" i="26"/>
  <c r="M882" i="26"/>
  <c r="N882" i="26"/>
  <c r="AH882" i="26"/>
  <c r="U882" i="26" s="1"/>
  <c r="AK882" i="26"/>
  <c r="B883" i="26"/>
  <c r="J883" i="26"/>
  <c r="K883" i="26"/>
  <c r="L883" i="26"/>
  <c r="M883" i="26"/>
  <c r="N883" i="26"/>
  <c r="S883" i="26" s="1"/>
  <c r="AH883" i="26"/>
  <c r="AC883" i="26" s="1"/>
  <c r="AK883" i="26"/>
  <c r="B884" i="26"/>
  <c r="J884" i="26"/>
  <c r="K884" i="26"/>
  <c r="L884" i="26"/>
  <c r="M884" i="26"/>
  <c r="N884" i="26"/>
  <c r="S884" i="26" s="1"/>
  <c r="AH884" i="26"/>
  <c r="AK884" i="26"/>
  <c r="B885" i="26"/>
  <c r="J885" i="26"/>
  <c r="K885" i="26"/>
  <c r="L885" i="26"/>
  <c r="M885" i="26"/>
  <c r="N885" i="26"/>
  <c r="AI885" i="26" s="1"/>
  <c r="AJ885" i="26" s="1"/>
  <c r="AH885" i="26"/>
  <c r="U885" i="26" s="1"/>
  <c r="AK885" i="26"/>
  <c r="B886" i="26"/>
  <c r="J886" i="26"/>
  <c r="K886" i="26"/>
  <c r="L886" i="26"/>
  <c r="M886" i="26"/>
  <c r="N886" i="26"/>
  <c r="AI886" i="26" s="1"/>
  <c r="AJ886" i="26" s="1"/>
  <c r="AH886" i="26"/>
  <c r="U886" i="26" s="1"/>
  <c r="AK886" i="26"/>
  <c r="B887" i="26"/>
  <c r="J887" i="26"/>
  <c r="K887" i="26"/>
  <c r="L887" i="26"/>
  <c r="M887" i="26"/>
  <c r="N887" i="26"/>
  <c r="S887" i="26" s="1"/>
  <c r="AH887" i="26"/>
  <c r="U887" i="26" s="1"/>
  <c r="AK887" i="26"/>
  <c r="B888" i="26"/>
  <c r="J888" i="26"/>
  <c r="K888" i="26"/>
  <c r="L888" i="26"/>
  <c r="M888" i="26"/>
  <c r="N888" i="26"/>
  <c r="AI888" i="26" s="1"/>
  <c r="AJ888" i="26" s="1"/>
  <c r="AH888" i="26"/>
  <c r="U888" i="26" s="1"/>
  <c r="AK888" i="26"/>
  <c r="B889" i="26"/>
  <c r="J889" i="26"/>
  <c r="K889" i="26"/>
  <c r="L889" i="26"/>
  <c r="M889" i="26"/>
  <c r="N889" i="26"/>
  <c r="AI889" i="26" s="1"/>
  <c r="AJ889" i="26" s="1"/>
  <c r="AH889" i="26"/>
  <c r="AC889" i="26" s="1"/>
  <c r="AK889" i="26"/>
  <c r="B890" i="26"/>
  <c r="J890" i="26"/>
  <c r="K890" i="26"/>
  <c r="L890" i="26"/>
  <c r="M890" i="26"/>
  <c r="N890" i="26"/>
  <c r="AH890" i="26"/>
  <c r="AK890" i="26"/>
  <c r="B891" i="26"/>
  <c r="J891" i="26"/>
  <c r="K891" i="26"/>
  <c r="L891" i="26"/>
  <c r="M891" i="26"/>
  <c r="N891" i="26"/>
  <c r="S891" i="26" s="1"/>
  <c r="AA891" i="26"/>
  <c r="AH891" i="26"/>
  <c r="U891" i="26" s="1"/>
  <c r="AK891" i="26"/>
  <c r="B892" i="26"/>
  <c r="J892" i="26"/>
  <c r="K892" i="26"/>
  <c r="L892" i="26"/>
  <c r="M892" i="26"/>
  <c r="N892" i="26"/>
  <c r="AI892" i="26" s="1"/>
  <c r="AJ892" i="26" s="1"/>
  <c r="AH892" i="26"/>
  <c r="AK892" i="26"/>
  <c r="B893" i="26"/>
  <c r="J893" i="26"/>
  <c r="K893" i="26"/>
  <c r="L893" i="26"/>
  <c r="M893" i="26"/>
  <c r="N893" i="26"/>
  <c r="AA893" i="26" s="1"/>
  <c r="AH893" i="26"/>
  <c r="AK893" i="26"/>
  <c r="B894" i="26"/>
  <c r="J894" i="26"/>
  <c r="K894" i="26"/>
  <c r="L894" i="26"/>
  <c r="M894" i="26"/>
  <c r="N894" i="26"/>
  <c r="AI894" i="26" s="1"/>
  <c r="AJ894" i="26" s="1"/>
  <c r="AH894" i="26"/>
  <c r="U894" i="26" s="1"/>
  <c r="AK894" i="26"/>
  <c r="B895" i="26"/>
  <c r="J895" i="26"/>
  <c r="K895" i="26"/>
  <c r="L895" i="26"/>
  <c r="M895" i="26"/>
  <c r="N895" i="26"/>
  <c r="S895" i="26" s="1"/>
  <c r="AH895" i="26"/>
  <c r="AC895" i="26" s="1"/>
  <c r="AK895" i="26"/>
  <c r="B896" i="26"/>
  <c r="J896" i="26"/>
  <c r="K896" i="26"/>
  <c r="L896" i="26"/>
  <c r="M896" i="26"/>
  <c r="N896" i="26"/>
  <c r="S896" i="26" s="1"/>
  <c r="AH896" i="26"/>
  <c r="AK896" i="26"/>
  <c r="B897" i="26"/>
  <c r="J897" i="26"/>
  <c r="K897" i="26"/>
  <c r="L897" i="26"/>
  <c r="M897" i="26"/>
  <c r="N897" i="26"/>
  <c r="S897" i="26" s="1"/>
  <c r="AH897" i="26"/>
  <c r="AK897" i="26"/>
  <c r="B898" i="26"/>
  <c r="J898" i="26"/>
  <c r="K898" i="26"/>
  <c r="L898" i="26"/>
  <c r="M898" i="26"/>
  <c r="N898" i="26"/>
  <c r="AI898" i="26" s="1"/>
  <c r="AJ898" i="26" s="1"/>
  <c r="AH898" i="26"/>
  <c r="U898" i="26" s="1"/>
  <c r="AK898" i="26"/>
  <c r="B899" i="26"/>
  <c r="J899" i="26"/>
  <c r="K899" i="26"/>
  <c r="L899" i="26"/>
  <c r="M899" i="26"/>
  <c r="N899" i="26"/>
  <c r="AH899" i="26"/>
  <c r="U899" i="26" s="1"/>
  <c r="AK899" i="26"/>
  <c r="B900" i="26"/>
  <c r="J900" i="26"/>
  <c r="K900" i="26"/>
  <c r="L900" i="26"/>
  <c r="M900" i="26"/>
  <c r="N900" i="26"/>
  <c r="AI900" i="26" s="1"/>
  <c r="AJ900" i="26" s="1"/>
  <c r="AH900" i="26"/>
  <c r="U900" i="26" s="1"/>
  <c r="AK900" i="26"/>
  <c r="B901" i="26"/>
  <c r="J901" i="26"/>
  <c r="K901" i="26"/>
  <c r="L901" i="26"/>
  <c r="M901" i="26"/>
  <c r="N901" i="26"/>
  <c r="AH901" i="26"/>
  <c r="AC901" i="26" s="1"/>
  <c r="AK901" i="26"/>
  <c r="B902" i="26"/>
  <c r="J902" i="26"/>
  <c r="K902" i="26"/>
  <c r="L902" i="26"/>
  <c r="M902" i="26"/>
  <c r="N902" i="26"/>
  <c r="S902" i="26" s="1"/>
  <c r="AH902" i="26"/>
  <c r="AK902" i="26"/>
  <c r="B903" i="26"/>
  <c r="J903" i="26"/>
  <c r="K903" i="26"/>
  <c r="L903" i="26"/>
  <c r="M903" i="26"/>
  <c r="N903" i="26"/>
  <c r="AI903" i="26" s="1"/>
  <c r="AJ903" i="26" s="1"/>
  <c r="AH903" i="26"/>
  <c r="U903" i="26" s="1"/>
  <c r="AK903" i="26"/>
  <c r="B904" i="26"/>
  <c r="J904" i="26"/>
  <c r="K904" i="26"/>
  <c r="L904" i="26"/>
  <c r="M904" i="26"/>
  <c r="N904" i="26"/>
  <c r="AH904" i="26"/>
  <c r="AK904" i="26"/>
  <c r="B905" i="26"/>
  <c r="J905" i="26"/>
  <c r="K905" i="26"/>
  <c r="L905" i="26"/>
  <c r="M905" i="26"/>
  <c r="N905" i="26"/>
  <c r="AI905" i="26" s="1"/>
  <c r="AJ905" i="26" s="1"/>
  <c r="AH905" i="26"/>
  <c r="U905" i="26" s="1"/>
  <c r="AK905" i="26"/>
  <c r="B906" i="26"/>
  <c r="J906" i="26"/>
  <c r="K906" i="26"/>
  <c r="L906" i="26"/>
  <c r="M906" i="26"/>
  <c r="N906" i="26"/>
  <c r="AI906" i="26" s="1"/>
  <c r="AJ906" i="26" s="1"/>
  <c r="AH906" i="26"/>
  <c r="U906" i="26" s="1"/>
  <c r="AK906" i="26"/>
  <c r="B907" i="26"/>
  <c r="J907" i="26"/>
  <c r="K907" i="26"/>
  <c r="L907" i="26"/>
  <c r="M907" i="26"/>
  <c r="N907" i="26"/>
  <c r="S907" i="26" s="1"/>
  <c r="AH907" i="26"/>
  <c r="AC907" i="26" s="1"/>
  <c r="AK907" i="26"/>
  <c r="B908" i="26"/>
  <c r="J908" i="26"/>
  <c r="K908" i="26"/>
  <c r="L908" i="26"/>
  <c r="M908" i="26"/>
  <c r="N908" i="26"/>
  <c r="S908" i="26" s="1"/>
  <c r="AH908" i="26"/>
  <c r="AK908" i="26"/>
  <c r="B909" i="26"/>
  <c r="J909" i="26"/>
  <c r="K909" i="26"/>
  <c r="L909" i="26"/>
  <c r="M909" i="26"/>
  <c r="N909" i="26"/>
  <c r="AI909" i="26" s="1"/>
  <c r="AJ909" i="26" s="1"/>
  <c r="AH909" i="26"/>
  <c r="AK909" i="26"/>
  <c r="B910" i="26"/>
  <c r="J910" i="26"/>
  <c r="K910" i="26"/>
  <c r="L910" i="26"/>
  <c r="M910" i="26"/>
  <c r="N910" i="26"/>
  <c r="AH910" i="26"/>
  <c r="U910" i="26" s="1"/>
  <c r="AK910" i="26"/>
  <c r="B911" i="26"/>
  <c r="J911" i="26"/>
  <c r="K911" i="26"/>
  <c r="L911" i="26"/>
  <c r="M911" i="26"/>
  <c r="N911" i="26"/>
  <c r="AA911" i="26" s="1"/>
  <c r="AH911" i="26"/>
  <c r="U911" i="26" s="1"/>
  <c r="AK911" i="26"/>
  <c r="B912" i="26"/>
  <c r="J912" i="26"/>
  <c r="K912" i="26"/>
  <c r="L912" i="26"/>
  <c r="M912" i="26"/>
  <c r="N912" i="26"/>
  <c r="AI912" i="26" s="1"/>
  <c r="AJ912" i="26" s="1"/>
  <c r="AH912" i="26"/>
  <c r="U912" i="26" s="1"/>
  <c r="AK912" i="26"/>
  <c r="B913" i="26"/>
  <c r="J913" i="26"/>
  <c r="K913" i="26"/>
  <c r="L913" i="26"/>
  <c r="M913" i="26"/>
  <c r="N913" i="26"/>
  <c r="AH913" i="26"/>
  <c r="AC913" i="26" s="1"/>
  <c r="AK913" i="26"/>
  <c r="B914" i="26"/>
  <c r="J914" i="26"/>
  <c r="K914" i="26"/>
  <c r="L914" i="26"/>
  <c r="M914" i="26"/>
  <c r="N914" i="26"/>
  <c r="AH914" i="26"/>
  <c r="AK914" i="26"/>
  <c r="B915" i="26"/>
  <c r="J915" i="26"/>
  <c r="K915" i="26"/>
  <c r="L915" i="26"/>
  <c r="M915" i="26"/>
  <c r="N915" i="26"/>
  <c r="S915" i="26" s="1"/>
  <c r="AH915" i="26"/>
  <c r="U915" i="26" s="1"/>
  <c r="AK915" i="26"/>
  <c r="B916" i="26"/>
  <c r="J916" i="26"/>
  <c r="K916" i="26"/>
  <c r="L916" i="26"/>
  <c r="M916" i="26"/>
  <c r="N916" i="26"/>
  <c r="AI916" i="26" s="1"/>
  <c r="AJ916" i="26" s="1"/>
  <c r="AH916" i="26"/>
  <c r="AK916" i="26"/>
  <c r="B917" i="26"/>
  <c r="J917" i="26"/>
  <c r="K917" i="26"/>
  <c r="L917" i="26"/>
  <c r="M917" i="26"/>
  <c r="N917" i="26"/>
  <c r="AA917" i="26" s="1"/>
  <c r="AH917" i="26"/>
  <c r="AK917" i="26"/>
  <c r="B918" i="26"/>
  <c r="J918" i="26"/>
  <c r="K918" i="26"/>
  <c r="L918" i="26"/>
  <c r="M918" i="26"/>
  <c r="N918" i="26"/>
  <c r="AI918" i="26" s="1"/>
  <c r="AJ918" i="26" s="1"/>
  <c r="AH918" i="26"/>
  <c r="AK918" i="26"/>
  <c r="B919" i="26"/>
  <c r="J919" i="26"/>
  <c r="K919" i="26"/>
  <c r="L919" i="26"/>
  <c r="M919" i="26"/>
  <c r="N919" i="26"/>
  <c r="S919" i="26" s="1"/>
  <c r="AH919" i="26"/>
  <c r="AC919" i="26" s="1"/>
  <c r="AK919" i="26"/>
  <c r="B920" i="26"/>
  <c r="J920" i="26"/>
  <c r="K920" i="26"/>
  <c r="L920" i="26"/>
  <c r="M920" i="26"/>
  <c r="N920" i="26"/>
  <c r="AH920" i="26"/>
  <c r="AK920" i="26"/>
  <c r="B921" i="26"/>
  <c r="J921" i="26"/>
  <c r="K921" i="26"/>
  <c r="L921" i="26"/>
  <c r="M921" i="26"/>
  <c r="N921" i="26"/>
  <c r="AI921" i="26" s="1"/>
  <c r="AJ921" i="26" s="1"/>
  <c r="AH921" i="26"/>
  <c r="U921" i="26" s="1"/>
  <c r="AK921" i="26"/>
  <c r="B922" i="26"/>
  <c r="J922" i="26"/>
  <c r="K922" i="26"/>
  <c r="L922" i="26"/>
  <c r="M922" i="26"/>
  <c r="N922" i="26"/>
  <c r="S922" i="26" s="1"/>
  <c r="AH922" i="26"/>
  <c r="U922" i="26" s="1"/>
  <c r="AK922" i="26"/>
  <c r="B923" i="26"/>
  <c r="J923" i="26"/>
  <c r="K923" i="26"/>
  <c r="L923" i="26"/>
  <c r="M923" i="26"/>
  <c r="N923" i="26"/>
  <c r="S923" i="26" s="1"/>
  <c r="AH923" i="26"/>
  <c r="U923" i="26" s="1"/>
  <c r="AK923" i="26"/>
  <c r="B924" i="26"/>
  <c r="J924" i="26"/>
  <c r="K924" i="26"/>
  <c r="L924" i="26"/>
  <c r="M924" i="26"/>
  <c r="N924" i="26"/>
  <c r="AI924" i="26" s="1"/>
  <c r="AJ924" i="26" s="1"/>
  <c r="AH924" i="26"/>
  <c r="U924" i="26" s="1"/>
  <c r="AK924" i="26"/>
  <c r="B925" i="26"/>
  <c r="J925" i="26"/>
  <c r="K925" i="26"/>
  <c r="L925" i="26"/>
  <c r="M925" i="26"/>
  <c r="N925" i="26"/>
  <c r="AI925" i="26" s="1"/>
  <c r="AJ925" i="26" s="1"/>
  <c r="AH925" i="26"/>
  <c r="AC925" i="26" s="1"/>
  <c r="AK925" i="26"/>
  <c r="B926" i="26"/>
  <c r="J926" i="26"/>
  <c r="K926" i="26"/>
  <c r="L926" i="26"/>
  <c r="M926" i="26"/>
  <c r="N926" i="26"/>
  <c r="AH926" i="26"/>
  <c r="AK926" i="26"/>
  <c r="B927" i="26"/>
  <c r="J927" i="26"/>
  <c r="K927" i="26"/>
  <c r="L927" i="26"/>
  <c r="M927" i="26"/>
  <c r="N927" i="26"/>
  <c r="AI927" i="26" s="1"/>
  <c r="AJ927" i="26" s="1"/>
  <c r="AH927" i="26"/>
  <c r="U927" i="26" s="1"/>
  <c r="AK927" i="26"/>
  <c r="B928" i="26"/>
  <c r="J928" i="26"/>
  <c r="K928" i="26"/>
  <c r="L928" i="26"/>
  <c r="M928" i="26"/>
  <c r="N928" i="26"/>
  <c r="AA928" i="26" s="1"/>
  <c r="AH928" i="26"/>
  <c r="AK928" i="26"/>
  <c r="B929" i="26"/>
  <c r="J929" i="26"/>
  <c r="K929" i="26"/>
  <c r="L929" i="26"/>
  <c r="M929" i="26"/>
  <c r="N929" i="26"/>
  <c r="AI929" i="26" s="1"/>
  <c r="AJ929" i="26" s="1"/>
  <c r="AH929" i="26"/>
  <c r="AK929" i="26"/>
  <c r="B930" i="26"/>
  <c r="J930" i="26"/>
  <c r="K930" i="26"/>
  <c r="L930" i="26"/>
  <c r="M930" i="26"/>
  <c r="N930" i="26"/>
  <c r="AI930" i="26" s="1"/>
  <c r="AJ930" i="26" s="1"/>
  <c r="AH930" i="26"/>
  <c r="U930" i="26" s="1"/>
  <c r="AK930" i="26"/>
  <c r="B931" i="26"/>
  <c r="J931" i="26"/>
  <c r="K931" i="26"/>
  <c r="L931" i="26"/>
  <c r="M931" i="26"/>
  <c r="N931" i="26"/>
  <c r="AH931" i="26"/>
  <c r="AC931" i="26" s="1"/>
  <c r="AK931" i="26"/>
  <c r="B932" i="26"/>
  <c r="J932" i="26"/>
  <c r="K932" i="26"/>
  <c r="L932" i="26"/>
  <c r="M932" i="26"/>
  <c r="N932" i="26"/>
  <c r="S932" i="26" s="1"/>
  <c r="AH932" i="26"/>
  <c r="AK932" i="26"/>
  <c r="B933" i="26"/>
  <c r="J933" i="26"/>
  <c r="K933" i="26"/>
  <c r="L933" i="26"/>
  <c r="M933" i="26"/>
  <c r="N933" i="26"/>
  <c r="AH933" i="26"/>
  <c r="U933" i="26" s="1"/>
  <c r="AK933" i="26"/>
  <c r="B934" i="26"/>
  <c r="J934" i="26"/>
  <c r="K934" i="26"/>
  <c r="L934" i="26"/>
  <c r="M934" i="26"/>
  <c r="N934" i="26"/>
  <c r="AH934" i="26"/>
  <c r="U934" i="26" s="1"/>
  <c r="AK934" i="26"/>
  <c r="B935" i="26"/>
  <c r="J935" i="26"/>
  <c r="K935" i="26"/>
  <c r="L935" i="26"/>
  <c r="M935" i="26"/>
  <c r="N935" i="26"/>
  <c r="AH935" i="26"/>
  <c r="U935" i="26" s="1"/>
  <c r="AK935" i="26"/>
  <c r="B936" i="26"/>
  <c r="J936" i="26"/>
  <c r="K936" i="26"/>
  <c r="L936" i="26"/>
  <c r="M936" i="26"/>
  <c r="N936" i="26"/>
  <c r="AI936" i="26" s="1"/>
  <c r="AJ936" i="26" s="1"/>
  <c r="AH936" i="26"/>
  <c r="U936" i="26" s="1"/>
  <c r="AK936" i="26"/>
  <c r="B937" i="26"/>
  <c r="J937" i="26"/>
  <c r="K937" i="26"/>
  <c r="L937" i="26"/>
  <c r="M937" i="26"/>
  <c r="N937" i="26"/>
  <c r="AI937" i="26" s="1"/>
  <c r="AJ937" i="26" s="1"/>
  <c r="AH937" i="26"/>
  <c r="AC937" i="26" s="1"/>
  <c r="AK937" i="26"/>
  <c r="B938" i="26"/>
  <c r="J938" i="26"/>
  <c r="K938" i="26"/>
  <c r="L938" i="26"/>
  <c r="M938" i="26"/>
  <c r="N938" i="26"/>
  <c r="AH938" i="26"/>
  <c r="AK938" i="26"/>
  <c r="B939" i="26"/>
  <c r="J939" i="26"/>
  <c r="K939" i="26"/>
  <c r="L939" i="26"/>
  <c r="M939" i="26"/>
  <c r="N939" i="26"/>
  <c r="S939" i="26" s="1"/>
  <c r="AH939" i="26"/>
  <c r="U939" i="26" s="1"/>
  <c r="AK939" i="26"/>
  <c r="B940" i="26"/>
  <c r="J940" i="26"/>
  <c r="K940" i="26"/>
  <c r="L940" i="26"/>
  <c r="M940" i="26"/>
  <c r="N940" i="26"/>
  <c r="AH940" i="26"/>
  <c r="AK940" i="26"/>
  <c r="B941" i="26"/>
  <c r="J941" i="26"/>
  <c r="K941" i="26"/>
  <c r="L941" i="26"/>
  <c r="M941" i="26"/>
  <c r="N941" i="26"/>
  <c r="AA941" i="26" s="1"/>
  <c r="AH941" i="26"/>
  <c r="U941" i="26" s="1"/>
  <c r="AK941" i="26"/>
  <c r="B942" i="26"/>
  <c r="J942" i="26"/>
  <c r="K942" i="26"/>
  <c r="L942" i="26"/>
  <c r="M942" i="26"/>
  <c r="N942" i="26"/>
  <c r="AI942" i="26" s="1"/>
  <c r="AJ942" i="26" s="1"/>
  <c r="AH942" i="26"/>
  <c r="AC942" i="26" s="1"/>
  <c r="AK942" i="26"/>
  <c r="B943" i="26"/>
  <c r="J943" i="26"/>
  <c r="K943" i="26"/>
  <c r="L943" i="26"/>
  <c r="M943" i="26"/>
  <c r="N943" i="26"/>
  <c r="S943" i="26" s="1"/>
  <c r="AH943" i="26"/>
  <c r="AC943" i="26" s="1"/>
  <c r="AK943" i="26"/>
  <c r="B944" i="26"/>
  <c r="J944" i="26"/>
  <c r="K944" i="26"/>
  <c r="L944" i="26"/>
  <c r="M944" i="26"/>
  <c r="N944" i="26"/>
  <c r="S944" i="26" s="1"/>
  <c r="AH944" i="26"/>
  <c r="AK944" i="26"/>
  <c r="B945" i="26"/>
  <c r="J945" i="26"/>
  <c r="K945" i="26"/>
  <c r="L945" i="26"/>
  <c r="M945" i="26"/>
  <c r="N945" i="26"/>
  <c r="AA945" i="26" s="1"/>
  <c r="AH945" i="26"/>
  <c r="U945" i="26" s="1"/>
  <c r="AK945" i="26"/>
  <c r="B946" i="26"/>
  <c r="J946" i="26"/>
  <c r="K946" i="26"/>
  <c r="L946" i="26"/>
  <c r="M946" i="26"/>
  <c r="N946" i="26"/>
  <c r="AH946" i="26"/>
  <c r="U946" i="26" s="1"/>
  <c r="AK946" i="26"/>
  <c r="B947" i="26"/>
  <c r="J947" i="26"/>
  <c r="K947" i="26"/>
  <c r="L947" i="26"/>
  <c r="M947" i="26"/>
  <c r="N947" i="26"/>
  <c r="AI947" i="26" s="1"/>
  <c r="AJ947" i="26" s="1"/>
  <c r="AH947" i="26"/>
  <c r="U947" i="26" s="1"/>
  <c r="AK947" i="26"/>
  <c r="B948" i="26"/>
  <c r="J948" i="26"/>
  <c r="K948" i="26"/>
  <c r="L948" i="26"/>
  <c r="M948" i="26"/>
  <c r="N948" i="26"/>
  <c r="AI948" i="26" s="1"/>
  <c r="AJ948" i="26" s="1"/>
  <c r="AH948" i="26"/>
  <c r="U948" i="26" s="1"/>
  <c r="AK948" i="26"/>
  <c r="B949" i="26"/>
  <c r="J949" i="26"/>
  <c r="K949" i="26"/>
  <c r="L949" i="26"/>
  <c r="M949" i="26"/>
  <c r="N949" i="26"/>
  <c r="AH949" i="26"/>
  <c r="AC949" i="26" s="1"/>
  <c r="AK949" i="26"/>
  <c r="B950" i="26"/>
  <c r="J950" i="26"/>
  <c r="K950" i="26"/>
  <c r="L950" i="26"/>
  <c r="M950" i="26"/>
  <c r="N950" i="26"/>
  <c r="AH950" i="26"/>
  <c r="AK950" i="26"/>
  <c r="B951" i="26"/>
  <c r="J951" i="26"/>
  <c r="K951" i="26"/>
  <c r="L951" i="26"/>
  <c r="M951" i="26"/>
  <c r="N951" i="26"/>
  <c r="S951" i="26" s="1"/>
  <c r="AH951" i="26"/>
  <c r="U951" i="26" s="1"/>
  <c r="AK951" i="26"/>
  <c r="B952" i="26"/>
  <c r="J952" i="26"/>
  <c r="K952" i="26"/>
  <c r="L952" i="26"/>
  <c r="M952" i="26"/>
  <c r="N952" i="26"/>
  <c r="AH952" i="26"/>
  <c r="AK952" i="26"/>
  <c r="B953" i="26"/>
  <c r="J953" i="26"/>
  <c r="K953" i="26"/>
  <c r="L953" i="26"/>
  <c r="M953" i="26"/>
  <c r="N953" i="26"/>
  <c r="S953" i="26" s="1"/>
  <c r="AC953" i="26"/>
  <c r="AH953" i="26"/>
  <c r="U953" i="26" s="1"/>
  <c r="AK953" i="26"/>
  <c r="B954" i="26"/>
  <c r="J954" i="26"/>
  <c r="K954" i="26"/>
  <c r="L954" i="26"/>
  <c r="M954" i="26"/>
  <c r="N954" i="26"/>
  <c r="AI954" i="26" s="1"/>
  <c r="AJ954" i="26" s="1"/>
  <c r="AH954" i="26"/>
  <c r="U954" i="26" s="1"/>
  <c r="AK954" i="26"/>
  <c r="B955" i="26"/>
  <c r="J955" i="26"/>
  <c r="K955" i="26"/>
  <c r="L955" i="26"/>
  <c r="M955" i="26"/>
  <c r="N955" i="26"/>
  <c r="S955" i="26" s="1"/>
  <c r="AH955" i="26"/>
  <c r="AC955" i="26" s="1"/>
  <c r="AK955" i="26"/>
  <c r="B956" i="26"/>
  <c r="J956" i="26"/>
  <c r="K956" i="26"/>
  <c r="L956" i="26"/>
  <c r="M956" i="26"/>
  <c r="N956" i="26"/>
  <c r="S956" i="26" s="1"/>
  <c r="AH956" i="26"/>
  <c r="AK956" i="26"/>
  <c r="B957" i="26"/>
  <c r="J957" i="26"/>
  <c r="K957" i="26"/>
  <c r="L957" i="26"/>
  <c r="M957" i="26"/>
  <c r="N957" i="26"/>
  <c r="AA957" i="26" s="1"/>
  <c r="AH957" i="26"/>
  <c r="U957" i="26" s="1"/>
  <c r="AK957" i="26"/>
  <c r="B958" i="26"/>
  <c r="J958" i="26"/>
  <c r="K958" i="26"/>
  <c r="L958" i="26"/>
  <c r="M958" i="26"/>
  <c r="N958" i="26"/>
  <c r="AH958" i="26"/>
  <c r="U958" i="26" s="1"/>
  <c r="AK958" i="26"/>
  <c r="B959" i="26"/>
  <c r="J959" i="26"/>
  <c r="K959" i="26"/>
  <c r="L959" i="26"/>
  <c r="M959" i="26"/>
  <c r="N959" i="26"/>
  <c r="AI959" i="26" s="1"/>
  <c r="AJ959" i="26" s="1"/>
  <c r="AH959" i="26"/>
  <c r="U959" i="26" s="1"/>
  <c r="AK959" i="26"/>
  <c r="B960" i="26"/>
  <c r="J960" i="26"/>
  <c r="K960" i="26"/>
  <c r="L960" i="26"/>
  <c r="M960" i="26"/>
  <c r="N960" i="26"/>
  <c r="AI960" i="26" s="1"/>
  <c r="AJ960" i="26" s="1"/>
  <c r="AH960" i="26"/>
  <c r="U960" i="26" s="1"/>
  <c r="AK960" i="26"/>
  <c r="B961" i="26"/>
  <c r="J961" i="26"/>
  <c r="K961" i="26"/>
  <c r="L961" i="26"/>
  <c r="M961" i="26"/>
  <c r="N961" i="26"/>
  <c r="AI961" i="26" s="1"/>
  <c r="AJ961" i="26" s="1"/>
  <c r="AH961" i="26"/>
  <c r="AC961" i="26" s="1"/>
  <c r="AK961" i="26"/>
  <c r="B962" i="26"/>
  <c r="J962" i="26"/>
  <c r="K962" i="26"/>
  <c r="L962" i="26"/>
  <c r="M962" i="26"/>
  <c r="N962" i="26"/>
  <c r="AH962" i="26"/>
  <c r="AK962" i="26"/>
  <c r="B963" i="26"/>
  <c r="J963" i="26"/>
  <c r="K963" i="26"/>
  <c r="L963" i="26"/>
  <c r="M963" i="26"/>
  <c r="N963" i="26"/>
  <c r="S963" i="26" s="1"/>
  <c r="AH963" i="26"/>
  <c r="U963" i="26" s="1"/>
  <c r="AK963" i="26"/>
  <c r="B964" i="26"/>
  <c r="J964" i="26"/>
  <c r="K964" i="26"/>
  <c r="L964" i="26"/>
  <c r="M964" i="26"/>
  <c r="N964" i="26"/>
  <c r="AI964" i="26" s="1"/>
  <c r="AJ964" i="26" s="1"/>
  <c r="AH964" i="26"/>
  <c r="AK964" i="26"/>
  <c r="B965" i="26"/>
  <c r="J965" i="26"/>
  <c r="K965" i="26"/>
  <c r="L965" i="26"/>
  <c r="M965" i="26"/>
  <c r="N965" i="26"/>
  <c r="AI965" i="26" s="1"/>
  <c r="AJ965" i="26" s="1"/>
  <c r="AH965" i="26"/>
  <c r="U965" i="26" s="1"/>
  <c r="AK965" i="26"/>
  <c r="B966" i="26"/>
  <c r="J966" i="26"/>
  <c r="K966" i="26"/>
  <c r="L966" i="26"/>
  <c r="M966" i="26"/>
  <c r="N966" i="26"/>
  <c r="AI966" i="26" s="1"/>
  <c r="AJ966" i="26" s="1"/>
  <c r="AH966" i="26"/>
  <c r="U966" i="26" s="1"/>
  <c r="AK966" i="26"/>
  <c r="B967" i="26"/>
  <c r="J967" i="26"/>
  <c r="K967" i="26"/>
  <c r="L967" i="26"/>
  <c r="M967" i="26"/>
  <c r="N967" i="26"/>
  <c r="S967" i="26" s="1"/>
  <c r="AH967" i="26"/>
  <c r="AC967" i="26" s="1"/>
  <c r="AK967" i="26"/>
  <c r="B968" i="26"/>
  <c r="J968" i="26"/>
  <c r="K968" i="26"/>
  <c r="L968" i="26"/>
  <c r="M968" i="26"/>
  <c r="N968" i="26"/>
  <c r="AH968" i="26"/>
  <c r="AK968" i="26"/>
  <c r="B969" i="26"/>
  <c r="J969" i="26"/>
  <c r="K969" i="26"/>
  <c r="L969" i="26"/>
  <c r="M969" i="26"/>
  <c r="N969" i="26"/>
  <c r="AA969" i="26" s="1"/>
  <c r="AH969" i="26"/>
  <c r="U969" i="26" s="1"/>
  <c r="AK969" i="26"/>
  <c r="B970" i="26"/>
  <c r="J970" i="26"/>
  <c r="K970" i="26"/>
  <c r="L970" i="26"/>
  <c r="M970" i="26"/>
  <c r="N970" i="26"/>
  <c r="S970" i="26" s="1"/>
  <c r="AA970" i="26"/>
  <c r="AH970" i="26"/>
  <c r="U970" i="26" s="1"/>
  <c r="AK970" i="26"/>
  <c r="B971" i="26"/>
  <c r="J971" i="26"/>
  <c r="K971" i="26"/>
  <c r="L971" i="26"/>
  <c r="M971" i="26"/>
  <c r="N971" i="26"/>
  <c r="AI971" i="26" s="1"/>
  <c r="AJ971" i="26" s="1"/>
  <c r="AH971" i="26"/>
  <c r="U971" i="26" s="1"/>
  <c r="AK971" i="26"/>
  <c r="B972" i="26"/>
  <c r="J972" i="26"/>
  <c r="K972" i="26"/>
  <c r="L972" i="26"/>
  <c r="M972" i="26"/>
  <c r="N972" i="26"/>
  <c r="AI972" i="26" s="1"/>
  <c r="AJ972" i="26" s="1"/>
  <c r="AH972" i="26"/>
  <c r="U972" i="26" s="1"/>
  <c r="AK972" i="26"/>
  <c r="B973" i="26"/>
  <c r="J973" i="26"/>
  <c r="K973" i="26"/>
  <c r="L973" i="26"/>
  <c r="M973" i="26"/>
  <c r="N973" i="26"/>
  <c r="AI973" i="26" s="1"/>
  <c r="AJ973" i="26" s="1"/>
  <c r="AH973" i="26"/>
  <c r="AC973" i="26" s="1"/>
  <c r="AK973" i="26"/>
  <c r="B974" i="26"/>
  <c r="J974" i="26"/>
  <c r="K974" i="26"/>
  <c r="L974" i="26"/>
  <c r="M974" i="26"/>
  <c r="N974" i="26"/>
  <c r="AH974" i="26"/>
  <c r="AK974" i="26"/>
  <c r="B975" i="26"/>
  <c r="J975" i="26"/>
  <c r="K975" i="26"/>
  <c r="L975" i="26"/>
  <c r="M975" i="26"/>
  <c r="N975" i="26"/>
  <c r="S975" i="26" s="1"/>
  <c r="AH975" i="26"/>
  <c r="U975" i="26" s="1"/>
  <c r="AK975" i="26"/>
  <c r="B976" i="26"/>
  <c r="J976" i="26"/>
  <c r="K976" i="26"/>
  <c r="L976" i="26"/>
  <c r="M976" i="26"/>
  <c r="N976" i="26"/>
  <c r="AA976" i="26" s="1"/>
  <c r="AH976" i="26"/>
  <c r="AK976" i="26"/>
  <c r="B977" i="26"/>
  <c r="J977" i="26"/>
  <c r="K977" i="26"/>
  <c r="L977" i="26"/>
  <c r="M977" i="26"/>
  <c r="N977" i="26"/>
  <c r="AH977" i="26"/>
  <c r="U977" i="26" s="1"/>
  <c r="AK977" i="26"/>
  <c r="B978" i="26"/>
  <c r="J978" i="26"/>
  <c r="K978" i="26"/>
  <c r="L978" i="26"/>
  <c r="M978" i="26"/>
  <c r="N978" i="26"/>
  <c r="AI978" i="26" s="1"/>
  <c r="AJ978" i="26" s="1"/>
  <c r="AH978" i="26"/>
  <c r="U978" i="26" s="1"/>
  <c r="AK978" i="26"/>
  <c r="B979" i="26"/>
  <c r="J979" i="26"/>
  <c r="K979" i="26"/>
  <c r="L979" i="26"/>
  <c r="M979" i="26"/>
  <c r="N979" i="26"/>
  <c r="AH979" i="26"/>
  <c r="AC979" i="26" s="1"/>
  <c r="AK979" i="26"/>
  <c r="B980" i="26"/>
  <c r="J980" i="26"/>
  <c r="K980" i="26"/>
  <c r="L980" i="26"/>
  <c r="M980" i="26"/>
  <c r="N980" i="26"/>
  <c r="S980" i="26" s="1"/>
  <c r="AH980" i="26"/>
  <c r="AK980" i="26"/>
  <c r="B981" i="26"/>
  <c r="J981" i="26"/>
  <c r="K981" i="26"/>
  <c r="L981" i="26"/>
  <c r="M981" i="26"/>
  <c r="N981" i="26"/>
  <c r="AA981" i="26" s="1"/>
  <c r="AH981" i="26"/>
  <c r="U981" i="26" s="1"/>
  <c r="AK981" i="26"/>
  <c r="B982" i="26"/>
  <c r="J982" i="26"/>
  <c r="K982" i="26"/>
  <c r="L982" i="26"/>
  <c r="M982" i="26"/>
  <c r="N982" i="26"/>
  <c r="AI982" i="26" s="1"/>
  <c r="AJ982" i="26" s="1"/>
  <c r="AH982" i="26"/>
  <c r="U982" i="26" s="1"/>
  <c r="AK982" i="26"/>
  <c r="B983" i="26"/>
  <c r="J983" i="26"/>
  <c r="K983" i="26"/>
  <c r="L983" i="26"/>
  <c r="M983" i="26"/>
  <c r="N983" i="26"/>
  <c r="AH983" i="26"/>
  <c r="U983" i="26" s="1"/>
  <c r="AK983" i="26"/>
  <c r="B984" i="26"/>
  <c r="J984" i="26"/>
  <c r="K984" i="26"/>
  <c r="L984" i="26"/>
  <c r="M984" i="26"/>
  <c r="N984" i="26"/>
  <c r="AI984" i="26" s="1"/>
  <c r="AJ984" i="26" s="1"/>
  <c r="AH984" i="26"/>
  <c r="U984" i="26" s="1"/>
  <c r="AK984" i="26"/>
  <c r="B985" i="26"/>
  <c r="J985" i="26"/>
  <c r="K985" i="26"/>
  <c r="L985" i="26"/>
  <c r="M985" i="26"/>
  <c r="N985" i="26"/>
  <c r="AI985" i="26" s="1"/>
  <c r="AJ985" i="26" s="1"/>
  <c r="AH985" i="26"/>
  <c r="AC985" i="26" s="1"/>
  <c r="AK985" i="26"/>
  <c r="B986" i="26"/>
  <c r="J986" i="26"/>
  <c r="K986" i="26"/>
  <c r="L986" i="26"/>
  <c r="M986" i="26"/>
  <c r="N986" i="26"/>
  <c r="AH986" i="26"/>
  <c r="AK986" i="26"/>
  <c r="B987" i="26"/>
  <c r="J987" i="26"/>
  <c r="K987" i="26"/>
  <c r="L987" i="26"/>
  <c r="M987" i="26"/>
  <c r="N987" i="26"/>
  <c r="S987" i="26" s="1"/>
  <c r="AH987" i="26"/>
  <c r="U987" i="26" s="1"/>
  <c r="AK987" i="26"/>
  <c r="B988" i="26"/>
  <c r="J988" i="26"/>
  <c r="K988" i="26"/>
  <c r="L988" i="26"/>
  <c r="M988" i="26"/>
  <c r="N988" i="26"/>
  <c r="S988" i="26" s="1"/>
  <c r="AH988" i="26"/>
  <c r="AK988" i="26"/>
  <c r="B989" i="26"/>
  <c r="J989" i="26"/>
  <c r="K989" i="26"/>
  <c r="L989" i="26"/>
  <c r="M989" i="26"/>
  <c r="N989" i="26"/>
  <c r="AI989" i="26" s="1"/>
  <c r="AJ989" i="26" s="1"/>
  <c r="AH989" i="26"/>
  <c r="U989" i="26" s="1"/>
  <c r="AK989" i="26"/>
  <c r="B990" i="26"/>
  <c r="J990" i="26"/>
  <c r="K990" i="26"/>
  <c r="L990" i="26"/>
  <c r="M990" i="26"/>
  <c r="N990" i="26"/>
  <c r="AI990" i="26" s="1"/>
  <c r="AJ990" i="26" s="1"/>
  <c r="U990" i="26"/>
  <c r="AH990" i="26"/>
  <c r="AC990" i="26" s="1"/>
  <c r="AK990" i="26"/>
  <c r="B991" i="26"/>
  <c r="J991" i="26"/>
  <c r="K991" i="26"/>
  <c r="L991" i="26"/>
  <c r="M991" i="26"/>
  <c r="N991" i="26"/>
  <c r="S991" i="26" s="1"/>
  <c r="AH991" i="26"/>
  <c r="AC991" i="26" s="1"/>
  <c r="AK991" i="26"/>
  <c r="B992" i="26"/>
  <c r="J992" i="26"/>
  <c r="K992" i="26"/>
  <c r="L992" i="26"/>
  <c r="M992" i="26"/>
  <c r="N992" i="26"/>
  <c r="S992" i="26" s="1"/>
  <c r="AH992" i="26"/>
  <c r="AK992" i="26"/>
  <c r="B993" i="26"/>
  <c r="J993" i="26"/>
  <c r="K993" i="26"/>
  <c r="L993" i="26"/>
  <c r="M993" i="26"/>
  <c r="N993" i="26"/>
  <c r="AH993" i="26"/>
  <c r="U993" i="26" s="1"/>
  <c r="AK993" i="26"/>
  <c r="B994" i="26"/>
  <c r="J994" i="26"/>
  <c r="K994" i="26"/>
  <c r="L994" i="26"/>
  <c r="M994" i="26"/>
  <c r="N994" i="26"/>
  <c r="AA994" i="26" s="1"/>
  <c r="AH994" i="26"/>
  <c r="U994" i="26" s="1"/>
  <c r="AK994" i="26"/>
  <c r="B995" i="26"/>
  <c r="J995" i="26"/>
  <c r="K995" i="26"/>
  <c r="L995" i="26"/>
  <c r="M995" i="26"/>
  <c r="N995" i="26"/>
  <c r="AI995" i="26" s="1"/>
  <c r="AJ995" i="26" s="1"/>
  <c r="AH995" i="26"/>
  <c r="U995" i="26" s="1"/>
  <c r="AK995" i="26"/>
  <c r="B996" i="26"/>
  <c r="J996" i="26"/>
  <c r="K996" i="26"/>
  <c r="L996" i="26"/>
  <c r="M996" i="26"/>
  <c r="N996" i="26"/>
  <c r="AI996" i="26" s="1"/>
  <c r="AJ996" i="26" s="1"/>
  <c r="AH996" i="26"/>
  <c r="U996" i="26" s="1"/>
  <c r="AK996" i="26"/>
  <c r="B997" i="26"/>
  <c r="J997" i="26"/>
  <c r="K997" i="26"/>
  <c r="L997" i="26"/>
  <c r="M997" i="26"/>
  <c r="N997" i="26"/>
  <c r="AI997" i="26" s="1"/>
  <c r="AJ997" i="26" s="1"/>
  <c r="AH997" i="26"/>
  <c r="AC997" i="26" s="1"/>
  <c r="AK997" i="26"/>
  <c r="B998" i="26"/>
  <c r="J998" i="26"/>
  <c r="K998" i="26"/>
  <c r="L998" i="26"/>
  <c r="M998" i="26"/>
  <c r="N998" i="26"/>
  <c r="S998" i="26" s="1"/>
  <c r="AH998" i="26"/>
  <c r="AK998" i="26"/>
  <c r="B999" i="26"/>
  <c r="J999" i="26"/>
  <c r="K999" i="26"/>
  <c r="L999" i="26"/>
  <c r="M999" i="26"/>
  <c r="N999" i="26"/>
  <c r="AA999" i="26" s="1"/>
  <c r="AH999" i="26"/>
  <c r="AK999" i="26"/>
  <c r="B1000" i="26"/>
  <c r="J1000" i="26"/>
  <c r="K1000" i="26"/>
  <c r="L1000" i="26"/>
  <c r="M1000" i="26"/>
  <c r="N1000" i="26"/>
  <c r="S1000" i="26" s="1"/>
  <c r="AH1000" i="26"/>
  <c r="AK1000" i="26"/>
  <c r="B1001" i="26"/>
  <c r="J1001" i="26"/>
  <c r="K1001" i="26"/>
  <c r="L1001" i="26"/>
  <c r="M1001" i="26"/>
  <c r="N1001" i="26"/>
  <c r="S1001" i="26" s="1"/>
  <c r="AC1001" i="26"/>
  <c r="AH1001" i="26"/>
  <c r="U1001" i="26" s="1"/>
  <c r="AK1001" i="26"/>
  <c r="B1002" i="26"/>
  <c r="J1002" i="26"/>
  <c r="K1002" i="26"/>
  <c r="L1002" i="26"/>
  <c r="M1002" i="26"/>
  <c r="N1002" i="26"/>
  <c r="AI1002" i="26" s="1"/>
  <c r="AJ1002" i="26" s="1"/>
  <c r="AH1002" i="26"/>
  <c r="U1002" i="26" s="1"/>
  <c r="AK1002" i="26"/>
  <c r="B1003" i="26"/>
  <c r="J1003" i="26"/>
  <c r="K1003" i="26"/>
  <c r="L1003" i="26"/>
  <c r="M1003" i="26"/>
  <c r="N1003" i="26"/>
  <c r="S1003" i="26" s="1"/>
  <c r="AH1003" i="26"/>
  <c r="AC1003" i="26" s="1"/>
  <c r="AK1003" i="26"/>
  <c r="B1004" i="26"/>
  <c r="J1004" i="26"/>
  <c r="K1004" i="26"/>
  <c r="L1004" i="26"/>
  <c r="M1004" i="26"/>
  <c r="N1004" i="26"/>
  <c r="AH1004" i="26"/>
  <c r="U1004" i="26" s="1"/>
  <c r="AK1004" i="26"/>
  <c r="B1005" i="26"/>
  <c r="J1005" i="26"/>
  <c r="K1005" i="26"/>
  <c r="L1005" i="26"/>
  <c r="M1005" i="26"/>
  <c r="N1005" i="26"/>
  <c r="AH1005" i="26"/>
  <c r="U1005" i="26" s="1"/>
  <c r="AK1005" i="26"/>
  <c r="B1006" i="26"/>
  <c r="J1006" i="26"/>
  <c r="K1006" i="26"/>
  <c r="L1006" i="26"/>
  <c r="M1006" i="26"/>
  <c r="N1006" i="26"/>
  <c r="S1006" i="26" s="1"/>
  <c r="AH1006" i="26"/>
  <c r="U1006" i="26" s="1"/>
  <c r="AK1006" i="26"/>
  <c r="B1007" i="26"/>
  <c r="J1007" i="26"/>
  <c r="K1007" i="26"/>
  <c r="L1007" i="26"/>
  <c r="M1007" i="26"/>
  <c r="N1007" i="26"/>
  <c r="AH1007" i="26"/>
  <c r="AC1007" i="26" s="1"/>
  <c r="AK1007" i="26"/>
  <c r="B1008" i="26"/>
  <c r="J1008" i="26"/>
  <c r="K1008" i="26"/>
  <c r="L1008" i="26"/>
  <c r="M1008" i="26"/>
  <c r="N1008" i="26"/>
  <c r="AI1008" i="26" s="1"/>
  <c r="AJ1008" i="26" s="1"/>
  <c r="AH1008" i="26"/>
  <c r="U1008" i="26" s="1"/>
  <c r="AK1008" i="26"/>
  <c r="B1009" i="26"/>
  <c r="J1009" i="26"/>
  <c r="K1009" i="26"/>
  <c r="L1009" i="26"/>
  <c r="M1009" i="26"/>
  <c r="N1009" i="26"/>
  <c r="AI1009" i="26" s="1"/>
  <c r="AJ1009" i="26" s="1"/>
  <c r="AH1009" i="26"/>
  <c r="AK1009" i="26"/>
  <c r="B1010" i="26"/>
  <c r="J1010" i="26"/>
  <c r="K1010" i="26"/>
  <c r="L1010" i="26"/>
  <c r="M1010" i="26"/>
  <c r="N1010" i="26"/>
  <c r="AA1010" i="26" s="1"/>
  <c r="AH1010" i="26"/>
  <c r="AK1010" i="26"/>
  <c r="B1011" i="26"/>
  <c r="J1011" i="26"/>
  <c r="K1011" i="26"/>
  <c r="L1011" i="26"/>
  <c r="M1011" i="26"/>
  <c r="N1011" i="26"/>
  <c r="S1011" i="26" s="1"/>
  <c r="AH1011" i="26"/>
  <c r="U1011" i="26" s="1"/>
  <c r="AK1011" i="26"/>
  <c r="B1012" i="26"/>
  <c r="J1012" i="26"/>
  <c r="K1012" i="26"/>
  <c r="L1012" i="26"/>
  <c r="M1012" i="26"/>
  <c r="N1012" i="26"/>
  <c r="AH1012" i="26"/>
  <c r="U1012" i="26" s="1"/>
  <c r="AK1012" i="26"/>
  <c r="B1013" i="26"/>
  <c r="J1013" i="26"/>
  <c r="K1013" i="26"/>
  <c r="L1013" i="26"/>
  <c r="M1013" i="26"/>
  <c r="N1013" i="26"/>
  <c r="S1013" i="26" s="1"/>
  <c r="AH1013" i="26"/>
  <c r="U1013" i="26" s="1"/>
  <c r="AK1013" i="26"/>
  <c r="B1014" i="26"/>
  <c r="J1014" i="26"/>
  <c r="K1014" i="26"/>
  <c r="L1014" i="26"/>
  <c r="M1014" i="26"/>
  <c r="N1014" i="26"/>
  <c r="AI1014" i="26" s="1"/>
  <c r="AJ1014" i="26" s="1"/>
  <c r="AH1014" i="26"/>
  <c r="AK1014" i="26"/>
  <c r="B1015" i="26"/>
  <c r="J1015" i="26"/>
  <c r="K1015" i="26"/>
  <c r="L1015" i="26"/>
  <c r="M1015" i="26"/>
  <c r="N1015" i="26"/>
  <c r="S1015" i="26" s="1"/>
  <c r="AH1015" i="26"/>
  <c r="AK1015" i="26"/>
  <c r="B1016" i="26"/>
  <c r="J1016" i="26"/>
  <c r="K1016" i="26"/>
  <c r="L1016" i="26"/>
  <c r="M1016" i="26"/>
  <c r="N1016" i="26"/>
  <c r="S1016" i="26" s="1"/>
  <c r="AH1016" i="26"/>
  <c r="U1016" i="26" s="1"/>
  <c r="AK1016" i="26"/>
  <c r="B1017" i="26"/>
  <c r="J1017" i="26"/>
  <c r="K1017" i="26"/>
  <c r="L1017" i="26"/>
  <c r="M1017" i="26"/>
  <c r="N1017" i="26"/>
  <c r="AI1017" i="26" s="1"/>
  <c r="AJ1017" i="26" s="1"/>
  <c r="AH1017" i="26"/>
  <c r="U1017" i="26" s="1"/>
  <c r="AK1017" i="26"/>
  <c r="B1018" i="26"/>
  <c r="J1018" i="26"/>
  <c r="K1018" i="26"/>
  <c r="L1018" i="26"/>
  <c r="M1018" i="26"/>
  <c r="N1018" i="26"/>
  <c r="AA1018" i="26" s="1"/>
  <c r="AH1018" i="26"/>
  <c r="AC1018" i="26" s="1"/>
  <c r="AK1018" i="26"/>
  <c r="B1019" i="26"/>
  <c r="J1019" i="26"/>
  <c r="K1019" i="26"/>
  <c r="L1019" i="26"/>
  <c r="M1019" i="26"/>
  <c r="N1019" i="26"/>
  <c r="S1019" i="26" s="1"/>
  <c r="AH1019" i="26"/>
  <c r="U1019" i="26" s="1"/>
  <c r="AK1019" i="26"/>
  <c r="B1020" i="26"/>
  <c r="J1020" i="26"/>
  <c r="K1020" i="26"/>
  <c r="L1020" i="26"/>
  <c r="M1020" i="26"/>
  <c r="N1020" i="26"/>
  <c r="AI1020" i="26" s="1"/>
  <c r="AJ1020" i="26" s="1"/>
  <c r="AH1020" i="26"/>
  <c r="AK1020" i="26"/>
  <c r="B1021" i="26"/>
  <c r="J1021" i="26"/>
  <c r="K1021" i="26"/>
  <c r="L1021" i="26"/>
  <c r="M1021" i="26"/>
  <c r="N1021" i="26"/>
  <c r="AI1021" i="26" s="1"/>
  <c r="AJ1021" i="26" s="1"/>
  <c r="AH1021" i="26"/>
  <c r="AC1021" i="26" s="1"/>
  <c r="AK1021" i="26"/>
  <c r="B1022" i="26"/>
  <c r="J1022" i="26"/>
  <c r="K1022" i="26"/>
  <c r="L1022" i="26"/>
  <c r="M1022" i="26"/>
  <c r="N1022" i="26"/>
  <c r="AH1022" i="26"/>
  <c r="U1022" i="26" s="1"/>
  <c r="AK1022" i="26"/>
  <c r="B1023" i="26"/>
  <c r="J1023" i="26"/>
  <c r="K1023" i="26"/>
  <c r="L1023" i="26"/>
  <c r="M1023" i="26"/>
  <c r="N1023" i="26"/>
  <c r="AI1023" i="26" s="1"/>
  <c r="AJ1023" i="26" s="1"/>
  <c r="AH1023" i="26"/>
  <c r="AK1023" i="26"/>
  <c r="B1024" i="26"/>
  <c r="J1024" i="26"/>
  <c r="K1024" i="26"/>
  <c r="L1024" i="26"/>
  <c r="M1024" i="26"/>
  <c r="N1024" i="26"/>
  <c r="S1024" i="26" s="1"/>
  <c r="AH1024" i="26"/>
  <c r="AK1024" i="26"/>
  <c r="B1025" i="26"/>
  <c r="J1025" i="26"/>
  <c r="K1025" i="26"/>
  <c r="L1025" i="26"/>
  <c r="M1025" i="26"/>
  <c r="N1025" i="26"/>
  <c r="AI1025" i="26" s="1"/>
  <c r="AJ1025" i="26" s="1"/>
  <c r="AH1025" i="26"/>
  <c r="AK1025" i="26"/>
  <c r="B1026" i="26"/>
  <c r="J1026" i="26"/>
  <c r="K1026" i="26"/>
  <c r="L1026" i="26"/>
  <c r="M1026" i="26"/>
  <c r="N1026" i="26"/>
  <c r="AH1026" i="26"/>
  <c r="AC1026" i="26" s="1"/>
  <c r="AK1026" i="26"/>
  <c r="B1027" i="26"/>
  <c r="J1027" i="26"/>
  <c r="K1027" i="26"/>
  <c r="L1027" i="26"/>
  <c r="M1027" i="26"/>
  <c r="N1027" i="26"/>
  <c r="S1027" i="26" s="1"/>
  <c r="AH1027" i="26"/>
  <c r="AC1027" i="26" s="1"/>
  <c r="AK1027" i="26"/>
  <c r="B1028" i="26"/>
  <c r="J1028" i="26"/>
  <c r="K1028" i="26"/>
  <c r="L1028" i="26"/>
  <c r="M1028" i="26"/>
  <c r="N1028" i="26"/>
  <c r="AH1028" i="26"/>
  <c r="U1028" i="26" s="1"/>
  <c r="AK1028" i="26"/>
  <c r="B1029" i="26"/>
  <c r="J1029" i="26"/>
  <c r="K1029" i="26"/>
  <c r="L1029" i="26"/>
  <c r="M1029" i="26"/>
  <c r="N1029" i="26"/>
  <c r="AH1029" i="26"/>
  <c r="U1029" i="26" s="1"/>
  <c r="AK1029" i="26"/>
  <c r="B1030" i="26"/>
  <c r="J1030" i="26"/>
  <c r="K1030" i="26"/>
  <c r="L1030" i="26"/>
  <c r="M1030" i="26"/>
  <c r="N1030" i="26"/>
  <c r="S1030" i="26" s="1"/>
  <c r="AH1030" i="26"/>
  <c r="AC1030" i="26" s="1"/>
  <c r="AK1030" i="26"/>
  <c r="B1031" i="26"/>
  <c r="J1031" i="26"/>
  <c r="K1031" i="26"/>
  <c r="L1031" i="26"/>
  <c r="M1031" i="26"/>
  <c r="N1031" i="26"/>
  <c r="S1031" i="26" s="1"/>
  <c r="AH1031" i="26"/>
  <c r="U1031" i="26" s="1"/>
  <c r="AK1031" i="26"/>
  <c r="B1032" i="26"/>
  <c r="J1032" i="26"/>
  <c r="K1032" i="26"/>
  <c r="L1032" i="26"/>
  <c r="M1032" i="26"/>
  <c r="N1032" i="26"/>
  <c r="AI1032" i="26" s="1"/>
  <c r="AJ1032" i="26" s="1"/>
  <c r="AH1032" i="26"/>
  <c r="U1032" i="26" s="1"/>
  <c r="AK1032" i="26"/>
  <c r="B1033" i="26"/>
  <c r="J1033" i="26"/>
  <c r="K1033" i="26"/>
  <c r="L1033" i="26"/>
  <c r="M1033" i="26"/>
  <c r="N1033" i="26"/>
  <c r="S1033" i="26" s="1"/>
  <c r="AH1033" i="26"/>
  <c r="AK1033" i="26"/>
  <c r="B1034" i="26"/>
  <c r="J1034" i="26"/>
  <c r="K1034" i="26"/>
  <c r="L1034" i="26"/>
  <c r="M1034" i="26"/>
  <c r="N1034" i="26"/>
  <c r="AH1034" i="26"/>
  <c r="U1034" i="26" s="1"/>
  <c r="AK1034" i="26"/>
  <c r="B1035" i="26"/>
  <c r="J1035" i="26"/>
  <c r="K1035" i="26"/>
  <c r="L1035" i="26"/>
  <c r="M1035" i="26"/>
  <c r="N1035" i="26"/>
  <c r="AA1035" i="26" s="1"/>
  <c r="AH1035" i="26"/>
  <c r="U1035" i="26" s="1"/>
  <c r="AK1035" i="26"/>
  <c r="B1036" i="26"/>
  <c r="J1036" i="26"/>
  <c r="K1036" i="26"/>
  <c r="L1036" i="26"/>
  <c r="M1036" i="26"/>
  <c r="N1036" i="26"/>
  <c r="AH1036" i="26"/>
  <c r="U1036" i="26" s="1"/>
  <c r="AK1036" i="26"/>
  <c r="B1037" i="26"/>
  <c r="J1037" i="26"/>
  <c r="K1037" i="26"/>
  <c r="L1037" i="26"/>
  <c r="M1037" i="26"/>
  <c r="N1037" i="26"/>
  <c r="AI1037" i="26" s="1"/>
  <c r="AJ1037" i="26" s="1"/>
  <c r="AH1037" i="26"/>
  <c r="U1037" i="26" s="1"/>
  <c r="AK1037" i="26"/>
  <c r="B1038" i="26"/>
  <c r="J1038" i="26"/>
  <c r="K1038" i="26"/>
  <c r="L1038" i="26"/>
  <c r="M1038" i="26"/>
  <c r="N1038" i="26"/>
  <c r="AI1038" i="26" s="1"/>
  <c r="AJ1038" i="26" s="1"/>
  <c r="AH1038" i="26"/>
  <c r="AK1038" i="26"/>
  <c r="B1039" i="26"/>
  <c r="J1039" i="26"/>
  <c r="K1039" i="26"/>
  <c r="L1039" i="26"/>
  <c r="M1039" i="26"/>
  <c r="N1039" i="26"/>
  <c r="S1039" i="26" s="1"/>
  <c r="AH1039" i="26"/>
  <c r="AK1039" i="26"/>
  <c r="B1040" i="26"/>
  <c r="J1040" i="26"/>
  <c r="K1040" i="26"/>
  <c r="L1040" i="26"/>
  <c r="M1040" i="26"/>
  <c r="N1040" i="26"/>
  <c r="S1040" i="26" s="1"/>
  <c r="AH1040" i="26"/>
  <c r="AK1040" i="26"/>
  <c r="B1041" i="26"/>
  <c r="J1041" i="26"/>
  <c r="K1041" i="26"/>
  <c r="L1041" i="26"/>
  <c r="M1041" i="26"/>
  <c r="N1041" i="26"/>
  <c r="AI1041" i="26" s="1"/>
  <c r="AJ1041" i="26" s="1"/>
  <c r="AH1041" i="26"/>
  <c r="U1041" i="26" s="1"/>
  <c r="AK1041" i="26"/>
  <c r="B1042" i="26"/>
  <c r="J1042" i="26"/>
  <c r="K1042" i="26"/>
  <c r="L1042" i="26"/>
  <c r="M1042" i="26"/>
  <c r="N1042" i="26"/>
  <c r="AA1042" i="26" s="1"/>
  <c r="AH1042" i="26"/>
  <c r="AC1042" i="26" s="1"/>
  <c r="AK1042" i="26"/>
  <c r="B1043" i="26"/>
  <c r="J1043" i="26"/>
  <c r="K1043" i="26"/>
  <c r="L1043" i="26"/>
  <c r="M1043" i="26"/>
  <c r="N1043" i="26"/>
  <c r="AH1043" i="26"/>
  <c r="U1043" i="26" s="1"/>
  <c r="AK1043" i="26"/>
  <c r="B1044" i="26"/>
  <c r="J1044" i="26"/>
  <c r="K1044" i="26"/>
  <c r="L1044" i="26"/>
  <c r="M1044" i="26"/>
  <c r="N1044" i="26"/>
  <c r="AI1044" i="26" s="1"/>
  <c r="AJ1044" i="26" s="1"/>
  <c r="U1044" i="26"/>
  <c r="AH1044" i="26"/>
  <c r="AC1044" i="26" s="1"/>
  <c r="AK1044" i="26"/>
  <c r="B1045" i="26"/>
  <c r="J1045" i="26"/>
  <c r="K1045" i="26"/>
  <c r="L1045" i="26"/>
  <c r="M1045" i="26"/>
  <c r="N1045" i="26"/>
  <c r="AI1045" i="26" s="1"/>
  <c r="AJ1045" i="26" s="1"/>
  <c r="AH1045" i="26"/>
  <c r="AC1045" i="26" s="1"/>
  <c r="AK1045" i="26"/>
  <c r="B1046" i="26"/>
  <c r="J1046" i="26"/>
  <c r="K1046" i="26"/>
  <c r="L1046" i="26"/>
  <c r="M1046" i="26"/>
  <c r="N1046" i="26"/>
  <c r="AH1046" i="26"/>
  <c r="AK1046" i="26"/>
  <c r="B1047" i="26"/>
  <c r="J1047" i="26"/>
  <c r="K1047" i="26"/>
  <c r="L1047" i="26"/>
  <c r="M1047" i="26"/>
  <c r="N1047" i="26"/>
  <c r="AI1047" i="26" s="1"/>
  <c r="AJ1047" i="26" s="1"/>
  <c r="AH1047" i="26"/>
  <c r="AK1047" i="26"/>
  <c r="B1048" i="26"/>
  <c r="J1048" i="26"/>
  <c r="K1048" i="26"/>
  <c r="L1048" i="26"/>
  <c r="M1048" i="26"/>
  <c r="N1048" i="26"/>
  <c r="AA1048" i="26" s="1"/>
  <c r="AH1048" i="26"/>
  <c r="AK1048" i="26"/>
  <c r="B1049" i="26"/>
  <c r="J1049" i="26"/>
  <c r="K1049" i="26"/>
  <c r="L1049" i="26"/>
  <c r="M1049" i="26"/>
  <c r="N1049" i="26"/>
  <c r="AH1049" i="26"/>
  <c r="U1049" i="26" s="1"/>
  <c r="AK1049" i="26"/>
  <c r="B1050" i="26"/>
  <c r="J1050" i="26"/>
  <c r="K1050" i="26"/>
  <c r="L1050" i="26"/>
  <c r="M1050" i="26"/>
  <c r="N1050" i="26"/>
  <c r="AH1050" i="26"/>
  <c r="AC1050" i="26" s="1"/>
  <c r="AK1050" i="26"/>
  <c r="B1051" i="26"/>
  <c r="J1051" i="26"/>
  <c r="K1051" i="26"/>
  <c r="L1051" i="26"/>
  <c r="M1051" i="26"/>
  <c r="N1051" i="26"/>
  <c r="AH1051" i="26"/>
  <c r="AC1051" i="26" s="1"/>
  <c r="AK1051" i="26"/>
  <c r="B1052" i="26"/>
  <c r="J1052" i="26"/>
  <c r="K1052" i="26"/>
  <c r="L1052" i="26"/>
  <c r="M1052" i="26"/>
  <c r="N1052" i="26"/>
  <c r="AH1052" i="26"/>
  <c r="U1052" i="26" s="1"/>
  <c r="AK1052" i="26"/>
  <c r="B1053" i="26"/>
  <c r="J1053" i="26"/>
  <c r="K1053" i="26"/>
  <c r="L1053" i="26"/>
  <c r="M1053" i="26"/>
  <c r="N1053" i="26"/>
  <c r="AA1053" i="26" s="1"/>
  <c r="AH1053" i="26"/>
  <c r="AC1053" i="26" s="1"/>
  <c r="AK1053" i="26"/>
  <c r="B1054" i="26"/>
  <c r="J1054" i="26"/>
  <c r="K1054" i="26"/>
  <c r="L1054" i="26"/>
  <c r="M1054" i="26"/>
  <c r="N1054" i="26"/>
  <c r="AH1054" i="26"/>
  <c r="AK1054" i="26"/>
  <c r="B1055" i="26"/>
  <c r="J1055" i="26"/>
  <c r="K1055" i="26"/>
  <c r="L1055" i="26"/>
  <c r="M1055" i="26"/>
  <c r="N1055" i="26"/>
  <c r="S1055" i="26" s="1"/>
  <c r="AH1055" i="26"/>
  <c r="AC1055" i="26" s="1"/>
  <c r="AK1055" i="26"/>
  <c r="B1056" i="26"/>
  <c r="J1056" i="26"/>
  <c r="K1056" i="26"/>
  <c r="L1056" i="26"/>
  <c r="M1056" i="26"/>
  <c r="N1056" i="26"/>
  <c r="S1056" i="26" s="1"/>
  <c r="AH1056" i="26"/>
  <c r="AK1056" i="26"/>
  <c r="B1057" i="26"/>
  <c r="J1057" i="26"/>
  <c r="K1057" i="26"/>
  <c r="L1057" i="26"/>
  <c r="M1057" i="26"/>
  <c r="N1057" i="26"/>
  <c r="AH1057" i="26"/>
  <c r="AK1057" i="26"/>
  <c r="B1058" i="26"/>
  <c r="J1058" i="26"/>
  <c r="K1058" i="26"/>
  <c r="L1058" i="26"/>
  <c r="M1058" i="26"/>
  <c r="N1058" i="26"/>
  <c r="AA1058" i="26" s="1"/>
  <c r="AH1058" i="26"/>
  <c r="AC1058" i="26" s="1"/>
  <c r="AK1058" i="26"/>
  <c r="B1059" i="26"/>
  <c r="J1059" i="26"/>
  <c r="K1059" i="26"/>
  <c r="L1059" i="26"/>
  <c r="M1059" i="26"/>
  <c r="N1059" i="26"/>
  <c r="AH1059" i="26"/>
  <c r="U1059" i="26" s="1"/>
  <c r="AK1059" i="26"/>
  <c r="B1060" i="26"/>
  <c r="J1060" i="26"/>
  <c r="K1060" i="26"/>
  <c r="L1060" i="26"/>
  <c r="M1060" i="26"/>
  <c r="N1060" i="26"/>
  <c r="AI1060" i="26" s="1"/>
  <c r="AJ1060" i="26" s="1"/>
  <c r="AH1060" i="26"/>
  <c r="U1060" i="26" s="1"/>
  <c r="AK1060" i="26"/>
  <c r="B1061" i="26"/>
  <c r="J1061" i="26"/>
  <c r="K1061" i="26"/>
  <c r="L1061" i="26"/>
  <c r="M1061" i="26"/>
  <c r="N1061" i="26"/>
  <c r="S1061" i="26" s="1"/>
  <c r="AH1061" i="26"/>
  <c r="U1061" i="26" s="1"/>
  <c r="AK1061" i="26"/>
  <c r="B1062" i="26"/>
  <c r="J1062" i="26"/>
  <c r="K1062" i="26"/>
  <c r="L1062" i="26"/>
  <c r="M1062" i="26"/>
  <c r="N1062" i="26"/>
  <c r="AH1062" i="26"/>
  <c r="U1062" i="26" s="1"/>
  <c r="AK1062" i="26"/>
  <c r="B1063" i="26"/>
  <c r="J1063" i="26"/>
  <c r="K1063" i="26"/>
  <c r="L1063" i="26"/>
  <c r="M1063" i="26"/>
  <c r="N1063" i="26"/>
  <c r="S1063" i="26" s="1"/>
  <c r="AH1063" i="26"/>
  <c r="U1063" i="26" s="1"/>
  <c r="AK1063" i="26"/>
  <c r="B1064" i="26"/>
  <c r="J1064" i="26"/>
  <c r="K1064" i="26"/>
  <c r="L1064" i="26"/>
  <c r="M1064" i="26"/>
  <c r="N1064" i="26"/>
  <c r="AH1064" i="26"/>
  <c r="AC1064" i="26" s="1"/>
  <c r="AK1064" i="26"/>
  <c r="B1065" i="26"/>
  <c r="J1065" i="26"/>
  <c r="K1065" i="26"/>
  <c r="L1065" i="26"/>
  <c r="M1065" i="26"/>
  <c r="N1065" i="26"/>
  <c r="AA1065" i="26" s="1"/>
  <c r="AH1065" i="26"/>
  <c r="U1065" i="26" s="1"/>
  <c r="AK1065" i="26"/>
  <c r="B1066" i="26"/>
  <c r="J1066" i="26"/>
  <c r="K1066" i="26"/>
  <c r="L1066" i="26"/>
  <c r="M1066" i="26"/>
  <c r="N1066" i="26"/>
  <c r="S1066" i="26" s="1"/>
  <c r="AH1066" i="26"/>
  <c r="U1066" i="26" s="1"/>
  <c r="AK1066" i="26"/>
  <c r="B1067" i="26"/>
  <c r="J1067" i="26"/>
  <c r="K1067" i="26"/>
  <c r="L1067" i="26"/>
  <c r="M1067" i="26"/>
  <c r="N1067" i="26"/>
  <c r="AH1067" i="26"/>
  <c r="AC1067" i="26" s="1"/>
  <c r="AK1067" i="26"/>
  <c r="B1068" i="26"/>
  <c r="J1068" i="26"/>
  <c r="K1068" i="26"/>
  <c r="L1068" i="26"/>
  <c r="M1068" i="26"/>
  <c r="N1068" i="26"/>
  <c r="S1068" i="26" s="1"/>
  <c r="AH1068" i="26"/>
  <c r="AK1068" i="26"/>
  <c r="B1069" i="26"/>
  <c r="J1069" i="26"/>
  <c r="K1069" i="26"/>
  <c r="L1069" i="26"/>
  <c r="M1069" i="26"/>
  <c r="N1069" i="26"/>
  <c r="S1069" i="26" s="1"/>
  <c r="AH1069" i="26"/>
  <c r="U1069" i="26" s="1"/>
  <c r="AK1069" i="26"/>
  <c r="B1070" i="26"/>
  <c r="J1070" i="26"/>
  <c r="K1070" i="26"/>
  <c r="L1070" i="26"/>
  <c r="M1070" i="26"/>
  <c r="N1070" i="26"/>
  <c r="AA1070" i="26" s="1"/>
  <c r="AH1070" i="26"/>
  <c r="AC1070" i="26" s="1"/>
  <c r="AK1070" i="26"/>
  <c r="B1071" i="26"/>
  <c r="J1071" i="26"/>
  <c r="K1071" i="26"/>
  <c r="L1071" i="26"/>
  <c r="M1071" i="26"/>
  <c r="N1071" i="26"/>
  <c r="AC1071" i="26"/>
  <c r="AH1071" i="26"/>
  <c r="U1071" i="26" s="1"/>
  <c r="AK1071" i="26"/>
  <c r="B1072" i="26"/>
  <c r="J1072" i="26"/>
  <c r="K1072" i="26"/>
  <c r="L1072" i="26"/>
  <c r="M1072" i="26"/>
  <c r="N1072" i="26"/>
  <c r="S1072" i="26" s="1"/>
  <c r="AH1072" i="26"/>
  <c r="U1072" i="26" s="1"/>
  <c r="AK1072" i="26"/>
  <c r="B1073" i="26"/>
  <c r="J1073" i="26"/>
  <c r="K1073" i="26"/>
  <c r="L1073" i="26"/>
  <c r="M1073" i="26"/>
  <c r="N1073" i="26"/>
  <c r="AH1073" i="26"/>
  <c r="AK1073" i="26"/>
  <c r="B1074" i="26"/>
  <c r="J1074" i="26"/>
  <c r="K1074" i="26"/>
  <c r="L1074" i="26"/>
  <c r="M1074" i="26"/>
  <c r="N1074" i="26"/>
  <c r="AH1074" i="26"/>
  <c r="U1074" i="26" s="1"/>
  <c r="AK1074" i="26"/>
  <c r="B1075" i="26"/>
  <c r="J1075" i="26"/>
  <c r="K1075" i="26"/>
  <c r="L1075" i="26"/>
  <c r="M1075" i="26"/>
  <c r="N1075" i="26"/>
  <c r="S1075" i="26" s="1"/>
  <c r="AH1075" i="26"/>
  <c r="U1075" i="26" s="1"/>
  <c r="AK1075" i="26"/>
  <c r="B1076" i="26"/>
  <c r="J1076" i="26"/>
  <c r="K1076" i="26"/>
  <c r="L1076" i="26"/>
  <c r="M1076" i="26"/>
  <c r="N1076" i="26"/>
  <c r="AH1076" i="26"/>
  <c r="AC1076" i="26" s="1"/>
  <c r="AK1076" i="26"/>
  <c r="B1077" i="26"/>
  <c r="J1077" i="26"/>
  <c r="K1077" i="26"/>
  <c r="L1077" i="26"/>
  <c r="M1077" i="26"/>
  <c r="N1077" i="26"/>
  <c r="AA1077" i="26" s="1"/>
  <c r="AH1077" i="26"/>
  <c r="U1077" i="26" s="1"/>
  <c r="AK1077" i="26"/>
  <c r="B1078" i="26"/>
  <c r="J1078" i="26"/>
  <c r="K1078" i="26"/>
  <c r="L1078" i="26"/>
  <c r="M1078" i="26"/>
  <c r="N1078" i="26"/>
  <c r="AH1078" i="26"/>
  <c r="U1078" i="26" s="1"/>
  <c r="AK1078" i="26"/>
  <c r="B1079" i="26"/>
  <c r="J1079" i="26"/>
  <c r="K1079" i="26"/>
  <c r="L1079" i="26"/>
  <c r="M1079" i="26"/>
  <c r="N1079" i="26"/>
  <c r="S1079" i="26" s="1"/>
  <c r="AH1079" i="26"/>
  <c r="AC1079" i="26" s="1"/>
  <c r="AK1079" i="26"/>
  <c r="B1080" i="26"/>
  <c r="J1080" i="26"/>
  <c r="K1080" i="26"/>
  <c r="L1080" i="26"/>
  <c r="M1080" i="26"/>
  <c r="N1080" i="26"/>
  <c r="S1080" i="26" s="1"/>
  <c r="AH1080" i="26"/>
  <c r="AC1080" i="26" s="1"/>
  <c r="AK1080" i="26"/>
  <c r="B1081" i="26"/>
  <c r="J1081" i="26"/>
  <c r="K1081" i="26"/>
  <c r="L1081" i="26"/>
  <c r="M1081" i="26"/>
  <c r="N1081" i="26"/>
  <c r="S1081" i="26" s="1"/>
  <c r="AH1081" i="26"/>
  <c r="U1081" i="26" s="1"/>
  <c r="AK1081" i="26"/>
  <c r="B1082" i="26"/>
  <c r="J1082" i="26"/>
  <c r="K1082" i="26"/>
  <c r="L1082" i="26"/>
  <c r="M1082" i="26"/>
  <c r="N1082" i="26"/>
  <c r="AA1082" i="26" s="1"/>
  <c r="AH1082" i="26"/>
  <c r="AC1082" i="26" s="1"/>
  <c r="AK1082" i="26"/>
  <c r="B1083" i="26"/>
  <c r="J1083" i="26"/>
  <c r="K1083" i="26"/>
  <c r="L1083" i="26"/>
  <c r="M1083" i="26"/>
  <c r="N1083" i="26"/>
  <c r="AA1083" i="26" s="1"/>
  <c r="AC1083" i="26"/>
  <c r="AH1083" i="26"/>
  <c r="U1083" i="26" s="1"/>
  <c r="AK1083" i="26"/>
  <c r="B1084" i="26"/>
  <c r="J1084" i="26"/>
  <c r="K1084" i="26"/>
  <c r="L1084" i="26"/>
  <c r="M1084" i="26"/>
  <c r="N1084" i="26"/>
  <c r="AI1084" i="26" s="1"/>
  <c r="AJ1084" i="26" s="1"/>
  <c r="AH1084" i="26"/>
  <c r="U1084" i="26" s="1"/>
  <c r="AK1084" i="26"/>
  <c r="B1085" i="26"/>
  <c r="J1085" i="26"/>
  <c r="K1085" i="26"/>
  <c r="L1085" i="26"/>
  <c r="M1085" i="26"/>
  <c r="N1085" i="26"/>
  <c r="S1085" i="26" s="1"/>
  <c r="AH1085" i="26"/>
  <c r="AK1085" i="26"/>
  <c r="B1086" i="26"/>
  <c r="J1086" i="26"/>
  <c r="K1086" i="26"/>
  <c r="L1086" i="26"/>
  <c r="M1086" i="26"/>
  <c r="N1086" i="26"/>
  <c r="AH1086" i="26"/>
  <c r="U1086" i="26" s="1"/>
  <c r="AK1086" i="26"/>
  <c r="B1087" i="26"/>
  <c r="J1087" i="26"/>
  <c r="K1087" i="26"/>
  <c r="L1087" i="26"/>
  <c r="M1087" i="26"/>
  <c r="N1087" i="26"/>
  <c r="AI1087" i="26" s="1"/>
  <c r="AJ1087" i="26" s="1"/>
  <c r="AH1087" i="26"/>
  <c r="U1087" i="26" s="1"/>
  <c r="AK1087" i="26"/>
  <c r="B1088" i="26"/>
  <c r="J1088" i="26"/>
  <c r="K1088" i="26"/>
  <c r="L1088" i="26"/>
  <c r="M1088" i="26"/>
  <c r="N1088" i="26"/>
  <c r="AI1088" i="26" s="1"/>
  <c r="AJ1088" i="26" s="1"/>
  <c r="AH1088" i="26"/>
  <c r="AC1088" i="26" s="1"/>
  <c r="AK1088" i="26"/>
  <c r="B1089" i="26"/>
  <c r="J1089" i="26"/>
  <c r="K1089" i="26"/>
  <c r="L1089" i="26"/>
  <c r="M1089" i="26"/>
  <c r="N1089" i="26"/>
  <c r="AA1089" i="26" s="1"/>
  <c r="AH1089" i="26"/>
  <c r="U1089" i="26" s="1"/>
  <c r="AK1089" i="26"/>
  <c r="B1090" i="26"/>
  <c r="J1090" i="26"/>
  <c r="K1090" i="26"/>
  <c r="L1090" i="26"/>
  <c r="M1090" i="26"/>
  <c r="N1090" i="26"/>
  <c r="AH1090" i="26"/>
  <c r="U1090" i="26" s="1"/>
  <c r="AK1090" i="26"/>
  <c r="B1091" i="26"/>
  <c r="J1091" i="26"/>
  <c r="K1091" i="26"/>
  <c r="L1091" i="26"/>
  <c r="M1091" i="26"/>
  <c r="N1091" i="26"/>
  <c r="S1091" i="26" s="1"/>
  <c r="AH1091" i="26"/>
  <c r="AK1091" i="26"/>
  <c r="B1092" i="26"/>
  <c r="J1092" i="26"/>
  <c r="K1092" i="26"/>
  <c r="L1092" i="26"/>
  <c r="M1092" i="26"/>
  <c r="N1092" i="26"/>
  <c r="AH1092" i="26"/>
  <c r="AC1092" i="26" s="1"/>
  <c r="AK1092" i="26"/>
  <c r="B1093" i="26"/>
  <c r="J1093" i="26"/>
  <c r="K1093" i="26"/>
  <c r="L1093" i="26"/>
  <c r="M1093" i="26"/>
  <c r="N1093" i="26"/>
  <c r="AI1093" i="26" s="1"/>
  <c r="AJ1093" i="26" s="1"/>
  <c r="AH1093" i="26"/>
  <c r="AK1093" i="26"/>
  <c r="B1094" i="26"/>
  <c r="J1094" i="26"/>
  <c r="K1094" i="26"/>
  <c r="L1094" i="26"/>
  <c r="M1094" i="26"/>
  <c r="N1094" i="26"/>
  <c r="AI1094" i="26" s="1"/>
  <c r="AJ1094" i="26" s="1"/>
  <c r="AH1094" i="26"/>
  <c r="AC1094" i="26" s="1"/>
  <c r="AK1094" i="26"/>
  <c r="B1095" i="26"/>
  <c r="J1095" i="26"/>
  <c r="K1095" i="26"/>
  <c r="L1095" i="26"/>
  <c r="M1095" i="26"/>
  <c r="N1095" i="26"/>
  <c r="AA1095" i="26" s="1"/>
  <c r="AH1095" i="26"/>
  <c r="U1095" i="26" s="1"/>
  <c r="AK1095" i="26"/>
  <c r="B1096" i="26"/>
  <c r="J1096" i="26"/>
  <c r="K1096" i="26"/>
  <c r="L1096" i="26"/>
  <c r="M1096" i="26"/>
  <c r="N1096" i="26"/>
  <c r="S1096" i="26" s="1"/>
  <c r="AH1096" i="26"/>
  <c r="AC1096" i="26" s="1"/>
  <c r="AK1096" i="26"/>
  <c r="B1097" i="26"/>
  <c r="J1097" i="26"/>
  <c r="K1097" i="26"/>
  <c r="L1097" i="26"/>
  <c r="M1097" i="26"/>
  <c r="N1097" i="26"/>
  <c r="S1097" i="26" s="1"/>
  <c r="AH1097" i="26"/>
  <c r="AC1097" i="26" s="1"/>
  <c r="AK1097" i="26"/>
  <c r="B1098" i="26"/>
  <c r="J1098" i="26"/>
  <c r="K1098" i="26"/>
  <c r="L1098" i="26"/>
  <c r="M1098" i="26"/>
  <c r="N1098" i="26"/>
  <c r="S1098" i="26" s="1"/>
  <c r="AH1098" i="26"/>
  <c r="U1098" i="26" s="1"/>
  <c r="AK1098" i="26"/>
  <c r="B1099" i="26"/>
  <c r="J1099" i="26"/>
  <c r="K1099" i="26"/>
  <c r="L1099" i="26"/>
  <c r="M1099" i="26"/>
  <c r="N1099" i="26"/>
  <c r="AH1099" i="26"/>
  <c r="U1099" i="26" s="1"/>
  <c r="AK1099" i="26"/>
  <c r="B1100" i="26"/>
  <c r="J1100" i="26"/>
  <c r="K1100" i="26"/>
  <c r="L1100" i="26"/>
  <c r="M1100" i="26"/>
  <c r="N1100" i="26"/>
  <c r="AH1100" i="26"/>
  <c r="AC1100" i="26" s="1"/>
  <c r="AK1100" i="26"/>
  <c r="B1101" i="26"/>
  <c r="J1101" i="26"/>
  <c r="K1101" i="26"/>
  <c r="L1101" i="26"/>
  <c r="M1101" i="26"/>
  <c r="N1101" i="26"/>
  <c r="AA1101" i="26" s="1"/>
  <c r="AH1101" i="26"/>
  <c r="U1101" i="26" s="1"/>
  <c r="AK1101" i="26"/>
  <c r="B1102" i="26"/>
  <c r="J1102" i="26"/>
  <c r="K1102" i="26"/>
  <c r="L1102" i="26"/>
  <c r="M1102" i="26"/>
  <c r="N1102" i="26"/>
  <c r="S1102" i="26" s="1"/>
  <c r="AH1102" i="26"/>
  <c r="AC1102" i="26" s="1"/>
  <c r="AK1102" i="26"/>
  <c r="B1103" i="26"/>
  <c r="J1103" i="26"/>
  <c r="K1103" i="26"/>
  <c r="L1103" i="26"/>
  <c r="M1103" i="26"/>
  <c r="N1103" i="26"/>
  <c r="AA1103" i="26" s="1"/>
  <c r="AH1103" i="26"/>
  <c r="AK1103" i="26"/>
  <c r="B1104" i="26"/>
  <c r="J1104" i="26"/>
  <c r="K1104" i="26"/>
  <c r="L1104" i="26"/>
  <c r="M1104" i="26"/>
  <c r="N1104" i="26"/>
  <c r="S1104" i="26" s="1"/>
  <c r="AH1104" i="26"/>
  <c r="U1104" i="26" s="1"/>
  <c r="AK1104" i="26"/>
  <c r="B1105" i="26"/>
  <c r="J1105" i="26"/>
  <c r="K1105" i="26"/>
  <c r="L1105" i="26"/>
  <c r="M1105" i="26"/>
  <c r="N1105" i="26"/>
  <c r="AI1105" i="26" s="1"/>
  <c r="AJ1105" i="26" s="1"/>
  <c r="AH1105" i="26"/>
  <c r="AC1105" i="26" s="1"/>
  <c r="AK1105" i="26"/>
  <c r="B1106" i="26"/>
  <c r="J1106" i="26"/>
  <c r="K1106" i="26"/>
  <c r="L1106" i="26"/>
  <c r="M1106" i="26"/>
  <c r="N1106" i="26"/>
  <c r="AI1106" i="26" s="1"/>
  <c r="AJ1106" i="26" s="1"/>
  <c r="AH1106" i="26"/>
  <c r="AC1106" i="26" s="1"/>
  <c r="AK1106" i="26"/>
  <c r="B1107" i="26"/>
  <c r="J1107" i="26"/>
  <c r="K1107" i="26"/>
  <c r="L1107" i="26"/>
  <c r="M1107" i="26"/>
  <c r="N1107" i="26"/>
  <c r="S1107" i="26" s="1"/>
  <c r="AH1107" i="26"/>
  <c r="U1107" i="26" s="1"/>
  <c r="AK1107" i="26"/>
  <c r="B1108" i="26"/>
  <c r="J1108" i="26"/>
  <c r="K1108" i="26"/>
  <c r="L1108" i="26"/>
  <c r="M1108" i="26"/>
  <c r="N1108" i="26"/>
  <c r="AI1108" i="26" s="1"/>
  <c r="AJ1108" i="26" s="1"/>
  <c r="AH1108" i="26"/>
  <c r="U1108" i="26" s="1"/>
  <c r="AK1108" i="26"/>
  <c r="B1109" i="26"/>
  <c r="J1109" i="26"/>
  <c r="K1109" i="26"/>
  <c r="L1109" i="26"/>
  <c r="M1109" i="26"/>
  <c r="N1109" i="26"/>
  <c r="AA1109" i="26" s="1"/>
  <c r="AH1109" i="26"/>
  <c r="U1109" i="26" s="1"/>
  <c r="AK1109" i="26"/>
  <c r="B1110" i="26"/>
  <c r="J1110" i="26"/>
  <c r="K1110" i="26"/>
  <c r="L1110" i="26"/>
  <c r="M1110" i="26"/>
  <c r="N1110" i="26"/>
  <c r="AH1110" i="26"/>
  <c r="U1110" i="26" s="1"/>
  <c r="AK1110" i="26"/>
  <c r="B1111" i="26"/>
  <c r="J1111" i="26"/>
  <c r="K1111" i="26"/>
  <c r="L1111" i="26"/>
  <c r="M1111" i="26"/>
  <c r="N1111" i="26"/>
  <c r="AI1111" i="26" s="1"/>
  <c r="AJ1111" i="26" s="1"/>
  <c r="AH1111" i="26"/>
  <c r="U1111" i="26" s="1"/>
  <c r="AK1111" i="26"/>
  <c r="B1112" i="26"/>
  <c r="J1112" i="26"/>
  <c r="K1112" i="26"/>
  <c r="L1112" i="26"/>
  <c r="M1112" i="26"/>
  <c r="N1112" i="26"/>
  <c r="AI1112" i="26" s="1"/>
  <c r="AJ1112" i="26" s="1"/>
  <c r="AH1112" i="26"/>
  <c r="AC1112" i="26" s="1"/>
  <c r="AK1112" i="26"/>
  <c r="B1113" i="26"/>
  <c r="J1113" i="26"/>
  <c r="K1113" i="26"/>
  <c r="L1113" i="26"/>
  <c r="M1113" i="26"/>
  <c r="N1113" i="26"/>
  <c r="S1113" i="26" s="1"/>
  <c r="AH1113" i="26"/>
  <c r="U1113" i="26" s="1"/>
  <c r="AK1113" i="26"/>
  <c r="B1114" i="26"/>
  <c r="J1114" i="26"/>
  <c r="K1114" i="26"/>
  <c r="L1114" i="26"/>
  <c r="M1114" i="26"/>
  <c r="N1114" i="26"/>
  <c r="AI1114" i="26" s="1"/>
  <c r="AJ1114" i="26" s="1"/>
  <c r="AH1114" i="26"/>
  <c r="AK1114" i="26"/>
  <c r="B1115" i="26"/>
  <c r="J1115" i="26"/>
  <c r="K1115" i="26"/>
  <c r="L1115" i="26"/>
  <c r="M1115" i="26"/>
  <c r="N1115" i="26"/>
  <c r="AA1115" i="26" s="1"/>
  <c r="AH1115" i="26"/>
  <c r="U1115" i="26" s="1"/>
  <c r="AK1115" i="26"/>
  <c r="B1116" i="26"/>
  <c r="J1116" i="26"/>
  <c r="K1116" i="26"/>
  <c r="L1116" i="26"/>
  <c r="M1116" i="26"/>
  <c r="N1116" i="26"/>
  <c r="S1116" i="26" s="1"/>
  <c r="AH1116" i="26"/>
  <c r="U1116" i="26" s="1"/>
  <c r="AK1116" i="26"/>
  <c r="B1117" i="26"/>
  <c r="J1117" i="26"/>
  <c r="K1117" i="26"/>
  <c r="L1117" i="26"/>
  <c r="M1117" i="26"/>
  <c r="N1117" i="26"/>
  <c r="AI1117" i="26" s="1"/>
  <c r="AJ1117" i="26" s="1"/>
  <c r="AH1117" i="26"/>
  <c r="U1117" i="26" s="1"/>
  <c r="AK1117" i="26"/>
  <c r="B1118" i="26"/>
  <c r="J1118" i="26"/>
  <c r="K1118" i="26"/>
  <c r="L1118" i="26"/>
  <c r="M1118" i="26"/>
  <c r="N1118" i="26"/>
  <c r="AA1118" i="26" s="1"/>
  <c r="AH1118" i="26"/>
  <c r="AK1118" i="26"/>
  <c r="B1119" i="26"/>
  <c r="J1119" i="26"/>
  <c r="K1119" i="26"/>
  <c r="L1119" i="26"/>
  <c r="M1119" i="26"/>
  <c r="N1119" i="26"/>
  <c r="S1119" i="26" s="1"/>
  <c r="AH1119" i="26"/>
  <c r="U1119" i="26" s="1"/>
  <c r="AK1119" i="26"/>
  <c r="B1120" i="26"/>
  <c r="J1120" i="26"/>
  <c r="K1120" i="26"/>
  <c r="L1120" i="26"/>
  <c r="M1120" i="26"/>
  <c r="N1120" i="26"/>
  <c r="AI1120" i="26" s="1"/>
  <c r="AJ1120" i="26" s="1"/>
  <c r="AH1120" i="26"/>
  <c r="U1120" i="26" s="1"/>
  <c r="AK1120" i="26"/>
  <c r="B1121" i="26"/>
  <c r="J1121" i="26"/>
  <c r="K1121" i="26"/>
  <c r="L1121" i="26"/>
  <c r="M1121" i="26"/>
  <c r="N1121" i="26"/>
  <c r="AA1121" i="26" s="1"/>
  <c r="AH1121" i="26"/>
  <c r="U1121" i="26" s="1"/>
  <c r="AK1121" i="26"/>
  <c r="B1122" i="26"/>
  <c r="J1122" i="26"/>
  <c r="K1122" i="26"/>
  <c r="L1122" i="26"/>
  <c r="M1122" i="26"/>
  <c r="N1122" i="26"/>
  <c r="AH1122" i="26"/>
  <c r="AC1122" i="26" s="1"/>
  <c r="AK1122" i="26"/>
  <c r="B1123" i="26"/>
  <c r="J1123" i="26"/>
  <c r="K1123" i="26"/>
  <c r="L1123" i="26"/>
  <c r="M1123" i="26"/>
  <c r="N1123" i="26"/>
  <c r="AI1123" i="26" s="1"/>
  <c r="AJ1123" i="26" s="1"/>
  <c r="AH1123" i="26"/>
  <c r="AK1123" i="26"/>
  <c r="B1124" i="26"/>
  <c r="J1124" i="26"/>
  <c r="K1124" i="26"/>
  <c r="L1124" i="26"/>
  <c r="M1124" i="26"/>
  <c r="N1124" i="26"/>
  <c r="AH1124" i="26"/>
  <c r="AK1124" i="26"/>
  <c r="B1125" i="26"/>
  <c r="J1125" i="26"/>
  <c r="K1125" i="26"/>
  <c r="L1125" i="26"/>
  <c r="M1125" i="26"/>
  <c r="N1125" i="26"/>
  <c r="AI1125" i="26" s="1"/>
  <c r="AJ1125" i="26" s="1"/>
  <c r="AH1125" i="26"/>
  <c r="AK1125" i="26"/>
  <c r="B1126" i="26"/>
  <c r="J1126" i="26"/>
  <c r="K1126" i="26"/>
  <c r="L1126" i="26"/>
  <c r="M1126" i="26"/>
  <c r="N1126" i="26"/>
  <c r="AA1126" i="26" s="1"/>
  <c r="U1126" i="26"/>
  <c r="AH1126" i="26"/>
  <c r="AC1126" i="26" s="1"/>
  <c r="AK1126" i="26"/>
  <c r="B1127" i="26"/>
  <c r="J1127" i="26"/>
  <c r="K1127" i="26"/>
  <c r="L1127" i="26"/>
  <c r="M1127" i="26"/>
  <c r="N1127" i="26"/>
  <c r="AA1127" i="26" s="1"/>
  <c r="AH1127" i="26"/>
  <c r="U1127" i="26" s="1"/>
  <c r="AK1127" i="26"/>
  <c r="B1128" i="26"/>
  <c r="J1128" i="26"/>
  <c r="K1128" i="26"/>
  <c r="L1128" i="26"/>
  <c r="M1128" i="26"/>
  <c r="N1128" i="26"/>
  <c r="S1128" i="26" s="1"/>
  <c r="AH1128" i="26"/>
  <c r="U1128" i="26" s="1"/>
  <c r="AK1128" i="26"/>
  <c r="B1129" i="26"/>
  <c r="J1129" i="26"/>
  <c r="K1129" i="26"/>
  <c r="L1129" i="26"/>
  <c r="M1129" i="26"/>
  <c r="N1129" i="26"/>
  <c r="AH1129" i="26"/>
  <c r="U1129" i="26" s="1"/>
  <c r="AK1129" i="26"/>
  <c r="B1130" i="26"/>
  <c r="J1130" i="26"/>
  <c r="K1130" i="26"/>
  <c r="L1130" i="26"/>
  <c r="M1130" i="26"/>
  <c r="N1130" i="26"/>
  <c r="AH1130" i="26"/>
  <c r="AC1130" i="26" s="1"/>
  <c r="AK1130" i="26"/>
  <c r="B1131" i="26"/>
  <c r="J1131" i="26"/>
  <c r="K1131" i="26"/>
  <c r="L1131" i="26"/>
  <c r="M1131" i="26"/>
  <c r="N1131" i="26"/>
  <c r="AH1131" i="26"/>
  <c r="AK1131" i="26"/>
  <c r="B1132" i="26"/>
  <c r="J1132" i="26"/>
  <c r="K1132" i="26"/>
  <c r="L1132" i="26"/>
  <c r="M1132" i="26"/>
  <c r="N1132" i="26"/>
  <c r="AA1132" i="26" s="1"/>
  <c r="U1132" i="26"/>
  <c r="AH1132" i="26"/>
  <c r="AC1132" i="26" s="1"/>
  <c r="AK1132" i="26"/>
  <c r="B1133" i="26"/>
  <c r="J1133" i="26"/>
  <c r="K1133" i="26"/>
  <c r="L1133" i="26"/>
  <c r="M1133" i="26"/>
  <c r="N1133" i="26"/>
  <c r="AA1133" i="26" s="1"/>
  <c r="AH1133" i="26"/>
  <c r="U1133" i="26" s="1"/>
  <c r="AK1133" i="26"/>
  <c r="B1134" i="26"/>
  <c r="J1134" i="26"/>
  <c r="K1134" i="26"/>
  <c r="L1134" i="26"/>
  <c r="M1134" i="26"/>
  <c r="N1134" i="26"/>
  <c r="S1134" i="26" s="1"/>
  <c r="AH1134" i="26"/>
  <c r="U1134" i="26" s="1"/>
  <c r="AK1134" i="26"/>
  <c r="B1135" i="26"/>
  <c r="J1135" i="26"/>
  <c r="K1135" i="26"/>
  <c r="L1135" i="26"/>
  <c r="M1135" i="26"/>
  <c r="N1135" i="26"/>
  <c r="AH1135" i="26"/>
  <c r="AK1135" i="26"/>
  <c r="B1136" i="26"/>
  <c r="J1136" i="26"/>
  <c r="K1136" i="26"/>
  <c r="L1136" i="26"/>
  <c r="M1136" i="26"/>
  <c r="N1136" i="26"/>
  <c r="AI1136" i="26" s="1"/>
  <c r="AJ1136" i="26" s="1"/>
  <c r="AH1136" i="26"/>
  <c r="AK1136" i="26"/>
  <c r="B1137" i="26"/>
  <c r="J1137" i="26"/>
  <c r="K1137" i="26"/>
  <c r="L1137" i="26"/>
  <c r="M1137" i="26"/>
  <c r="N1137" i="26"/>
  <c r="S1137" i="26" s="1"/>
  <c r="AH1137" i="26"/>
  <c r="AK1137" i="26"/>
  <c r="B1138" i="26"/>
  <c r="J1138" i="26"/>
  <c r="K1138" i="26"/>
  <c r="L1138" i="26"/>
  <c r="M1138" i="26"/>
  <c r="N1138" i="26"/>
  <c r="S1138" i="26" s="1"/>
  <c r="AH1138" i="26"/>
  <c r="U1138" i="26" s="1"/>
  <c r="AK1138" i="26"/>
  <c r="B1139" i="26"/>
  <c r="J1139" i="26"/>
  <c r="K1139" i="26"/>
  <c r="L1139" i="26"/>
  <c r="M1139" i="26"/>
  <c r="N1139" i="26"/>
  <c r="AA1139" i="26" s="1"/>
  <c r="AH1139" i="26"/>
  <c r="U1139" i="26" s="1"/>
  <c r="AK1139" i="26"/>
  <c r="B1140" i="26"/>
  <c r="J1140" i="26"/>
  <c r="K1140" i="26"/>
  <c r="L1140" i="26"/>
  <c r="M1140" i="26"/>
  <c r="N1140" i="26"/>
  <c r="S1140" i="26" s="1"/>
  <c r="AH1140" i="26"/>
  <c r="AC1140" i="26" s="1"/>
  <c r="AK1140" i="26"/>
  <c r="B1141" i="26"/>
  <c r="J1141" i="26"/>
  <c r="K1141" i="26"/>
  <c r="L1141" i="26"/>
  <c r="M1141" i="26"/>
  <c r="N1141" i="26"/>
  <c r="AI1141" i="26" s="1"/>
  <c r="AJ1141" i="26" s="1"/>
  <c r="AH1141" i="26"/>
  <c r="AK1141" i="26"/>
  <c r="B1142" i="26"/>
  <c r="J1142" i="26"/>
  <c r="K1142" i="26"/>
  <c r="L1142" i="26"/>
  <c r="M1142" i="26"/>
  <c r="N1142" i="26"/>
  <c r="AH1142" i="26"/>
  <c r="AK1142" i="26"/>
  <c r="B1143" i="26"/>
  <c r="J1143" i="26"/>
  <c r="K1143" i="26"/>
  <c r="L1143" i="26"/>
  <c r="M1143" i="26"/>
  <c r="N1143" i="26"/>
  <c r="AA1143" i="26" s="1"/>
  <c r="AH1143" i="26"/>
  <c r="U1143" i="26" s="1"/>
  <c r="AK1143" i="26"/>
  <c r="B1144" i="26"/>
  <c r="J1144" i="26"/>
  <c r="K1144" i="26"/>
  <c r="L1144" i="26"/>
  <c r="M1144" i="26"/>
  <c r="N1144" i="26"/>
  <c r="AH1144" i="26"/>
  <c r="U1144" i="26" s="1"/>
  <c r="AK1144" i="26"/>
  <c r="B1145" i="26"/>
  <c r="J1145" i="26"/>
  <c r="K1145" i="26"/>
  <c r="L1145" i="26"/>
  <c r="M1145" i="26"/>
  <c r="N1145" i="26"/>
  <c r="AA1145" i="26" s="1"/>
  <c r="AH1145" i="26"/>
  <c r="U1145" i="26" s="1"/>
  <c r="AK1145" i="26"/>
  <c r="B1146" i="26"/>
  <c r="J1146" i="26"/>
  <c r="K1146" i="26"/>
  <c r="L1146" i="26"/>
  <c r="M1146" i="26"/>
  <c r="N1146" i="26"/>
  <c r="AH1146" i="26"/>
  <c r="U1146" i="26" s="1"/>
  <c r="AK1146" i="26"/>
  <c r="B1147" i="26"/>
  <c r="J1147" i="26"/>
  <c r="K1147" i="26"/>
  <c r="L1147" i="26"/>
  <c r="M1147" i="26"/>
  <c r="N1147" i="26"/>
  <c r="AI1147" i="26" s="1"/>
  <c r="AJ1147" i="26" s="1"/>
  <c r="AH1147" i="26"/>
  <c r="U1147" i="26" s="1"/>
  <c r="AK1147" i="26"/>
  <c r="B1148" i="26"/>
  <c r="J1148" i="26"/>
  <c r="K1148" i="26"/>
  <c r="L1148" i="26"/>
  <c r="M1148" i="26"/>
  <c r="N1148" i="26"/>
  <c r="S1148" i="26" s="1"/>
  <c r="AH1148" i="26"/>
  <c r="AC1148" i="26" s="1"/>
  <c r="AK1148" i="26"/>
  <c r="B1149" i="26"/>
  <c r="J1149" i="26"/>
  <c r="K1149" i="26"/>
  <c r="L1149" i="26"/>
  <c r="M1149" i="26"/>
  <c r="N1149" i="26"/>
  <c r="AA1149" i="26" s="1"/>
  <c r="AH1149" i="26"/>
  <c r="U1149" i="26" s="1"/>
  <c r="AK1149" i="26"/>
  <c r="B1150" i="26"/>
  <c r="J1150" i="26"/>
  <c r="K1150" i="26"/>
  <c r="L1150" i="26"/>
  <c r="M1150" i="26"/>
  <c r="N1150" i="26"/>
  <c r="AI1150" i="26" s="1"/>
  <c r="AJ1150" i="26" s="1"/>
  <c r="AH1150" i="26"/>
  <c r="U1150" i="26" s="1"/>
  <c r="AK1150" i="26"/>
  <c r="B1151" i="26"/>
  <c r="J1151" i="26"/>
  <c r="K1151" i="26"/>
  <c r="L1151" i="26"/>
  <c r="M1151" i="26"/>
  <c r="N1151" i="26"/>
  <c r="AA1151" i="26" s="1"/>
  <c r="AH1151" i="26"/>
  <c r="AC1151" i="26" s="1"/>
  <c r="AK1151" i="26"/>
  <c r="B1152" i="26"/>
  <c r="J1152" i="26"/>
  <c r="K1152" i="26"/>
  <c r="L1152" i="26"/>
  <c r="M1152" i="26"/>
  <c r="N1152" i="26"/>
  <c r="AH1152" i="26"/>
  <c r="U1152" i="26" s="1"/>
  <c r="AK1152" i="26"/>
  <c r="B1153" i="26"/>
  <c r="J1153" i="26"/>
  <c r="K1153" i="26"/>
  <c r="L1153" i="26"/>
  <c r="M1153" i="26"/>
  <c r="N1153" i="26"/>
  <c r="AI1153" i="26" s="1"/>
  <c r="AJ1153" i="26" s="1"/>
  <c r="AH1153" i="26"/>
  <c r="AC1153" i="26" s="1"/>
  <c r="AK1153" i="26"/>
  <c r="B1154" i="26"/>
  <c r="J1154" i="26"/>
  <c r="K1154" i="26"/>
  <c r="L1154" i="26"/>
  <c r="M1154" i="26"/>
  <c r="N1154" i="26"/>
  <c r="S1154" i="26" s="1"/>
  <c r="AH1154" i="26"/>
  <c r="AC1154" i="26" s="1"/>
  <c r="AK1154" i="26"/>
  <c r="B1155" i="26"/>
  <c r="J1155" i="26"/>
  <c r="K1155" i="26"/>
  <c r="L1155" i="26"/>
  <c r="M1155" i="26"/>
  <c r="N1155" i="26"/>
  <c r="AH1155" i="26"/>
  <c r="U1155" i="26" s="1"/>
  <c r="AK1155" i="26"/>
  <c r="B1156" i="26"/>
  <c r="J1156" i="26"/>
  <c r="K1156" i="26"/>
  <c r="L1156" i="26"/>
  <c r="M1156" i="26"/>
  <c r="N1156" i="26"/>
  <c r="S1156" i="26" s="1"/>
  <c r="AH1156" i="26"/>
  <c r="U1156" i="26" s="1"/>
  <c r="AK1156" i="26"/>
  <c r="B1157" i="26"/>
  <c r="J1157" i="26"/>
  <c r="K1157" i="26"/>
  <c r="L1157" i="26"/>
  <c r="M1157" i="26"/>
  <c r="N1157" i="26"/>
  <c r="AI1157" i="26" s="1"/>
  <c r="AJ1157" i="26" s="1"/>
  <c r="AH1157" i="26"/>
  <c r="AK1157" i="26"/>
  <c r="B1158" i="26"/>
  <c r="J1158" i="26"/>
  <c r="K1158" i="26"/>
  <c r="L1158" i="26"/>
  <c r="M1158" i="26"/>
  <c r="N1158" i="26"/>
  <c r="AI1158" i="26" s="1"/>
  <c r="AJ1158" i="26" s="1"/>
  <c r="AH1158" i="26"/>
  <c r="AC1158" i="26" s="1"/>
  <c r="AK1158" i="26"/>
  <c r="B1159" i="26"/>
  <c r="J1159" i="26"/>
  <c r="K1159" i="26"/>
  <c r="L1159" i="26"/>
  <c r="M1159" i="26"/>
  <c r="N1159" i="26"/>
  <c r="AI1159" i="26" s="1"/>
  <c r="AJ1159" i="26" s="1"/>
  <c r="AH1159" i="26"/>
  <c r="AK1159" i="26"/>
  <c r="B1160" i="26"/>
  <c r="J1160" i="26"/>
  <c r="K1160" i="26"/>
  <c r="L1160" i="26"/>
  <c r="M1160" i="26"/>
  <c r="N1160" i="26"/>
  <c r="AH1160" i="26"/>
  <c r="AK1160" i="26"/>
  <c r="B1161" i="26"/>
  <c r="J1161" i="26"/>
  <c r="K1161" i="26"/>
  <c r="L1161" i="26"/>
  <c r="M1161" i="26"/>
  <c r="N1161" i="26"/>
  <c r="AH1161" i="26"/>
  <c r="U1161" i="26" s="1"/>
  <c r="AK1161" i="26"/>
  <c r="B1162" i="26"/>
  <c r="J1162" i="26"/>
  <c r="K1162" i="26"/>
  <c r="L1162" i="26"/>
  <c r="M1162" i="26"/>
  <c r="N1162" i="26"/>
  <c r="AH1162" i="26"/>
  <c r="AC1162" i="26" s="1"/>
  <c r="AK1162" i="26"/>
  <c r="B1163" i="26"/>
  <c r="J1163" i="26"/>
  <c r="K1163" i="26"/>
  <c r="L1163" i="26"/>
  <c r="M1163" i="26"/>
  <c r="N1163" i="26"/>
  <c r="AH1163" i="26"/>
  <c r="U1163" i="26" s="1"/>
  <c r="AK1163" i="26"/>
  <c r="B1164" i="26"/>
  <c r="J1164" i="26"/>
  <c r="K1164" i="26"/>
  <c r="L1164" i="26"/>
  <c r="M1164" i="26"/>
  <c r="N1164" i="26"/>
  <c r="S1164" i="26" s="1"/>
  <c r="AH1164" i="26"/>
  <c r="U1164" i="26" s="1"/>
  <c r="AK1164" i="26"/>
  <c r="B1165" i="26"/>
  <c r="J1165" i="26"/>
  <c r="K1165" i="26"/>
  <c r="L1165" i="26"/>
  <c r="M1165" i="26"/>
  <c r="N1165" i="26"/>
  <c r="AI1165" i="26" s="1"/>
  <c r="AJ1165" i="26" s="1"/>
  <c r="AH1165" i="26"/>
  <c r="U1165" i="26" s="1"/>
  <c r="AK1165" i="26"/>
  <c r="B1166" i="26"/>
  <c r="J1166" i="26"/>
  <c r="K1166" i="26"/>
  <c r="L1166" i="26"/>
  <c r="M1166" i="26"/>
  <c r="N1166" i="26"/>
  <c r="AI1166" i="26" s="1"/>
  <c r="AJ1166" i="26" s="1"/>
  <c r="AH1166" i="26"/>
  <c r="AC1166" i="26" s="1"/>
  <c r="AK1166" i="26"/>
  <c r="B1167" i="26"/>
  <c r="J1167" i="26"/>
  <c r="K1167" i="26"/>
  <c r="L1167" i="26"/>
  <c r="M1167" i="26"/>
  <c r="N1167" i="26"/>
  <c r="AI1167" i="26" s="1"/>
  <c r="AJ1167" i="26" s="1"/>
  <c r="AH1167" i="26"/>
  <c r="U1167" i="26" s="1"/>
  <c r="AK1167" i="26"/>
  <c r="B1168" i="26"/>
  <c r="J1168" i="26"/>
  <c r="K1168" i="26"/>
  <c r="L1168" i="26"/>
  <c r="M1168" i="26"/>
  <c r="N1168" i="26"/>
  <c r="AA1168" i="26" s="1"/>
  <c r="AH1168" i="26"/>
  <c r="AK1168" i="26"/>
  <c r="B1169" i="26"/>
  <c r="J1169" i="26"/>
  <c r="K1169" i="26"/>
  <c r="L1169" i="26"/>
  <c r="M1169" i="26"/>
  <c r="N1169" i="26"/>
  <c r="S1169" i="26" s="1"/>
  <c r="AH1169" i="26"/>
  <c r="U1169" i="26" s="1"/>
  <c r="AK1169" i="26"/>
  <c r="B1170" i="26"/>
  <c r="J1170" i="26"/>
  <c r="K1170" i="26"/>
  <c r="L1170" i="26"/>
  <c r="M1170" i="26"/>
  <c r="N1170" i="26"/>
  <c r="AI1170" i="26" s="1"/>
  <c r="AJ1170" i="26" s="1"/>
  <c r="AH1170" i="26"/>
  <c r="U1170" i="26" s="1"/>
  <c r="AK1170" i="26"/>
  <c r="B1171" i="26"/>
  <c r="J1171" i="26"/>
  <c r="K1171" i="26"/>
  <c r="L1171" i="26"/>
  <c r="M1171" i="26"/>
  <c r="N1171" i="26"/>
  <c r="AI1171" i="26" s="1"/>
  <c r="AJ1171" i="26" s="1"/>
  <c r="AH1171" i="26"/>
  <c r="U1171" i="26" s="1"/>
  <c r="AK1171" i="26"/>
  <c r="B1172" i="26"/>
  <c r="J1172" i="26"/>
  <c r="K1172" i="26"/>
  <c r="L1172" i="26"/>
  <c r="M1172" i="26"/>
  <c r="N1172" i="26"/>
  <c r="S1172" i="26" s="1"/>
  <c r="AH1172" i="26"/>
  <c r="AC1172" i="26" s="1"/>
  <c r="AK1172" i="26"/>
  <c r="B1173" i="26"/>
  <c r="J1173" i="26"/>
  <c r="K1173" i="26"/>
  <c r="L1173" i="26"/>
  <c r="M1173" i="26"/>
  <c r="N1173" i="26"/>
  <c r="AA1173" i="26" s="1"/>
  <c r="AH1173" i="26"/>
  <c r="U1173" i="26" s="1"/>
  <c r="AK1173" i="26"/>
  <c r="B1174" i="26"/>
  <c r="J1174" i="26"/>
  <c r="K1174" i="26"/>
  <c r="L1174" i="26"/>
  <c r="M1174" i="26"/>
  <c r="N1174" i="26"/>
  <c r="S1174" i="26" s="1"/>
  <c r="AH1174" i="26"/>
  <c r="U1174" i="26" s="1"/>
  <c r="AK1174" i="26"/>
  <c r="B1175" i="26"/>
  <c r="J1175" i="26"/>
  <c r="K1175" i="26"/>
  <c r="L1175" i="26"/>
  <c r="M1175" i="26"/>
  <c r="N1175" i="26"/>
  <c r="AA1175" i="26" s="1"/>
  <c r="AH1175" i="26"/>
  <c r="AC1175" i="26" s="1"/>
  <c r="AK1175" i="26"/>
  <c r="B1176" i="26"/>
  <c r="J1176" i="26"/>
  <c r="K1176" i="26"/>
  <c r="L1176" i="26"/>
  <c r="M1176" i="26"/>
  <c r="N1176" i="26"/>
  <c r="AH1176" i="26"/>
  <c r="U1176" i="26" s="1"/>
  <c r="AK1176" i="26"/>
  <c r="B1177" i="26"/>
  <c r="J1177" i="26"/>
  <c r="K1177" i="26"/>
  <c r="L1177" i="26"/>
  <c r="M1177" i="26"/>
  <c r="N1177" i="26"/>
  <c r="AI1177" i="26" s="1"/>
  <c r="AJ1177" i="26" s="1"/>
  <c r="AH1177" i="26"/>
  <c r="AC1177" i="26" s="1"/>
  <c r="AK1177" i="26"/>
  <c r="B1178" i="26"/>
  <c r="J1178" i="26"/>
  <c r="K1178" i="26"/>
  <c r="L1178" i="26"/>
  <c r="M1178" i="26"/>
  <c r="N1178" i="26"/>
  <c r="AH1178" i="26"/>
  <c r="AC1178" i="26" s="1"/>
  <c r="AK1178" i="26"/>
  <c r="B1179" i="26"/>
  <c r="J1179" i="26"/>
  <c r="K1179" i="26"/>
  <c r="L1179" i="26"/>
  <c r="M1179" i="26"/>
  <c r="N1179" i="26"/>
  <c r="AH1179" i="26"/>
  <c r="U1179" i="26" s="1"/>
  <c r="AK1179" i="26"/>
  <c r="B1180" i="26"/>
  <c r="J1180" i="26"/>
  <c r="K1180" i="26"/>
  <c r="L1180" i="26"/>
  <c r="M1180" i="26"/>
  <c r="N1180" i="26"/>
  <c r="AI1180" i="26" s="1"/>
  <c r="AJ1180" i="26" s="1"/>
  <c r="S1180" i="26"/>
  <c r="AH1180" i="26"/>
  <c r="U1180" i="26" s="1"/>
  <c r="AK1180" i="26"/>
  <c r="B1181" i="26"/>
  <c r="J1181" i="26"/>
  <c r="K1181" i="26"/>
  <c r="L1181" i="26"/>
  <c r="M1181" i="26"/>
  <c r="N1181" i="26"/>
  <c r="AI1181" i="26" s="1"/>
  <c r="AJ1181" i="26" s="1"/>
  <c r="AH1181" i="26"/>
  <c r="AK1181" i="26"/>
  <c r="B1182" i="26"/>
  <c r="J1182" i="26"/>
  <c r="K1182" i="26"/>
  <c r="L1182" i="26"/>
  <c r="M1182" i="26"/>
  <c r="N1182" i="26"/>
  <c r="AH1182" i="26"/>
  <c r="AC1182" i="26" s="1"/>
  <c r="AK1182" i="26"/>
  <c r="B1183" i="26"/>
  <c r="J1183" i="26"/>
  <c r="K1183" i="26"/>
  <c r="L1183" i="26"/>
  <c r="M1183" i="26"/>
  <c r="N1183" i="26"/>
  <c r="AI1183" i="26" s="1"/>
  <c r="AJ1183" i="26" s="1"/>
  <c r="AH1183" i="26"/>
  <c r="AK1183" i="26"/>
  <c r="B1184" i="26"/>
  <c r="J1184" i="26"/>
  <c r="K1184" i="26"/>
  <c r="L1184" i="26"/>
  <c r="M1184" i="26"/>
  <c r="N1184" i="26"/>
  <c r="AH1184" i="26"/>
  <c r="AK1184" i="26"/>
  <c r="B1185" i="26"/>
  <c r="J1185" i="26"/>
  <c r="K1185" i="26"/>
  <c r="L1185" i="26"/>
  <c r="M1185" i="26"/>
  <c r="N1185" i="26"/>
  <c r="AI1185" i="26" s="1"/>
  <c r="AJ1185" i="26" s="1"/>
  <c r="AH1185" i="26"/>
  <c r="U1185" i="26" s="1"/>
  <c r="AK1185" i="26"/>
  <c r="B1186" i="26"/>
  <c r="J1186" i="26"/>
  <c r="K1186" i="26"/>
  <c r="L1186" i="26"/>
  <c r="M1186" i="26"/>
  <c r="N1186" i="26"/>
  <c r="AA1186" i="26" s="1"/>
  <c r="U1186" i="26"/>
  <c r="AH1186" i="26"/>
  <c r="AC1186" i="26" s="1"/>
  <c r="AK1186" i="26"/>
  <c r="B1187" i="26"/>
  <c r="J1187" i="26"/>
  <c r="K1187" i="26"/>
  <c r="L1187" i="26"/>
  <c r="M1187" i="26"/>
  <c r="N1187" i="26"/>
  <c r="AH1187" i="26"/>
  <c r="U1187" i="26" s="1"/>
  <c r="AK1187" i="26"/>
  <c r="B1188" i="26"/>
  <c r="J1188" i="26"/>
  <c r="K1188" i="26"/>
  <c r="L1188" i="26"/>
  <c r="M1188" i="26"/>
  <c r="N1188" i="26"/>
  <c r="AI1188" i="26" s="1"/>
  <c r="AJ1188" i="26" s="1"/>
  <c r="AH1188" i="26"/>
  <c r="U1188" i="26" s="1"/>
  <c r="AK1188" i="26"/>
  <c r="B1189" i="26"/>
  <c r="J1189" i="26"/>
  <c r="K1189" i="26"/>
  <c r="L1189" i="26"/>
  <c r="M1189" i="26"/>
  <c r="N1189" i="26"/>
  <c r="AI1189" i="26" s="1"/>
  <c r="AJ1189" i="26" s="1"/>
  <c r="AH1189" i="26"/>
  <c r="AC1189" i="26" s="1"/>
  <c r="AK1189" i="26"/>
  <c r="B1190" i="26"/>
  <c r="J1190" i="26"/>
  <c r="K1190" i="26"/>
  <c r="L1190" i="26"/>
  <c r="M1190" i="26"/>
  <c r="N1190" i="26"/>
  <c r="AI1190" i="26" s="1"/>
  <c r="AJ1190" i="26" s="1"/>
  <c r="AH1190" i="26"/>
  <c r="AC1190" i="26" s="1"/>
  <c r="AK1190" i="26"/>
  <c r="B1191" i="26"/>
  <c r="J1191" i="26"/>
  <c r="K1191" i="26"/>
  <c r="L1191" i="26"/>
  <c r="M1191" i="26"/>
  <c r="N1191" i="26"/>
  <c r="AH1191" i="26"/>
  <c r="U1191" i="26" s="1"/>
  <c r="AK1191" i="26"/>
  <c r="B1192" i="26"/>
  <c r="J1192" i="26"/>
  <c r="K1192" i="26"/>
  <c r="L1192" i="26"/>
  <c r="M1192" i="26"/>
  <c r="N1192" i="26"/>
  <c r="S1192" i="26" s="1"/>
  <c r="AH1192" i="26"/>
  <c r="AK1192" i="26"/>
  <c r="B1193" i="26"/>
  <c r="J1193" i="26"/>
  <c r="K1193" i="26"/>
  <c r="L1193" i="26"/>
  <c r="M1193" i="26"/>
  <c r="N1193" i="26"/>
  <c r="AI1193" i="26" s="1"/>
  <c r="AJ1193" i="26" s="1"/>
  <c r="AH1193" i="26"/>
  <c r="U1193" i="26" s="1"/>
  <c r="AK1193" i="26"/>
  <c r="B1194" i="26"/>
  <c r="J1194" i="26"/>
  <c r="K1194" i="26"/>
  <c r="L1194" i="26"/>
  <c r="M1194" i="26"/>
  <c r="N1194" i="26"/>
  <c r="S1194" i="26" s="1"/>
  <c r="AH1194" i="26"/>
  <c r="U1194" i="26" s="1"/>
  <c r="AK1194" i="26"/>
  <c r="B1195" i="26"/>
  <c r="J1195" i="26"/>
  <c r="K1195" i="26"/>
  <c r="L1195" i="26"/>
  <c r="M1195" i="26"/>
  <c r="N1195" i="26"/>
  <c r="AI1195" i="26" s="1"/>
  <c r="AJ1195" i="26" s="1"/>
  <c r="AH1195" i="26"/>
  <c r="U1195" i="26" s="1"/>
  <c r="AK1195" i="26"/>
  <c r="B1196" i="26"/>
  <c r="J1196" i="26"/>
  <c r="K1196" i="26"/>
  <c r="L1196" i="26"/>
  <c r="M1196" i="26"/>
  <c r="N1196" i="26"/>
  <c r="AA1196" i="26" s="1"/>
  <c r="S1196" i="26"/>
  <c r="AH1196" i="26"/>
  <c r="AK1196" i="26"/>
  <c r="B1197" i="26"/>
  <c r="J1197" i="26"/>
  <c r="K1197" i="26"/>
  <c r="L1197" i="26"/>
  <c r="M1197" i="26"/>
  <c r="N1197" i="26"/>
  <c r="AA1197" i="26" s="1"/>
  <c r="AH1197" i="26"/>
  <c r="U1197" i="26" s="1"/>
  <c r="AK1197" i="26"/>
  <c r="B1198" i="26"/>
  <c r="J1198" i="26"/>
  <c r="K1198" i="26"/>
  <c r="L1198" i="26"/>
  <c r="M1198" i="26"/>
  <c r="N1198" i="26"/>
  <c r="S1198" i="26" s="1"/>
  <c r="AH1198" i="26"/>
  <c r="AC1198" i="26" s="1"/>
  <c r="AK1198" i="26"/>
  <c r="B1199" i="26"/>
  <c r="J1199" i="26"/>
  <c r="K1199" i="26"/>
  <c r="L1199" i="26"/>
  <c r="M1199" i="26"/>
  <c r="N1199" i="26"/>
  <c r="AA1199" i="26" s="1"/>
  <c r="AH1199" i="26"/>
  <c r="AC1199" i="26" s="1"/>
  <c r="AK1199" i="26"/>
  <c r="B1200" i="26"/>
  <c r="J1200" i="26"/>
  <c r="K1200" i="26"/>
  <c r="L1200" i="26"/>
  <c r="M1200" i="26"/>
  <c r="N1200" i="26"/>
  <c r="AH1200" i="26"/>
  <c r="U1200" i="26" s="1"/>
  <c r="AK1200" i="2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39" i="16"/>
  <c r="Z140" i="16"/>
  <c r="Z141" i="16"/>
  <c r="Z142" i="16"/>
  <c r="Z143" i="16"/>
  <c r="Z144" i="16"/>
  <c r="Z145" i="16"/>
  <c r="Z146" i="16"/>
  <c r="Z147" i="16"/>
  <c r="Z148" i="16"/>
  <c r="Z149" i="16"/>
  <c r="Z150" i="16"/>
  <c r="Z151" i="16"/>
  <c r="AA801" i="26" l="1"/>
  <c r="AA419" i="26"/>
  <c r="AA367" i="26"/>
  <c r="AA229" i="26"/>
  <c r="AA1105" i="26"/>
  <c r="AI1103" i="26"/>
  <c r="AJ1103" i="26" s="1"/>
  <c r="AA987" i="26"/>
  <c r="S796" i="26"/>
  <c r="AI795" i="26"/>
  <c r="AJ795" i="26" s="1"/>
  <c r="AA739" i="26"/>
  <c r="AA121" i="26"/>
  <c r="AI1197" i="26"/>
  <c r="AJ1197" i="26" s="1"/>
  <c r="AI1098" i="26"/>
  <c r="AJ1098" i="26" s="1"/>
  <c r="S121" i="26"/>
  <c r="AA681" i="26"/>
  <c r="AI657" i="26"/>
  <c r="AJ657" i="26" s="1"/>
  <c r="S396" i="26"/>
  <c r="AA307" i="26"/>
  <c r="S202" i="26"/>
  <c r="AA888" i="26"/>
  <c r="AA765" i="26"/>
  <c r="AA385" i="26"/>
  <c r="AI616" i="26"/>
  <c r="AJ616" i="26" s="1"/>
  <c r="AI399" i="26"/>
  <c r="AJ399" i="26" s="1"/>
  <c r="S1157" i="26"/>
  <c r="AI1143" i="26"/>
  <c r="AJ1143" i="26" s="1"/>
  <c r="AA939" i="26"/>
  <c r="AA726" i="26"/>
  <c r="AA519" i="26"/>
  <c r="AA270" i="26"/>
  <c r="AI1031" i="26"/>
  <c r="AJ1031" i="26" s="1"/>
  <c r="AA912" i="26"/>
  <c r="AA707" i="26"/>
  <c r="S616" i="26"/>
  <c r="S507" i="26"/>
  <c r="S399" i="26"/>
  <c r="AI397" i="26"/>
  <c r="AJ397" i="26" s="1"/>
  <c r="S335" i="26"/>
  <c r="AA170" i="26"/>
  <c r="U564" i="26"/>
  <c r="AC163" i="26"/>
  <c r="U1100" i="26"/>
  <c r="U1026" i="26"/>
  <c r="AC826" i="26"/>
  <c r="U157" i="26"/>
  <c r="AI120" i="26"/>
  <c r="AJ120" i="26" s="1"/>
  <c r="U1151" i="26"/>
  <c r="AC1019" i="26"/>
  <c r="AA963" i="26"/>
  <c r="AC885" i="26"/>
  <c r="AA826" i="26"/>
  <c r="AI820" i="26"/>
  <c r="AJ820" i="26" s="1"/>
  <c r="AC792" i="26"/>
  <c r="S752" i="26"/>
  <c r="S702" i="26"/>
  <c r="AI699" i="26"/>
  <c r="AJ699" i="26" s="1"/>
  <c r="AI640" i="26"/>
  <c r="AJ640" i="26" s="1"/>
  <c r="S559" i="26"/>
  <c r="AI472" i="26"/>
  <c r="AJ472" i="26" s="1"/>
  <c r="AA416" i="26"/>
  <c r="U362" i="26"/>
  <c r="AA311" i="26"/>
  <c r="S210" i="26"/>
  <c r="S156" i="26"/>
  <c r="AA1014" i="26"/>
  <c r="AI407" i="26"/>
  <c r="AJ407" i="26" s="1"/>
  <c r="AI344" i="26"/>
  <c r="AJ344" i="26" s="1"/>
  <c r="AI235" i="26"/>
  <c r="AJ235" i="26" s="1"/>
  <c r="S1195" i="26"/>
  <c r="S1132" i="26"/>
  <c r="S1014" i="26"/>
  <c r="AC945" i="26"/>
  <c r="AA850" i="26"/>
  <c r="AI849" i="26"/>
  <c r="AJ849" i="26" s="1"/>
  <c r="S813" i="26"/>
  <c r="AC699" i="26"/>
  <c r="AI687" i="26"/>
  <c r="AJ687" i="26" s="1"/>
  <c r="AA634" i="26"/>
  <c r="U592" i="26"/>
  <c r="U464" i="26"/>
  <c r="AC385" i="26"/>
  <c r="U196" i="26"/>
  <c r="AA145" i="26"/>
  <c r="AC834" i="26"/>
  <c r="AA788" i="26"/>
  <c r="AI526" i="26"/>
  <c r="AJ526" i="26" s="1"/>
  <c r="AI384" i="26"/>
  <c r="AJ384" i="26" s="1"/>
  <c r="AI228" i="26"/>
  <c r="AJ228" i="26" s="1"/>
  <c r="AA1180" i="26"/>
  <c r="U1053" i="26"/>
  <c r="S849" i="26"/>
  <c r="AI844" i="26"/>
  <c r="AJ844" i="26" s="1"/>
  <c r="AA807" i="26"/>
  <c r="S788" i="26"/>
  <c r="AA728" i="26"/>
  <c r="S687" i="26"/>
  <c r="AA627" i="26"/>
  <c r="AA579" i="26"/>
  <c r="AI524" i="26"/>
  <c r="AJ524" i="26" s="1"/>
  <c r="AC442" i="26"/>
  <c r="AI403" i="26"/>
  <c r="AJ403" i="26" s="1"/>
  <c r="U173" i="26"/>
  <c r="U1199" i="26"/>
  <c r="AC1101" i="26"/>
  <c r="U1030" i="26"/>
  <c r="AA815" i="26"/>
  <c r="U799" i="26"/>
  <c r="S782" i="26"/>
  <c r="AC723" i="26"/>
  <c r="AA629" i="26"/>
  <c r="U610" i="26"/>
  <c r="S581" i="26"/>
  <c r="U522" i="26"/>
  <c r="AI519" i="26"/>
  <c r="AJ519" i="26" s="1"/>
  <c r="AI480" i="26"/>
  <c r="AJ480" i="26" s="1"/>
  <c r="U458" i="26"/>
  <c r="U433" i="26"/>
  <c r="S374" i="26"/>
  <c r="AA338" i="26"/>
  <c r="AI337" i="26"/>
  <c r="AJ337" i="26" s="1"/>
  <c r="AA304" i="26"/>
  <c r="AI281" i="26"/>
  <c r="AJ281" i="26" s="1"/>
  <c r="S257" i="26"/>
  <c r="AI253" i="26"/>
  <c r="AJ253" i="26" s="1"/>
  <c r="AI222" i="26"/>
  <c r="AJ222" i="26" s="1"/>
  <c r="S205" i="26"/>
  <c r="S179" i="26"/>
  <c r="AI176" i="26"/>
  <c r="AJ176" i="26" s="1"/>
  <c r="U158" i="26"/>
  <c r="AI157" i="26"/>
  <c r="AJ157" i="26" s="1"/>
  <c r="S145" i="26"/>
  <c r="AI144" i="26"/>
  <c r="AJ144" i="26" s="1"/>
  <c r="U119" i="26"/>
  <c r="AI1024" i="26"/>
  <c r="AJ1024" i="26" s="1"/>
  <c r="AI771" i="26"/>
  <c r="AJ771" i="26" s="1"/>
  <c r="AI717" i="26"/>
  <c r="AJ717" i="26" s="1"/>
  <c r="AA202" i="26"/>
  <c r="U115" i="26"/>
  <c r="AI114" i="26"/>
  <c r="AJ114" i="26" s="1"/>
  <c r="AA1185" i="26"/>
  <c r="AC1149" i="26"/>
  <c r="S1048" i="26"/>
  <c r="AC906" i="26"/>
  <c r="AA880" i="26"/>
  <c r="AA745" i="26"/>
  <c r="AA699" i="26"/>
  <c r="AI646" i="26"/>
  <c r="AJ646" i="26" s="1"/>
  <c r="AA626" i="26"/>
  <c r="AC446" i="26"/>
  <c r="AA423" i="26"/>
  <c r="AA390" i="26"/>
  <c r="S337" i="26"/>
  <c r="S316" i="26"/>
  <c r="S301" i="26"/>
  <c r="AA276" i="26"/>
  <c r="AA251" i="26"/>
  <c r="AA222" i="26"/>
  <c r="S1149" i="26"/>
  <c r="AA1117" i="26"/>
  <c r="S1047" i="26"/>
  <c r="AA1024" i="26"/>
  <c r="AA948" i="26"/>
  <c r="S874" i="26"/>
  <c r="S771" i="26"/>
  <c r="S717" i="26"/>
  <c r="S622" i="26"/>
  <c r="AI596" i="26"/>
  <c r="AJ596" i="26" s="1"/>
  <c r="S575" i="26"/>
  <c r="S538" i="26"/>
  <c r="AA507" i="26"/>
  <c r="AC467" i="26"/>
  <c r="AI445" i="26"/>
  <c r="AJ445" i="26" s="1"/>
  <c r="AA421" i="26"/>
  <c r="AA362" i="26"/>
  <c r="AA335" i="26"/>
  <c r="AA312" i="26"/>
  <c r="S276" i="26"/>
  <c r="AA247" i="26"/>
  <c r="AA172" i="26"/>
  <c r="AA156" i="26"/>
  <c r="S1208" i="26"/>
  <c r="AC1164" i="26"/>
  <c r="S1143" i="26"/>
  <c r="AA1112" i="26"/>
  <c r="AC1078" i="26"/>
  <c r="U1018" i="26"/>
  <c r="AA982" i="26"/>
  <c r="U942" i="26"/>
  <c r="S894" i="26"/>
  <c r="AA853" i="26"/>
  <c r="U805" i="26"/>
  <c r="S763" i="26"/>
  <c r="S733" i="26"/>
  <c r="U594" i="26"/>
  <c r="S564" i="26"/>
  <c r="S529" i="26"/>
  <c r="U503" i="26"/>
  <c r="U443" i="26"/>
  <c r="AC354" i="26"/>
  <c r="AC307" i="26"/>
  <c r="AA289" i="26"/>
  <c r="S270" i="26"/>
  <c r="AA239" i="26"/>
  <c r="AC188" i="26"/>
  <c r="AA167" i="26"/>
  <c r="U154" i="26"/>
  <c r="U851" i="26"/>
  <c r="AC802" i="26"/>
  <c r="U702" i="26"/>
  <c r="U459" i="26"/>
  <c r="U1189" i="26"/>
  <c r="AI1156" i="26"/>
  <c r="AJ1156" i="26" s="1"/>
  <c r="AC1065" i="26"/>
  <c r="AI1061" i="26"/>
  <c r="AJ1061" i="26" s="1"/>
  <c r="AI1011" i="26"/>
  <c r="AJ1011" i="26" s="1"/>
  <c r="AI923" i="26"/>
  <c r="AJ923" i="26" s="1"/>
  <c r="AI887" i="26"/>
  <c r="AJ887" i="26" s="1"/>
  <c r="AC816" i="26"/>
  <c r="AI750" i="26"/>
  <c r="AJ750" i="26" s="1"/>
  <c r="AI663" i="26"/>
  <c r="AJ663" i="26" s="1"/>
  <c r="AA610" i="26"/>
  <c r="U492" i="26"/>
  <c r="U411" i="26"/>
  <c r="U182" i="26"/>
  <c r="S1161" i="26"/>
  <c r="AA1161" i="26"/>
  <c r="U1091" i="26"/>
  <c r="AC1091" i="26"/>
  <c r="U1025" i="26"/>
  <c r="AC1025" i="26"/>
  <c r="AI487" i="26"/>
  <c r="AJ487" i="26" s="1"/>
  <c r="AA487" i="26"/>
  <c r="AC455" i="26"/>
  <c r="U455" i="26"/>
  <c r="AC430" i="26"/>
  <c r="U430" i="26"/>
  <c r="AI339" i="26"/>
  <c r="AJ339" i="26" s="1"/>
  <c r="AA339" i="26"/>
  <c r="S1007" i="26"/>
  <c r="AI1007" i="26"/>
  <c r="AJ1007" i="26" s="1"/>
  <c r="S1005" i="26"/>
  <c r="AA1005" i="26"/>
  <c r="AI1005" i="26"/>
  <c r="AJ1005" i="26" s="1"/>
  <c r="AI780" i="26"/>
  <c r="AJ780" i="26" s="1"/>
  <c r="S780" i="26"/>
  <c r="AA780" i="26"/>
  <c r="U774" i="26"/>
  <c r="AC774" i="26"/>
  <c r="AI659" i="26"/>
  <c r="AJ659" i="26" s="1"/>
  <c r="S659" i="26"/>
  <c r="S548" i="26"/>
  <c r="AI548" i="26"/>
  <c r="AJ548" i="26" s="1"/>
  <c r="S368" i="26"/>
  <c r="AI368" i="26"/>
  <c r="AJ368" i="26" s="1"/>
  <c r="U366" i="26"/>
  <c r="AC366" i="26"/>
  <c r="AI204" i="26"/>
  <c r="AJ204" i="26" s="1"/>
  <c r="S204" i="26"/>
  <c r="AA204" i="26"/>
  <c r="S1029" i="26"/>
  <c r="AA1029" i="26"/>
  <c r="AI1029" i="26"/>
  <c r="AJ1029" i="26" s="1"/>
  <c r="AI1135" i="26"/>
  <c r="AJ1135" i="26" s="1"/>
  <c r="S1135" i="26"/>
  <c r="AA1135" i="26"/>
  <c r="U1114" i="26"/>
  <c r="AC1114" i="26"/>
  <c r="S1046" i="26"/>
  <c r="AA1046" i="26"/>
  <c r="AI1046" i="26"/>
  <c r="AJ1046" i="26" s="1"/>
  <c r="U1020" i="26"/>
  <c r="AC1020" i="26"/>
  <c r="S598" i="26"/>
  <c r="AA598" i="26"/>
  <c r="AI598" i="26"/>
  <c r="AJ598" i="26" s="1"/>
  <c r="U510" i="26"/>
  <c r="AC510" i="26"/>
  <c r="AI317" i="26"/>
  <c r="AJ317" i="26" s="1"/>
  <c r="S317" i="26"/>
  <c r="AC314" i="26"/>
  <c r="U314" i="26"/>
  <c r="AI1049" i="26"/>
  <c r="AJ1049" i="26" s="1"/>
  <c r="AA1049" i="26"/>
  <c r="S584" i="26"/>
  <c r="AA584" i="26"/>
  <c r="S439" i="26"/>
  <c r="AI439" i="26"/>
  <c r="AJ439" i="26" s="1"/>
  <c r="U177" i="26"/>
  <c r="AC177" i="26"/>
  <c r="U117" i="26"/>
  <c r="AC117" i="26"/>
  <c r="AI1182" i="26"/>
  <c r="AJ1182" i="26" s="1"/>
  <c r="S1182" i="26"/>
  <c r="AI1118" i="26"/>
  <c r="AJ1118" i="26" s="1"/>
  <c r="S1118" i="26"/>
  <c r="AA1090" i="26"/>
  <c r="S1090" i="26"/>
  <c r="AA1178" i="26"/>
  <c r="S1178" i="26"/>
  <c r="S1173" i="26"/>
  <c r="AA1153" i="26"/>
  <c r="AA1114" i="26"/>
  <c r="S1114" i="26"/>
  <c r="S1022" i="26"/>
  <c r="AA1022" i="26"/>
  <c r="AA993" i="26"/>
  <c r="AI993" i="26"/>
  <c r="AJ993" i="26" s="1"/>
  <c r="S952" i="26"/>
  <c r="AA952" i="26"/>
  <c r="AI952" i="26"/>
  <c r="AJ952" i="26" s="1"/>
  <c r="U873" i="26"/>
  <c r="AC873" i="26"/>
  <c r="AC710" i="26"/>
  <c r="U710" i="26"/>
  <c r="AC569" i="26"/>
  <c r="U569" i="26"/>
  <c r="AA517" i="26"/>
  <c r="S517" i="26"/>
  <c r="S422" i="26"/>
  <c r="AA422" i="26"/>
  <c r="AI422" i="26"/>
  <c r="AJ422" i="26" s="1"/>
  <c r="AI139" i="26"/>
  <c r="AJ139" i="26" s="1"/>
  <c r="S139" i="26"/>
  <c r="AA139" i="26"/>
  <c r="AC1207" i="26"/>
  <c r="U1207" i="26"/>
  <c r="AA1078" i="26"/>
  <c r="S1078" i="26"/>
  <c r="AC1068" i="26"/>
  <c r="U1068" i="26"/>
  <c r="AA1041" i="26"/>
  <c r="S1041" i="26"/>
  <c r="AI904" i="26"/>
  <c r="AJ904" i="26" s="1"/>
  <c r="S904" i="26"/>
  <c r="AA904" i="26"/>
  <c r="AI829" i="26"/>
  <c r="AJ829" i="26" s="1"/>
  <c r="AA829" i="26"/>
  <c r="AA766" i="26"/>
  <c r="S766" i="26"/>
  <c r="AA645" i="26"/>
  <c r="AI645" i="26"/>
  <c r="AJ645" i="26" s="1"/>
  <c r="AI574" i="26"/>
  <c r="AJ574" i="26" s="1"/>
  <c r="S574" i="26"/>
  <c r="AA574" i="26"/>
  <c r="U357" i="26"/>
  <c r="AC357" i="26"/>
  <c r="S275" i="26"/>
  <c r="AA275" i="26"/>
  <c r="AI275" i="26"/>
  <c r="AJ275" i="26" s="1"/>
  <c r="U125" i="26"/>
  <c r="AC125" i="26"/>
  <c r="S1170" i="26"/>
  <c r="AA1170" i="26"/>
  <c r="AI1129" i="26"/>
  <c r="AJ1129" i="26" s="1"/>
  <c r="AA1129" i="26"/>
  <c r="S1067" i="26"/>
  <c r="AI1067" i="26"/>
  <c r="AJ1067" i="26" s="1"/>
  <c r="AI857" i="26"/>
  <c r="AJ857" i="26" s="1"/>
  <c r="AA857" i="26"/>
  <c r="AA735" i="26"/>
  <c r="S735" i="26"/>
  <c r="AI735" i="26"/>
  <c r="AJ735" i="26" s="1"/>
  <c r="S506" i="26"/>
  <c r="AA506" i="26"/>
  <c r="AI506" i="26"/>
  <c r="AJ506" i="26" s="1"/>
  <c r="AI241" i="26"/>
  <c r="AJ241" i="26" s="1"/>
  <c r="S241" i="26"/>
  <c r="AA241" i="26"/>
  <c r="U165" i="26"/>
  <c r="AC165" i="26"/>
  <c r="U152" i="26"/>
  <c r="AC152" i="26"/>
  <c r="AI127" i="26"/>
  <c r="AJ127" i="26" s="1"/>
  <c r="AA127" i="26"/>
  <c r="U1056" i="26"/>
  <c r="AC1056" i="26"/>
  <c r="AA1017" i="26"/>
  <c r="S1017" i="26"/>
  <c r="AI977" i="26"/>
  <c r="AJ977" i="26" s="1"/>
  <c r="S977" i="26"/>
  <c r="S790" i="26"/>
  <c r="AA790" i="26"/>
  <c r="AI790" i="26"/>
  <c r="AJ790" i="26" s="1"/>
  <c r="AA379" i="26"/>
  <c r="S379" i="26"/>
  <c r="AI379" i="26"/>
  <c r="AJ379" i="26" s="1"/>
  <c r="U375" i="26"/>
  <c r="AC375" i="26"/>
  <c r="S351" i="26"/>
  <c r="AA351" i="26"/>
  <c r="AI351" i="26"/>
  <c r="AJ351" i="26" s="1"/>
  <c r="AC347" i="26"/>
  <c r="U347" i="26"/>
  <c r="AA215" i="26"/>
  <c r="S215" i="26"/>
  <c r="AI215" i="26"/>
  <c r="AJ215" i="26" s="1"/>
  <c r="AC1196" i="26"/>
  <c r="U1196" i="26"/>
  <c r="S1144" i="26"/>
  <c r="AI1144" i="26"/>
  <c r="AJ1144" i="26" s="1"/>
  <c r="S1193" i="26"/>
  <c r="AA1193" i="26"/>
  <c r="AI1191" i="26"/>
  <c r="AJ1191" i="26" s="1"/>
  <c r="S1191" i="26"/>
  <c r="S1188" i="26"/>
  <c r="AA1188" i="26"/>
  <c r="S1168" i="26"/>
  <c r="AI1168" i="26"/>
  <c r="AJ1168" i="26" s="1"/>
  <c r="AI1161" i="26"/>
  <c r="AJ1161" i="26" s="1"/>
  <c r="S1150" i="26"/>
  <c r="AA1150" i="26"/>
  <c r="S1186" i="26"/>
  <c r="S1162" i="26"/>
  <c r="AI1162" i="26"/>
  <c r="AJ1162" i="26" s="1"/>
  <c r="S1122" i="26"/>
  <c r="AA1122" i="26"/>
  <c r="S1121" i="26"/>
  <c r="AC1118" i="26"/>
  <c r="U1118" i="26"/>
  <c r="S1054" i="26"/>
  <c r="AI1054" i="26"/>
  <c r="AJ1054" i="26" s="1"/>
  <c r="AI415" i="26"/>
  <c r="AJ415" i="26" s="1"/>
  <c r="S415" i="26"/>
  <c r="AA415" i="26"/>
  <c r="AI161" i="26"/>
  <c r="AJ161" i="26" s="1"/>
  <c r="S161" i="26"/>
  <c r="AA161" i="26"/>
  <c r="AA710" i="26"/>
  <c r="AI409" i="26"/>
  <c r="AJ409" i="26" s="1"/>
  <c r="AI355" i="26"/>
  <c r="AJ355" i="26" s="1"/>
  <c r="AI265" i="26"/>
  <c r="AJ265" i="26" s="1"/>
  <c r="S1185" i="26"/>
  <c r="S1126" i="26"/>
  <c r="S1103" i="26"/>
  <c r="AA1025" i="26"/>
  <c r="AI1000" i="26"/>
  <c r="AJ1000" i="26" s="1"/>
  <c r="AC978" i="26"/>
  <c r="AA960" i="26"/>
  <c r="S948" i="26"/>
  <c r="AI945" i="26"/>
  <c r="AJ945" i="26" s="1"/>
  <c r="S912" i="26"/>
  <c r="AA898" i="26"/>
  <c r="AC869" i="26"/>
  <c r="AI863" i="26"/>
  <c r="AJ863" i="26" s="1"/>
  <c r="S852" i="26"/>
  <c r="S844" i="26"/>
  <c r="S826" i="26"/>
  <c r="AI825" i="26"/>
  <c r="AJ825" i="26" s="1"/>
  <c r="S815" i="26"/>
  <c r="S807" i="26"/>
  <c r="AA795" i="26"/>
  <c r="S785" i="26"/>
  <c r="U743" i="26"/>
  <c r="S732" i="26"/>
  <c r="S718" i="26"/>
  <c r="S690" i="26"/>
  <c r="AI689" i="26"/>
  <c r="AJ689" i="26" s="1"/>
  <c r="AA680" i="26"/>
  <c r="AA657" i="26"/>
  <c r="S640" i="26"/>
  <c r="AI634" i="26"/>
  <c r="AJ634" i="26" s="1"/>
  <c r="S629" i="26"/>
  <c r="AI627" i="26"/>
  <c r="AJ627" i="26" s="1"/>
  <c r="S610" i="26"/>
  <c r="S579" i="26"/>
  <c r="S569" i="26"/>
  <c r="AI566" i="26"/>
  <c r="AJ566" i="26" s="1"/>
  <c r="S558" i="26"/>
  <c r="U539" i="26"/>
  <c r="AI538" i="26"/>
  <c r="AJ538" i="26" s="1"/>
  <c r="AA509" i="26"/>
  <c r="AC498" i="26"/>
  <c r="AC474" i="26"/>
  <c r="AA463" i="26"/>
  <c r="AC454" i="26"/>
  <c r="AC427" i="26"/>
  <c r="AC417" i="26"/>
  <c r="AC403" i="26"/>
  <c r="AA383" i="26"/>
  <c r="AA346" i="26"/>
  <c r="AA313" i="26"/>
  <c r="AI312" i="26"/>
  <c r="AJ312" i="26" s="1"/>
  <c r="AI289" i="26"/>
  <c r="AJ289" i="26" s="1"/>
  <c r="AC235" i="26"/>
  <c r="AC218" i="26"/>
  <c r="AC206" i="26"/>
  <c r="AI197" i="26"/>
  <c r="AJ197" i="26" s="1"/>
  <c r="AC185" i="26"/>
  <c r="AC164" i="26"/>
  <c r="AI163" i="26"/>
  <c r="AJ163" i="26" s="1"/>
  <c r="AI143" i="26"/>
  <c r="AJ143" i="26" s="1"/>
  <c r="AC134" i="26"/>
  <c r="AC123" i="26"/>
  <c r="AA116" i="26"/>
  <c r="AC1202" i="26"/>
  <c r="S1009" i="26"/>
  <c r="AA925" i="26"/>
  <c r="S898" i="26"/>
  <c r="AA838" i="26"/>
  <c r="AA813" i="26"/>
  <c r="S741" i="26"/>
  <c r="AI740" i="26"/>
  <c r="AJ740" i="26" s="1"/>
  <c r="AA730" i="26"/>
  <c r="S710" i="26"/>
  <c r="S678" i="26"/>
  <c r="AI676" i="26"/>
  <c r="AJ676" i="26" s="1"/>
  <c r="S653" i="26"/>
  <c r="AA576" i="26"/>
  <c r="S509" i="26"/>
  <c r="S417" i="26"/>
  <c r="AI401" i="26"/>
  <c r="AJ401" i="26" s="1"/>
  <c r="AA394" i="26"/>
  <c r="AI390" i="26"/>
  <c r="AJ390" i="26" s="1"/>
  <c r="S383" i="26"/>
  <c r="AA363" i="26"/>
  <c r="AA355" i="26"/>
  <c r="S346" i="26"/>
  <c r="AI345" i="26"/>
  <c r="AJ345" i="26" s="1"/>
  <c r="AC336" i="26"/>
  <c r="AA323" i="26"/>
  <c r="AA305" i="26"/>
  <c r="AA265" i="26"/>
  <c r="AC247" i="26"/>
  <c r="U230" i="26"/>
  <c r="AA217" i="26"/>
  <c r="AA205" i="26"/>
  <c r="AC175" i="26"/>
  <c r="AA151" i="26"/>
  <c r="AI131" i="26"/>
  <c r="AJ131" i="26" s="1"/>
  <c r="S116" i="26"/>
  <c r="S1202" i="26"/>
  <c r="AA897" i="26"/>
  <c r="S862" i="26"/>
  <c r="S838" i="26"/>
  <c r="S825" i="26"/>
  <c r="AC703" i="26"/>
  <c r="U673" i="26"/>
  <c r="AC646" i="26"/>
  <c r="AC612" i="26"/>
  <c r="U599" i="26"/>
  <c r="U552" i="26"/>
  <c r="U490" i="26"/>
  <c r="U472" i="26"/>
  <c r="AC447" i="26"/>
  <c r="AC381" i="26"/>
  <c r="AC370" i="26"/>
  <c r="U319" i="26"/>
  <c r="AC204" i="26"/>
  <c r="AC195" i="26"/>
  <c r="AC180" i="26"/>
  <c r="AI179" i="26"/>
  <c r="AJ179" i="26" s="1"/>
  <c r="AC149" i="26"/>
  <c r="AC141" i="26"/>
  <c r="AC130" i="26"/>
  <c r="AA1148" i="26"/>
  <c r="S1109" i="26"/>
  <c r="S1053" i="26"/>
  <c r="S990" i="26"/>
  <c r="AI987" i="26"/>
  <c r="AJ987" i="26" s="1"/>
  <c r="AI963" i="26"/>
  <c r="AJ963" i="26" s="1"/>
  <c r="S942" i="26"/>
  <c r="AA892" i="26"/>
  <c r="AI891" i="26"/>
  <c r="AJ891" i="26" s="1"/>
  <c r="S880" i="26"/>
  <c r="S858" i="26"/>
  <c r="S820" i="26"/>
  <c r="AC809" i="26"/>
  <c r="S801" i="26"/>
  <c r="S767" i="26"/>
  <c r="S726" i="26"/>
  <c r="AC713" i="26"/>
  <c r="S684" i="26"/>
  <c r="AA646" i="26"/>
  <c r="S633" i="26"/>
  <c r="AC622" i="26"/>
  <c r="U611" i="26"/>
  <c r="S588" i="26"/>
  <c r="S549" i="26"/>
  <c r="S533" i="26"/>
  <c r="U468" i="26"/>
  <c r="AC457" i="26"/>
  <c r="U440" i="26"/>
  <c r="AC405" i="26"/>
  <c r="AC399" i="26"/>
  <c r="AA318" i="26"/>
  <c r="S308" i="26"/>
  <c r="AI307" i="26"/>
  <c r="AJ307" i="26" s="1"/>
  <c r="AC284" i="26"/>
  <c r="AI283" i="26"/>
  <c r="AJ283" i="26" s="1"/>
  <c r="U259" i="26"/>
  <c r="AI257" i="26"/>
  <c r="AJ257" i="26" s="1"/>
  <c r="U225" i="26"/>
  <c r="AC191" i="26"/>
  <c r="U128" i="26"/>
  <c r="AC1213" i="26"/>
  <c r="AI1035" i="26"/>
  <c r="AJ1035" i="26" s="1"/>
  <c r="AI939" i="26"/>
  <c r="AJ939" i="26" s="1"/>
  <c r="AI915" i="26"/>
  <c r="AJ915" i="26" s="1"/>
  <c r="AI902" i="26"/>
  <c r="AJ902" i="26" s="1"/>
  <c r="AA874" i="26"/>
  <c r="AI855" i="26"/>
  <c r="AJ855" i="26" s="1"/>
  <c r="AI722" i="26"/>
  <c r="AJ722" i="26" s="1"/>
  <c r="AI712" i="26"/>
  <c r="AJ712" i="26" s="1"/>
  <c r="AI694" i="26"/>
  <c r="AJ694" i="26" s="1"/>
  <c r="AI681" i="26"/>
  <c r="AJ681" i="26" s="1"/>
  <c r="AI560" i="26"/>
  <c r="AJ560" i="26" s="1"/>
  <c r="AI512" i="26"/>
  <c r="AJ512" i="26" s="1"/>
  <c r="AI456" i="26"/>
  <c r="AJ456" i="26" s="1"/>
  <c r="AA301" i="26"/>
  <c r="AC147" i="26"/>
  <c r="AI125" i="26"/>
  <c r="AJ125" i="26" s="1"/>
  <c r="U1209" i="26"/>
  <c r="AI786" i="26"/>
  <c r="AJ786" i="26" s="1"/>
  <c r="AA786" i="26"/>
  <c r="AA514" i="26"/>
  <c r="AI514" i="26"/>
  <c r="AJ514" i="26" s="1"/>
  <c r="AC1035" i="26"/>
  <c r="AI953" i="26"/>
  <c r="AJ953" i="26" s="1"/>
  <c r="AA953" i="26"/>
  <c r="AC905" i="26"/>
  <c r="U483" i="26"/>
  <c r="AA468" i="26"/>
  <c r="S468" i="26"/>
  <c r="AI468" i="26"/>
  <c r="AJ468" i="26" s="1"/>
  <c r="AC1029" i="26"/>
  <c r="AC969" i="26"/>
  <c r="AI913" i="26"/>
  <c r="AJ913" i="26" s="1"/>
  <c r="AA913" i="26"/>
  <c r="U755" i="26"/>
  <c r="AC755" i="26"/>
  <c r="AI688" i="26"/>
  <c r="AJ688" i="26" s="1"/>
  <c r="S688" i="26"/>
  <c r="AA688" i="26"/>
  <c r="S602" i="26"/>
  <c r="AI602" i="26"/>
  <c r="AJ602" i="26" s="1"/>
  <c r="AC600" i="26"/>
  <c r="U600" i="26"/>
  <c r="AI561" i="26"/>
  <c r="AJ561" i="26" s="1"/>
  <c r="AA561" i="26"/>
  <c r="S536" i="26"/>
  <c r="AI536" i="26"/>
  <c r="AJ536" i="26" s="1"/>
  <c r="AC534" i="26"/>
  <c r="AI522" i="26"/>
  <c r="AJ522" i="26" s="1"/>
  <c r="S522" i="26"/>
  <c r="U520" i="26"/>
  <c r="S500" i="26"/>
  <c r="AA500" i="26"/>
  <c r="AI500" i="26"/>
  <c r="AJ500" i="26" s="1"/>
  <c r="AC481" i="26"/>
  <c r="S259" i="26"/>
  <c r="AA259" i="26"/>
  <c r="AI259" i="26"/>
  <c r="AJ259" i="26" s="1"/>
  <c r="S227" i="26"/>
  <c r="AI227" i="26"/>
  <c r="AJ227" i="26" s="1"/>
  <c r="AI181" i="26"/>
  <c r="AJ181" i="26" s="1"/>
  <c r="S181" i="26"/>
  <c r="AA181" i="26"/>
  <c r="S173" i="26"/>
  <c r="AI173" i="26"/>
  <c r="AJ173" i="26" s="1"/>
  <c r="U171" i="26"/>
  <c r="AC171" i="26"/>
  <c r="AC122" i="26"/>
  <c r="S899" i="26"/>
  <c r="AA899" i="26"/>
  <c r="AI899" i="26"/>
  <c r="AJ899" i="26" s="1"/>
  <c r="AA845" i="26"/>
  <c r="AI845" i="26"/>
  <c r="AJ845" i="26" s="1"/>
  <c r="AI831" i="26"/>
  <c r="AJ831" i="26" s="1"/>
  <c r="AA831" i="26"/>
  <c r="S486" i="26"/>
  <c r="AI486" i="26"/>
  <c r="AJ486" i="26" s="1"/>
  <c r="AC1063" i="26"/>
  <c r="AI803" i="26"/>
  <c r="AJ803" i="26" s="1"/>
  <c r="S803" i="26"/>
  <c r="AA803" i="26"/>
  <c r="AI724" i="26"/>
  <c r="AJ724" i="26" s="1"/>
  <c r="AA724" i="26"/>
  <c r="S603" i="26"/>
  <c r="AA603" i="26"/>
  <c r="AI603" i="26"/>
  <c r="AJ603" i="26" s="1"/>
  <c r="AC1098" i="26"/>
  <c r="U1055" i="26"/>
  <c r="AC993" i="26"/>
  <c r="S927" i="26"/>
  <c r="AA927" i="26"/>
  <c r="S827" i="26"/>
  <c r="AA827" i="26"/>
  <c r="AI827" i="26"/>
  <c r="AJ827" i="26" s="1"/>
  <c r="AC759" i="26"/>
  <c r="S1197" i="26"/>
  <c r="AA1181" i="26"/>
  <c r="U1175" i="26"/>
  <c r="AI1174" i="26"/>
  <c r="AJ1174" i="26" s="1"/>
  <c r="S1133" i="26"/>
  <c r="S1129" i="26"/>
  <c r="AI1127" i="26"/>
  <c r="AJ1127" i="26" s="1"/>
  <c r="S1123" i="26"/>
  <c r="AC1116" i="26"/>
  <c r="AA1113" i="26"/>
  <c r="AI1096" i="26"/>
  <c r="AJ1096" i="26" s="1"/>
  <c r="U1088" i="26"/>
  <c r="AI1085" i="26"/>
  <c r="AJ1085" i="26" s="1"/>
  <c r="AA1080" i="26"/>
  <c r="AI1066" i="26"/>
  <c r="AJ1066" i="26" s="1"/>
  <c r="AC1060" i="26"/>
  <c r="AI1053" i="26"/>
  <c r="AJ1053" i="26" s="1"/>
  <c r="AC1049" i="26"/>
  <c r="S1035" i="26"/>
  <c r="U1021" i="26"/>
  <c r="AC1011" i="26"/>
  <c r="AC1005" i="26"/>
  <c r="AA1000" i="26"/>
  <c r="S984" i="26"/>
  <c r="S976" i="26"/>
  <c r="S969" i="26"/>
  <c r="S960" i="26"/>
  <c r="AI949" i="26"/>
  <c r="AJ949" i="26" s="1"/>
  <c r="AA949" i="26"/>
  <c r="AI941" i="26"/>
  <c r="AJ941" i="26" s="1"/>
  <c r="S941" i="26"/>
  <c r="S940" i="26"/>
  <c r="AI940" i="26"/>
  <c r="AJ940" i="26" s="1"/>
  <c r="S888" i="26"/>
  <c r="S851" i="26"/>
  <c r="AI851" i="26"/>
  <c r="AJ851" i="26" s="1"/>
  <c r="AI841" i="26"/>
  <c r="AJ841" i="26" s="1"/>
  <c r="S841" i="26"/>
  <c r="AA841" i="26"/>
  <c r="AA819" i="26"/>
  <c r="S819" i="26"/>
  <c r="AI819" i="26"/>
  <c r="AJ819" i="26" s="1"/>
  <c r="S818" i="26"/>
  <c r="AI791" i="26"/>
  <c r="AJ791" i="26" s="1"/>
  <c r="AA791" i="26"/>
  <c r="AA781" i="26"/>
  <c r="S781" i="26"/>
  <c r="AI781" i="26"/>
  <c r="AJ781" i="26" s="1"/>
  <c r="AI696" i="26"/>
  <c r="AJ696" i="26" s="1"/>
  <c r="AA696" i="26"/>
  <c r="AC685" i="26"/>
  <c r="U685" i="26"/>
  <c r="AA658" i="26"/>
  <c r="AI658" i="26"/>
  <c r="AJ658" i="26" s="1"/>
  <c r="AI642" i="26"/>
  <c r="AJ642" i="26" s="1"/>
  <c r="AA642" i="26"/>
  <c r="AI592" i="26"/>
  <c r="AJ592" i="26" s="1"/>
  <c r="S592" i="26"/>
  <c r="AA592" i="26"/>
  <c r="S591" i="26"/>
  <c r="AA571" i="26"/>
  <c r="S571" i="26"/>
  <c r="AC558" i="26"/>
  <c r="U558" i="26"/>
  <c r="AA547" i="26"/>
  <c r="S547" i="26"/>
  <c r="S520" i="26"/>
  <c r="AI520" i="26"/>
  <c r="AJ520" i="26" s="1"/>
  <c r="AA240" i="26"/>
  <c r="S240" i="26"/>
  <c r="AI240" i="26"/>
  <c r="AJ240" i="26" s="1"/>
  <c r="AC223" i="26"/>
  <c r="S133" i="26"/>
  <c r="AA133" i="26"/>
  <c r="AI133" i="26"/>
  <c r="AJ133" i="26" s="1"/>
  <c r="S132" i="26"/>
  <c r="AI132" i="26"/>
  <c r="AJ132" i="26" s="1"/>
  <c r="U131" i="26"/>
  <c r="AC131" i="26"/>
  <c r="AC1150" i="26"/>
  <c r="AA1011" i="26"/>
  <c r="AI981" i="26"/>
  <c r="AJ981" i="26" s="1"/>
  <c r="AI975" i="26"/>
  <c r="AJ975" i="26" s="1"/>
  <c r="AI769" i="26"/>
  <c r="AJ769" i="26" s="1"/>
  <c r="S769" i="26"/>
  <c r="AA769" i="26"/>
  <c r="S754" i="26"/>
  <c r="AI754" i="26"/>
  <c r="AJ754" i="26" s="1"/>
  <c r="AA742" i="26"/>
  <c r="AI742" i="26"/>
  <c r="AJ742" i="26" s="1"/>
  <c r="AI719" i="26"/>
  <c r="AJ719" i="26" s="1"/>
  <c r="S719" i="26"/>
  <c r="AA719" i="26"/>
  <c r="U695" i="26"/>
  <c r="S677" i="26"/>
  <c r="AI677" i="26"/>
  <c r="AJ677" i="26" s="1"/>
  <c r="S632" i="26"/>
  <c r="AI632" i="26"/>
  <c r="AJ632" i="26" s="1"/>
  <c r="AA577" i="26"/>
  <c r="S577" i="26"/>
  <c r="S531" i="26"/>
  <c r="AA531" i="26"/>
  <c r="AI531" i="26"/>
  <c r="AJ531" i="26" s="1"/>
  <c r="U491" i="26"/>
  <c r="AC491" i="26"/>
  <c r="AI376" i="26"/>
  <c r="AJ376" i="26" s="1"/>
  <c r="AA376" i="26"/>
  <c r="S349" i="26"/>
  <c r="AI349" i="26"/>
  <c r="AJ349" i="26" s="1"/>
  <c r="AC346" i="26"/>
  <c r="U346" i="26"/>
  <c r="AC267" i="26"/>
  <c r="U267" i="26"/>
  <c r="U237" i="26"/>
  <c r="AC236" i="26"/>
  <c r="U236" i="26"/>
  <c r="U203" i="26"/>
  <c r="AC203" i="26"/>
  <c r="U189" i="26"/>
  <c r="AC189" i="26"/>
  <c r="S169" i="26"/>
  <c r="AA169" i="26"/>
  <c r="AI169" i="26"/>
  <c r="AJ169" i="26" s="1"/>
  <c r="AC168" i="26"/>
  <c r="AA162" i="26"/>
  <c r="AI162" i="26"/>
  <c r="AJ162" i="26" s="1"/>
  <c r="U161" i="26"/>
  <c r="AC161" i="26"/>
  <c r="U140" i="26"/>
  <c r="AC140" i="26"/>
  <c r="AA821" i="26"/>
  <c r="AI821" i="26"/>
  <c r="AJ821" i="26" s="1"/>
  <c r="AC661" i="26"/>
  <c r="U661" i="26"/>
  <c r="U1198" i="26"/>
  <c r="AC1163" i="26"/>
  <c r="AC1043" i="26"/>
  <c r="AC828" i="26"/>
  <c r="S773" i="26"/>
  <c r="AI773" i="26"/>
  <c r="AJ773" i="26" s="1"/>
  <c r="S484" i="26"/>
  <c r="AI484" i="26"/>
  <c r="AJ484" i="26" s="1"/>
  <c r="AC1176" i="26"/>
  <c r="U1067" i="26"/>
  <c r="U1050" i="26"/>
  <c r="AI1132" i="26"/>
  <c r="AJ1132" i="26" s="1"/>
  <c r="AI1115" i="26"/>
  <c r="AJ1115" i="26" s="1"/>
  <c r="AI1102" i="26"/>
  <c r="AJ1102" i="26" s="1"/>
  <c r="U1080" i="26"/>
  <c r="AI1068" i="26"/>
  <c r="AJ1068" i="26" s="1"/>
  <c r="AC1200" i="26"/>
  <c r="AI1199" i="26"/>
  <c r="AJ1199" i="26" s="1"/>
  <c r="AA1190" i="26"/>
  <c r="AI1178" i="26"/>
  <c r="AJ1178" i="26" s="1"/>
  <c r="AC1152" i="26"/>
  <c r="AC1139" i="26"/>
  <c r="AC1127" i="26"/>
  <c r="AC1095" i="26"/>
  <c r="AA1084" i="26"/>
  <c r="U1079" i="26"/>
  <c r="AA1066" i="26"/>
  <c r="AC1059" i="26"/>
  <c r="AI1048" i="26"/>
  <c r="AJ1048" i="26" s="1"/>
  <c r="AI1030" i="26"/>
  <c r="AJ1030" i="26" s="1"/>
  <c r="AA1020" i="26"/>
  <c r="AC1016" i="26"/>
  <c r="AA996" i="26"/>
  <c r="AC965" i="26"/>
  <c r="AI934" i="26"/>
  <c r="AJ934" i="26" s="1"/>
  <c r="AA934" i="26"/>
  <c r="AA933" i="26"/>
  <c r="AI933" i="26"/>
  <c r="AJ933" i="26" s="1"/>
  <c r="AC930" i="26"/>
  <c r="S911" i="26"/>
  <c r="AI911" i="26"/>
  <c r="AJ911" i="26" s="1"/>
  <c r="AA903" i="26"/>
  <c r="AC870" i="26"/>
  <c r="AI809" i="26"/>
  <c r="AJ809" i="26" s="1"/>
  <c r="S809" i="26"/>
  <c r="AA809" i="26"/>
  <c r="S797" i="26"/>
  <c r="AA797" i="26"/>
  <c r="AI797" i="26"/>
  <c r="AJ797" i="26" s="1"/>
  <c r="AC587" i="26"/>
  <c r="U587" i="26"/>
  <c r="AA544" i="26"/>
  <c r="S544" i="26"/>
  <c r="U540" i="26"/>
  <c r="AC540" i="26"/>
  <c r="S530" i="26"/>
  <c r="AI530" i="26"/>
  <c r="AJ530" i="26" s="1"/>
  <c r="AI474" i="26"/>
  <c r="AJ474" i="26" s="1"/>
  <c r="S474" i="26"/>
  <c r="AA474" i="26"/>
  <c r="AI375" i="26"/>
  <c r="AJ375" i="26" s="1"/>
  <c r="AA375" i="26"/>
  <c r="S329" i="26"/>
  <c r="AI329" i="26"/>
  <c r="AJ329" i="26" s="1"/>
  <c r="S328" i="26"/>
  <c r="AI328" i="26"/>
  <c r="AJ328" i="26" s="1"/>
  <c r="AI314" i="26"/>
  <c r="AJ314" i="26" s="1"/>
  <c r="AA314" i="26"/>
  <c r="S294" i="26"/>
  <c r="AI294" i="26"/>
  <c r="AJ294" i="26" s="1"/>
  <c r="AC290" i="26"/>
  <c r="U290" i="26"/>
  <c r="AA282" i="26"/>
  <c r="AI282" i="26"/>
  <c r="AJ282" i="26" s="1"/>
  <c r="AC784" i="26"/>
  <c r="U784" i="26"/>
  <c r="AI774" i="26"/>
  <c r="AJ774" i="26" s="1"/>
  <c r="AA774" i="26"/>
  <c r="S714" i="26"/>
  <c r="AA714" i="26"/>
  <c r="AI618" i="26"/>
  <c r="AJ618" i="26" s="1"/>
  <c r="AA618" i="26"/>
  <c r="AI458" i="26"/>
  <c r="AJ458" i="26" s="1"/>
  <c r="AA458" i="26"/>
  <c r="AC1081" i="26"/>
  <c r="AC977" i="26"/>
  <c r="AA762" i="26"/>
  <c r="AI762" i="26"/>
  <c r="AJ762" i="26" s="1"/>
  <c r="U580" i="26"/>
  <c r="AC466" i="26"/>
  <c r="U466" i="26"/>
  <c r="AC1133" i="26"/>
  <c r="AC1104" i="26"/>
  <c r="AC1075" i="26"/>
  <c r="AI1040" i="26"/>
  <c r="AJ1040" i="26" s="1"/>
  <c r="S1190" i="26"/>
  <c r="AI1172" i="26"/>
  <c r="AJ1172" i="26" s="1"/>
  <c r="S1166" i="26"/>
  <c r="U1158" i="26"/>
  <c r="AI1148" i="26"/>
  <c r="AJ1148" i="26" s="1"/>
  <c r="AI1138" i="26"/>
  <c r="AJ1138" i="26" s="1"/>
  <c r="S1127" i="26"/>
  <c r="AI1126" i="26"/>
  <c r="AJ1126" i="26" s="1"/>
  <c r="AA1119" i="26"/>
  <c r="S1115" i="26"/>
  <c r="AA1107" i="26"/>
  <c r="AA1102" i="26"/>
  <c r="S1093" i="26"/>
  <c r="AI1091" i="26"/>
  <c r="AJ1091" i="26" s="1"/>
  <c r="S1084" i="26"/>
  <c r="AI1078" i="26"/>
  <c r="AJ1078" i="26" s="1"/>
  <c r="AI1065" i="26"/>
  <c r="AJ1065" i="26" s="1"/>
  <c r="U1045" i="26"/>
  <c r="AA1040" i="26"/>
  <c r="S1023" i="26"/>
  <c r="AA1016" i="26"/>
  <c r="S996" i="26"/>
  <c r="AA989" i="26"/>
  <c r="AC981" i="26"/>
  <c r="AA975" i="26"/>
  <c r="AA964" i="26"/>
  <c r="S958" i="26"/>
  <c r="AI958" i="26"/>
  <c r="AJ958" i="26" s="1"/>
  <c r="AA946" i="26"/>
  <c r="S946" i="26"/>
  <c r="U929" i="26"/>
  <c r="AC929" i="26"/>
  <c r="AI922" i="26"/>
  <c r="AJ922" i="26" s="1"/>
  <c r="AA922" i="26"/>
  <c r="AC921" i="26"/>
  <c r="U918" i="26"/>
  <c r="AC918" i="26"/>
  <c r="AI910" i="26"/>
  <c r="AJ910" i="26" s="1"/>
  <c r="S910" i="26"/>
  <c r="AA910" i="26"/>
  <c r="S903" i="26"/>
  <c r="AC749" i="26"/>
  <c r="AC727" i="26"/>
  <c r="AA708" i="26"/>
  <c r="S693" i="26"/>
  <c r="AA693" i="26"/>
  <c r="AI693" i="26"/>
  <c r="AJ693" i="26" s="1"/>
  <c r="AI670" i="26"/>
  <c r="AJ670" i="26" s="1"/>
  <c r="S670" i="26"/>
  <c r="AA670" i="26"/>
  <c r="AA666" i="26"/>
  <c r="AC630" i="26"/>
  <c r="U621" i="26"/>
  <c r="AC621" i="26"/>
  <c r="U527" i="26"/>
  <c r="U448" i="26"/>
  <c r="AC448" i="26"/>
  <c r="U408" i="26"/>
  <c r="AC408" i="26"/>
  <c r="AA306" i="26"/>
  <c r="AI306" i="26"/>
  <c r="AJ306" i="26" s="1"/>
  <c r="AC1090" i="26"/>
  <c r="AA1195" i="26"/>
  <c r="AA1189" i="26"/>
  <c r="AA1165" i="26"/>
  <c r="S1158" i="26"/>
  <c r="S1106" i="26"/>
  <c r="AA1068" i="26"/>
  <c r="AA1044" i="26"/>
  <c r="AI1022" i="26"/>
  <c r="AJ1022" i="26" s="1"/>
  <c r="S994" i="26"/>
  <c r="S989" i="26"/>
  <c r="AI988" i="26"/>
  <c r="AJ988" i="26" s="1"/>
  <c r="AI970" i="26"/>
  <c r="AJ970" i="26" s="1"/>
  <c r="S928" i="26"/>
  <c r="S918" i="26"/>
  <c r="S909" i="26"/>
  <c r="AA909" i="26"/>
  <c r="S868" i="26"/>
  <c r="AA868" i="26"/>
  <c r="AI868" i="26"/>
  <c r="AJ868" i="26" s="1"/>
  <c r="S864" i="26"/>
  <c r="S845" i="26"/>
  <c r="S831" i="26"/>
  <c r="S821" i="26"/>
  <c r="S786" i="26"/>
  <c r="S748" i="26"/>
  <c r="AA748" i="26"/>
  <c r="AI748" i="26"/>
  <c r="AJ748" i="26" s="1"/>
  <c r="S738" i="26"/>
  <c r="AA738" i="26"/>
  <c r="AI738" i="26"/>
  <c r="AJ738" i="26" s="1"/>
  <c r="S708" i="26"/>
  <c r="AA682" i="26"/>
  <c r="AI682" i="26"/>
  <c r="AJ682" i="26" s="1"/>
  <c r="S666" i="26"/>
  <c r="AI597" i="26"/>
  <c r="AJ597" i="26" s="1"/>
  <c r="AA597" i="26"/>
  <c r="S582" i="26"/>
  <c r="S554" i="26"/>
  <c r="AI554" i="26"/>
  <c r="AJ554" i="26" s="1"/>
  <c r="S514" i="26"/>
  <c r="U471" i="26"/>
  <c r="AC471" i="26"/>
  <c r="AA424" i="26"/>
  <c r="S393" i="26"/>
  <c r="AA393" i="26"/>
  <c r="S391" i="26"/>
  <c r="AI391" i="26"/>
  <c r="AJ391" i="26" s="1"/>
  <c r="U390" i="26"/>
  <c r="AC390" i="26"/>
  <c r="AA915" i="26"/>
  <c r="AA905" i="26"/>
  <c r="AA900" i="26"/>
  <c r="AI897" i="26"/>
  <c r="AJ897" i="26" s="1"/>
  <c r="S892" i="26"/>
  <c r="AA876" i="26"/>
  <c r="AA863" i="26"/>
  <c r="S850" i="26"/>
  <c r="AA836" i="26"/>
  <c r="S806" i="26"/>
  <c r="S800" i="26"/>
  <c r="AI782" i="26"/>
  <c r="AJ782" i="26" s="1"/>
  <c r="AA777" i="26"/>
  <c r="S765" i="26"/>
  <c r="AI764" i="26"/>
  <c r="AJ764" i="26" s="1"/>
  <c r="AA749" i="26"/>
  <c r="S745" i="26"/>
  <c r="S740" i="26"/>
  <c r="AA721" i="26"/>
  <c r="AA711" i="26"/>
  <c r="AA706" i="26"/>
  <c r="AI680" i="26"/>
  <c r="AJ680" i="26" s="1"/>
  <c r="AA676" i="26"/>
  <c r="AI626" i="26"/>
  <c r="AJ626" i="26" s="1"/>
  <c r="AI620" i="26"/>
  <c r="AJ620" i="26" s="1"/>
  <c r="AA614" i="26"/>
  <c r="AA605" i="26"/>
  <c r="AA596" i="26"/>
  <c r="S587" i="26"/>
  <c r="AI584" i="26"/>
  <c r="AJ584" i="26" s="1"/>
  <c r="S580" i="26"/>
  <c r="S565" i="26"/>
  <c r="S542" i="26"/>
  <c r="AI542" i="26"/>
  <c r="AJ542" i="26" s="1"/>
  <c r="AA512" i="26"/>
  <c r="S492" i="26"/>
  <c r="AI492" i="26"/>
  <c r="AJ492" i="26" s="1"/>
  <c r="U438" i="26"/>
  <c r="AC438" i="26"/>
  <c r="S336" i="26"/>
  <c r="AI336" i="26"/>
  <c r="AJ336" i="26" s="1"/>
  <c r="AI252" i="26"/>
  <c r="AJ252" i="26" s="1"/>
  <c r="AA252" i="26"/>
  <c r="U148" i="26"/>
  <c r="AC148" i="26"/>
  <c r="U1201" i="26"/>
  <c r="AC1201" i="26"/>
  <c r="S900" i="26"/>
  <c r="S876" i="26"/>
  <c r="AA862" i="26"/>
  <c r="AA855" i="26"/>
  <c r="S836" i="26"/>
  <c r="AA805" i="26"/>
  <c r="S749" i="26"/>
  <c r="AA744" i="26"/>
  <c r="AA734" i="26"/>
  <c r="AA720" i="26"/>
  <c r="S694" i="26"/>
  <c r="S689" i="26"/>
  <c r="AA684" i="26"/>
  <c r="AA675" i="26"/>
  <c r="AA659" i="26"/>
  <c r="AA653" i="26"/>
  <c r="S645" i="26"/>
  <c r="S605" i="26"/>
  <c r="AI551" i="26"/>
  <c r="AJ551" i="26" s="1"/>
  <c r="S551" i="26"/>
  <c r="AA549" i="26"/>
  <c r="AA533" i="26"/>
  <c r="S526" i="26"/>
  <c r="AI518" i="26"/>
  <c r="AJ518" i="26" s="1"/>
  <c r="AA505" i="26"/>
  <c r="S505" i="26"/>
  <c r="AA460" i="26"/>
  <c r="S447" i="26"/>
  <c r="AI447" i="26"/>
  <c r="AJ447" i="26" s="1"/>
  <c r="AI373" i="26"/>
  <c r="AJ373" i="26" s="1"/>
  <c r="S373" i="26"/>
  <c r="AA373" i="26"/>
  <c r="S353" i="26"/>
  <c r="AI353" i="26"/>
  <c r="AJ353" i="26" s="1"/>
  <c r="U351" i="26"/>
  <c r="AC351" i="26"/>
  <c r="U207" i="26"/>
  <c r="AC207" i="26"/>
  <c r="S178" i="26"/>
  <c r="AI178" i="26"/>
  <c r="AJ178" i="26" s="1"/>
  <c r="AI155" i="26"/>
  <c r="AJ155" i="26" s="1"/>
  <c r="AA155" i="26"/>
  <c r="AA475" i="26"/>
  <c r="S475" i="26"/>
  <c r="S431" i="26"/>
  <c r="AI431" i="26"/>
  <c r="AJ431" i="26" s="1"/>
  <c r="U429" i="26"/>
  <c r="AC429" i="26"/>
  <c r="U378" i="26"/>
  <c r="AC378" i="26"/>
  <c r="AI319" i="26"/>
  <c r="AJ319" i="26" s="1"/>
  <c r="AA319" i="26"/>
  <c r="AI309" i="26"/>
  <c r="AJ309" i="26" s="1"/>
  <c r="S309" i="26"/>
  <c r="AA309" i="26"/>
  <c r="AI287" i="26"/>
  <c r="AJ287" i="26" s="1"/>
  <c r="AA287" i="26"/>
  <c r="AI263" i="26"/>
  <c r="AJ263" i="26" s="1"/>
  <c r="AA263" i="26"/>
  <c r="U260" i="26"/>
  <c r="AC260" i="26"/>
  <c r="AI233" i="26"/>
  <c r="AJ233" i="26" s="1"/>
  <c r="S233" i="26"/>
  <c r="AA233" i="26"/>
  <c r="AC229" i="26"/>
  <c r="U229" i="26"/>
  <c r="AI199" i="26"/>
  <c r="AJ199" i="26" s="1"/>
  <c r="AA199" i="26"/>
  <c r="AI186" i="26"/>
  <c r="AJ186" i="26" s="1"/>
  <c r="AA186" i="26"/>
  <c r="U176" i="26"/>
  <c r="AC176" i="26"/>
  <c r="U153" i="26"/>
  <c r="AC153" i="26"/>
  <c r="AC894" i="26"/>
  <c r="AC861" i="26"/>
  <c r="U823" i="26"/>
  <c r="U649" i="26"/>
  <c r="U637" i="26"/>
  <c r="AC624" i="26"/>
  <c r="AC582" i="26"/>
  <c r="AC562" i="26"/>
  <c r="U562" i="26"/>
  <c r="AI555" i="26"/>
  <c r="AJ555" i="26" s="1"/>
  <c r="AA555" i="26"/>
  <c r="AA523" i="26"/>
  <c r="S523" i="26"/>
  <c r="AA502" i="26"/>
  <c r="AI502" i="26"/>
  <c r="AJ502" i="26" s="1"/>
  <c r="AC487" i="26"/>
  <c r="U384" i="26"/>
  <c r="AC384" i="26"/>
  <c r="AA361" i="26"/>
  <c r="AI361" i="26"/>
  <c r="AJ361" i="26" s="1"/>
  <c r="AA343" i="26"/>
  <c r="AI343" i="26"/>
  <c r="AJ343" i="26" s="1"/>
  <c r="AA246" i="26"/>
  <c r="S246" i="26"/>
  <c r="AI246" i="26"/>
  <c r="AJ246" i="26" s="1"/>
  <c r="AC242" i="26"/>
  <c r="U242" i="26"/>
  <c r="U197" i="26"/>
  <c r="AC197" i="26"/>
  <c r="S137" i="26"/>
  <c r="AI137" i="26"/>
  <c r="AJ137" i="26" s="1"/>
  <c r="AC881" i="26"/>
  <c r="U847" i="26"/>
  <c r="AC822" i="26"/>
  <c r="AC814" i="26"/>
  <c r="AC754" i="26"/>
  <c r="U731" i="26"/>
  <c r="U714" i="26"/>
  <c r="U623" i="26"/>
  <c r="AC576" i="26"/>
  <c r="U576" i="26"/>
  <c r="U516" i="26"/>
  <c r="U451" i="26"/>
  <c r="U394" i="26"/>
  <c r="AC394" i="26"/>
  <c r="AA377" i="26"/>
  <c r="S377" i="26"/>
  <c r="AI377" i="26"/>
  <c r="AJ377" i="26" s="1"/>
  <c r="U135" i="26"/>
  <c r="AC135" i="26"/>
  <c r="U118" i="26"/>
  <c r="AC118" i="26"/>
  <c r="AC1208" i="26"/>
  <c r="AI369" i="26"/>
  <c r="AJ369" i="26" s="1"/>
  <c r="S363" i="26"/>
  <c r="S339" i="26"/>
  <c r="AA324" i="26"/>
  <c r="AA317" i="26"/>
  <c r="S305" i="26"/>
  <c r="S286" i="26"/>
  <c r="S281" i="26"/>
  <c r="S251" i="26"/>
  <c r="AA184" i="26"/>
  <c r="AA168" i="26"/>
  <c r="S127" i="26"/>
  <c r="AA114" i="26"/>
  <c r="S229" i="26"/>
  <c r="AA216" i="26"/>
  <c r="S184" i="26"/>
  <c r="S168" i="26"/>
  <c r="AC289" i="26"/>
  <c r="AC278" i="26"/>
  <c r="U273" i="26"/>
  <c r="AC265" i="26"/>
  <c r="U255" i="26"/>
  <c r="U387" i="26"/>
  <c r="U321" i="26"/>
  <c r="U315" i="26"/>
  <c r="AC296" i="26"/>
  <c r="AC277" i="26"/>
  <c r="AC272" i="26"/>
  <c r="U254" i="26"/>
  <c r="AC228" i="26"/>
  <c r="AC200" i="26"/>
  <c r="AC194" i="26"/>
  <c r="AC187" i="26"/>
  <c r="AC181" i="26"/>
  <c r="AC160" i="26"/>
  <c r="AC146" i="26"/>
  <c r="AC1204" i="26"/>
  <c r="AA494" i="26"/>
  <c r="S487" i="26"/>
  <c r="S459" i="26"/>
  <c r="AA456" i="26"/>
  <c r="AA445" i="26"/>
  <c r="U435" i="26"/>
  <c r="S426" i="26"/>
  <c r="S419" i="26"/>
  <c r="AI417" i="26"/>
  <c r="AJ417" i="26" s="1"/>
  <c r="AA414" i="26"/>
  <c r="S394" i="26"/>
  <c r="AA386" i="26"/>
  <c r="U382" i="26"/>
  <c r="U367" i="26"/>
  <c r="AC361" i="26"/>
  <c r="S332" i="26"/>
  <c r="U320" i="26"/>
  <c r="AA303" i="26"/>
  <c r="AC240" i="26"/>
  <c r="S228" i="26"/>
  <c r="U219" i="26"/>
  <c r="U213" i="26"/>
  <c r="AC193" i="26"/>
  <c r="AC178" i="26"/>
  <c r="AC166" i="26"/>
  <c r="AI149" i="26"/>
  <c r="AJ149" i="26" s="1"/>
  <c r="AC142" i="26"/>
  <c r="AC137" i="26"/>
  <c r="AC129" i="26"/>
  <c r="AC124" i="26"/>
  <c r="AI119" i="26"/>
  <c r="AJ119" i="26" s="1"/>
  <c r="AC1210" i="26"/>
  <c r="AC1203" i="26"/>
  <c r="AI245" i="26"/>
  <c r="AJ245" i="26" s="1"/>
  <c r="AI180" i="26"/>
  <c r="AJ180" i="26" s="1"/>
  <c r="AC159" i="26"/>
  <c r="AC1165" i="26"/>
  <c r="AC1120" i="26"/>
  <c r="AC1099" i="26"/>
  <c r="U1092" i="26"/>
  <c r="U1070" i="26"/>
  <c r="AI1033" i="26"/>
  <c r="AJ1033" i="26" s="1"/>
  <c r="AA1033" i="26"/>
  <c r="AC989" i="26"/>
  <c r="AC957" i="26"/>
  <c r="AC941" i="26"/>
  <c r="S914" i="26"/>
  <c r="AI914" i="26"/>
  <c r="AJ914" i="26" s="1"/>
  <c r="AI870" i="26"/>
  <c r="AJ870" i="26" s="1"/>
  <c r="S870" i="26"/>
  <c r="AC817" i="26"/>
  <c r="U817" i="26"/>
  <c r="S808" i="26"/>
  <c r="AA808" i="26"/>
  <c r="AI808" i="26"/>
  <c r="AJ808" i="26" s="1"/>
  <c r="AC635" i="26"/>
  <c r="U635" i="26"/>
  <c r="AI568" i="26"/>
  <c r="AJ568" i="26" s="1"/>
  <c r="S568" i="26"/>
  <c r="AA568" i="26"/>
  <c r="S567" i="26"/>
  <c r="AA567" i="26"/>
  <c r="AI567" i="26"/>
  <c r="AJ567" i="26" s="1"/>
  <c r="AI1057" i="26"/>
  <c r="AJ1057" i="26" s="1"/>
  <c r="AA1057" i="26"/>
  <c r="U893" i="26"/>
  <c r="AC893" i="26"/>
  <c r="AI881" i="26"/>
  <c r="AJ881" i="26" s="1"/>
  <c r="AA881" i="26"/>
  <c r="AI847" i="26"/>
  <c r="AJ847" i="26" s="1"/>
  <c r="AA847" i="26"/>
  <c r="S847" i="26"/>
  <c r="S770" i="26"/>
  <c r="AA770" i="26"/>
  <c r="AI770" i="26"/>
  <c r="AJ770" i="26" s="1"/>
  <c r="S651" i="26"/>
  <c r="AA651" i="26"/>
  <c r="AI651" i="26"/>
  <c r="AJ651" i="26" s="1"/>
  <c r="AI503" i="26"/>
  <c r="AJ503" i="26" s="1"/>
  <c r="S503" i="26"/>
  <c r="AA503" i="26"/>
  <c r="AC1185" i="26"/>
  <c r="AC1108" i="26"/>
  <c r="AC1089" i="26"/>
  <c r="S1199" i="26"/>
  <c r="AI1198" i="26"/>
  <c r="AJ1198" i="26" s="1"/>
  <c r="AI1196" i="26"/>
  <c r="AJ1196" i="26" s="1"/>
  <c r="AI1194" i="26"/>
  <c r="AJ1194" i="26" s="1"/>
  <c r="AI1192" i="26"/>
  <c r="AJ1192" i="26" s="1"/>
  <c r="U1190" i="26"/>
  <c r="AC1187" i="26"/>
  <c r="AI1186" i="26"/>
  <c r="AJ1186" i="26" s="1"/>
  <c r="S1181" i="26"/>
  <c r="AC1174" i="26"/>
  <c r="AA1162" i="26"/>
  <c r="S1159" i="26"/>
  <c r="U1153" i="26"/>
  <c r="AC1144" i="26"/>
  <c r="S1141" i="26"/>
  <c r="AC1138" i="26"/>
  <c r="AI1134" i="26"/>
  <c r="AJ1134" i="26" s="1"/>
  <c r="AI1128" i="26"/>
  <c r="AJ1128" i="26" s="1"/>
  <c r="U1122" i="26"/>
  <c r="AI1121" i="26"/>
  <c r="AJ1121" i="26" s="1"/>
  <c r="AA1120" i="26"/>
  <c r="AC1117" i="26"/>
  <c r="S1112" i="26"/>
  <c r="AA1108" i="26"/>
  <c r="AA1096" i="26"/>
  <c r="S1092" i="26"/>
  <c r="AA1092" i="26"/>
  <c r="S1089" i="26"/>
  <c r="U1082" i="26"/>
  <c r="AC1074" i="26"/>
  <c r="AI1072" i="26"/>
  <c r="AJ1072" i="26" s="1"/>
  <c r="U1064" i="26"/>
  <c r="AA1060" i="26"/>
  <c r="S1049" i="26"/>
  <c r="S1044" i="26"/>
  <c r="U1040" i="26"/>
  <c r="AC1040" i="26"/>
  <c r="S1037" i="26"/>
  <c r="AA1037" i="26"/>
  <c r="AC1031" i="26"/>
  <c r="S1025" i="26"/>
  <c r="S1020" i="26"/>
  <c r="AI1016" i="26"/>
  <c r="AJ1016" i="26" s="1"/>
  <c r="AI1013" i="26"/>
  <c r="AJ1013" i="26" s="1"/>
  <c r="U1010" i="26"/>
  <c r="AC1010" i="26"/>
  <c r="U1007" i="26"/>
  <c r="AI1006" i="26"/>
  <c r="AJ1006" i="26" s="1"/>
  <c r="AC1004" i="26"/>
  <c r="AI1001" i="26"/>
  <c r="AJ1001" i="26" s="1"/>
  <c r="AA1001" i="26"/>
  <c r="S986" i="26"/>
  <c r="AI986" i="26"/>
  <c r="AJ986" i="26" s="1"/>
  <c r="AA985" i="26"/>
  <c r="S982" i="26"/>
  <c r="S978" i="26"/>
  <c r="S971" i="26"/>
  <c r="AA971" i="26"/>
  <c r="AC966" i="26"/>
  <c r="S964" i="26"/>
  <c r="S957" i="26"/>
  <c r="S938" i="26"/>
  <c r="AI938" i="26"/>
  <c r="AJ938" i="26" s="1"/>
  <c r="AA937" i="26"/>
  <c r="S934" i="26"/>
  <c r="S930" i="26"/>
  <c r="U917" i="26"/>
  <c r="AC917" i="26"/>
  <c r="AI901" i="26"/>
  <c r="AJ901" i="26" s="1"/>
  <c r="AA901" i="26"/>
  <c r="AI893" i="26"/>
  <c r="AJ893" i="26" s="1"/>
  <c r="S893" i="26"/>
  <c r="S885" i="26"/>
  <c r="AA885" i="26"/>
  <c r="U839" i="26"/>
  <c r="U833" i="26"/>
  <c r="AC833" i="26"/>
  <c r="S802" i="26"/>
  <c r="AA802" i="26"/>
  <c r="AI802" i="26"/>
  <c r="AJ802" i="26" s="1"/>
  <c r="AC574" i="26"/>
  <c r="U574" i="26"/>
  <c r="AA1177" i="26"/>
  <c r="U1162" i="26"/>
  <c r="AA1144" i="26"/>
  <c r="U1096" i="26"/>
  <c r="U909" i="26"/>
  <c r="AC909" i="26"/>
  <c r="U897" i="26"/>
  <c r="AC897" i="26"/>
  <c r="AI869" i="26"/>
  <c r="AJ869" i="26" s="1"/>
  <c r="AA869" i="26"/>
  <c r="AI856" i="26"/>
  <c r="AJ856" i="26" s="1"/>
  <c r="S856" i="26"/>
  <c r="U844" i="26"/>
  <c r="AC844" i="26"/>
  <c r="AA839" i="26"/>
  <c r="AI839" i="26"/>
  <c r="AJ839" i="26" s="1"/>
  <c r="S839" i="26"/>
  <c r="U838" i="26"/>
  <c r="AC838" i="26"/>
  <c r="AI834" i="26"/>
  <c r="AJ834" i="26" s="1"/>
  <c r="S834" i="26"/>
  <c r="U820" i="26"/>
  <c r="AC820" i="26"/>
  <c r="S736" i="26"/>
  <c r="AA736" i="26"/>
  <c r="AI736" i="26"/>
  <c r="AJ736" i="26" s="1"/>
  <c r="U735" i="26"/>
  <c r="AC735" i="26"/>
  <c r="S723" i="26"/>
  <c r="AA723" i="26"/>
  <c r="AI723" i="26"/>
  <c r="AJ723" i="26" s="1"/>
  <c r="S950" i="26"/>
  <c r="AI950" i="26"/>
  <c r="AJ950" i="26" s="1"/>
  <c r="AI846" i="26"/>
  <c r="AJ846" i="26" s="1"/>
  <c r="AA846" i="26"/>
  <c r="AI843" i="26"/>
  <c r="AJ843" i="26" s="1"/>
  <c r="S843" i="26"/>
  <c r="AI837" i="26"/>
  <c r="AJ837" i="26" s="1"/>
  <c r="S837" i="26"/>
  <c r="S814" i="26"/>
  <c r="AA814" i="26"/>
  <c r="AI814" i="26"/>
  <c r="AJ814" i="26" s="1"/>
  <c r="S787" i="26"/>
  <c r="AA787" i="26"/>
  <c r="AI787" i="26"/>
  <c r="AJ787" i="26" s="1"/>
  <c r="AC647" i="26"/>
  <c r="U647" i="26"/>
  <c r="S354" i="26"/>
  <c r="AI354" i="26"/>
  <c r="AJ354" i="26" s="1"/>
  <c r="AA354" i="26"/>
  <c r="AA1174" i="26"/>
  <c r="AA1172" i="26"/>
  <c r="AI1164" i="26"/>
  <c r="AJ1164" i="26" s="1"/>
  <c r="AA1156" i="26"/>
  <c r="AI1151" i="26"/>
  <c r="AJ1151" i="26" s="1"/>
  <c r="AI1149" i="26"/>
  <c r="AJ1149" i="26" s="1"/>
  <c r="AA1140" i="26"/>
  <c r="AA1138" i="26"/>
  <c r="U1105" i="26"/>
  <c r="S1073" i="26"/>
  <c r="AI1073" i="26"/>
  <c r="AJ1073" i="26" s="1"/>
  <c r="AA1194" i="26"/>
  <c r="AA1192" i="26"/>
  <c r="S1183" i="26"/>
  <c r="U1177" i="26"/>
  <c r="AI1169" i="26"/>
  <c r="AJ1169" i="26" s="1"/>
  <c r="AA1158" i="26"/>
  <c r="AI1154" i="26"/>
  <c r="AJ1154" i="26" s="1"/>
  <c r="AA1147" i="26"/>
  <c r="U1140" i="26"/>
  <c r="AA1134" i="26"/>
  <c r="AI1133" i="26"/>
  <c r="AJ1133" i="26" s="1"/>
  <c r="AC1128" i="26"/>
  <c r="AC1121" i="26"/>
  <c r="S1120" i="26"/>
  <c r="AI1119" i="26"/>
  <c r="AJ1119" i="26" s="1"/>
  <c r="AI1116" i="26"/>
  <c r="AJ1116" i="26" s="1"/>
  <c r="AA1111" i="26"/>
  <c r="AI1109" i="26"/>
  <c r="AJ1109" i="26" s="1"/>
  <c r="S1108" i="26"/>
  <c r="AI1107" i="26"/>
  <c r="AJ1107" i="26" s="1"/>
  <c r="AI1104" i="26"/>
  <c r="AJ1104" i="26" s="1"/>
  <c r="U1102" i="26"/>
  <c r="AI1090" i="26"/>
  <c r="AJ1090" i="26" s="1"/>
  <c r="AC1087" i="26"/>
  <c r="AC1084" i="26"/>
  <c r="AC1072" i="26"/>
  <c r="AC1066" i="26"/>
  <c r="AC1062" i="26"/>
  <c r="S1060" i="26"/>
  <c r="AA1055" i="26"/>
  <c r="AC1052" i="26"/>
  <c r="U1042" i="26"/>
  <c r="AC1028" i="26"/>
  <c r="AA1013" i="26"/>
  <c r="AA1009" i="26"/>
  <c r="AC1006" i="26"/>
  <c r="AC1002" i="26"/>
  <c r="S993" i="26"/>
  <c r="AA984" i="26"/>
  <c r="AA977" i="26"/>
  <c r="S974" i="26"/>
  <c r="AI974" i="26"/>
  <c r="AJ974" i="26" s="1"/>
  <c r="AA973" i="26"/>
  <c r="S966" i="26"/>
  <c r="S959" i="26"/>
  <c r="AA959" i="26"/>
  <c r="AC954" i="26"/>
  <c r="S945" i="26"/>
  <c r="AA936" i="26"/>
  <c r="AA929" i="26"/>
  <c r="S926" i="26"/>
  <c r="AI926" i="26"/>
  <c r="AJ926" i="26" s="1"/>
  <c r="AI917" i="26"/>
  <c r="AJ917" i="26" s="1"/>
  <c r="S917" i="26"/>
  <c r="AA916" i="26"/>
  <c r="AC882" i="26"/>
  <c r="S879" i="26"/>
  <c r="AA879" i="26"/>
  <c r="AI879" i="26"/>
  <c r="AJ879" i="26" s="1"/>
  <c r="S878" i="26"/>
  <c r="AI878" i="26"/>
  <c r="AJ878" i="26" s="1"/>
  <c r="AA877" i="26"/>
  <c r="AI833" i="26"/>
  <c r="AJ833" i="26" s="1"/>
  <c r="S833" i="26"/>
  <c r="S832" i="26"/>
  <c r="AA832" i="26"/>
  <c r="AI832" i="26"/>
  <c r="AJ832" i="26" s="1"/>
  <c r="U777" i="26"/>
  <c r="AC777" i="26"/>
  <c r="AI760" i="26"/>
  <c r="AJ760" i="26" s="1"/>
  <c r="S760" i="26"/>
  <c r="S664" i="26"/>
  <c r="AA664" i="26"/>
  <c r="AI664" i="26"/>
  <c r="AJ664" i="26" s="1"/>
  <c r="U606" i="26"/>
  <c r="AC606" i="26"/>
  <c r="S1086" i="26"/>
  <c r="AA1086" i="26"/>
  <c r="S983" i="26"/>
  <c r="AA983" i="26"/>
  <c r="AA1198" i="26"/>
  <c r="AI1175" i="26"/>
  <c r="AJ1175" i="26" s="1"/>
  <c r="AI1173" i="26"/>
  <c r="AJ1173" i="26" s="1"/>
  <c r="AA1167" i="26"/>
  <c r="S1147" i="26"/>
  <c r="AI1145" i="26"/>
  <c r="AJ1145" i="26" s="1"/>
  <c r="AI1137" i="26"/>
  <c r="AJ1137" i="26" s="1"/>
  <c r="AA1128" i="26"/>
  <c r="AI1097" i="26"/>
  <c r="AJ1097" i="26" s="1"/>
  <c r="AA1072" i="26"/>
  <c r="AI999" i="26"/>
  <c r="AJ999" i="26" s="1"/>
  <c r="AI994" i="26"/>
  <c r="AJ994" i="26" s="1"/>
  <c r="AA988" i="26"/>
  <c r="AI976" i="26"/>
  <c r="AJ976" i="26" s="1"/>
  <c r="AI969" i="26"/>
  <c r="AJ969" i="26" s="1"/>
  <c r="AA958" i="26"/>
  <c r="AI951" i="26"/>
  <c r="AJ951" i="26" s="1"/>
  <c r="AI946" i="26"/>
  <c r="AJ946" i="26" s="1"/>
  <c r="AA940" i="26"/>
  <c r="S936" i="26"/>
  <c r="AC933" i="26"/>
  <c r="S929" i="26"/>
  <c r="AI928" i="26"/>
  <c r="AJ928" i="26" s="1"/>
  <c r="S916" i="26"/>
  <c r="AA886" i="26"/>
  <c r="S873" i="26"/>
  <c r="AA873" i="26"/>
  <c r="S854" i="26"/>
  <c r="AI854" i="26"/>
  <c r="AJ854" i="26" s="1"/>
  <c r="U852" i="26"/>
  <c r="AC852" i="26"/>
  <c r="AI824" i="26"/>
  <c r="AJ824" i="26" s="1"/>
  <c r="S824" i="26"/>
  <c r="AA823" i="26"/>
  <c r="AI789" i="26"/>
  <c r="AJ789" i="26" s="1"/>
  <c r="S789" i="26"/>
  <c r="AI772" i="26"/>
  <c r="AJ772" i="26" s="1"/>
  <c r="S772" i="26"/>
  <c r="S609" i="26"/>
  <c r="AA609" i="26"/>
  <c r="AI609" i="26"/>
  <c r="AJ609" i="26" s="1"/>
  <c r="S935" i="26"/>
  <c r="AA935" i="26"/>
  <c r="AA1182" i="26"/>
  <c r="AA1171" i="26"/>
  <c r="AA1169" i="26"/>
  <c r="AA1166" i="26"/>
  <c r="AA1164" i="26"/>
  <c r="AA1154" i="26"/>
  <c r="AI1113" i="26"/>
  <c r="AJ1113" i="26" s="1"/>
  <c r="U1094" i="26"/>
  <c r="AC1086" i="26"/>
  <c r="AI1083" i="26"/>
  <c r="AJ1083" i="26" s="1"/>
  <c r="AI1079" i="26"/>
  <c r="AJ1079" i="26" s="1"/>
  <c r="AC1077" i="26"/>
  <c r="S1045" i="26"/>
  <c r="AA1045" i="26"/>
  <c r="AA1038" i="26"/>
  <c r="S1021" i="26"/>
  <c r="AA1021" i="26"/>
  <c r="AC1008" i="26"/>
  <c r="S1002" i="26"/>
  <c r="S995" i="26"/>
  <c r="AA995" i="26"/>
  <c r="AI983" i="26"/>
  <c r="AJ983" i="26" s="1"/>
  <c r="S981" i="26"/>
  <c r="AA972" i="26"/>
  <c r="AA965" i="26"/>
  <c r="S962" i="26"/>
  <c r="AI962" i="26"/>
  <c r="AJ962" i="26" s="1"/>
  <c r="AA961" i="26"/>
  <c r="S954" i="26"/>
  <c r="S947" i="26"/>
  <c r="AA947" i="26"/>
  <c r="AI935" i="26"/>
  <c r="AJ935" i="26" s="1"/>
  <c r="S933" i="26"/>
  <c r="AA924" i="26"/>
  <c r="S886" i="26"/>
  <c r="AI882" i="26"/>
  <c r="AJ882" i="26" s="1"/>
  <c r="S882" i="26"/>
  <c r="S867" i="26"/>
  <c r="AA867" i="26"/>
  <c r="AI867" i="26"/>
  <c r="AJ867" i="26" s="1"/>
  <c r="AI865" i="26"/>
  <c r="AJ865" i="26" s="1"/>
  <c r="AA865" i="26"/>
  <c r="S861" i="26"/>
  <c r="AA861" i="26"/>
  <c r="AI861" i="26"/>
  <c r="AJ861" i="26" s="1"/>
  <c r="AI798" i="26"/>
  <c r="AJ798" i="26" s="1"/>
  <c r="AA798" i="26"/>
  <c r="AI783" i="26"/>
  <c r="AJ783" i="26" s="1"/>
  <c r="S783" i="26"/>
  <c r="AA1191" i="26"/>
  <c r="U1182" i="26"/>
  <c r="AC1173" i="26"/>
  <c r="S1171" i="26"/>
  <c r="U1166" i="26"/>
  <c r="AC1161" i="26"/>
  <c r="AA1157" i="26"/>
  <c r="S1145" i="26"/>
  <c r="AC1143" i="26"/>
  <c r="S1139" i="26"/>
  <c r="AA1137" i="26"/>
  <c r="AA1106" i="26"/>
  <c r="AA1104" i="26"/>
  <c r="S1101" i="26"/>
  <c r="U1097" i="26"/>
  <c r="S1094" i="26"/>
  <c r="U1076" i="26"/>
  <c r="U1058" i="26"/>
  <c r="AI1050" i="26"/>
  <c r="AJ1050" i="26" s="1"/>
  <c r="S1050" i="26"/>
  <c r="AA1047" i="26"/>
  <c r="AC1041" i="26"/>
  <c r="S1038" i="26"/>
  <c r="AC1034" i="26"/>
  <c r="AI1026" i="26"/>
  <c r="AJ1026" i="26" s="1"/>
  <c r="S1026" i="26"/>
  <c r="AA1023" i="26"/>
  <c r="S999" i="26"/>
  <c r="AI998" i="26"/>
  <c r="AJ998" i="26" s="1"/>
  <c r="S972" i="26"/>
  <c r="S965" i="26"/>
  <c r="AI957" i="26"/>
  <c r="AJ957" i="26" s="1"/>
  <c r="AA951" i="26"/>
  <c r="S924" i="26"/>
  <c r="S921" i="26"/>
  <c r="AA921" i="26"/>
  <c r="S906" i="26"/>
  <c r="S890" i="26"/>
  <c r="AI890" i="26"/>
  <c r="AJ890" i="26" s="1"/>
  <c r="AA889" i="26"/>
  <c r="S881" i="26"/>
  <c r="AC846" i="26"/>
  <c r="U846" i="26"/>
  <c r="AA843" i="26"/>
  <c r="AA837" i="26"/>
  <c r="AI830" i="26"/>
  <c r="AJ830" i="26" s="1"/>
  <c r="S830" i="26"/>
  <c r="S743" i="26"/>
  <c r="S686" i="26"/>
  <c r="AA686" i="26"/>
  <c r="AA641" i="26"/>
  <c r="AI641" i="26"/>
  <c r="AJ641" i="26" s="1"/>
  <c r="S608" i="26"/>
  <c r="AA608" i="26"/>
  <c r="AI606" i="26"/>
  <c r="AJ606" i="26" s="1"/>
  <c r="S606" i="26"/>
  <c r="AA606" i="26"/>
  <c r="S590" i="26"/>
  <c r="AA590" i="26"/>
  <c r="U588" i="26"/>
  <c r="AC588" i="26"/>
  <c r="AI521" i="26"/>
  <c r="AJ521" i="26" s="1"/>
  <c r="S521" i="26"/>
  <c r="AI515" i="26"/>
  <c r="AJ515" i="26" s="1"/>
  <c r="S515" i="26"/>
  <c r="AA515" i="26"/>
  <c r="U441" i="26"/>
  <c r="AC441" i="26"/>
  <c r="AI731" i="26"/>
  <c r="AJ731" i="26" s="1"/>
  <c r="S730" i="26"/>
  <c r="AI729" i="26"/>
  <c r="AJ729" i="26" s="1"/>
  <c r="AC726" i="26"/>
  <c r="S724" i="26"/>
  <c r="AA722" i="26"/>
  <c r="S720" i="26"/>
  <c r="AC712" i="26"/>
  <c r="U709" i="26"/>
  <c r="S706" i="26"/>
  <c r="AI697" i="26"/>
  <c r="AJ697" i="26" s="1"/>
  <c r="AA697" i="26"/>
  <c r="S674" i="26"/>
  <c r="AA674" i="26"/>
  <c r="AI674" i="26"/>
  <c r="AJ674" i="26" s="1"/>
  <c r="AI669" i="26"/>
  <c r="AJ669" i="26" s="1"/>
  <c r="AI665" i="26"/>
  <c r="AJ665" i="26" s="1"/>
  <c r="AA663" i="26"/>
  <c r="AI652" i="26"/>
  <c r="AJ652" i="26" s="1"/>
  <c r="AA628" i="26"/>
  <c r="AI628" i="26"/>
  <c r="AJ628" i="26" s="1"/>
  <c r="S578" i="26"/>
  <c r="AA578" i="26"/>
  <c r="AI578" i="26"/>
  <c r="AJ578" i="26" s="1"/>
  <c r="S501" i="26"/>
  <c r="AA501" i="26"/>
  <c r="AI501" i="26"/>
  <c r="AJ501" i="26" s="1"/>
  <c r="AA491" i="26"/>
  <c r="S491" i="26"/>
  <c r="AI491" i="26"/>
  <c r="AJ491" i="26" s="1"/>
  <c r="AC489" i="26"/>
  <c r="U489" i="26"/>
  <c r="S269" i="26"/>
  <c r="AA269" i="26"/>
  <c r="AI269" i="26"/>
  <c r="AJ269" i="26" s="1"/>
  <c r="AC266" i="26"/>
  <c r="U266" i="26"/>
  <c r="AA817" i="26"/>
  <c r="AC756" i="26"/>
  <c r="AA754" i="26"/>
  <c r="AC750" i="26"/>
  <c r="AA712" i="26"/>
  <c r="AI709" i="26"/>
  <c r="AJ709" i="26" s="1"/>
  <c r="S709" i="26"/>
  <c r="AA709" i="26"/>
  <c r="AI692" i="26"/>
  <c r="AJ692" i="26" s="1"/>
  <c r="AA672" i="26"/>
  <c r="AI647" i="26"/>
  <c r="AJ647" i="26" s="1"/>
  <c r="S647" i="26"/>
  <c r="S644" i="26"/>
  <c r="AI644" i="26"/>
  <c r="AJ644" i="26" s="1"/>
  <c r="AI635" i="26"/>
  <c r="AJ635" i="26" s="1"/>
  <c r="S635" i="26"/>
  <c r="AI617" i="26"/>
  <c r="AJ617" i="26" s="1"/>
  <c r="S617" i="26"/>
  <c r="AA617" i="26"/>
  <c r="AI527" i="26"/>
  <c r="AJ527" i="26" s="1"/>
  <c r="S527" i="26"/>
  <c r="AA527" i="26"/>
  <c r="S513" i="26"/>
  <c r="AA513" i="26"/>
  <c r="AI513" i="26"/>
  <c r="AJ513" i="26" s="1"/>
  <c r="AI280" i="26"/>
  <c r="AJ280" i="26" s="1"/>
  <c r="AA280" i="26"/>
  <c r="S280" i="26"/>
  <c r="AI875" i="26"/>
  <c r="AJ875" i="26" s="1"/>
  <c r="AC857" i="26"/>
  <c r="AC855" i="26"/>
  <c r="U811" i="26"/>
  <c r="AA799" i="26"/>
  <c r="AI796" i="26"/>
  <c r="AJ796" i="26" s="1"/>
  <c r="S793" i="26"/>
  <c r="AC790" i="26"/>
  <c r="AC782" i="26"/>
  <c r="AI779" i="26"/>
  <c r="AJ779" i="26" s="1"/>
  <c r="S777" i="26"/>
  <c r="AC773" i="26"/>
  <c r="AI766" i="26"/>
  <c r="AJ766" i="26" s="1"/>
  <c r="AA764" i="26"/>
  <c r="AI761" i="26"/>
  <c r="AJ761" i="26" s="1"/>
  <c r="AI753" i="26"/>
  <c r="AJ753" i="26" s="1"/>
  <c r="AA750" i="26"/>
  <c r="AC744" i="26"/>
  <c r="AC736" i="26"/>
  <c r="AA731" i="26"/>
  <c r="AA729" i="26"/>
  <c r="AC721" i="26"/>
  <c r="U711" i="26"/>
  <c r="AC711" i="26"/>
  <c r="S701" i="26"/>
  <c r="AA701" i="26"/>
  <c r="S672" i="26"/>
  <c r="AA669" i="26"/>
  <c r="AI668" i="26"/>
  <c r="AJ668" i="26" s="1"/>
  <c r="AA665" i="26"/>
  <c r="AA652" i="26"/>
  <c r="U586" i="26"/>
  <c r="AC586" i="26"/>
  <c r="S573" i="26"/>
  <c r="AA573" i="26"/>
  <c r="AI573" i="26"/>
  <c r="AJ573" i="26" s="1"/>
  <c r="AI563" i="26"/>
  <c r="AJ563" i="26" s="1"/>
  <c r="S563" i="26"/>
  <c r="U556" i="26"/>
  <c r="AC556" i="26"/>
  <c r="AI539" i="26"/>
  <c r="AJ539" i="26" s="1"/>
  <c r="S539" i="26"/>
  <c r="AA539" i="26"/>
  <c r="U337" i="26"/>
  <c r="AC337" i="26"/>
  <c r="AC283" i="26"/>
  <c r="U283" i="26"/>
  <c r="AI715" i="26"/>
  <c r="AJ715" i="26" s="1"/>
  <c r="S715" i="26"/>
  <c r="AI704" i="26"/>
  <c r="AJ704" i="26" s="1"/>
  <c r="S704" i="26"/>
  <c r="AA700" i="26"/>
  <c r="AI700" i="26"/>
  <c r="AJ700" i="26" s="1"/>
  <c r="AI586" i="26"/>
  <c r="AJ586" i="26" s="1"/>
  <c r="S586" i="26"/>
  <c r="AA586" i="26"/>
  <c r="S585" i="26"/>
  <c r="AA585" i="26"/>
  <c r="AI585" i="26"/>
  <c r="AJ585" i="26" s="1"/>
  <c r="S572" i="26"/>
  <c r="AA572" i="26"/>
  <c r="U570" i="26"/>
  <c r="AC570" i="26"/>
  <c r="AI545" i="26"/>
  <c r="AJ545" i="26" s="1"/>
  <c r="S545" i="26"/>
  <c r="AA545" i="26"/>
  <c r="S525" i="26"/>
  <c r="AA525" i="26"/>
  <c r="AI525" i="26"/>
  <c r="AJ525" i="26" s="1"/>
  <c r="U495" i="26"/>
  <c r="AC495" i="26"/>
  <c r="U480" i="26"/>
  <c r="AC480" i="26"/>
  <c r="AI310" i="26"/>
  <c r="AJ310" i="26" s="1"/>
  <c r="S310" i="26"/>
  <c r="AA923" i="26"/>
  <c r="S905" i="26"/>
  <c r="AA887" i="26"/>
  <c r="AA875" i="26"/>
  <c r="U863" i="26"/>
  <c r="AA848" i="26"/>
  <c r="U829" i="26"/>
  <c r="U804" i="26"/>
  <c r="S799" i="26"/>
  <c r="AC796" i="26"/>
  <c r="AA779" i="26"/>
  <c r="AC775" i="26"/>
  <c r="AC763" i="26"/>
  <c r="AA761" i="26"/>
  <c r="AA755" i="26"/>
  <c r="AA753" i="26"/>
  <c r="AI752" i="26"/>
  <c r="AJ752" i="26" s="1"/>
  <c r="S746" i="26"/>
  <c r="S744" i="26"/>
  <c r="AI741" i="26"/>
  <c r="AJ741" i="26" s="1"/>
  <c r="S739" i="26"/>
  <c r="S734" i="26"/>
  <c r="S728" i="26"/>
  <c r="AA725" i="26"/>
  <c r="S721" i="26"/>
  <c r="S711" i="26"/>
  <c r="AI707" i="26"/>
  <c r="AJ707" i="26" s="1"/>
  <c r="AI695" i="26"/>
  <c r="AJ695" i="26" s="1"/>
  <c r="S695" i="26"/>
  <c r="AI683" i="26"/>
  <c r="AJ683" i="26" s="1"/>
  <c r="S683" i="26"/>
  <c r="AA668" i="26"/>
  <c r="AI570" i="26"/>
  <c r="AJ570" i="26" s="1"/>
  <c r="S570" i="26"/>
  <c r="AA570" i="26"/>
  <c r="S562" i="26"/>
  <c r="AA562" i="26"/>
  <c r="S537" i="26"/>
  <c r="AA537" i="26"/>
  <c r="AI537" i="26"/>
  <c r="AJ537" i="26" s="1"/>
  <c r="AI496" i="26"/>
  <c r="AJ496" i="26" s="1"/>
  <c r="AA496" i="26"/>
  <c r="S478" i="26"/>
  <c r="AA478" i="26"/>
  <c r="AI478" i="26"/>
  <c r="AJ478" i="26" s="1"/>
  <c r="AA467" i="26"/>
  <c r="S467" i="26"/>
  <c r="AI467" i="26"/>
  <c r="AJ467" i="26" s="1"/>
  <c r="U465" i="26"/>
  <c r="AC465" i="26"/>
  <c r="AI400" i="26"/>
  <c r="AJ400" i="26" s="1"/>
  <c r="AA400" i="26"/>
  <c r="S400" i="26"/>
  <c r="AI866" i="26"/>
  <c r="AJ866" i="26" s="1"/>
  <c r="U766" i="26"/>
  <c r="AA763" i="26"/>
  <c r="AA743" i="26"/>
  <c r="AA733" i="26"/>
  <c r="AA718" i="26"/>
  <c r="AA690" i="26"/>
  <c r="AA678" i="26"/>
  <c r="AI675" i="26"/>
  <c r="AJ675" i="26" s="1"/>
  <c r="AI671" i="26"/>
  <c r="AJ671" i="26" s="1"/>
  <c r="S671" i="26"/>
  <c r="AI654" i="26"/>
  <c r="AJ654" i="26" s="1"/>
  <c r="S654" i="26"/>
  <c r="AA639" i="26"/>
  <c r="AI639" i="26"/>
  <c r="AJ639" i="26" s="1"/>
  <c r="S615" i="26"/>
  <c r="AA615" i="26"/>
  <c r="AI615" i="26"/>
  <c r="AJ615" i="26" s="1"/>
  <c r="AI608" i="26"/>
  <c r="AJ608" i="26" s="1"/>
  <c r="AI590" i="26"/>
  <c r="AJ590" i="26" s="1"/>
  <c r="U568" i="26"/>
  <c r="AC568" i="26"/>
  <c r="S543" i="26"/>
  <c r="AA543" i="26"/>
  <c r="AI543" i="26"/>
  <c r="AJ543" i="26" s="1"/>
  <c r="S493" i="26"/>
  <c r="AI493" i="26"/>
  <c r="AJ493" i="26" s="1"/>
  <c r="S166" i="26"/>
  <c r="AA166" i="26"/>
  <c r="AI166" i="26"/>
  <c r="AJ166" i="26" s="1"/>
  <c r="S142" i="26"/>
  <c r="AA142" i="26"/>
  <c r="AI142" i="26"/>
  <c r="AJ142" i="26" s="1"/>
  <c r="U127" i="26"/>
  <c r="AC127" i="26"/>
  <c r="AI622" i="26"/>
  <c r="AJ622" i="26" s="1"/>
  <c r="AA621" i="26"/>
  <c r="U618" i="26"/>
  <c r="AA604" i="26"/>
  <c r="U598" i="26"/>
  <c r="AI580" i="26"/>
  <c r="AJ580" i="26" s="1"/>
  <c r="AI550" i="26"/>
  <c r="AJ550" i="26" s="1"/>
  <c r="AA532" i="26"/>
  <c r="AA508" i="26"/>
  <c r="U484" i="26"/>
  <c r="S470" i="26"/>
  <c r="AI470" i="26"/>
  <c r="AJ470" i="26" s="1"/>
  <c r="S469" i="26"/>
  <c r="AI469" i="26"/>
  <c r="AJ469" i="26" s="1"/>
  <c r="S457" i="26"/>
  <c r="AI457" i="26"/>
  <c r="AJ457" i="26" s="1"/>
  <c r="AI395" i="26"/>
  <c r="AJ395" i="26" s="1"/>
  <c r="AA395" i="26"/>
  <c r="AI370" i="26"/>
  <c r="AJ370" i="26" s="1"/>
  <c r="AA370" i="26"/>
  <c r="U369" i="26"/>
  <c r="AC369" i="26"/>
  <c r="AA359" i="26"/>
  <c r="AI359" i="26"/>
  <c r="AJ359" i="26" s="1"/>
  <c r="AC358" i="26"/>
  <c r="U358" i="26"/>
  <c r="AA350" i="26"/>
  <c r="AI350" i="26"/>
  <c r="AJ350" i="26" s="1"/>
  <c r="AC343" i="26"/>
  <c r="U343" i="26"/>
  <c r="AC248" i="26"/>
  <c r="U248" i="26"/>
  <c r="S621" i="26"/>
  <c r="S618" i="26"/>
  <c r="AC609" i="26"/>
  <c r="S604" i="26"/>
  <c r="AI591" i="26"/>
  <c r="AJ591" i="26" s="1"/>
  <c r="S583" i="26"/>
  <c r="U575" i="26"/>
  <c r="AA566" i="26"/>
  <c r="AA560" i="26"/>
  <c r="AA556" i="26"/>
  <c r="AA548" i="26"/>
  <c r="S541" i="26"/>
  <c r="S535" i="26"/>
  <c r="S532" i="26"/>
  <c r="AC528" i="26"/>
  <c r="AA524" i="26"/>
  <c r="AA520" i="26"/>
  <c r="AA518" i="26"/>
  <c r="S511" i="26"/>
  <c r="S508" i="26"/>
  <c r="AC504" i="26"/>
  <c r="S499" i="26"/>
  <c r="AA495" i="26"/>
  <c r="AA492" i="26"/>
  <c r="AC486" i="26"/>
  <c r="AA480" i="26"/>
  <c r="AI477" i="26"/>
  <c r="AJ477" i="26" s="1"/>
  <c r="S477" i="26"/>
  <c r="S433" i="26"/>
  <c r="AA433" i="26"/>
  <c r="AI433" i="26"/>
  <c r="AJ433" i="26" s="1"/>
  <c r="AA432" i="26"/>
  <c r="AA427" i="26"/>
  <c r="AI427" i="26"/>
  <c r="AJ427" i="26" s="1"/>
  <c r="AC426" i="26"/>
  <c r="AA420" i="26"/>
  <c r="AC419" i="26"/>
  <c r="U419" i="26"/>
  <c r="U325" i="26"/>
  <c r="AA302" i="26"/>
  <c r="AA550" i="26"/>
  <c r="AA528" i="26"/>
  <c r="AA504" i="26"/>
  <c r="AA486" i="26"/>
  <c r="S476" i="26"/>
  <c r="AI476" i="26"/>
  <c r="AJ476" i="26" s="1"/>
  <c r="AA451" i="26"/>
  <c r="AI451" i="26"/>
  <c r="AJ451" i="26" s="1"/>
  <c r="U355" i="26"/>
  <c r="AC355" i="26"/>
  <c r="AI352" i="26"/>
  <c r="AJ352" i="26" s="1"/>
  <c r="AA352" i="26"/>
  <c r="AI333" i="26"/>
  <c r="AJ333" i="26" s="1"/>
  <c r="AA333" i="26"/>
  <c r="AC183" i="26"/>
  <c r="U183" i="26"/>
  <c r="AI614" i="26"/>
  <c r="AJ614" i="26" s="1"/>
  <c r="AC597" i="26"/>
  <c r="AA582" i="26"/>
  <c r="S556" i="26"/>
  <c r="S553" i="26"/>
  <c r="S495" i="26"/>
  <c r="AI494" i="26"/>
  <c r="AJ494" i="26" s="1"/>
  <c r="AC482" i="26"/>
  <c r="AA479" i="26"/>
  <c r="AC463" i="26"/>
  <c r="S446" i="26"/>
  <c r="AI446" i="26"/>
  <c r="AJ446" i="26" s="1"/>
  <c r="S425" i="26"/>
  <c r="AA425" i="26"/>
  <c r="AI425" i="26"/>
  <c r="AJ425" i="26" s="1"/>
  <c r="S408" i="26"/>
  <c r="AI408" i="26"/>
  <c r="AJ408" i="26" s="1"/>
  <c r="S378" i="26"/>
  <c r="AI378" i="26"/>
  <c r="AJ378" i="26" s="1"/>
  <c r="AC339" i="26"/>
  <c r="U339" i="26"/>
  <c r="AI295" i="26"/>
  <c r="AJ295" i="26" s="1"/>
  <c r="AA295" i="26"/>
  <c r="U294" i="26"/>
  <c r="AC294" i="26"/>
  <c r="U201" i="26"/>
  <c r="AC201" i="26"/>
  <c r="AA497" i="26"/>
  <c r="S479" i="26"/>
  <c r="S455" i="26"/>
  <c r="AA455" i="26"/>
  <c r="AI455" i="26"/>
  <c r="AJ455" i="26" s="1"/>
  <c r="AA440" i="26"/>
  <c r="AI440" i="26"/>
  <c r="AJ440" i="26" s="1"/>
  <c r="AI418" i="26"/>
  <c r="AJ418" i="26" s="1"/>
  <c r="S418" i="26"/>
  <c r="AA418" i="26"/>
  <c r="S402" i="26"/>
  <c r="AI402" i="26"/>
  <c r="AJ402" i="26" s="1"/>
  <c r="S392" i="26"/>
  <c r="AI392" i="26"/>
  <c r="AJ392" i="26" s="1"/>
  <c r="AC371" i="26"/>
  <c r="U371" i="26"/>
  <c r="AA342" i="26"/>
  <c r="AI342" i="26"/>
  <c r="AJ342" i="26" s="1"/>
  <c r="AA277" i="26"/>
  <c r="AI277" i="26"/>
  <c r="AJ277" i="26" s="1"/>
  <c r="U271" i="26"/>
  <c r="AC271" i="26"/>
  <c r="U253" i="26"/>
  <c r="AC253" i="26"/>
  <c r="AI221" i="26"/>
  <c r="AJ221" i="26" s="1"/>
  <c r="AA221" i="26"/>
  <c r="S221" i="26"/>
  <c r="U212" i="26"/>
  <c r="AC212" i="26"/>
  <c r="AC555" i="26"/>
  <c r="AI444" i="26"/>
  <c r="AJ444" i="26" s="1"/>
  <c r="S444" i="26"/>
  <c r="AA444" i="26"/>
  <c r="AI430" i="26"/>
  <c r="AJ430" i="26" s="1"/>
  <c r="AA430" i="26"/>
  <c r="U428" i="26"/>
  <c r="AC428" i="26"/>
  <c r="AA398" i="26"/>
  <c r="AI398" i="26"/>
  <c r="AJ398" i="26" s="1"/>
  <c r="S366" i="26"/>
  <c r="AA366" i="26"/>
  <c r="AI366" i="26"/>
  <c r="AJ366" i="26" s="1"/>
  <c r="AC363" i="26"/>
  <c r="U363" i="26"/>
  <c r="AA330" i="26"/>
  <c r="AI330" i="26"/>
  <c r="AJ330" i="26" s="1"/>
  <c r="AC231" i="26"/>
  <c r="U231" i="26"/>
  <c r="AC217" i="26"/>
  <c r="U217" i="26"/>
  <c r="U581" i="26"/>
  <c r="U496" i="26"/>
  <c r="S485" i="26"/>
  <c r="AA485" i="26"/>
  <c r="AI471" i="26"/>
  <c r="AJ471" i="26" s="1"/>
  <c r="S471" i="26"/>
  <c r="AC470" i="26"/>
  <c r="S462" i="26"/>
  <c r="AI462" i="26"/>
  <c r="AJ462" i="26" s="1"/>
  <c r="AC452" i="26"/>
  <c r="S438" i="26"/>
  <c r="AA438" i="26"/>
  <c r="AI438" i="26"/>
  <c r="AJ438" i="26" s="1"/>
  <c r="U379" i="26"/>
  <c r="AC379" i="26"/>
  <c r="AI299" i="26"/>
  <c r="AJ299" i="26" s="1"/>
  <c r="AA299" i="26"/>
  <c r="AC297" i="26"/>
  <c r="U297" i="26"/>
  <c r="AC279" i="26"/>
  <c r="U279" i="26"/>
  <c r="U209" i="26"/>
  <c r="AC209" i="26"/>
  <c r="AI196" i="26"/>
  <c r="AJ196" i="26" s="1"/>
  <c r="S196" i="26"/>
  <c r="AA196" i="26"/>
  <c r="U179" i="26"/>
  <c r="AC179" i="26"/>
  <c r="S128" i="26"/>
  <c r="AA128" i="26"/>
  <c r="AI128" i="26"/>
  <c r="AJ128" i="26" s="1"/>
  <c r="S460" i="26"/>
  <c r="S458" i="26"/>
  <c r="AA449" i="26"/>
  <c r="AA439" i="26"/>
  <c r="AA426" i="26"/>
  <c r="S424" i="26"/>
  <c r="AI414" i="26"/>
  <c r="AJ414" i="26" s="1"/>
  <c r="S385" i="26"/>
  <c r="S375" i="26"/>
  <c r="AA371" i="26"/>
  <c r="S367" i="26"/>
  <c r="AI360" i="26"/>
  <c r="AJ360" i="26" s="1"/>
  <c r="AA358" i="26"/>
  <c r="AI324" i="26"/>
  <c r="AJ324" i="26" s="1"/>
  <c r="S319" i="26"/>
  <c r="AA316" i="26"/>
  <c r="S314" i="26"/>
  <c r="AI313" i="26"/>
  <c r="AJ313" i="26" s="1"/>
  <c r="AA294" i="26"/>
  <c r="AC261" i="26"/>
  <c r="U261" i="26"/>
  <c r="AI247" i="26"/>
  <c r="AJ247" i="26" s="1"/>
  <c r="S223" i="26"/>
  <c r="AC211" i="26"/>
  <c r="U211" i="26"/>
  <c r="S154" i="26"/>
  <c r="AA154" i="26"/>
  <c r="AI154" i="26"/>
  <c r="AJ154" i="26" s="1"/>
  <c r="U139" i="26"/>
  <c r="AC139" i="26"/>
  <c r="S463" i="26"/>
  <c r="AA459" i="26"/>
  <c r="S452" i="26"/>
  <c r="S449" i="26"/>
  <c r="AA431" i="26"/>
  <c r="AI423" i="26"/>
  <c r="AJ423" i="26" s="1"/>
  <c r="AI421" i="26"/>
  <c r="AJ421" i="26" s="1"/>
  <c r="AA407" i="26"/>
  <c r="AA401" i="26"/>
  <c r="AA397" i="26"/>
  <c r="AI393" i="26"/>
  <c r="AJ393" i="26" s="1"/>
  <c r="AA391" i="26"/>
  <c r="AA387" i="26"/>
  <c r="AA382" i="26"/>
  <c r="AA369" i="26"/>
  <c r="AA353" i="26"/>
  <c r="AA349" i="26"/>
  <c r="AA345" i="26"/>
  <c r="AA334" i="26"/>
  <c r="AA329" i="26"/>
  <c r="AI318" i="26"/>
  <c r="AJ318" i="26" s="1"/>
  <c r="AI311" i="26"/>
  <c r="AJ311" i="26" s="1"/>
  <c r="AA293" i="26"/>
  <c r="AI258" i="26"/>
  <c r="AJ258" i="26" s="1"/>
  <c r="AA258" i="26"/>
  <c r="AA253" i="26"/>
  <c r="AI239" i="26"/>
  <c r="AJ239" i="26" s="1"/>
  <c r="AA227" i="26"/>
  <c r="AA211" i="26"/>
  <c r="AI209" i="26"/>
  <c r="AJ209" i="26" s="1"/>
  <c r="AA209" i="26"/>
  <c r="AC199" i="26"/>
  <c r="U199" i="26"/>
  <c r="U186" i="26"/>
  <c r="AC186" i="26"/>
  <c r="S164" i="26"/>
  <c r="AA164" i="26"/>
  <c r="AI164" i="26"/>
  <c r="AJ164" i="26" s="1"/>
  <c r="S140" i="26"/>
  <c r="AA140" i="26"/>
  <c r="AI140" i="26"/>
  <c r="AJ140" i="26" s="1"/>
  <c r="S126" i="26"/>
  <c r="AA126" i="26"/>
  <c r="AI126" i="26"/>
  <c r="AJ126" i="26" s="1"/>
  <c r="AC418" i="26"/>
  <c r="AC414" i="26"/>
  <c r="AA409" i="26"/>
  <c r="AA403" i="26"/>
  <c r="S371" i="26"/>
  <c r="AC360" i="26"/>
  <c r="S358" i="26"/>
  <c r="AC338" i="26"/>
  <c r="S334" i="26"/>
  <c r="AC324" i="26"/>
  <c r="AA315" i="26"/>
  <c r="AC313" i="26"/>
  <c r="AI300" i="26"/>
  <c r="AJ300" i="26" s="1"/>
  <c r="S293" i="26"/>
  <c r="AI288" i="26"/>
  <c r="AJ288" i="26" s="1"/>
  <c r="U285" i="26"/>
  <c r="AA271" i="26"/>
  <c r="S271" i="26"/>
  <c r="U252" i="26"/>
  <c r="AC252" i="26"/>
  <c r="U243" i="26"/>
  <c r="S235" i="26"/>
  <c r="AI234" i="26"/>
  <c r="AJ234" i="26" s="1"/>
  <c r="S211" i="26"/>
  <c r="S187" i="26"/>
  <c r="AA187" i="26"/>
  <c r="U174" i="26"/>
  <c r="AC174" i="26"/>
  <c r="U151" i="26"/>
  <c r="AC151" i="26"/>
  <c r="S118" i="26"/>
  <c r="AA118" i="26"/>
  <c r="AI118" i="26"/>
  <c r="AJ118" i="26" s="1"/>
  <c r="U300" i="26"/>
  <c r="AC300" i="26"/>
  <c r="U234" i="26"/>
  <c r="AC234" i="26"/>
  <c r="S193" i="26"/>
  <c r="AA193" i="26"/>
  <c r="AI193" i="26"/>
  <c r="AJ193" i="26" s="1"/>
  <c r="AI175" i="26"/>
  <c r="AJ175" i="26" s="1"/>
  <c r="S175" i="26"/>
  <c r="AA175" i="26"/>
  <c r="S174" i="26"/>
  <c r="AA174" i="26"/>
  <c r="AI174" i="26"/>
  <c r="AJ174" i="26" s="1"/>
  <c r="U169" i="26"/>
  <c r="AC169" i="26"/>
  <c r="S152" i="26"/>
  <c r="AA152" i="26"/>
  <c r="AI152" i="26"/>
  <c r="AJ152" i="26" s="1"/>
  <c r="S138" i="26"/>
  <c r="AA138" i="26"/>
  <c r="AI138" i="26"/>
  <c r="AJ138" i="26" s="1"/>
  <c r="S1205" i="26"/>
  <c r="AI1205" i="26"/>
  <c r="AJ1205" i="26" s="1"/>
  <c r="AA406" i="26"/>
  <c r="AC400" i="26"/>
  <c r="AC380" i="26"/>
  <c r="S376" i="26"/>
  <c r="U356" i="26"/>
  <c r="AC352" i="26"/>
  <c r="AC342" i="26"/>
  <c r="S315" i="26"/>
  <c r="U303" i="26"/>
  <c r="AA300" i="26"/>
  <c r="U291" i="26"/>
  <c r="AA288" i="26"/>
  <c r="S252" i="26"/>
  <c r="AA234" i="26"/>
  <c r="U224" i="26"/>
  <c r="AI223" i="26"/>
  <c r="AJ223" i="26" s="1"/>
  <c r="AC210" i="26"/>
  <c r="U205" i="26"/>
  <c r="S198" i="26"/>
  <c r="AI198" i="26"/>
  <c r="AJ198" i="26" s="1"/>
  <c r="AC190" i="26"/>
  <c r="U190" i="26"/>
  <c r="U184" i="26"/>
  <c r="AC184" i="26"/>
  <c r="S130" i="26"/>
  <c r="AA130" i="26"/>
  <c r="AI130" i="26"/>
  <c r="AJ130" i="26" s="1"/>
  <c r="S1211" i="26"/>
  <c r="AI1211" i="26"/>
  <c r="AJ1211" i="26" s="1"/>
  <c r="U395" i="26"/>
  <c r="U330" i="26"/>
  <c r="U327" i="26"/>
  <c r="U295" i="26"/>
  <c r="AI264" i="26"/>
  <c r="AJ264" i="26" s="1"/>
  <c r="AA264" i="26"/>
  <c r="U241" i="26"/>
  <c r="S203" i="26"/>
  <c r="AI203" i="26"/>
  <c r="AJ203" i="26" s="1"/>
  <c r="S191" i="26"/>
  <c r="AA191" i="26"/>
  <c r="AI191" i="26"/>
  <c r="AJ191" i="26" s="1"/>
  <c r="AI190" i="26"/>
  <c r="AJ190" i="26" s="1"/>
  <c r="S190" i="26"/>
  <c r="AA190" i="26"/>
  <c r="S185" i="26"/>
  <c r="AA185" i="26"/>
  <c r="AI185" i="26"/>
  <c r="AJ185" i="26" s="1"/>
  <c r="S150" i="26"/>
  <c r="AA150" i="26"/>
  <c r="AI150" i="26"/>
  <c r="AJ150" i="26" s="1"/>
  <c r="AA197" i="26"/>
  <c r="AA192" i="26"/>
  <c r="S186" i="26"/>
  <c r="AA180" i="26"/>
  <c r="U172" i="26"/>
  <c r="U170" i="26"/>
  <c r="U167" i="26"/>
  <c r="AA160" i="26"/>
  <c r="AA158" i="26"/>
  <c r="S157" i="26"/>
  <c r="U155" i="26"/>
  <c r="AA148" i="26"/>
  <c r="AA146" i="26"/>
  <c r="S143" i="26"/>
  <c r="AA136" i="26"/>
  <c r="AA134" i="26"/>
  <c r="S131" i="26"/>
  <c r="AA124" i="26"/>
  <c r="AA122" i="26"/>
  <c r="S119" i="26"/>
  <c r="AA115" i="26"/>
  <c r="AA1213" i="26"/>
  <c r="AA1207" i="26"/>
  <c r="AA1201" i="26"/>
  <c r="S199" i="26"/>
  <c r="S192" i="26"/>
  <c r="S172" i="26"/>
  <c r="S170" i="26"/>
  <c r="S167" i="26"/>
  <c r="S155" i="26"/>
  <c r="AA144" i="26"/>
  <c r="AA132" i="26"/>
  <c r="AA120" i="26"/>
  <c r="AA178" i="26"/>
  <c r="AA176" i="26"/>
  <c r="AA173" i="26"/>
  <c r="AA163" i="26"/>
  <c r="S160" i="26"/>
  <c r="S158" i="26"/>
  <c r="AA149" i="26"/>
  <c r="S148" i="26"/>
  <c r="S146" i="26"/>
  <c r="AA137" i="26"/>
  <c r="S136" i="26"/>
  <c r="S134" i="26"/>
  <c r="AA125" i="26"/>
  <c r="S124" i="26"/>
  <c r="S122" i="26"/>
  <c r="AC116" i="26"/>
  <c r="S115" i="26"/>
  <c r="S1213" i="26"/>
  <c r="AI1212" i="26"/>
  <c r="AJ1212" i="26" s="1"/>
  <c r="S1207" i="26"/>
  <c r="AI1206" i="26"/>
  <c r="AJ1206" i="26" s="1"/>
  <c r="S1201" i="26"/>
  <c r="AC145" i="26"/>
  <c r="AC133" i="26"/>
  <c r="AC121" i="26"/>
  <c r="AA1212" i="26"/>
  <c r="AA1206" i="26"/>
  <c r="AA286" i="26"/>
  <c r="U202" i="26"/>
  <c r="S1209" i="26"/>
  <c r="AA1208" i="26"/>
  <c r="S1203" i="26"/>
  <c r="AA1202" i="26"/>
  <c r="AC1212" i="26"/>
  <c r="AC1206" i="26"/>
  <c r="AC1211" i="26"/>
  <c r="AI1210" i="26"/>
  <c r="AJ1210" i="26" s="1"/>
  <c r="AC1205" i="26"/>
  <c r="AI1204" i="26"/>
  <c r="AJ1204" i="26" s="1"/>
  <c r="AA1211" i="26"/>
  <c r="AA1205" i="26"/>
  <c r="AI1209" i="26"/>
  <c r="AJ1209" i="26" s="1"/>
  <c r="AI1203" i="26"/>
  <c r="AJ1203" i="26" s="1"/>
  <c r="AA1210" i="26"/>
  <c r="AA1204" i="26"/>
  <c r="S1163" i="26"/>
  <c r="AA1163" i="26"/>
  <c r="AI1163" i="26"/>
  <c r="AJ1163" i="26" s="1"/>
  <c r="S1155" i="26"/>
  <c r="AA1155" i="26"/>
  <c r="AI1155" i="26"/>
  <c r="AJ1155" i="26" s="1"/>
  <c r="S1125" i="26"/>
  <c r="AA1125" i="26"/>
  <c r="AI1099" i="26"/>
  <c r="AJ1099" i="26" s="1"/>
  <c r="S1099" i="26"/>
  <c r="AA1099" i="26"/>
  <c r="U904" i="26"/>
  <c r="AC904" i="26"/>
  <c r="U1157" i="26"/>
  <c r="AC1157" i="26"/>
  <c r="S1146" i="26"/>
  <c r="AA1146" i="26"/>
  <c r="AI1146" i="26"/>
  <c r="AJ1146" i="26" s="1"/>
  <c r="AA1051" i="26"/>
  <c r="AI1051" i="26"/>
  <c r="AJ1051" i="26" s="1"/>
  <c r="S1051" i="26"/>
  <c r="AA920" i="26"/>
  <c r="AI920" i="26"/>
  <c r="AJ920" i="26" s="1"/>
  <c r="S920" i="26"/>
  <c r="S1187" i="26"/>
  <c r="AA1187" i="26"/>
  <c r="AI1187" i="26"/>
  <c r="AJ1187" i="26" s="1"/>
  <c r="S1179" i="26"/>
  <c r="AA1179" i="26"/>
  <c r="AI1179" i="26"/>
  <c r="AJ1179" i="26" s="1"/>
  <c r="S1110" i="26"/>
  <c r="AA1110" i="26"/>
  <c r="AI1110" i="26"/>
  <c r="AJ1110" i="26" s="1"/>
  <c r="U1093" i="26"/>
  <c r="AC1093" i="26"/>
  <c r="AI1064" i="26"/>
  <c r="AJ1064" i="26" s="1"/>
  <c r="S1064" i="26"/>
  <c r="AA1064" i="26"/>
  <c r="AI931" i="26"/>
  <c r="AJ931" i="26" s="1"/>
  <c r="AA931" i="26"/>
  <c r="S931" i="26"/>
  <c r="U1181" i="26"/>
  <c r="AC1181" i="26"/>
  <c r="AI1130" i="26"/>
  <c r="AJ1130" i="26" s="1"/>
  <c r="S1130" i="26"/>
  <c r="AA1130" i="26"/>
  <c r="U1123" i="26"/>
  <c r="AC1123" i="26"/>
  <c r="AI1100" i="26"/>
  <c r="AJ1100" i="26" s="1"/>
  <c r="S1100" i="26"/>
  <c r="AA1100" i="26"/>
  <c r="S1074" i="26"/>
  <c r="AA1074" i="26"/>
  <c r="AI1074" i="26"/>
  <c r="AJ1074" i="26" s="1"/>
  <c r="U1168" i="26"/>
  <c r="AC1168" i="26"/>
  <c r="U1159" i="26"/>
  <c r="AC1159" i="26"/>
  <c r="U1141" i="26"/>
  <c r="AC1141" i="26"/>
  <c r="U1085" i="26"/>
  <c r="AC1085" i="26"/>
  <c r="U1103" i="26"/>
  <c r="AC1103" i="26"/>
  <c r="AA1059" i="26"/>
  <c r="S1059" i="26"/>
  <c r="AI1059" i="26"/>
  <c r="AJ1059" i="26" s="1"/>
  <c r="AA968" i="26"/>
  <c r="AI968" i="26"/>
  <c r="AJ968" i="26" s="1"/>
  <c r="S968" i="26"/>
  <c r="U916" i="26"/>
  <c r="AC916" i="26"/>
  <c r="S1184" i="26"/>
  <c r="AA1184" i="26"/>
  <c r="AI1184" i="26"/>
  <c r="AJ1184" i="26" s="1"/>
  <c r="U1192" i="26"/>
  <c r="AC1192" i="26"/>
  <c r="U1183" i="26"/>
  <c r="AC1183" i="26"/>
  <c r="U1054" i="26"/>
  <c r="AC1054" i="26"/>
  <c r="AI979" i="26"/>
  <c r="AJ979" i="26" s="1"/>
  <c r="AA979" i="26"/>
  <c r="S979" i="26"/>
  <c r="AC1184" i="26"/>
  <c r="U1184" i="26"/>
  <c r="AC1136" i="26"/>
  <c r="U1136" i="26"/>
  <c r="AA1071" i="26"/>
  <c r="S1071" i="26"/>
  <c r="S1152" i="26"/>
  <c r="AA1152" i="26"/>
  <c r="AI1152" i="26"/>
  <c r="AJ1152" i="26" s="1"/>
  <c r="U1135" i="26"/>
  <c r="AC1135" i="26"/>
  <c r="S1131" i="26"/>
  <c r="AA1131" i="26"/>
  <c r="AI1131" i="26"/>
  <c r="AJ1131" i="26" s="1"/>
  <c r="AC1124" i="26"/>
  <c r="U1124" i="26"/>
  <c r="AI1076" i="26"/>
  <c r="AJ1076" i="26" s="1"/>
  <c r="S1076" i="26"/>
  <c r="AA1076" i="26"/>
  <c r="AA1043" i="26"/>
  <c r="S1043" i="26"/>
  <c r="AI1043" i="26"/>
  <c r="AJ1043" i="26" s="1"/>
  <c r="AI1034" i="26"/>
  <c r="AJ1034" i="26" s="1"/>
  <c r="S1034" i="26"/>
  <c r="AA1034" i="26"/>
  <c r="AC1160" i="26"/>
  <c r="U1160" i="26"/>
  <c r="AC1142" i="26"/>
  <c r="U1142" i="26"/>
  <c r="AI1124" i="26"/>
  <c r="AJ1124" i="26" s="1"/>
  <c r="S1124" i="26"/>
  <c r="AA1124" i="26"/>
  <c r="AI1071" i="26"/>
  <c r="AJ1071" i="26" s="1"/>
  <c r="S1036" i="26"/>
  <c r="AA1036" i="26"/>
  <c r="AI1036" i="26"/>
  <c r="AJ1036" i="26" s="1"/>
  <c r="AC1009" i="26"/>
  <c r="U1009" i="26"/>
  <c r="S1200" i="26"/>
  <c r="AA1200" i="26"/>
  <c r="AI1200" i="26"/>
  <c r="AJ1200" i="26" s="1"/>
  <c r="U1073" i="26"/>
  <c r="AC1073" i="26"/>
  <c r="S1176" i="26"/>
  <c r="AA1176" i="26"/>
  <c r="AI1176" i="26"/>
  <c r="AJ1176" i="26" s="1"/>
  <c r="S1160" i="26"/>
  <c r="AA1160" i="26"/>
  <c r="AI1160" i="26"/>
  <c r="AJ1160" i="26" s="1"/>
  <c r="S1142" i="26"/>
  <c r="AA1142" i="26"/>
  <c r="AI1142" i="26"/>
  <c r="AJ1142" i="26" s="1"/>
  <c r="S1062" i="26"/>
  <c r="AA1062" i="26"/>
  <c r="AI1062" i="26"/>
  <c r="AJ1062" i="26" s="1"/>
  <c r="U964" i="26"/>
  <c r="AC964" i="26"/>
  <c r="S1175" i="26"/>
  <c r="S1167" i="26"/>
  <c r="S1151" i="26"/>
  <c r="U1137" i="26"/>
  <c r="AC1137" i="26"/>
  <c r="AA1136" i="26"/>
  <c r="S1095" i="26"/>
  <c r="S1088" i="26"/>
  <c r="S1087" i="26"/>
  <c r="AI1081" i="26"/>
  <c r="AJ1081" i="26" s="1"/>
  <c r="AA1081" i="26"/>
  <c r="S1077" i="26"/>
  <c r="AC1057" i="26"/>
  <c r="U1057" i="26"/>
  <c r="S1012" i="26"/>
  <c r="AA1012" i="26"/>
  <c r="AI1012" i="26"/>
  <c r="AJ1012" i="26" s="1"/>
  <c r="AI1010" i="26"/>
  <c r="AJ1010" i="26" s="1"/>
  <c r="S1010" i="26"/>
  <c r="AI907" i="26"/>
  <c r="AJ907" i="26" s="1"/>
  <c r="AA907" i="26"/>
  <c r="AA896" i="26"/>
  <c r="AI896" i="26"/>
  <c r="AJ896" i="26" s="1"/>
  <c r="AI811" i="26"/>
  <c r="AJ811" i="26" s="1"/>
  <c r="AA811" i="26"/>
  <c r="AI660" i="26"/>
  <c r="AJ660" i="26" s="1"/>
  <c r="S660" i="26"/>
  <c r="AA660" i="26"/>
  <c r="AC1197" i="26"/>
  <c r="AC1188" i="26"/>
  <c r="AI1082" i="26"/>
  <c r="AJ1082" i="26" s="1"/>
  <c r="S1082" i="26"/>
  <c r="S1052" i="26"/>
  <c r="AA1052" i="26"/>
  <c r="U1038" i="26"/>
  <c r="AC1038" i="26"/>
  <c r="AA1027" i="26"/>
  <c r="AI1027" i="26"/>
  <c r="AJ1027" i="26" s="1"/>
  <c r="AA992" i="26"/>
  <c r="AI992" i="26"/>
  <c r="AJ992" i="26" s="1"/>
  <c r="AI955" i="26"/>
  <c r="AJ955" i="26" s="1"/>
  <c r="AA955" i="26"/>
  <c r="AA944" i="26"/>
  <c r="AI944" i="26"/>
  <c r="AJ944" i="26" s="1"/>
  <c r="U880" i="26"/>
  <c r="AC880" i="26"/>
  <c r="AA860" i="26"/>
  <c r="AI860" i="26"/>
  <c r="AJ860" i="26" s="1"/>
  <c r="AI758" i="26"/>
  <c r="AJ758" i="26" s="1"/>
  <c r="S758" i="26"/>
  <c r="AA758" i="26"/>
  <c r="U742" i="26"/>
  <c r="AC742" i="26"/>
  <c r="AC1195" i="26"/>
  <c r="S1189" i="26"/>
  <c r="AC1180" i="26"/>
  <c r="AC1171" i="26"/>
  <c r="S1165" i="26"/>
  <c r="AC1156" i="26"/>
  <c r="AC1147" i="26"/>
  <c r="S1136" i="26"/>
  <c r="AC1134" i="26"/>
  <c r="S1117" i="26"/>
  <c r="AA1116" i="26"/>
  <c r="AC1115" i="26"/>
  <c r="AC1111" i="26"/>
  <c r="S1083" i="26"/>
  <c r="S1057" i="26"/>
  <c r="AI1056" i="26"/>
  <c r="AJ1056" i="26" s="1"/>
  <c r="AA1056" i="26"/>
  <c r="U1014" i="26"/>
  <c r="AC1014" i="26"/>
  <c r="AA1003" i="26"/>
  <c r="AI1003" i="26"/>
  <c r="AJ1003" i="26" s="1"/>
  <c r="U976" i="26"/>
  <c r="AC976" i="26"/>
  <c r="U928" i="26"/>
  <c r="AC928" i="26"/>
  <c r="AI871" i="26"/>
  <c r="AJ871" i="26" s="1"/>
  <c r="AA871" i="26"/>
  <c r="U832" i="26"/>
  <c r="AC832" i="26"/>
  <c r="AC815" i="26"/>
  <c r="S794" i="26"/>
  <c r="AA794" i="26"/>
  <c r="AI794" i="26"/>
  <c r="AJ794" i="26" s="1"/>
  <c r="U1172" i="26"/>
  <c r="U1148" i="26"/>
  <c r="U1112" i="26"/>
  <c r="AA908" i="26"/>
  <c r="AI908" i="26"/>
  <c r="AJ908" i="26" s="1"/>
  <c r="AI842" i="26"/>
  <c r="AJ842" i="26" s="1"/>
  <c r="S842" i="26"/>
  <c r="AA842" i="26"/>
  <c r="U797" i="26"/>
  <c r="AC797" i="26"/>
  <c r="AC1194" i="26"/>
  <c r="AC1179" i="26"/>
  <c r="AC1170" i="26"/>
  <c r="AC1155" i="26"/>
  <c r="AC1146" i="26"/>
  <c r="U1131" i="26"/>
  <c r="AC1131" i="26"/>
  <c r="AC1129" i="26"/>
  <c r="AC1110" i="26"/>
  <c r="AC1061" i="26"/>
  <c r="AC1039" i="26"/>
  <c r="U1039" i="26"/>
  <c r="S1028" i="26"/>
  <c r="AA1028" i="26"/>
  <c r="AI1028" i="26"/>
  <c r="AJ1028" i="26" s="1"/>
  <c r="AC1017" i="26"/>
  <c r="AI967" i="26"/>
  <c r="AJ967" i="26" s="1"/>
  <c r="AA967" i="26"/>
  <c r="AA956" i="26"/>
  <c r="AI956" i="26"/>
  <c r="AJ956" i="26" s="1"/>
  <c r="AI919" i="26"/>
  <c r="AJ919" i="26" s="1"/>
  <c r="AA919" i="26"/>
  <c r="U892" i="26"/>
  <c r="AC892" i="26"/>
  <c r="U856" i="26"/>
  <c r="AC856" i="26"/>
  <c r="AC798" i="26"/>
  <c r="U798" i="26"/>
  <c r="AC1145" i="26"/>
  <c r="U1130" i="26"/>
  <c r="S1111" i="26"/>
  <c r="AC1109" i="26"/>
  <c r="AC1069" i="26"/>
  <c r="AI1058" i="26"/>
  <c r="AJ1058" i="26" s="1"/>
  <c r="S1058" i="26"/>
  <c r="AI1042" i="26"/>
  <c r="AJ1042" i="26" s="1"/>
  <c r="S1042" i="26"/>
  <c r="AC1032" i="26"/>
  <c r="AC1015" i="26"/>
  <c r="U1015" i="26"/>
  <c r="S1004" i="26"/>
  <c r="AA1004" i="26"/>
  <c r="AI1004" i="26"/>
  <c r="AJ1004" i="26" s="1"/>
  <c r="U988" i="26"/>
  <c r="AC988" i="26"/>
  <c r="U940" i="26"/>
  <c r="AC940" i="26"/>
  <c r="AA872" i="26"/>
  <c r="AI872" i="26"/>
  <c r="AJ872" i="26" s="1"/>
  <c r="AC1193" i="26"/>
  <c r="U1178" i="26"/>
  <c r="AC1169" i="26"/>
  <c r="U1154" i="26"/>
  <c r="U1106" i="26"/>
  <c r="AI1063" i="26"/>
  <c r="AJ1063" i="26" s="1"/>
  <c r="AA1063" i="26"/>
  <c r="U1048" i="26"/>
  <c r="AC1048" i="26"/>
  <c r="U1047" i="26"/>
  <c r="AC1047" i="26"/>
  <c r="U1046" i="26"/>
  <c r="AC1046" i="26"/>
  <c r="AC1033" i="26"/>
  <c r="U1033" i="26"/>
  <c r="AI1018" i="26"/>
  <c r="AJ1018" i="26" s="1"/>
  <c r="S1018" i="26"/>
  <c r="AI883" i="26"/>
  <c r="AJ883" i="26" s="1"/>
  <c r="AA883" i="26"/>
  <c r="AI835" i="26"/>
  <c r="AJ835" i="26" s="1"/>
  <c r="AA835" i="26"/>
  <c r="AC821" i="26"/>
  <c r="S1177" i="26"/>
  <c r="S1153" i="26"/>
  <c r="AI1140" i="26"/>
  <c r="AJ1140" i="26" s="1"/>
  <c r="U1125" i="26"/>
  <c r="AC1125" i="26"/>
  <c r="AI1122" i="26"/>
  <c r="AJ1122" i="26" s="1"/>
  <c r="S1105" i="26"/>
  <c r="AI1101" i="26"/>
  <c r="AJ1101" i="26" s="1"/>
  <c r="AI1092" i="26"/>
  <c r="AJ1092" i="26" s="1"/>
  <c r="AI1080" i="26"/>
  <c r="AJ1080" i="26" s="1"/>
  <c r="AI1069" i="26"/>
  <c r="AJ1069" i="26" s="1"/>
  <c r="AA1069" i="26"/>
  <c r="S1065" i="26"/>
  <c r="U1024" i="26"/>
  <c r="AC1024" i="26"/>
  <c r="U1023" i="26"/>
  <c r="AC1023" i="26"/>
  <c r="AA1019" i="26"/>
  <c r="AI1019" i="26"/>
  <c r="AJ1019" i="26" s="1"/>
  <c r="U952" i="26"/>
  <c r="AC952" i="26"/>
  <c r="U837" i="26"/>
  <c r="AC837" i="26"/>
  <c r="AI810" i="26"/>
  <c r="AJ810" i="26" s="1"/>
  <c r="S810" i="26"/>
  <c r="AA810" i="26"/>
  <c r="AA1183" i="26"/>
  <c r="AA1159" i="26"/>
  <c r="AA1141" i="26"/>
  <c r="AI1139" i="26"/>
  <c r="AJ1139" i="26" s="1"/>
  <c r="AA1123" i="26"/>
  <c r="AI1095" i="26"/>
  <c r="AJ1095" i="26" s="1"/>
  <c r="AA1094" i="26"/>
  <c r="AA1093" i="26"/>
  <c r="AI1086" i="26"/>
  <c r="AJ1086" i="26" s="1"/>
  <c r="AI1077" i="26"/>
  <c r="AJ1077" i="26" s="1"/>
  <c r="AI1070" i="26"/>
  <c r="AJ1070" i="26" s="1"/>
  <c r="S1070" i="26"/>
  <c r="U1000" i="26"/>
  <c r="AC1000" i="26"/>
  <c r="U999" i="26"/>
  <c r="AC999" i="26"/>
  <c r="AI895" i="26"/>
  <c r="AJ895" i="26" s="1"/>
  <c r="AA895" i="26"/>
  <c r="AA884" i="26"/>
  <c r="AI884" i="26"/>
  <c r="AJ884" i="26" s="1"/>
  <c r="U868" i="26"/>
  <c r="AC868" i="26"/>
  <c r="AI840" i="26"/>
  <c r="AJ840" i="26" s="1"/>
  <c r="S840" i="26"/>
  <c r="AA840" i="26"/>
  <c r="AC1191" i="26"/>
  <c r="AC1167" i="26"/>
  <c r="AA1098" i="26"/>
  <c r="AI1089" i="26"/>
  <c r="AJ1089" i="26" s="1"/>
  <c r="AA1088" i="26"/>
  <c r="AA1087" i="26"/>
  <c r="AI1075" i="26"/>
  <c r="AJ1075" i="26" s="1"/>
  <c r="AA1075" i="26"/>
  <c r="AI1055" i="26"/>
  <c r="AJ1055" i="26" s="1"/>
  <c r="AI1052" i="26"/>
  <c r="AJ1052" i="26" s="1"/>
  <c r="AI991" i="26"/>
  <c r="AJ991" i="26" s="1"/>
  <c r="AA991" i="26"/>
  <c r="AA980" i="26"/>
  <c r="AI980" i="26"/>
  <c r="AJ980" i="26" s="1"/>
  <c r="AI943" i="26"/>
  <c r="AJ943" i="26" s="1"/>
  <c r="AA943" i="26"/>
  <c r="AA932" i="26"/>
  <c r="AI932" i="26"/>
  <c r="AJ932" i="26" s="1"/>
  <c r="AI859" i="26"/>
  <c r="AJ859" i="26" s="1"/>
  <c r="AA859" i="26"/>
  <c r="AC827" i="26"/>
  <c r="AI1039" i="26"/>
  <c r="AJ1039" i="26" s="1"/>
  <c r="AA1032" i="26"/>
  <c r="AI1015" i="26"/>
  <c r="AJ1015" i="26" s="1"/>
  <c r="AA1008" i="26"/>
  <c r="U831" i="26"/>
  <c r="AC831" i="26"/>
  <c r="AA830" i="26"/>
  <c r="S829" i="26"/>
  <c r="U825" i="26"/>
  <c r="AC825" i="26"/>
  <c r="AA824" i="26"/>
  <c r="S823" i="26"/>
  <c r="U819" i="26"/>
  <c r="AC819" i="26"/>
  <c r="AA818" i="26"/>
  <c r="S817" i="26"/>
  <c r="AA812" i="26"/>
  <c r="AI812" i="26"/>
  <c r="AJ812" i="26" s="1"/>
  <c r="AI775" i="26"/>
  <c r="AJ775" i="26" s="1"/>
  <c r="AA775" i="26"/>
  <c r="S775" i="26"/>
  <c r="U730" i="26"/>
  <c r="AC730" i="26"/>
  <c r="U591" i="26"/>
  <c r="AC591" i="26"/>
  <c r="S857" i="26"/>
  <c r="AI828" i="26"/>
  <c r="AJ828" i="26" s="1"/>
  <c r="S828" i="26"/>
  <c r="AI822" i="26"/>
  <c r="AJ822" i="26" s="1"/>
  <c r="S822" i="26"/>
  <c r="AI816" i="26"/>
  <c r="AJ816" i="26" s="1"/>
  <c r="S816" i="26"/>
  <c r="AI600" i="26"/>
  <c r="AJ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I776" i="26"/>
  <c r="AJ776" i="26" s="1"/>
  <c r="S776" i="26"/>
  <c r="AA776" i="26"/>
  <c r="S716" i="26"/>
  <c r="AA716" i="26"/>
  <c r="AI716" i="26"/>
  <c r="AJ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I778" i="26"/>
  <c r="AJ778" i="26" s="1"/>
  <c r="S768" i="26"/>
  <c r="AA768" i="26"/>
  <c r="AI768" i="26"/>
  <c r="AJ768" i="26" s="1"/>
  <c r="S759" i="26"/>
  <c r="AA759" i="26"/>
  <c r="AI759" i="26"/>
  <c r="AJ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I804" i="26"/>
  <c r="AJ804" i="26" s="1"/>
  <c r="S804" i="26"/>
  <c r="AC781" i="26"/>
  <c r="U781" i="26"/>
  <c r="S747" i="26"/>
  <c r="AA747" i="26"/>
  <c r="AI747" i="26"/>
  <c r="AJ747" i="26" s="1"/>
  <c r="AC1119" i="26"/>
  <c r="AC1113" i="26"/>
  <c r="AC1107" i="26"/>
  <c r="S848" i="26"/>
  <c r="S846" i="26"/>
  <c r="U841" i="26"/>
  <c r="AC810" i="26"/>
  <c r="S805" i="26"/>
  <c r="AI757" i="26"/>
  <c r="AJ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I784" i="26"/>
  <c r="AJ784" i="26" s="1"/>
  <c r="S784" i="26"/>
  <c r="U696" i="26"/>
  <c r="AC696" i="26"/>
  <c r="U590" i="26"/>
  <c r="AC590" i="26"/>
  <c r="S792" i="26"/>
  <c r="S756" i="26"/>
  <c r="U729" i="26"/>
  <c r="AC729" i="26"/>
  <c r="U697" i="26"/>
  <c r="AC697" i="26"/>
  <c r="U689" i="26"/>
  <c r="AC689" i="26"/>
  <c r="U688" i="26"/>
  <c r="AC688" i="26"/>
  <c r="U687" i="26"/>
  <c r="AC687" i="26"/>
  <c r="AI673" i="26"/>
  <c r="AJ673" i="26" s="1"/>
  <c r="S673" i="26"/>
  <c r="AA673" i="26"/>
  <c r="U633" i="26"/>
  <c r="AC633" i="26"/>
  <c r="U554" i="26"/>
  <c r="AC554" i="26"/>
  <c r="U519" i="26"/>
  <c r="AC519" i="26"/>
  <c r="AI448" i="26"/>
  <c r="AJ448" i="26" s="1"/>
  <c r="S448" i="26"/>
  <c r="AA448" i="26"/>
  <c r="AI372" i="26"/>
  <c r="AJ372" i="26" s="1"/>
  <c r="S372" i="26"/>
  <c r="AA372" i="26"/>
  <c r="S713" i="26"/>
  <c r="AA713" i="26"/>
  <c r="U705" i="26"/>
  <c r="AC705" i="26"/>
  <c r="AC700" i="26"/>
  <c r="AI661" i="26"/>
  <c r="AJ661" i="26" s="1"/>
  <c r="S661" i="26"/>
  <c r="AA661" i="26"/>
  <c r="S650" i="26"/>
  <c r="AA650" i="26"/>
  <c r="AI650" i="26"/>
  <c r="AJ650" i="26" s="1"/>
  <c r="AC643" i="26"/>
  <c r="U643" i="26"/>
  <c r="AI593" i="26"/>
  <c r="AJ593" i="26" s="1"/>
  <c r="AA593" i="26"/>
  <c r="U579" i="26"/>
  <c r="AC579" i="26"/>
  <c r="AI557" i="26"/>
  <c r="AJ557" i="26" s="1"/>
  <c r="S557" i="26"/>
  <c r="AA557" i="26"/>
  <c r="U764" i="26"/>
  <c r="AC752" i="26"/>
  <c r="U752" i="26"/>
  <c r="AC751" i="26"/>
  <c r="AC741" i="26"/>
  <c r="AI727" i="26"/>
  <c r="AJ727" i="26" s="1"/>
  <c r="AA727" i="26"/>
  <c r="AC724" i="26"/>
  <c r="AC707" i="26"/>
  <c r="U706" i="26"/>
  <c r="AC706" i="26"/>
  <c r="AI703" i="26"/>
  <c r="AJ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I705" i="26"/>
  <c r="AJ705" i="26" s="1"/>
  <c r="U698" i="26"/>
  <c r="AA692" i="26"/>
  <c r="AI691" i="26"/>
  <c r="AJ691" i="26" s="1"/>
  <c r="S691" i="26"/>
  <c r="AI636" i="26"/>
  <c r="AJ636" i="26" s="1"/>
  <c r="AA636" i="26"/>
  <c r="U583" i="26"/>
  <c r="AC583" i="26"/>
  <c r="U740" i="26"/>
  <c r="U720" i="26"/>
  <c r="AC720" i="26"/>
  <c r="S698" i="26"/>
  <c r="AA698" i="26"/>
  <c r="AI698" i="26"/>
  <c r="AJ698" i="26" s="1"/>
  <c r="U666" i="26"/>
  <c r="AC666" i="26"/>
  <c r="U664" i="26"/>
  <c r="AC664" i="26"/>
  <c r="S662" i="26"/>
  <c r="AI662" i="26"/>
  <c r="AJ662" i="26" s="1"/>
  <c r="U645" i="26"/>
  <c r="AC645" i="26"/>
  <c r="AI594" i="26"/>
  <c r="AJ594" i="26" s="1"/>
  <c r="AA594" i="26"/>
  <c r="AC788" i="26"/>
  <c r="AC779" i="26"/>
  <c r="AC771" i="26"/>
  <c r="AC761" i="26"/>
  <c r="AI751" i="26"/>
  <c r="AJ751" i="26" s="1"/>
  <c r="AA751" i="26"/>
  <c r="AC738" i="26"/>
  <c r="U719" i="26"/>
  <c r="AC718" i="26"/>
  <c r="U684" i="26"/>
  <c r="AC684" i="26"/>
  <c r="U679" i="26"/>
  <c r="AC655" i="26"/>
  <c r="U655" i="26"/>
  <c r="AA595" i="26"/>
  <c r="AI595" i="26"/>
  <c r="AJ595" i="26" s="1"/>
  <c r="S595" i="26"/>
  <c r="U571" i="26"/>
  <c r="AC571" i="26"/>
  <c r="AC813" i="26"/>
  <c r="AC807" i="26"/>
  <c r="AI806" i="26"/>
  <c r="AJ806" i="26" s="1"/>
  <c r="AC801" i="26"/>
  <c r="AI800" i="26"/>
  <c r="AJ800" i="26" s="1"/>
  <c r="AC795" i="26"/>
  <c r="AC786" i="26"/>
  <c r="AI785" i="26"/>
  <c r="AJ785" i="26" s="1"/>
  <c r="AC769" i="26"/>
  <c r="AC760" i="26"/>
  <c r="AC748" i="26"/>
  <c r="AC737" i="26"/>
  <c r="AC733" i="26"/>
  <c r="AI732" i="26"/>
  <c r="AJ732" i="26" s="1"/>
  <c r="U722" i="26"/>
  <c r="U683" i="26"/>
  <c r="AC682" i="26"/>
  <c r="U681" i="26"/>
  <c r="AC681" i="26"/>
  <c r="AI679" i="26"/>
  <c r="AJ679" i="26" s="1"/>
  <c r="S679" i="26"/>
  <c r="AA679" i="26"/>
  <c r="AI655" i="26"/>
  <c r="AJ655" i="26" s="1"/>
  <c r="S655" i="26"/>
  <c r="AA655" i="26"/>
  <c r="AI637" i="26"/>
  <c r="AJ637" i="26" s="1"/>
  <c r="S637" i="26"/>
  <c r="AA637" i="26"/>
  <c r="U629" i="26"/>
  <c r="AC629" i="26"/>
  <c r="U585" i="26"/>
  <c r="AC585" i="26"/>
  <c r="U477" i="26"/>
  <c r="AC477" i="26"/>
  <c r="AI793" i="26"/>
  <c r="AJ793" i="26" s="1"/>
  <c r="U787" i="26"/>
  <c r="AC778" i="26"/>
  <c r="U770" i="26"/>
  <c r="AI767" i="26"/>
  <c r="AJ767" i="26" s="1"/>
  <c r="AC757" i="26"/>
  <c r="AI756" i="26"/>
  <c r="AJ756" i="26" s="1"/>
  <c r="AI746" i="26"/>
  <c r="AJ746" i="26" s="1"/>
  <c r="AC717" i="26"/>
  <c r="U672" i="26"/>
  <c r="AC672" i="26"/>
  <c r="U667" i="26"/>
  <c r="AI648" i="26"/>
  <c r="AJ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I714" i="26"/>
  <c r="AJ714" i="26" s="1"/>
  <c r="U671" i="26"/>
  <c r="AC670" i="26"/>
  <c r="U669" i="26"/>
  <c r="AC669" i="26"/>
  <c r="AI667" i="26"/>
  <c r="AJ667" i="26" s="1"/>
  <c r="S667" i="26"/>
  <c r="AA667" i="26"/>
  <c r="U659" i="26"/>
  <c r="AC658" i="26"/>
  <c r="U657" i="26"/>
  <c r="AC657" i="26"/>
  <c r="U561" i="26"/>
  <c r="AC561" i="26"/>
  <c r="AI516" i="26"/>
  <c r="AJ516" i="26" s="1"/>
  <c r="S516" i="26"/>
  <c r="AA516" i="26"/>
  <c r="U758" i="26"/>
  <c r="U716" i="26"/>
  <c r="AA715" i="26"/>
  <c r="AI713" i="26"/>
  <c r="AJ713" i="26" s="1"/>
  <c r="S656" i="26"/>
  <c r="AA656" i="26"/>
  <c r="S638" i="26"/>
  <c r="AA638" i="26"/>
  <c r="AI638" i="26"/>
  <c r="AJ638" i="26" s="1"/>
  <c r="AC631" i="26"/>
  <c r="U631" i="26"/>
  <c r="AI599" i="26"/>
  <c r="AJ599" i="26" s="1"/>
  <c r="S599" i="26"/>
  <c r="AA599" i="26"/>
  <c r="AI552" i="26"/>
  <c r="AJ552" i="26" s="1"/>
  <c r="S552" i="26"/>
  <c r="AA552" i="26"/>
  <c r="U793" i="26"/>
  <c r="AA792" i="26"/>
  <c r="U767" i="26"/>
  <c r="U746" i="26"/>
  <c r="AI701" i="26"/>
  <c r="AJ701" i="26" s="1"/>
  <c r="AI686" i="26"/>
  <c r="AJ686" i="26" s="1"/>
  <c r="AI685" i="26"/>
  <c r="AJ685" i="26" s="1"/>
  <c r="S685" i="26"/>
  <c r="AA685" i="26"/>
  <c r="AI649" i="26"/>
  <c r="AJ649" i="26" s="1"/>
  <c r="S649" i="26"/>
  <c r="AA649" i="26"/>
  <c r="U642" i="26"/>
  <c r="AC642" i="26"/>
  <c r="AA589" i="26"/>
  <c r="AI589" i="26"/>
  <c r="AJ589" i="26" s="1"/>
  <c r="U577" i="26"/>
  <c r="AC577" i="26"/>
  <c r="U560" i="26"/>
  <c r="AC560" i="26"/>
  <c r="U497" i="26"/>
  <c r="AC497" i="26"/>
  <c r="U493" i="26"/>
  <c r="AC493" i="26"/>
  <c r="AC461" i="26"/>
  <c r="U461" i="26"/>
  <c r="AI435" i="26"/>
  <c r="AJ435" i="26" s="1"/>
  <c r="AA435" i="26"/>
  <c r="U584" i="26"/>
  <c r="AC584" i="26"/>
  <c r="U578" i="26"/>
  <c r="AC578" i="26"/>
  <c r="AC573" i="26"/>
  <c r="U572" i="26"/>
  <c r="AC572" i="26"/>
  <c r="AC567" i="26"/>
  <c r="U566" i="26"/>
  <c r="AC566" i="26"/>
  <c r="AC494" i="26"/>
  <c r="AC478" i="26"/>
  <c r="U478" i="26"/>
  <c r="AA464" i="26"/>
  <c r="AI464" i="26"/>
  <c r="AJ464" i="26" s="1"/>
  <c r="U680" i="26"/>
  <c r="AC680" i="26"/>
  <c r="U668" i="26"/>
  <c r="AC668" i="26"/>
  <c r="U656" i="26"/>
  <c r="AC656" i="26"/>
  <c r="U644" i="26"/>
  <c r="AC644" i="26"/>
  <c r="AA643" i="26"/>
  <c r="U632" i="26"/>
  <c r="AC632" i="26"/>
  <c r="AA630" i="26"/>
  <c r="AA534" i="26"/>
  <c r="U533" i="26"/>
  <c r="AC532" i="26"/>
  <c r="S528" i="26"/>
  <c r="AC525" i="26"/>
  <c r="AA498" i="26"/>
  <c r="S497" i="26"/>
  <c r="S496" i="26"/>
  <c r="AC479" i="26"/>
  <c r="AI436" i="26"/>
  <c r="AJ436" i="26" s="1"/>
  <c r="AA436" i="26"/>
  <c r="AC424" i="26"/>
  <c r="U423" i="26"/>
  <c r="AC423" i="26"/>
  <c r="AI410" i="26"/>
  <c r="AJ410" i="26" s="1"/>
  <c r="S410" i="26"/>
  <c r="AA410" i="26"/>
  <c r="AI340" i="26"/>
  <c r="AJ340" i="26" s="1"/>
  <c r="AA340" i="26"/>
  <c r="S340" i="26"/>
  <c r="AA644" i="26"/>
  <c r="AA632" i="26"/>
  <c r="AI465" i="26"/>
  <c r="AJ465" i="26" s="1"/>
  <c r="S465" i="26"/>
  <c r="AA465" i="26"/>
  <c r="U425" i="26"/>
  <c r="U274" i="26"/>
  <c r="AC274" i="26"/>
  <c r="AC665" i="26"/>
  <c r="AC653" i="26"/>
  <c r="S643" i="26"/>
  <c r="AC641" i="26"/>
  <c r="AA631" i="26"/>
  <c r="AI631" i="26"/>
  <c r="AJ631" i="26" s="1"/>
  <c r="S630" i="26"/>
  <c r="AC628" i="26"/>
  <c r="U625" i="26"/>
  <c r="AC625" i="26"/>
  <c r="AA624" i="26"/>
  <c r="AA623" i="26"/>
  <c r="AC617" i="26"/>
  <c r="AA540" i="26"/>
  <c r="AC538" i="26"/>
  <c r="S534" i="26"/>
  <c r="AC531" i="26"/>
  <c r="AC502" i="26"/>
  <c r="S498" i="26"/>
  <c r="AA481" i="26"/>
  <c r="AI481" i="26"/>
  <c r="AJ481" i="26" s="1"/>
  <c r="AC439" i="26"/>
  <c r="AA428" i="26"/>
  <c r="AI428" i="26"/>
  <c r="AJ428" i="26" s="1"/>
  <c r="U286" i="26"/>
  <c r="AC286" i="26"/>
  <c r="AA284" i="26"/>
  <c r="AI284" i="26"/>
  <c r="AJ284" i="26" s="1"/>
  <c r="U619" i="26"/>
  <c r="AC619" i="26"/>
  <c r="AC431" i="26"/>
  <c r="U431" i="26"/>
  <c r="S429" i="26"/>
  <c r="AA429" i="26"/>
  <c r="AI429" i="26"/>
  <c r="AJ429" i="26" s="1"/>
  <c r="U312" i="26"/>
  <c r="AC312" i="26"/>
  <c r="AC288" i="26"/>
  <c r="U287" i="26"/>
  <c r="AC287" i="26"/>
  <c r="S285" i="26"/>
  <c r="AI285" i="26"/>
  <c r="AJ285" i="26" s="1"/>
  <c r="AC652" i="26"/>
  <c r="AC640" i="26"/>
  <c r="AC627" i="26"/>
  <c r="U626" i="26"/>
  <c r="AC626" i="26"/>
  <c r="AA625" i="26"/>
  <c r="AI625" i="26"/>
  <c r="AJ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I441" i="26"/>
  <c r="AJ441" i="26" s="1"/>
  <c r="AC432" i="26"/>
  <c r="AI411" i="26"/>
  <c r="AJ411" i="26" s="1"/>
  <c r="AA411" i="26"/>
  <c r="AA380" i="26"/>
  <c r="AI380" i="26"/>
  <c r="AJ380" i="26" s="1"/>
  <c r="U316" i="26"/>
  <c r="AC316" i="26"/>
  <c r="U620" i="26"/>
  <c r="AC620" i="26"/>
  <c r="AA619" i="26"/>
  <c r="AI619" i="26"/>
  <c r="AJ619" i="26" s="1"/>
  <c r="U607" i="26"/>
  <c r="AC607" i="26"/>
  <c r="AI483" i="26"/>
  <c r="AJ483" i="26" s="1"/>
  <c r="S483" i="26"/>
  <c r="AA483" i="26"/>
  <c r="AI442" i="26"/>
  <c r="AJ442" i="26" s="1"/>
  <c r="AA442" i="26"/>
  <c r="S389" i="26"/>
  <c r="AA389" i="26"/>
  <c r="AI389" i="26"/>
  <c r="AJ389" i="26" s="1"/>
  <c r="AI325" i="26"/>
  <c r="AJ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I613" i="26"/>
  <c r="AJ613" i="26" s="1"/>
  <c r="S612" i="26"/>
  <c r="S611" i="26"/>
  <c r="AC604" i="26"/>
  <c r="U601" i="26"/>
  <c r="AC601" i="26"/>
  <c r="AC593" i="26"/>
  <c r="U551" i="26"/>
  <c r="AC550" i="26"/>
  <c r="S546" i="26"/>
  <c r="AC543" i="26"/>
  <c r="U515" i="26"/>
  <c r="AC514" i="26"/>
  <c r="S510" i="26"/>
  <c r="AC507" i="26"/>
  <c r="AA488" i="26"/>
  <c r="AI488" i="26"/>
  <c r="AJ488" i="26" s="1"/>
  <c r="U473" i="26"/>
  <c r="AC473" i="26"/>
  <c r="S472" i="26"/>
  <c r="AI443" i="26"/>
  <c r="AJ443" i="26" s="1"/>
  <c r="AA443" i="26"/>
  <c r="AI412" i="26"/>
  <c r="AJ412" i="26" s="1"/>
  <c r="AA412" i="26"/>
  <c r="U608" i="26"/>
  <c r="AC608" i="26"/>
  <c r="AA607" i="26"/>
  <c r="AI607" i="26"/>
  <c r="AJ607" i="26" s="1"/>
  <c r="U595" i="26"/>
  <c r="AC595" i="26"/>
  <c r="AA563" i="26"/>
  <c r="AA558" i="26"/>
  <c r="U557" i="26"/>
  <c r="AA521" i="26"/>
  <c r="U460" i="26"/>
  <c r="AC460" i="26"/>
  <c r="U445" i="26"/>
  <c r="AC445" i="26"/>
  <c r="AI434" i="26"/>
  <c r="AJ434" i="26" s="1"/>
  <c r="AA434" i="26"/>
  <c r="AC393" i="26"/>
  <c r="U392" i="26"/>
  <c r="AC392" i="26"/>
  <c r="U728" i="26"/>
  <c r="U704" i="26"/>
  <c r="AC603" i="26"/>
  <c r="U602" i="26"/>
  <c r="AC602" i="26"/>
  <c r="AA601" i="26"/>
  <c r="AI601" i="26"/>
  <c r="AJ601" i="26" s="1"/>
  <c r="U589" i="26"/>
  <c r="AC589" i="26"/>
  <c r="AA588" i="26"/>
  <c r="AA587" i="26"/>
  <c r="AA581" i="26"/>
  <c r="AA575" i="26"/>
  <c r="AA569" i="26"/>
  <c r="AA564" i="26"/>
  <c r="U563" i="26"/>
  <c r="AC549" i="26"/>
  <c r="AA522" i="26"/>
  <c r="U521" i="26"/>
  <c r="AC513" i="26"/>
  <c r="AI489" i="26"/>
  <c r="AJ489" i="26" s="1"/>
  <c r="S489" i="26"/>
  <c r="AA473" i="26"/>
  <c r="AI473" i="26"/>
  <c r="AJ473" i="26" s="1"/>
  <c r="AC416" i="26"/>
  <c r="U416" i="26"/>
  <c r="AC415" i="26"/>
  <c r="AI326" i="26"/>
  <c r="AJ326" i="26" s="1"/>
  <c r="AA326" i="26"/>
  <c r="AC437" i="26"/>
  <c r="U437" i="26"/>
  <c r="U422" i="26"/>
  <c r="AC422" i="26"/>
  <c r="U421" i="26"/>
  <c r="AC421" i="26"/>
  <c r="AC413" i="26"/>
  <c r="U413" i="26"/>
  <c r="S381" i="26"/>
  <c r="AA381" i="26"/>
  <c r="AI381" i="26"/>
  <c r="AJ381" i="26" s="1"/>
  <c r="S341" i="26"/>
  <c r="AA341" i="26"/>
  <c r="AI341" i="26"/>
  <c r="AJ341" i="26" s="1"/>
  <c r="U328" i="26"/>
  <c r="AC328" i="26"/>
  <c r="AI327" i="26"/>
  <c r="AJ327" i="26" s="1"/>
  <c r="S327" i="26"/>
  <c r="U317" i="26"/>
  <c r="AC317" i="26"/>
  <c r="S207" i="26"/>
  <c r="AA207" i="26"/>
  <c r="AI207" i="26"/>
  <c r="AJ207" i="26" s="1"/>
  <c r="S135" i="26"/>
  <c r="AA135" i="26"/>
  <c r="AI135" i="26"/>
  <c r="AJ135" i="26" s="1"/>
  <c r="AC132" i="26"/>
  <c r="AC114" i="26"/>
  <c r="AI583" i="26"/>
  <c r="AJ583" i="26" s="1"/>
  <c r="AI577" i="26"/>
  <c r="AJ577" i="26" s="1"/>
  <c r="AI571" i="26"/>
  <c r="AJ571" i="26" s="1"/>
  <c r="AI565" i="26"/>
  <c r="AJ565" i="26" s="1"/>
  <c r="AI559" i="26"/>
  <c r="AJ559" i="26" s="1"/>
  <c r="AI553" i="26"/>
  <c r="AJ553" i="26" s="1"/>
  <c r="AC548" i="26"/>
  <c r="AI547" i="26"/>
  <c r="AJ547" i="26" s="1"/>
  <c r="AC542" i="26"/>
  <c r="AI541" i="26"/>
  <c r="AJ541" i="26" s="1"/>
  <c r="AC536" i="26"/>
  <c r="AI535" i="26"/>
  <c r="AJ535" i="26" s="1"/>
  <c r="AC530" i="26"/>
  <c r="AI529" i="26"/>
  <c r="AJ529" i="26" s="1"/>
  <c r="AC524" i="26"/>
  <c r="AI523" i="26"/>
  <c r="AJ523" i="26" s="1"/>
  <c r="AC518" i="26"/>
  <c r="AI517" i="26"/>
  <c r="AJ517" i="26" s="1"/>
  <c r="AC512" i="26"/>
  <c r="AI511" i="26"/>
  <c r="AJ511" i="26" s="1"/>
  <c r="AC506" i="26"/>
  <c r="AI505" i="26"/>
  <c r="AJ505" i="26" s="1"/>
  <c r="AC500" i="26"/>
  <c r="AI499" i="26"/>
  <c r="AJ499" i="26" s="1"/>
  <c r="AA493" i="26"/>
  <c r="AC485" i="26"/>
  <c r="AC476" i="26"/>
  <c r="AI475" i="26"/>
  <c r="AJ475" i="26" s="1"/>
  <c r="AA469" i="26"/>
  <c r="S461" i="26"/>
  <c r="AA461" i="26"/>
  <c r="AC456" i="26"/>
  <c r="AI452" i="26"/>
  <c r="AJ452" i="26" s="1"/>
  <c r="S437" i="26"/>
  <c r="AA437" i="26"/>
  <c r="AI437" i="26"/>
  <c r="AJ437" i="26" s="1"/>
  <c r="S420" i="26"/>
  <c r="S413" i="26"/>
  <c r="AA413" i="26"/>
  <c r="AI413" i="26"/>
  <c r="AJ413" i="26" s="1"/>
  <c r="AA396" i="26"/>
  <c r="S395" i="26"/>
  <c r="AC386" i="26"/>
  <c r="AI364" i="26"/>
  <c r="AJ364" i="26" s="1"/>
  <c r="AA364" i="26"/>
  <c r="AA347" i="26"/>
  <c r="AC345" i="26"/>
  <c r="U344" i="26"/>
  <c r="AC344" i="26"/>
  <c r="AC329" i="26"/>
  <c r="AA328" i="26"/>
  <c r="AC318" i="26"/>
  <c r="U301" i="26"/>
  <c r="AC301" i="26"/>
  <c r="AI482" i="26"/>
  <c r="AJ482" i="26" s="1"/>
  <c r="AI450" i="26"/>
  <c r="AJ450" i="26" s="1"/>
  <c r="AC401" i="26"/>
  <c r="U401" i="26"/>
  <c r="AA331" i="26"/>
  <c r="AI331" i="26"/>
  <c r="AJ331" i="26" s="1"/>
  <c r="U302" i="26"/>
  <c r="AC302" i="26"/>
  <c r="S219" i="26"/>
  <c r="AA219" i="26"/>
  <c r="AI219" i="26"/>
  <c r="AJ219" i="26" s="1"/>
  <c r="AC565" i="26"/>
  <c r="AC559" i="26"/>
  <c r="AC553" i="26"/>
  <c r="AC547" i="26"/>
  <c r="AC541" i="26"/>
  <c r="AC535" i="26"/>
  <c r="AC529" i="26"/>
  <c r="AC523" i="26"/>
  <c r="AC517" i="26"/>
  <c r="AC511" i="26"/>
  <c r="AC505" i="26"/>
  <c r="AC499" i="26"/>
  <c r="AI490" i="26"/>
  <c r="AJ490" i="26" s="1"/>
  <c r="AC475" i="26"/>
  <c r="AI466" i="26"/>
  <c r="AJ466" i="26" s="1"/>
  <c r="AC453" i="26"/>
  <c r="AC402" i="26"/>
  <c r="AA348" i="26"/>
  <c r="S347" i="26"/>
  <c r="AI320" i="26"/>
  <c r="AJ320" i="26" s="1"/>
  <c r="AA320" i="26"/>
  <c r="S387" i="26"/>
  <c r="S365" i="26"/>
  <c r="AA365" i="26"/>
  <c r="AI365" i="26"/>
  <c r="AJ365" i="26" s="1"/>
  <c r="AC353" i="26"/>
  <c r="U353" i="26"/>
  <c r="S348" i="26"/>
  <c r="AI321" i="26"/>
  <c r="AJ321" i="26" s="1"/>
  <c r="AA321" i="26"/>
  <c r="AA254" i="26"/>
  <c r="AI254" i="26"/>
  <c r="AJ254" i="26" s="1"/>
  <c r="AA490" i="26"/>
  <c r="AA482" i="26"/>
  <c r="AA466" i="26"/>
  <c r="AI454" i="26"/>
  <c r="AJ454" i="26" s="1"/>
  <c r="S454" i="26"/>
  <c r="S453" i="26"/>
  <c r="AA453" i="26"/>
  <c r="AA450" i="26"/>
  <c r="AA404" i="26"/>
  <c r="AI404" i="26"/>
  <c r="AJ404" i="26" s="1"/>
  <c r="U368" i="26"/>
  <c r="AC368" i="26"/>
  <c r="AA272" i="26"/>
  <c r="AI272" i="26"/>
  <c r="AJ272" i="26" s="1"/>
  <c r="S272" i="26"/>
  <c r="U449" i="26"/>
  <c r="AC434" i="26"/>
  <c r="AC410" i="26"/>
  <c r="U406" i="26"/>
  <c r="AC406" i="26"/>
  <c r="S405" i="26"/>
  <c r="AA405" i="26"/>
  <c r="AI405" i="26"/>
  <c r="AJ405" i="26" s="1"/>
  <c r="AI388" i="26"/>
  <c r="AJ388" i="26" s="1"/>
  <c r="AA388" i="26"/>
  <c r="AA356" i="26"/>
  <c r="AI356" i="26"/>
  <c r="AJ356" i="26" s="1"/>
  <c r="U323" i="26"/>
  <c r="AC323" i="26"/>
  <c r="AI322" i="26"/>
  <c r="AJ322" i="26" s="1"/>
  <c r="AA322" i="26"/>
  <c r="AC309" i="26"/>
  <c r="U309" i="26"/>
  <c r="AC308" i="26"/>
  <c r="AC407" i="26"/>
  <c r="U407" i="26"/>
  <c r="S273" i="26"/>
  <c r="AA273" i="26"/>
  <c r="AI273" i="26"/>
  <c r="AJ273" i="26" s="1"/>
  <c r="U436" i="26"/>
  <c r="AC436" i="26"/>
  <c r="AI432" i="26"/>
  <c r="AJ432" i="26" s="1"/>
  <c r="U412" i="26"/>
  <c r="AC412" i="26"/>
  <c r="AC377" i="26"/>
  <c r="U377" i="26"/>
  <c r="AC376" i="26"/>
  <c r="S357" i="26"/>
  <c r="AA357" i="26"/>
  <c r="AI357" i="26"/>
  <c r="AJ357" i="26" s="1"/>
  <c r="U310" i="26"/>
  <c r="AC310" i="26"/>
  <c r="S386" i="26"/>
  <c r="S362" i="26"/>
  <c r="S338" i="26"/>
  <c r="U311" i="26"/>
  <c r="AC311" i="26"/>
  <c r="AA310" i="26"/>
  <c r="AA308" i="26"/>
  <c r="AI290" i="26"/>
  <c r="AJ290" i="26" s="1"/>
  <c r="AA290" i="26"/>
  <c r="S255" i="26"/>
  <c r="AA255" i="26"/>
  <c r="AI255" i="26"/>
  <c r="AJ255" i="26" s="1"/>
  <c r="AA182" i="26"/>
  <c r="AI182" i="26"/>
  <c r="AJ182" i="26" s="1"/>
  <c r="S182" i="26"/>
  <c r="AA392" i="26"/>
  <c r="AA368" i="26"/>
  <c r="AA344" i="26"/>
  <c r="AI291" i="26"/>
  <c r="AJ291" i="26" s="1"/>
  <c r="AA291" i="26"/>
  <c r="U275" i="26"/>
  <c r="AC275" i="26"/>
  <c r="S274" i="26"/>
  <c r="AI274" i="26"/>
  <c r="AJ274" i="26" s="1"/>
  <c r="U256" i="26"/>
  <c r="AC256" i="26"/>
  <c r="S165" i="26"/>
  <c r="AA165" i="26"/>
  <c r="AI165" i="26"/>
  <c r="AJ165" i="26" s="1"/>
  <c r="AA408" i="26"/>
  <c r="AC391" i="26"/>
  <c r="AA384" i="26"/>
  <c r="AA360" i="26"/>
  <c r="AA336" i="26"/>
  <c r="U304" i="26"/>
  <c r="AC304" i="26"/>
  <c r="AC276" i="26"/>
  <c r="AA230" i="26"/>
  <c r="AI230" i="26"/>
  <c r="AJ230" i="26" s="1"/>
  <c r="S183" i="26"/>
  <c r="AA183" i="26"/>
  <c r="AI183" i="26"/>
  <c r="AJ183" i="26" s="1"/>
  <c r="AC162" i="26"/>
  <c r="S147" i="26"/>
  <c r="AA147" i="26"/>
  <c r="AI147" i="26"/>
  <c r="AJ147" i="26" s="1"/>
  <c r="AC144" i="26"/>
  <c r="AC398" i="26"/>
  <c r="U383" i="26"/>
  <c r="AC374" i="26"/>
  <c r="U359" i="26"/>
  <c r="AC350" i="26"/>
  <c r="U335" i="26"/>
  <c r="U334" i="26"/>
  <c r="AC332" i="26"/>
  <c r="AC306" i="26"/>
  <c r="U305" i="26"/>
  <c r="AC305" i="26"/>
  <c r="AI292" i="26"/>
  <c r="AJ292" i="26" s="1"/>
  <c r="AA292" i="26"/>
  <c r="AC258" i="26"/>
  <c r="S256" i="26"/>
  <c r="AI256" i="26"/>
  <c r="AJ256" i="26" s="1"/>
  <c r="S231" i="26"/>
  <c r="AA231" i="26"/>
  <c r="AI231" i="26"/>
  <c r="AJ231" i="26" s="1"/>
  <c r="AC222" i="26"/>
  <c r="S177" i="26"/>
  <c r="AA177" i="26"/>
  <c r="AI177" i="26"/>
  <c r="AJ177" i="26" s="1"/>
  <c r="U280" i="26"/>
  <c r="AC280" i="26"/>
  <c r="AA278" i="26"/>
  <c r="AI278" i="26"/>
  <c r="AJ278" i="26" s="1"/>
  <c r="S430" i="26"/>
  <c r="S406" i="26"/>
  <c r="AC397" i="26"/>
  <c r="AC388" i="26"/>
  <c r="S382" i="26"/>
  <c r="AC373" i="26"/>
  <c r="AC364" i="26"/>
  <c r="AC349" i="26"/>
  <c r="AC340" i="26"/>
  <c r="AC331" i="26"/>
  <c r="S279" i="26"/>
  <c r="AI279" i="26"/>
  <c r="AJ279" i="26" s="1"/>
  <c r="U389" i="26"/>
  <c r="U365" i="26"/>
  <c r="U341" i="26"/>
  <c r="U322" i="26"/>
  <c r="AC322" i="26"/>
  <c r="U281" i="26"/>
  <c r="AC281" i="26"/>
  <c r="AA242" i="26"/>
  <c r="AI242" i="26"/>
  <c r="AJ242" i="26" s="1"/>
  <c r="AC444" i="26"/>
  <c r="AC420" i="26"/>
  <c r="AC396" i="26"/>
  <c r="AC372" i="26"/>
  <c r="AC348" i="26"/>
  <c r="AC326" i="26"/>
  <c r="AC282" i="26"/>
  <c r="S243" i="26"/>
  <c r="AA243" i="26"/>
  <c r="AI243" i="26"/>
  <c r="AJ243" i="26" s="1"/>
  <c r="AA206" i="26"/>
  <c r="AI206" i="26"/>
  <c r="AJ206" i="26" s="1"/>
  <c r="S206" i="26"/>
  <c r="S304" i="26"/>
  <c r="S303" i="26"/>
  <c r="U262" i="26"/>
  <c r="AC262" i="26"/>
  <c r="S261" i="26"/>
  <c r="AA261" i="26"/>
  <c r="AI261" i="26"/>
  <c r="AJ261" i="26" s="1"/>
  <c r="AA260" i="26"/>
  <c r="AI260" i="26"/>
  <c r="AJ260" i="26" s="1"/>
  <c r="U244" i="26"/>
  <c r="AC244" i="26"/>
  <c r="AA212" i="26"/>
  <c r="AI212" i="26"/>
  <c r="AJ212" i="26" s="1"/>
  <c r="S117" i="26"/>
  <c r="AA117" i="26"/>
  <c r="AI117" i="26"/>
  <c r="AJ117" i="26" s="1"/>
  <c r="S302" i="26"/>
  <c r="U298" i="26"/>
  <c r="AC298" i="26"/>
  <c r="AA297" i="26"/>
  <c r="S244" i="26"/>
  <c r="AA244" i="26"/>
  <c r="AI244" i="26"/>
  <c r="AJ244" i="26" s="1"/>
  <c r="AA224" i="26"/>
  <c r="AI224" i="26"/>
  <c r="AJ224" i="26" s="1"/>
  <c r="S213" i="26"/>
  <c r="AA213" i="26"/>
  <c r="AI213" i="26"/>
  <c r="AJ213" i="26" s="1"/>
  <c r="S159" i="26"/>
  <c r="AA159" i="26"/>
  <c r="AI159" i="26"/>
  <c r="AJ159" i="26" s="1"/>
  <c r="U299" i="26"/>
  <c r="AC299" i="26"/>
  <c r="AA298" i="26"/>
  <c r="AA296" i="26"/>
  <c r="AC264" i="26"/>
  <c r="S262" i="26"/>
  <c r="AI262" i="26"/>
  <c r="AJ262" i="26" s="1"/>
  <c r="AC246" i="26"/>
  <c r="S225" i="26"/>
  <c r="AA225" i="26"/>
  <c r="AI225" i="26"/>
  <c r="AJ225" i="26" s="1"/>
  <c r="AC156" i="26"/>
  <c r="S129" i="26"/>
  <c r="AA129" i="26"/>
  <c r="AI129" i="26"/>
  <c r="AJ129" i="26" s="1"/>
  <c r="AC126" i="26"/>
  <c r="S298" i="26"/>
  <c r="S297" i="26"/>
  <c r="U249" i="26"/>
  <c r="AA236" i="26"/>
  <c r="AI236" i="26"/>
  <c r="AJ236" i="26" s="1"/>
  <c r="AC192" i="26"/>
  <c r="S171" i="26"/>
  <c r="AA171" i="26"/>
  <c r="AI171" i="26"/>
  <c r="AJ171" i="26" s="1"/>
  <c r="S296" i="26"/>
  <c r="U292" i="26"/>
  <c r="AC292" i="26"/>
  <c r="U268" i="26"/>
  <c r="AC268" i="26"/>
  <c r="S267" i="26"/>
  <c r="AA267" i="26"/>
  <c r="AI267" i="26"/>
  <c r="AJ267" i="26" s="1"/>
  <c r="AA266" i="26"/>
  <c r="AI266" i="26"/>
  <c r="AJ266" i="26" s="1"/>
  <c r="U250" i="26"/>
  <c r="AC250" i="26"/>
  <c r="S249" i="26"/>
  <c r="AA249" i="26"/>
  <c r="AI249" i="26"/>
  <c r="AJ249" i="26" s="1"/>
  <c r="AA248" i="26"/>
  <c r="AI248" i="26"/>
  <c r="AJ248" i="26" s="1"/>
  <c r="S237" i="26"/>
  <c r="AA237" i="26"/>
  <c r="AI237" i="26"/>
  <c r="AJ237" i="26" s="1"/>
  <c r="AC216" i="26"/>
  <c r="AC198" i="26"/>
  <c r="AA194" i="26"/>
  <c r="AI194" i="26"/>
  <c r="AJ194" i="26" s="1"/>
  <c r="S141" i="26"/>
  <c r="AA141" i="26"/>
  <c r="AI141" i="26"/>
  <c r="AJ141" i="26" s="1"/>
  <c r="AC138" i="26"/>
  <c r="U293" i="26"/>
  <c r="AC293" i="26"/>
  <c r="AC270" i="26"/>
  <c r="U269" i="26"/>
  <c r="AC269" i="26"/>
  <c r="AA200" i="26"/>
  <c r="AI200" i="26"/>
  <c r="AJ200" i="26" s="1"/>
  <c r="S195" i="26"/>
  <c r="AA195" i="26"/>
  <c r="AI195" i="26"/>
  <c r="AJ195" i="26" s="1"/>
  <c r="AA188" i="26"/>
  <c r="AI188" i="26"/>
  <c r="AJ188" i="26" s="1"/>
  <c r="S268" i="26"/>
  <c r="AI268" i="26"/>
  <c r="AJ268" i="26" s="1"/>
  <c r="S250" i="26"/>
  <c r="AI250" i="26"/>
  <c r="AJ250" i="26" s="1"/>
  <c r="U238" i="26"/>
  <c r="AC238" i="26"/>
  <c r="AA218" i="26"/>
  <c r="AI218" i="26"/>
  <c r="AJ218" i="26" s="1"/>
  <c r="S201" i="26"/>
  <c r="AA201" i="26"/>
  <c r="AI201" i="26"/>
  <c r="AJ201" i="26" s="1"/>
  <c r="S189" i="26"/>
  <c r="AA189" i="26"/>
  <c r="AI189" i="26"/>
  <c r="AJ189" i="26" s="1"/>
  <c r="S153" i="26"/>
  <c r="AA153" i="26"/>
  <c r="AI153" i="26"/>
  <c r="AJ153" i="26" s="1"/>
  <c r="AC150" i="26"/>
  <c r="S123" i="26"/>
  <c r="AA123" i="26"/>
  <c r="AI123" i="26"/>
  <c r="AJ123" i="26" s="1"/>
  <c r="AC120" i="26"/>
  <c r="AC263" i="26"/>
  <c r="AC257" i="26"/>
  <c r="AC251" i="26"/>
  <c r="AC245" i="26"/>
  <c r="AC239" i="26"/>
  <c r="AI238" i="26"/>
  <c r="AJ238" i="26" s="1"/>
  <c r="AC233" i="26"/>
  <c r="AI232" i="26"/>
  <c r="AJ232" i="26" s="1"/>
  <c r="AC227" i="26"/>
  <c r="AI226" i="26"/>
  <c r="AJ226" i="26" s="1"/>
  <c r="AC221" i="26"/>
  <c r="AI220" i="26"/>
  <c r="AJ220" i="26" s="1"/>
  <c r="AC215" i="26"/>
  <c r="AI214" i="26"/>
  <c r="AJ214" i="26" s="1"/>
  <c r="AI208" i="26"/>
  <c r="AJ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H14" i="26"/>
  <c r="AC14" i="26" s="1"/>
  <c r="AK14" i="26"/>
  <c r="AB7" i="26"/>
  <c r="AN136" i="15"/>
  <c r="AN129" i="15"/>
  <c r="AN125" i="15"/>
  <c r="AN120" i="15"/>
  <c r="AN116" i="15"/>
  <c r="AN112" i="15"/>
  <c r="Q30" i="15"/>
  <c r="Q28" i="15"/>
  <c r="Q26" i="15" s="1"/>
  <c r="AK113" i="26" l="1"/>
  <c r="AK112" i="26"/>
  <c r="AK111" i="26"/>
  <c r="AK110" i="26"/>
  <c r="AK109" i="26"/>
  <c r="AK108" i="26"/>
  <c r="AK107" i="26"/>
  <c r="AK106" i="26"/>
  <c r="AK105" i="26"/>
  <c r="AK104" i="26"/>
  <c r="AK103" i="26"/>
  <c r="AK102" i="26"/>
  <c r="AK101" i="26"/>
  <c r="AK100" i="26"/>
  <c r="AK99" i="26"/>
  <c r="AK98" i="26"/>
  <c r="AK97" i="26"/>
  <c r="AK96" i="26"/>
  <c r="AK95" i="26"/>
  <c r="AK94" i="26"/>
  <c r="AK93" i="26"/>
  <c r="AK92" i="26"/>
  <c r="AK91" i="26"/>
  <c r="AK90" i="26"/>
  <c r="AK89" i="26"/>
  <c r="AK88" i="26"/>
  <c r="AK87" i="26"/>
  <c r="AK86" i="26"/>
  <c r="AK85" i="26"/>
  <c r="AK84" i="26"/>
  <c r="AK83" i="26"/>
  <c r="AK82" i="26"/>
  <c r="AK81" i="26"/>
  <c r="AK80" i="26"/>
  <c r="AK79" i="26"/>
  <c r="AK78" i="26"/>
  <c r="AK77" i="26"/>
  <c r="AK76" i="26"/>
  <c r="AK75" i="26"/>
  <c r="AK74" i="26"/>
  <c r="AK73" i="26"/>
  <c r="AK72" i="26"/>
  <c r="AK71" i="26"/>
  <c r="AK70" i="26"/>
  <c r="AK69" i="26"/>
  <c r="AK68" i="26"/>
  <c r="AK67" i="26"/>
  <c r="AK66" i="26"/>
  <c r="AK65" i="26"/>
  <c r="AK64" i="26"/>
  <c r="AK63" i="26"/>
  <c r="AK62" i="26"/>
  <c r="AK61" i="26"/>
  <c r="AK60" i="26"/>
  <c r="AK59" i="26"/>
  <c r="AK58" i="26"/>
  <c r="AK57" i="26"/>
  <c r="AK56" i="26"/>
  <c r="AK55" i="26"/>
  <c r="AK54" i="26"/>
  <c r="AK53" i="26"/>
  <c r="AK52" i="26"/>
  <c r="AK51" i="26"/>
  <c r="AK50" i="26"/>
  <c r="AK49" i="26"/>
  <c r="AK48" i="26"/>
  <c r="AK47" i="26"/>
  <c r="AK46" i="26"/>
  <c r="AK45" i="26"/>
  <c r="AK44" i="26"/>
  <c r="AK43" i="26"/>
  <c r="AK42" i="26"/>
  <c r="AK41" i="26"/>
  <c r="AK40" i="26"/>
  <c r="AK39" i="26"/>
  <c r="AK38" i="26"/>
  <c r="AK37" i="26"/>
  <c r="AK36" i="26"/>
  <c r="AK35" i="26"/>
  <c r="AK34" i="26"/>
  <c r="AK33" i="26"/>
  <c r="AK32" i="26"/>
  <c r="AK31" i="26"/>
  <c r="AK30" i="26"/>
  <c r="AK29" i="26"/>
  <c r="AK28" i="26"/>
  <c r="AK27" i="26"/>
  <c r="AK26" i="26"/>
  <c r="AK25" i="26"/>
  <c r="AK24" i="26"/>
  <c r="AK23" i="26"/>
  <c r="AK22" i="26"/>
  <c r="AK21" i="26"/>
  <c r="AK20" i="26"/>
  <c r="AK19" i="26"/>
  <c r="AK18" i="26"/>
  <c r="AK17" i="26"/>
  <c r="AK16" i="26"/>
  <c r="AK15" i="26"/>
  <c r="AB8" i="26" l="1"/>
  <c r="AC7" i="26" s="1"/>
  <c r="AD1" i="26" l="1"/>
  <c r="N16" i="26" l="1"/>
  <c r="AA16" i="26" s="1"/>
  <c r="N17" i="26"/>
  <c r="AA17" i="26" s="1"/>
  <c r="N18" i="26"/>
  <c r="AA18" i="26" s="1"/>
  <c r="N19" i="26"/>
  <c r="N20" i="26"/>
  <c r="N21" i="26"/>
  <c r="AA21" i="26" s="1"/>
  <c r="N22" i="26"/>
  <c r="AI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H15" i="26"/>
  <c r="AH16" i="26"/>
  <c r="AH17" i="26"/>
  <c r="AH18" i="26"/>
  <c r="AC18" i="26" s="1"/>
  <c r="AH19" i="26"/>
  <c r="AH20" i="26"/>
  <c r="AH21" i="26"/>
  <c r="AH22" i="26"/>
  <c r="U22" i="26" s="1"/>
  <c r="AH23" i="26"/>
  <c r="U23" i="26" s="1"/>
  <c r="AH24" i="26"/>
  <c r="U24" i="26" s="1"/>
  <c r="AH25" i="26"/>
  <c r="U25" i="26" s="1"/>
  <c r="AH26" i="26"/>
  <c r="U26" i="26" s="1"/>
  <c r="AH27" i="26"/>
  <c r="U27" i="26" s="1"/>
  <c r="AH28" i="26"/>
  <c r="U28" i="26" s="1"/>
  <c r="AH29" i="26"/>
  <c r="U29" i="26" s="1"/>
  <c r="AH30" i="26"/>
  <c r="U30" i="26" s="1"/>
  <c r="AH31" i="26"/>
  <c r="U31" i="26" s="1"/>
  <c r="AH32" i="26"/>
  <c r="U32" i="26" s="1"/>
  <c r="AH33" i="26"/>
  <c r="U33" i="26" s="1"/>
  <c r="AH34" i="26"/>
  <c r="U34" i="26" s="1"/>
  <c r="AH35" i="26"/>
  <c r="U35" i="26" s="1"/>
  <c r="AH36" i="26"/>
  <c r="U36" i="26" s="1"/>
  <c r="AH37" i="26"/>
  <c r="U37" i="26" s="1"/>
  <c r="AH38" i="26"/>
  <c r="U38" i="26" s="1"/>
  <c r="AH39" i="26"/>
  <c r="U39" i="26" s="1"/>
  <c r="AH40" i="26"/>
  <c r="U40" i="26" s="1"/>
  <c r="AH41" i="26"/>
  <c r="U41" i="26" s="1"/>
  <c r="AH42" i="26"/>
  <c r="U42" i="26" s="1"/>
  <c r="AH43" i="26"/>
  <c r="U43" i="26" s="1"/>
  <c r="AH44" i="26"/>
  <c r="U44" i="26" s="1"/>
  <c r="AH45" i="26"/>
  <c r="U45" i="26" s="1"/>
  <c r="AH46" i="26"/>
  <c r="U46" i="26" s="1"/>
  <c r="AH47" i="26"/>
  <c r="U47" i="26" s="1"/>
  <c r="AH48" i="26"/>
  <c r="U48" i="26" s="1"/>
  <c r="AH49" i="26"/>
  <c r="U49" i="26" s="1"/>
  <c r="AH50" i="26"/>
  <c r="U50" i="26" s="1"/>
  <c r="AH51" i="26"/>
  <c r="U51" i="26" s="1"/>
  <c r="AH52" i="26"/>
  <c r="U52" i="26" s="1"/>
  <c r="AH53" i="26"/>
  <c r="U53" i="26" s="1"/>
  <c r="AH54" i="26"/>
  <c r="U54" i="26" s="1"/>
  <c r="AH55" i="26"/>
  <c r="U55" i="26" s="1"/>
  <c r="AH56" i="26"/>
  <c r="U56" i="26" s="1"/>
  <c r="AH57" i="26"/>
  <c r="U57" i="26" s="1"/>
  <c r="AH58" i="26"/>
  <c r="U58" i="26" s="1"/>
  <c r="AH59" i="26"/>
  <c r="U59" i="26" s="1"/>
  <c r="AH60" i="26"/>
  <c r="U60" i="26" s="1"/>
  <c r="AH61" i="26"/>
  <c r="U61" i="26" s="1"/>
  <c r="AH62" i="26"/>
  <c r="U62" i="26" s="1"/>
  <c r="AH63" i="26"/>
  <c r="U63" i="26" s="1"/>
  <c r="AH64" i="26"/>
  <c r="U64" i="26" s="1"/>
  <c r="AH65" i="26"/>
  <c r="U65" i="26" s="1"/>
  <c r="AH66" i="26"/>
  <c r="U66" i="26" s="1"/>
  <c r="AH67" i="26"/>
  <c r="U67" i="26" s="1"/>
  <c r="AH68" i="26"/>
  <c r="U68" i="26" s="1"/>
  <c r="AH69" i="26"/>
  <c r="U69" i="26" s="1"/>
  <c r="AH70" i="26"/>
  <c r="U70" i="26" s="1"/>
  <c r="AH71" i="26"/>
  <c r="U71" i="26" s="1"/>
  <c r="AH72" i="26"/>
  <c r="U72" i="26" s="1"/>
  <c r="AH73" i="26"/>
  <c r="U73" i="26" s="1"/>
  <c r="AH74" i="26"/>
  <c r="U74" i="26" s="1"/>
  <c r="AH75" i="26"/>
  <c r="U75" i="26" s="1"/>
  <c r="AH76" i="26"/>
  <c r="U76" i="26" s="1"/>
  <c r="AH77" i="26"/>
  <c r="U77" i="26" s="1"/>
  <c r="AH78" i="26"/>
  <c r="U78" i="26" s="1"/>
  <c r="AH79" i="26"/>
  <c r="U79" i="26" s="1"/>
  <c r="AH80" i="26"/>
  <c r="U80" i="26" s="1"/>
  <c r="AH81" i="26"/>
  <c r="U81" i="26" s="1"/>
  <c r="AH82" i="26"/>
  <c r="U82" i="26" s="1"/>
  <c r="AH83" i="26"/>
  <c r="U83" i="26" s="1"/>
  <c r="AH84" i="26"/>
  <c r="U84" i="26" s="1"/>
  <c r="AH85" i="26"/>
  <c r="U85" i="26" s="1"/>
  <c r="AH86" i="26"/>
  <c r="U86" i="26" s="1"/>
  <c r="AH87" i="26"/>
  <c r="U87" i="26" s="1"/>
  <c r="AH88" i="26"/>
  <c r="U88" i="26" s="1"/>
  <c r="AH89" i="26"/>
  <c r="U89" i="26" s="1"/>
  <c r="AH90" i="26"/>
  <c r="U90" i="26" s="1"/>
  <c r="AH91" i="26"/>
  <c r="U91" i="26" s="1"/>
  <c r="AH92" i="26"/>
  <c r="U92" i="26" s="1"/>
  <c r="AH93" i="26"/>
  <c r="U93" i="26" s="1"/>
  <c r="AH94" i="26"/>
  <c r="U94" i="26" s="1"/>
  <c r="AH95" i="26"/>
  <c r="U95" i="26" s="1"/>
  <c r="AH96" i="26"/>
  <c r="U96" i="26" s="1"/>
  <c r="AH97" i="26"/>
  <c r="U97" i="26" s="1"/>
  <c r="AH98" i="26"/>
  <c r="U98" i="26" s="1"/>
  <c r="AH99" i="26"/>
  <c r="U99" i="26" s="1"/>
  <c r="AH100" i="26"/>
  <c r="U100" i="26" s="1"/>
  <c r="AH101" i="26"/>
  <c r="U101" i="26" s="1"/>
  <c r="AH102" i="26"/>
  <c r="U102" i="26" s="1"/>
  <c r="AH103" i="26"/>
  <c r="U103" i="26" s="1"/>
  <c r="AH104" i="26"/>
  <c r="U104" i="26" s="1"/>
  <c r="AH105" i="26"/>
  <c r="U105" i="26" s="1"/>
  <c r="AH106" i="26"/>
  <c r="U106" i="26" s="1"/>
  <c r="AH107" i="26"/>
  <c r="U107" i="26" s="1"/>
  <c r="AH108" i="26"/>
  <c r="U108" i="26" s="1"/>
  <c r="AH109" i="26"/>
  <c r="U109" i="26" s="1"/>
  <c r="AH110" i="26"/>
  <c r="U110" i="26" s="1"/>
  <c r="AH111" i="26"/>
  <c r="U111" i="26" s="1"/>
  <c r="AH112" i="26"/>
  <c r="U112" i="26" s="1"/>
  <c r="AH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I104" i="26"/>
  <c r="AJ104" i="26" s="1"/>
  <c r="AA76" i="26"/>
  <c r="AI76" i="26"/>
  <c r="AJ76" i="26" s="1"/>
  <c r="AA68" i="26"/>
  <c r="AI68" i="26"/>
  <c r="AJ68" i="26" s="1"/>
  <c r="AI113" i="26"/>
  <c r="AJ113" i="26" s="1"/>
  <c r="AA113" i="26"/>
  <c r="AA109" i="26"/>
  <c r="AI109" i="26"/>
  <c r="AJ109" i="26" s="1"/>
  <c r="AI105" i="26"/>
  <c r="AJ105" i="26" s="1"/>
  <c r="AA105" i="26"/>
  <c r="AA101" i="26"/>
  <c r="AI101" i="26"/>
  <c r="AJ101" i="26" s="1"/>
  <c r="AI97" i="26"/>
  <c r="AJ97" i="26" s="1"/>
  <c r="AA97" i="26"/>
  <c r="AA93" i="26"/>
  <c r="AI93" i="26"/>
  <c r="AJ93" i="26" s="1"/>
  <c r="AI89" i="26"/>
  <c r="AJ89" i="26" s="1"/>
  <c r="AA89" i="26"/>
  <c r="AA85" i="26"/>
  <c r="AI85" i="26"/>
  <c r="AJ85" i="26" s="1"/>
  <c r="AI81" i="26"/>
  <c r="AJ81" i="26" s="1"/>
  <c r="AA81" i="26"/>
  <c r="AA77" i="26"/>
  <c r="AI77" i="26"/>
  <c r="AJ77" i="26" s="1"/>
  <c r="AI73" i="26"/>
  <c r="AJ73" i="26" s="1"/>
  <c r="AA73" i="26"/>
  <c r="AA69" i="26"/>
  <c r="AI69" i="26"/>
  <c r="AJ69" i="26" s="1"/>
  <c r="AI65" i="26"/>
  <c r="AJ65" i="26" s="1"/>
  <c r="AA65" i="26"/>
  <c r="AA96" i="26"/>
  <c r="AI96" i="26"/>
  <c r="AJ96" i="26" s="1"/>
  <c r="AA88" i="26"/>
  <c r="AI88" i="26"/>
  <c r="AJ88" i="26" s="1"/>
  <c r="AA80" i="26"/>
  <c r="AI80" i="26"/>
  <c r="AJ80" i="26" s="1"/>
  <c r="AI74" i="26"/>
  <c r="AJ74" i="26" s="1"/>
  <c r="AA74" i="26"/>
  <c r="AA62" i="26"/>
  <c r="AI62" i="26"/>
  <c r="AJ62" i="26" s="1"/>
  <c r="AA112" i="26"/>
  <c r="AI112" i="26"/>
  <c r="AJ112" i="26" s="1"/>
  <c r="AI92" i="26"/>
  <c r="AJ92" i="26" s="1"/>
  <c r="AA92" i="26"/>
  <c r="AA84" i="26"/>
  <c r="AI84" i="26"/>
  <c r="AJ84" i="26" s="1"/>
  <c r="AA64" i="26"/>
  <c r="AI64" i="26"/>
  <c r="AJ64" i="26" s="1"/>
  <c r="AA110" i="26"/>
  <c r="AI110" i="26"/>
  <c r="AJ110" i="26" s="1"/>
  <c r="AI106" i="26"/>
  <c r="AJ106" i="26" s="1"/>
  <c r="AA106" i="26"/>
  <c r="AA86" i="26"/>
  <c r="AI86" i="26"/>
  <c r="AJ86" i="26" s="1"/>
  <c r="AI82" i="26"/>
  <c r="AJ82" i="26" s="1"/>
  <c r="AA82" i="26"/>
  <c r="AA70" i="26"/>
  <c r="AI70" i="26"/>
  <c r="AJ70" i="26" s="1"/>
  <c r="AA108" i="26"/>
  <c r="AI108" i="26"/>
  <c r="AJ108" i="26" s="1"/>
  <c r="AA72" i="26"/>
  <c r="AI72" i="26"/>
  <c r="AJ72" i="26" s="1"/>
  <c r="AA94" i="26"/>
  <c r="AI94" i="26"/>
  <c r="AJ94" i="26" s="1"/>
  <c r="AI90" i="26"/>
  <c r="AJ90" i="26" s="1"/>
  <c r="AA90" i="26"/>
  <c r="AA111" i="26"/>
  <c r="AI111" i="26"/>
  <c r="AJ111" i="26" s="1"/>
  <c r="AA107" i="26"/>
  <c r="AI107" i="26"/>
  <c r="AJ107" i="26" s="1"/>
  <c r="AA103" i="26"/>
  <c r="AI103" i="26"/>
  <c r="AJ103" i="26" s="1"/>
  <c r="AA99" i="26"/>
  <c r="AI99" i="26"/>
  <c r="AJ99" i="26" s="1"/>
  <c r="AA95" i="26"/>
  <c r="AI95" i="26"/>
  <c r="AJ95" i="26" s="1"/>
  <c r="AA91" i="26"/>
  <c r="AI91" i="26"/>
  <c r="AJ91" i="26" s="1"/>
  <c r="AA87" i="26"/>
  <c r="AI87" i="26"/>
  <c r="AJ87" i="26" s="1"/>
  <c r="AA83" i="26"/>
  <c r="AI83" i="26"/>
  <c r="AJ83" i="26" s="1"/>
  <c r="AA79" i="26"/>
  <c r="AI79" i="26"/>
  <c r="AJ79" i="26" s="1"/>
  <c r="AA75" i="26"/>
  <c r="AI75" i="26"/>
  <c r="AJ75" i="26" s="1"/>
  <c r="AA71" i="26"/>
  <c r="AI71" i="26"/>
  <c r="AJ71" i="26" s="1"/>
  <c r="AA67" i="26"/>
  <c r="AI67" i="26"/>
  <c r="AJ67" i="26" s="1"/>
  <c r="AA63" i="26"/>
  <c r="AI63" i="26"/>
  <c r="AJ63" i="26" s="1"/>
  <c r="AA100" i="26"/>
  <c r="AI100" i="26"/>
  <c r="AJ100" i="26" s="1"/>
  <c r="AA102" i="26"/>
  <c r="AI102" i="26"/>
  <c r="AJ102" i="26" s="1"/>
  <c r="AI98" i="26"/>
  <c r="AJ98" i="26" s="1"/>
  <c r="AA98" i="26"/>
  <c r="AA78" i="26"/>
  <c r="AI78" i="26"/>
  <c r="AJ78" i="26" s="1"/>
  <c r="AI66" i="26"/>
  <c r="AJ66" i="26" s="1"/>
  <c r="AA66" i="26"/>
  <c r="AI52" i="26"/>
  <c r="AJ52" i="26" s="1"/>
  <c r="AA52" i="26"/>
  <c r="AA48" i="26"/>
  <c r="AI48" i="26"/>
  <c r="AJ48" i="26" s="1"/>
  <c r="AA44" i="26"/>
  <c r="AI44" i="26"/>
  <c r="AJ44" i="26" s="1"/>
  <c r="AA40" i="26"/>
  <c r="AI40" i="26"/>
  <c r="AJ40" i="26" s="1"/>
  <c r="AA36" i="26"/>
  <c r="AI36" i="26"/>
  <c r="AJ36" i="26" s="1"/>
  <c r="AA32" i="26"/>
  <c r="AI32" i="26"/>
  <c r="AJ32" i="26" s="1"/>
  <c r="AI28" i="26"/>
  <c r="AJ28" i="26" s="1"/>
  <c r="AA28" i="26"/>
  <c r="AI37" i="26"/>
  <c r="AJ37" i="26" s="1"/>
  <c r="AA37" i="26"/>
  <c r="AI29" i="26"/>
  <c r="AJ29" i="26" s="1"/>
  <c r="AA29" i="26"/>
  <c r="AA57" i="26"/>
  <c r="AI57" i="26"/>
  <c r="AJ57" i="26" s="1"/>
  <c r="AA33" i="26"/>
  <c r="AI33" i="26"/>
  <c r="AJ33" i="26" s="1"/>
  <c r="AA50" i="26"/>
  <c r="AI50" i="26"/>
  <c r="AJ50" i="26" s="1"/>
  <c r="AA42" i="26"/>
  <c r="AI42" i="26"/>
  <c r="AJ42" i="26" s="1"/>
  <c r="AA34" i="26"/>
  <c r="AI34" i="26"/>
  <c r="AJ34" i="26" s="1"/>
  <c r="AI30" i="26"/>
  <c r="AJ30" i="26" s="1"/>
  <c r="AA30" i="26"/>
  <c r="AI61" i="26"/>
  <c r="AJ61" i="26" s="1"/>
  <c r="AA61" i="26"/>
  <c r="AA49" i="26"/>
  <c r="AI49" i="26"/>
  <c r="AJ49" i="26" s="1"/>
  <c r="AI54" i="26"/>
  <c r="AJ54" i="26" s="1"/>
  <c r="AA54" i="26"/>
  <c r="AI46" i="26"/>
  <c r="AJ46" i="26" s="1"/>
  <c r="AA46" i="26"/>
  <c r="AA38" i="26"/>
  <c r="AI38" i="26"/>
  <c r="AJ38" i="26" s="1"/>
  <c r="AA26" i="26"/>
  <c r="AI26" i="26"/>
  <c r="AJ26" i="26" s="1"/>
  <c r="AA56" i="26"/>
  <c r="AI56" i="26"/>
  <c r="AJ56" i="26" s="1"/>
  <c r="AI53" i="26"/>
  <c r="AJ53" i="26" s="1"/>
  <c r="AA53" i="26"/>
  <c r="AA41" i="26"/>
  <c r="AI41" i="26"/>
  <c r="AJ41" i="26" s="1"/>
  <c r="AA58" i="26"/>
  <c r="AI58" i="26"/>
  <c r="AJ58" i="26" s="1"/>
  <c r="AA59" i="26"/>
  <c r="AI59" i="26"/>
  <c r="AJ59" i="26" s="1"/>
  <c r="AA47" i="26"/>
  <c r="AI47" i="26"/>
  <c r="AJ47" i="26" s="1"/>
  <c r="AA39" i="26"/>
  <c r="AI39" i="26"/>
  <c r="AJ39" i="26" s="1"/>
  <c r="AA31" i="26"/>
  <c r="AI31" i="26"/>
  <c r="AJ31" i="26" s="1"/>
  <c r="AI60" i="26"/>
  <c r="AJ60" i="26" s="1"/>
  <c r="AA60" i="26"/>
  <c r="AI45" i="26"/>
  <c r="AJ45" i="26" s="1"/>
  <c r="AA45" i="26"/>
  <c r="AA55" i="26"/>
  <c r="AI55" i="26"/>
  <c r="AJ55" i="26" s="1"/>
  <c r="AA51" i="26"/>
  <c r="AI51" i="26"/>
  <c r="AJ51" i="26" s="1"/>
  <c r="AA43" i="26"/>
  <c r="AI43" i="26"/>
  <c r="AJ43" i="26" s="1"/>
  <c r="AA35" i="26"/>
  <c r="AI35" i="26"/>
  <c r="AJ35" i="26" s="1"/>
  <c r="AA27" i="26"/>
  <c r="AI27" i="26"/>
  <c r="AJ27" i="26" s="1"/>
  <c r="AA24" i="26"/>
  <c r="AI24" i="26"/>
  <c r="AJ24" i="26" s="1"/>
  <c r="AA22" i="26"/>
  <c r="AJ22" i="26"/>
  <c r="AA25" i="26"/>
  <c r="AI25" i="26"/>
  <c r="AJ25" i="26" s="1"/>
  <c r="AA23" i="26"/>
  <c r="AI23" i="26"/>
  <c r="AJ23" i="26" s="1"/>
  <c r="AI21" i="26"/>
  <c r="AJ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I14" i="26"/>
  <c r="AJ14" i="26" s="1"/>
  <c r="AI19" i="26"/>
  <c r="AJ19" i="26" s="1"/>
  <c r="AI16" i="26"/>
  <c r="AJ16" i="26" s="1"/>
  <c r="AI15" i="26"/>
  <c r="AJ15" i="26" s="1"/>
  <c r="AI18" i="26"/>
  <c r="AJ18" i="26" s="1"/>
  <c r="AI17" i="26"/>
  <c r="AJ17" i="26" s="1"/>
  <c r="AI20" i="26"/>
  <c r="AJ20" i="26" s="1"/>
  <c r="S18" i="26"/>
  <c r="U18" i="26"/>
  <c r="S17" i="26"/>
  <c r="S16" i="26"/>
  <c r="N7" i="26" l="1"/>
  <c r="T54" i="15" s="1"/>
  <c r="N6" i="26"/>
  <c r="T49" i="15" s="1"/>
  <c r="AB6" i="26"/>
  <c r="AN51" i="15" s="1"/>
  <c r="S92" i="15"/>
  <c r="AB55" i="15" l="1"/>
  <c r="AH55" i="15" s="1"/>
  <c r="AH54" i="15"/>
  <c r="AC5" i="26"/>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3" i="15" l="1"/>
  <c r="L13" i="15"/>
  <c r="H12" i="15"/>
  <c r="H11" i="15"/>
  <c r="H9" i="15"/>
  <c r="H10" i="15"/>
  <c r="H6" i="15"/>
  <c r="H7" i="15"/>
  <c r="AK103" i="15" l="1"/>
  <c r="S82" i="15"/>
  <c r="AK48" i="15"/>
  <c r="AA50" i="15"/>
  <c r="T70" i="15"/>
  <c r="AK94" i="15"/>
  <c r="AK165" i="15"/>
  <c r="T64" i="15"/>
  <c r="AK164" i="15" s="1"/>
  <c r="AK145" i="15"/>
  <c r="AE20" i="15"/>
  <c r="AK158" i="15" s="1"/>
  <c r="AK53" i="15"/>
  <c r="AK163" i="15" s="1"/>
  <c r="Y26" i="15"/>
  <c r="AK159" i="15" s="1"/>
  <c r="AK167" i="15"/>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Administrator</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 ref="Q14" authorId="1" shapeId="0" xr:uid="{3EEB6401-D4B9-468A-A2E7-E9A9054A73C4}">
      <text>
        <r>
          <rPr>
            <b/>
            <sz val="9"/>
            <color indexed="81"/>
            <rFont val="MS P ゴシック"/>
            <family val="3"/>
            <charset val="128"/>
          </rPr>
          <t>R7.5月請求分～R8.4月請求分の請求額を正しく記入してください。</t>
        </r>
        <r>
          <rPr>
            <sz val="9"/>
            <color indexed="81"/>
            <rFont val="MS P ゴシック"/>
            <family val="3"/>
            <charset val="128"/>
          </rPr>
          <t>なお、本加算の返還が生じている場合は、返還額を加味した金額としてください。ただし、R7.5月請求分～R8.4月請求分により調整が済んでいない返還分（R8.6月請求分以降で調整、または未調整）については、この欄の金額には反映させず、右端の「令和8年6月以降に調整した返還額」欄に当該返還額を記入してください。</t>
        </r>
      </text>
    </comment>
  </commentList>
</comments>
</file>

<file path=xl/sharedStrings.xml><?xml version="1.0" encoding="utf-8"?>
<sst xmlns="http://schemas.openxmlformats.org/spreadsheetml/2006/main" count="4392" uniqueCount="2159">
  <si>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</si>
  <si>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</si>
  <si>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</si>
  <si>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</si>
  <si>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</si>
  <si>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</si>
  <si>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</si>
  <si>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</si>
  <si>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</si>
  <si>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法人住所</t>
    <rPh sb="0" eb="2">
      <t>ホウジン</t>
    </rPh>
    <rPh sb="2" eb="4">
      <t>ジュウショ</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</si>
  <si>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</si>
  <si>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</si>
  <si>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</si>
  <si>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</si>
  <si>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</si>
  <si>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</si>
  <si>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</si>
  <si>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</si>
  <si>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</si>
  <si>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</si>
  <si>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</si>
  <si>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</si>
  <si>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</si>
  <si>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</si>
  <si>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</si>
  <si>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</si>
  <si>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</si>
  <si>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</si>
  <si>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</si>
  <si>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</si>
  <si>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</si>
  <si>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</si>
  <si>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</si>
  <si>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</si>
  <si>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</si>
  <si>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</si>
  <si>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</si>
  <si>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</si>
  <si>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</si>
  <si>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</si>
  <si>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</si>
  <si>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</si>
  <si>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</si>
  <si>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</si>
  <si>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</si>
  <si>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</si>
  <si>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</si>
  <si>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</si>
  <si>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</si>
  <si>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</si>
  <si>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</si>
  <si>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</si>
  <si>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</si>
  <si>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</si>
  <si>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</si>
  <si>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</si>
  <si>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</si>
  <si>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</si>
  <si>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</si>
  <si>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</si>
  <si>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</si>
  <si>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</si>
  <si>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</si>
  <si>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</si>
  <si>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</si>
  <si>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</si>
  <si>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</si>
  <si>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</si>
  <si>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</si>
  <si>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</si>
  <si>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その他（</t>
    <rPh sb="2" eb="3">
      <t>タ</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</si>
  <si>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</si>
  <si>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</si>
  <si>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</si>
  <si>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</si>
  <si>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</si>
  <si>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</si>
  <si>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</si>
  <si>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</si>
  <si>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</si>
  <si>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</si>
  <si>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</si>
  <si>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</si>
  <si>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</si>
  <si>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</si>
  <si>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</si>
  <si>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</si>
  <si>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</si>
  <si>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</si>
  <si>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</si>
  <si>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</si>
  <si>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</si>
  <si>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</si>
  <si>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</si>
  <si>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</si>
  <si>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</si>
  <si>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</si>
  <si>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</si>
  <si>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</si>
  <si>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</si>
  <si>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</si>
  <si>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</si>
  <si>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</si>
  <si>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</si>
  <si>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</si>
  <si>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</si>
  <si>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</si>
  <si>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</si>
  <si>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</si>
  <si>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</si>
  <si>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</si>
  <si>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</si>
  <si>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</si>
  <si>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</si>
  <si>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</si>
  <si>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</si>
  <si>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</si>
  <si>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</si>
  <si>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</si>
  <si>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</si>
  <si>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</si>
  <si>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</si>
  <si>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</si>
  <si>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</si>
  <si>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</si>
  <si>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</si>
  <si>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</si>
  <si>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</si>
  <si>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</si>
  <si>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</si>
  <si>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</si>
  <si>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</si>
  <si>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</si>
  <si>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</si>
  <si>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</si>
  <si>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</si>
  <si>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</si>
  <si>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</si>
  <si>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</si>
  <si>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</si>
  <si>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</si>
  <si>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</si>
  <si>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</si>
  <si>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</si>
  <si>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</si>
  <si>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</si>
  <si>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</si>
  <si>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</si>
  <si>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</si>
  <si>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</si>
  <si>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</si>
  <si>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</si>
  <si>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</si>
  <si>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</si>
  <si>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</si>
  <si>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</si>
  <si>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</si>
  <si>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</si>
  <si>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</si>
  <si>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</si>
  <si>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</si>
  <si>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</si>
  <si>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</si>
  <si>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</si>
  <si>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</si>
  <si>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</si>
  <si>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</si>
  <si>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</si>
  <si>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</si>
  <si>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</si>
  <si>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</si>
  <si>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</si>
  <si>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</si>
  <si>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</si>
  <si>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</si>
  <si>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</si>
  <si>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</si>
  <si>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</si>
  <si>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</si>
  <si>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</si>
  <si>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</si>
  <si>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</si>
  <si>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</si>
  <si>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</si>
  <si>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</si>
  <si>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</si>
  <si>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</si>
  <si>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</si>
  <si>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</si>
  <si>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</si>
  <si>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</si>
  <si>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</si>
  <si>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</si>
  <si>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</si>
  <si>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</si>
  <si>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</si>
  <si>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</si>
  <si>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</si>
  <si>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</si>
  <si>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</si>
  <si>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</si>
  <si>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</si>
  <si>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</si>
  <si>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</si>
  <si>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</si>
  <si>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</si>
  <si>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</si>
  <si>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</si>
  <si>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</si>
  <si>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</si>
  <si>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</si>
  <si>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</si>
  <si>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</si>
  <si>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</si>
  <si>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</si>
  <si>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</si>
  <si>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</si>
  <si>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</si>
  <si>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</si>
  <si>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</si>
  <si>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</si>
  <si>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</si>
  <si>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</si>
  <si>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</si>
  <si>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</si>
  <si>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</si>
  <si>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</si>
  <si>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</si>
  <si>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</si>
  <si>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</si>
  <si>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</si>
  <si>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</si>
  <si>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</si>
  <si>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</si>
  <si>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</si>
  <si>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</si>
  <si>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</si>
  <si>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</si>
  <si>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</si>
  <si>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</si>
  <si>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</si>
  <si>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</si>
  <si>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</si>
  <si>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</si>
  <si>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</si>
  <si>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</si>
  <si>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</si>
  <si>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</si>
  <si>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</si>
  <si>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</si>
  <si>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</si>
  <si>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</si>
  <si>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</si>
  <si>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</si>
  <si>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</si>
  <si>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</si>
  <si>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</si>
  <si>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</si>
  <si>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</si>
  <si>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</si>
  <si>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</si>
  <si>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</si>
  <si>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</si>
  <si>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</si>
  <si>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</si>
  <si>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</si>
  <si>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</si>
  <si>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</si>
  <si>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</si>
  <si>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</si>
  <si>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</si>
  <si>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</si>
  <si>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</si>
  <si>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</si>
  <si>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</si>
  <si>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</si>
  <si>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</si>
  <si>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</si>
  <si>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</si>
  <si>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</si>
  <si>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</si>
  <si>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</si>
  <si>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</si>
  <si>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</si>
  <si>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</si>
  <si>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</si>
  <si>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</si>
  <si>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</si>
  <si>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</si>
  <si>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</si>
  <si>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</si>
  <si>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</si>
  <si>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</si>
  <si>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</si>
  <si>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</si>
  <si>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</si>
  <si>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</si>
  <si>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</si>
  <si>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</si>
  <si>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</si>
  <si>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</si>
  <si>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</si>
  <si>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</si>
  <si>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</si>
  <si>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</si>
  <si>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</si>
  <si>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</si>
  <si>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</si>
  <si>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</si>
  <si>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</si>
  <si>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</si>
  <si>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</si>
  <si>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</si>
  <si>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</si>
  <si>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</si>
  <si>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</si>
  <si>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</si>
  <si>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</si>
  <si>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</si>
  <si>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</si>
  <si>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</si>
  <si>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</si>
  <si>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</si>
  <si>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</si>
  <si>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</si>
  <si>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</si>
  <si>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</si>
  <si>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</si>
  <si>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</si>
  <si>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</si>
  <si>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</si>
  <si>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</si>
  <si>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</si>
  <si>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</si>
  <si>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</si>
  <si>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</si>
  <si>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</si>
  <si>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</si>
  <si>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</si>
  <si>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</si>
  <si>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</si>
  <si>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</si>
  <si>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</si>
  <si>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</si>
  <si>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</si>
  <si>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</si>
  <si>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</si>
  <si>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</si>
  <si>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</si>
  <si>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</si>
  <si>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</si>
  <si>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</si>
  <si>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</si>
  <si>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</si>
  <si>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</si>
  <si>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</si>
  <si>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</si>
  <si>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</si>
  <si>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</si>
  <si>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</si>
  <si>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</si>
  <si>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</si>
  <si>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</si>
  <si>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</si>
  <si>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</si>
  <si>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</si>
  <si>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</si>
  <si>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</si>
  <si>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</si>
  <si>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</si>
  <si>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</si>
  <si>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</si>
  <si>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</si>
  <si>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</si>
  <si>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</si>
  <si>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</si>
  <si>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</si>
  <si>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</si>
  <si>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</si>
  <si>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</si>
  <si>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</si>
  <si>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</si>
  <si>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</si>
  <si>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</si>
  <si>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</si>
  <si>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</si>
  <si>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</si>
  <si>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</si>
  <si>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</si>
  <si>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</si>
  <si>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</si>
  <si>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</si>
  <si>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</si>
  <si>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</si>
  <si>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</si>
  <si>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</si>
  <si>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</si>
  <si>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</si>
  <si>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</si>
  <si>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</si>
  <si>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</si>
  <si>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</si>
  <si>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</si>
  <si>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</si>
  <si>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</si>
  <si>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</si>
  <si>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</si>
  <si>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</si>
  <si>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</si>
  <si>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</si>
  <si>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</si>
  <si>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</si>
  <si>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</si>
  <si>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</si>
  <si>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</si>
  <si>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</si>
  <si>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</si>
  <si>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</si>
  <si>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</si>
  <si>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</si>
  <si>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</si>
  <si>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</si>
  <si>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</si>
  <si>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</si>
  <si>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</si>
  <si>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</si>
  <si>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</si>
  <si>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</si>
  <si>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</si>
  <si>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</si>
  <si>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</si>
  <si>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</si>
  <si>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</si>
  <si>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</si>
  <si>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</si>
  <si>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</si>
  <si>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</si>
  <si>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</si>
  <si>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</si>
  <si>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</si>
  <si>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</si>
  <si>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</si>
  <si>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</si>
  <si>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</si>
  <si>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</si>
  <si>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</si>
  <si>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</si>
  <si>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</si>
  <si>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</si>
  <si>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</si>
  <si>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</si>
  <si>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</si>
  <si>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</si>
  <si>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</si>
  <si>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</si>
  <si>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</si>
  <si>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</si>
  <si>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</si>
  <si>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</si>
  <si>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</si>
  <si>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</si>
  <si>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</si>
  <si>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</si>
  <si>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</si>
  <si>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</si>
  <si>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</si>
  <si>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</si>
  <si>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</si>
  <si>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</si>
  <si>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</si>
  <si>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</si>
  <si>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</si>
  <si>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</si>
  <si>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</si>
  <si>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</si>
  <si>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</si>
  <si>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</si>
  <si>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</si>
  <si>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</si>
  <si>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</si>
  <si>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</si>
  <si>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</si>
  <si>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</si>
  <si>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</si>
  <si>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</si>
  <si>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</si>
  <si>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</si>
  <si>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</si>
  <si>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</si>
  <si>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</si>
  <si>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</si>
  <si>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</si>
  <si>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</si>
  <si>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</si>
  <si>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</si>
  <si>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</si>
  <si>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</si>
  <si>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</si>
  <si>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</si>
  <si>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</si>
  <si>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</si>
  <si>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</si>
  <si>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</si>
  <si>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</si>
  <si>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</si>
  <si>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</si>
  <si>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</si>
  <si>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</si>
  <si>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</si>
  <si>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</si>
  <si>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</si>
  <si>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</si>
  <si>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</si>
  <si>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</si>
  <si>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</si>
  <si>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</si>
  <si>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</si>
  <si>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</si>
  <si>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</si>
  <si>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</si>
  <si>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</si>
  <si>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</si>
  <si>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</si>
  <si>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</si>
  <si>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</si>
  <si>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</si>
  <si>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</si>
  <si>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</si>
  <si>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</si>
  <si>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</si>
  <si>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</si>
  <si>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</si>
  <si>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</si>
  <si>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</si>
  <si>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</si>
  <si>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</si>
  <si>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</si>
  <si>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</si>
  <si>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</si>
  <si>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</si>
  <si>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</si>
  <si>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</si>
  <si>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</si>
  <si>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</si>
  <si>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</si>
  <si>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</si>
  <si>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</si>
  <si>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</si>
  <si>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</si>
  <si>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</si>
  <si>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</si>
  <si>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</si>
  <si>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</si>
  <si>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</si>
  <si>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</si>
  <si>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</si>
  <si>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</si>
  <si>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</si>
  <si>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</si>
  <si>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</si>
  <si>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</si>
  <si>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</si>
  <si>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</si>
  <si>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</si>
  <si>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</si>
  <si>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</si>
  <si>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</si>
  <si>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</si>
  <si>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</si>
  <si>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</si>
  <si>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</si>
  <si>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</si>
  <si>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</si>
  <si>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</si>
  <si>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</si>
  <si>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</si>
  <si>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</si>
  <si>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</si>
  <si>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</si>
  <si>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</si>
  <si>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</si>
  <si>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</si>
  <si>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</si>
  <si>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</si>
  <si>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</si>
  <si>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</si>
  <si>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</si>
  <si>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</si>
  <si>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</si>
  <si>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</si>
  <si>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</si>
  <si>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</si>
  <si>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</si>
  <si>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</si>
  <si>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</si>
  <si>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</si>
  <si>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</si>
  <si>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</si>
  <si>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</si>
  <si>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</si>
  <si>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</si>
  <si>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</si>
  <si>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</si>
  <si>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</si>
  <si>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</si>
  <si>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</si>
  <si>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</si>
  <si>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</si>
  <si>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</si>
  <si>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</si>
  <si>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</si>
  <si>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</si>
  <si>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</si>
  <si>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</si>
  <si>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</si>
  <si>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</si>
  <si>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</si>
  <si>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</si>
  <si>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</si>
  <si>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</si>
  <si>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</si>
  <si>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</si>
  <si>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</si>
  <si>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</si>
  <si>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</si>
  <si>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</si>
  <si>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</si>
  <si>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</si>
  <si>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</si>
  <si>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</si>
  <si>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</si>
  <si>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</si>
  <si>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</si>
  <si>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</si>
  <si>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</si>
  <si>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</si>
  <si>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</si>
  <si>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</si>
  <si>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</si>
  <si>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</si>
  <si>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</si>
  <si>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</si>
  <si>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</si>
  <si>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</si>
  <si>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</si>
  <si>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</si>
  <si>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</si>
  <si>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</si>
  <si>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</si>
  <si>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</si>
  <si>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</si>
  <si>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</si>
  <si>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</si>
  <si>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</si>
  <si>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</si>
  <si>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</si>
  <si>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</si>
  <si>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</si>
  <si>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</si>
  <si>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</si>
  <si>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</si>
  <si>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</si>
  <si>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</si>
  <si>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</si>
  <si>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</si>
  <si>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</si>
  <si>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</si>
  <si>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</si>
  <si>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</si>
  <si>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</si>
  <si>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</si>
  <si>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</si>
  <si>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</si>
  <si>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</si>
  <si>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</si>
  <si>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</si>
  <si>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</si>
  <si>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</si>
  <si>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</si>
  <si>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</si>
  <si>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</si>
  <si>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</si>
  <si>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</si>
  <si>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</si>
  <si>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</si>
  <si>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</si>
  <si>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</si>
  <si>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</si>
  <si>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</si>
  <si>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</si>
  <si>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</si>
  <si>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</si>
  <si>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</si>
  <si>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</si>
  <si>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</si>
  <si>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</si>
  <si>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</si>
  <si>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</si>
  <si>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</si>
  <si>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</si>
  <si>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</si>
  <si>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</si>
  <si>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</si>
  <si>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</si>
  <si>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</si>
  <si>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</si>
  <si>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</si>
  <si>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</si>
  <si>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</si>
  <si>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</si>
  <si>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</si>
  <si>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</si>
  <si>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</si>
  <si>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</si>
  <si>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</si>
  <si>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</si>
  <si>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</si>
  <si>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</si>
  <si>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</si>
  <si>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</si>
  <si>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</si>
  <si>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</si>
  <si>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</si>
  <si>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</si>
  <si>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</si>
  <si>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</si>
  <si>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</si>
  <si>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</si>
  <si>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</si>
  <si>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</si>
  <si>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</si>
  <si>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</si>
  <si>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</si>
  <si>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</si>
  <si>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</si>
  <si>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</si>
  <si>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</si>
  <si>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</si>
  <si>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</si>
  <si>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</si>
  <si>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</si>
  <si>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</si>
  <si>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</si>
  <si>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</si>
  <si>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</si>
  <si>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</si>
  <si>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</si>
  <si>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</si>
  <si>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</si>
  <si>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</si>
  <si>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</si>
  <si>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</si>
  <si>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</si>
  <si>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</si>
  <si>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</si>
  <si>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</si>
  <si>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</si>
  <si>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</si>
  <si>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</si>
  <si>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</si>
  <si>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</si>
  <si>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</si>
  <si>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</si>
  <si>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</si>
  <si>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</si>
  <si>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</si>
  <si>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</si>
  <si>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</si>
  <si>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</si>
  <si>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</si>
  <si>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</si>
  <si>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</si>
  <si>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</si>
  <si>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</si>
  <si>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</si>
  <si>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</si>
  <si>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</si>
  <si>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</si>
  <si>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</si>
  <si>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</si>
  <si>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</si>
  <si>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</si>
  <si>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</si>
  <si>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</si>
  <si>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</si>
  <si>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</si>
  <si>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</si>
  <si>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</si>
  <si>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</si>
  <si>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</si>
  <si>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</si>
  <si>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</si>
  <si>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</si>
  <si>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</si>
  <si>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</si>
  <si>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</si>
  <si>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</si>
  <si>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</si>
  <si>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</si>
  <si>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</si>
  <si>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</si>
  <si>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</si>
  <si>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</si>
  <si>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</si>
  <si>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</si>
  <si>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</si>
  <si>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</si>
  <si>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</si>
  <si>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</si>
  <si>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</si>
  <si>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</si>
  <si>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</si>
  <si>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</si>
  <si>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</si>
  <si>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</si>
  <si>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</si>
  <si>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</si>
  <si>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</si>
  <si>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</si>
  <si>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</si>
  <si>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</si>
  <si>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</si>
  <si>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</si>
  <si>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</si>
  <si>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</si>
  <si>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</si>
  <si>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</si>
  <si>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</si>
  <si>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</si>
  <si>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</si>
  <si>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</si>
  <si>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</si>
  <si>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</si>
  <si>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</si>
  <si>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</si>
  <si>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</si>
  <si>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</si>
  <si>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</si>
  <si>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</si>
  <si>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</si>
  <si>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</si>
  <si>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</si>
  <si>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</si>
  <si>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</si>
  <si>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</si>
  <si>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</si>
  <si>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</si>
  <si>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</si>
  <si>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</si>
  <si>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</si>
  <si>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</si>
  <si>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</si>
  <si>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</si>
  <si>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</si>
  <si>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</si>
  <si>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</si>
  <si>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</si>
  <si>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</si>
  <si>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</si>
  <si>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</si>
  <si>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</si>
  <si>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</si>
  <si>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</si>
  <si>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</si>
  <si>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</si>
  <si>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</si>
  <si>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</si>
  <si>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</si>
  <si>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</si>
  <si>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</si>
  <si>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</si>
  <si>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</si>
  <si>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</si>
  <si>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</si>
  <si>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</si>
  <si>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</si>
  <si>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</si>
  <si>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</si>
  <si>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</si>
  <si>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</si>
  <si>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</si>
  <si>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</si>
  <si>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</si>
  <si>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</si>
  <si>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</si>
  <si>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</si>
  <si>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</si>
  <si>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</si>
  <si>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</si>
  <si>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</si>
  <si>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</si>
  <si>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</si>
  <si>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</si>
  <si>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</si>
  <si>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</si>
  <si>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</si>
  <si>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</si>
  <si>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</si>
  <si>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</si>
  <si>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</si>
  <si>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</si>
  <si>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</si>
  <si>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</si>
  <si>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</si>
  <si>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</si>
  <si>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</si>
  <si>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</si>
  <si>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</si>
  <si>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</si>
  <si>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</si>
  <si>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</si>
  <si>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</si>
  <si>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</si>
  <si>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</si>
  <si>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</si>
  <si>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</si>
  <si>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</si>
  <si>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</si>
  <si>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</si>
  <si>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</si>
  <si>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</si>
  <si>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</si>
  <si>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</si>
  <si>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</si>
  <si>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</si>
  <si>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</si>
  <si>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</si>
  <si>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</si>
  <si>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</si>
  <si>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</si>
  <si>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</si>
  <si>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</si>
  <si>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</si>
  <si>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</si>
  <si>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</si>
  <si>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</si>
  <si>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</si>
  <si>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</si>
  <si>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</si>
  <si>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</si>
  <si>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</si>
  <si>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</si>
  <si>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</si>
  <si>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</si>
  <si>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</si>
  <si>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</si>
  <si>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</si>
  <si>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</si>
  <si>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</si>
  <si>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</si>
  <si>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</si>
  <si>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</si>
  <si>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</si>
  <si>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</si>
  <si>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</si>
  <si>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</si>
  <si>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</si>
  <si>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</si>
  <si>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</si>
  <si>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</si>
  <si>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</si>
  <si>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</si>
  <si>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</si>
  <si>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</si>
  <si>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</si>
  <si>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</si>
  <si>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</si>
  <si>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</si>
  <si>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</si>
  <si>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</si>
  <si>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</si>
  <si>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</si>
  <si>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</si>
  <si>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</si>
  <si>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</si>
  <si>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</si>
  <si>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</si>
  <si>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</si>
  <si>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</si>
  <si>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</si>
  <si>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</si>
  <si>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</si>
  <si>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</si>
  <si>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</si>
  <si>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</si>
  <si>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</si>
  <si>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</si>
  <si>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</si>
  <si>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</si>
  <si>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</si>
  <si>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</si>
  <si>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</si>
  <si>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</si>
  <si>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</si>
  <si>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</si>
  <si>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</si>
  <si>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</si>
  <si>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</si>
  <si>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</si>
  <si>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</si>
  <si>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</si>
  <si>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</si>
  <si>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</si>
  <si>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</si>
  <si>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</si>
  <si>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</si>
  <si>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</si>
  <si>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</si>
  <si>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</si>
  <si>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</si>
  <si>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</si>
  <si>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</si>
  <si>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</si>
  <si>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</si>
  <si>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</si>
  <si>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</si>
  <si>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</si>
  <si>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</si>
  <si>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</si>
  <si>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</si>
  <si>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</si>
  <si>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</si>
  <si>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</si>
  <si>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</si>
  <si>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</si>
  <si>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</si>
  <si>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</si>
  <si>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</si>
  <si>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</si>
  <si>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</si>
  <si>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</si>
  <si>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</si>
  <si>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</si>
  <si>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</si>
  <si>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</si>
  <si>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</si>
  <si>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</si>
  <si>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</si>
  <si>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</si>
  <si>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</si>
  <si>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</si>
  <si>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</si>
  <si>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</si>
  <si>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</si>
  <si>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</si>
  <si>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</si>
  <si>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</si>
  <si>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</si>
  <si>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</si>
  <si>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</si>
  <si>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</si>
  <si>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</si>
  <si>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</si>
  <si>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</si>
  <si>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</si>
  <si>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</si>
  <si>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</si>
  <si>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</si>
  <si>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</si>
  <si>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</si>
  <si>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</si>
  <si>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</si>
  <si>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</si>
  <si>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</si>
  <si>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</si>
  <si>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</si>
  <si>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</si>
  <si>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</si>
  <si>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</si>
  <si>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</si>
  <si>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</si>
  <si>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</si>
  <si>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</si>
  <si>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</si>
  <si>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</si>
  <si>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</si>
  <si>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</si>
  <si>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</si>
  <si>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</si>
  <si>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</si>
  <si>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</si>
  <si>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</si>
  <si>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</si>
  <si>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</si>
  <si>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</si>
  <si>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</si>
  <si>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</si>
  <si>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</si>
  <si>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</si>
  <si>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</si>
  <si>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</si>
  <si>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</si>
  <si>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</si>
  <si>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</si>
  <si>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</si>
  <si>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</si>
  <si>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</si>
  <si>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</si>
  <si>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</si>
  <si>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</si>
  <si>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</si>
  <si>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</si>
  <si>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</si>
  <si>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</si>
  <si>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</si>
  <si>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</si>
  <si>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</si>
  <si>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</si>
  <si>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</si>
  <si>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</si>
  <si>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</si>
  <si>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</si>
  <si>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</si>
  <si>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</si>
  <si>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</si>
  <si>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</si>
  <si>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</si>
  <si>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</si>
  <si>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</si>
  <si>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</si>
  <si>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</si>
  <si>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</si>
  <si>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</si>
  <si>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</si>
  <si>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</si>
  <si>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</si>
  <si>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</si>
  <si>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</si>
  <si>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</si>
  <si>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</si>
  <si>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</si>
  <si>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</si>
  <si>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</si>
  <si>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</si>
  <si>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</si>
  <si>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</si>
  <si>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</si>
  <si>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</si>
  <si>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</si>
  <si>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</si>
  <si>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</si>
  <si>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</si>
  <si>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</si>
  <si>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</si>
  <si>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</si>
  <si>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</si>
  <si>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</si>
  <si>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</si>
  <si>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</si>
  <si>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</si>
  <si>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</si>
  <si>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</si>
  <si>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</si>
  <si>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</si>
  <si>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</si>
  <si>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</si>
  <si>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</si>
  <si>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</si>
  <si>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</si>
  <si>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</si>
  <si>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</si>
  <si>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</si>
  <si>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</si>
  <si>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</si>
  <si>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</si>
  <si>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</si>
  <si>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</si>
  <si>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</si>
  <si>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</si>
  <si>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</si>
  <si>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</si>
  <si>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</si>
  <si>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</si>
  <si>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</si>
  <si>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</si>
  <si>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</si>
  <si>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</si>
  <si>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</si>
  <si>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</si>
  <si>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</si>
  <si>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</si>
  <si>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</si>
  <si>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</si>
  <si>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</si>
  <si>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</si>
  <si>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</si>
  <si>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</si>
  <si>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</si>
  <si>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</si>
  <si>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</si>
  <si>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</si>
  <si>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</si>
  <si>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</si>
  <si>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</si>
  <si>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</si>
  <si>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</si>
  <si>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</si>
  <si>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</si>
  <si>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</si>
  <si>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</si>
  <si>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</si>
  <si>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</si>
  <si>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</si>
  <si>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</si>
  <si>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</si>
  <si>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</si>
  <si>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</si>
  <si>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</si>
  <si>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</si>
  <si>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</si>
  <si>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</si>
  <si>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</si>
  <si>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</si>
  <si>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</si>
  <si>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</si>
  <si>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</si>
  <si>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</si>
  <si>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</si>
  <si>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</si>
  <si>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</si>
  <si>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</si>
  <si>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</si>
  <si>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</si>
  <si>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</si>
  <si>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</si>
  <si>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</si>
  <si>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</si>
  <si>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</si>
  <si>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</si>
  <si>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</si>
  <si>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</si>
  <si>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</si>
  <si>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</si>
  <si>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</si>
  <si>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</si>
  <si>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</si>
  <si>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</si>
  <si>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</si>
  <si>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</si>
  <si>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</si>
  <si>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</si>
  <si>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</si>
  <si>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</si>
  <si>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</si>
  <si>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</si>
  <si>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</si>
  <si>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</si>
  <si>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</si>
  <si>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</si>
  <si>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</si>
  <si>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</si>
  <si>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</si>
  <si>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</si>
  <si>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</si>
  <si>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</si>
  <si>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</si>
  <si>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</si>
  <si>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</si>
  <si>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</si>
  <si>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</si>
  <si>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</si>
  <si>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</si>
  <si>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</si>
  <si>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</si>
  <si>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</si>
  <si>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</si>
  <si>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</si>
  <si>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</si>
  <si>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</si>
  <si>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</si>
  <si>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</si>
  <si>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</si>
  <si>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</si>
  <si>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</si>
  <si>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</si>
  <si>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</si>
  <si>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</si>
  <si>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</si>
  <si>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</si>
  <si>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</si>
  <si>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</si>
  <si>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</si>
  <si>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</si>
  <si>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</si>
  <si>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</si>
  <si>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</si>
  <si>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</si>
  <si>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</si>
  <si>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</si>
  <si>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</si>
  <si>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</si>
  <si>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</si>
  <si>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</si>
  <si>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</si>
  <si>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</si>
  <si>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</si>
  <si>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</si>
  <si>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</si>
  <si>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</si>
  <si>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</si>
  <si>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</si>
  <si>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</si>
  <si>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</si>
  <si>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</si>
  <si>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</si>
  <si>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</si>
  <si>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</si>
  <si>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</si>
  <si>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</si>
  <si>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</si>
  <si>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</si>
  <si>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</si>
  <si>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</si>
  <si>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</si>
  <si>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</si>
  <si>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</si>
  <si>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</si>
  <si>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</si>
  <si>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</si>
  <si>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</si>
  <si>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</si>
  <si>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</si>
  <si>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</si>
  <si>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</si>
  <si>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</si>
  <si>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</si>
  <si>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</si>
  <si>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</si>
  <si>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</si>
  <si>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</si>
  <si>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</si>
  <si>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</si>
  <si>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</si>
  <si>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</si>
  <si>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</si>
  <si>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</si>
  <si>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</si>
  <si>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</si>
  <si>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</si>
  <si>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</si>
  <si>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</si>
  <si>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</si>
  <si>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</si>
  <si>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</si>
  <si>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</si>
  <si>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</si>
  <si>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</si>
  <si>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</si>
  <si>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</si>
  <si>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</si>
  <si>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</si>
  <si>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</si>
  <si>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</si>
  <si>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</si>
  <si>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</si>
  <si>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</si>
  <si>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</si>
  <si>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</si>
  <si>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</si>
  <si>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</si>
  <si>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</si>
  <si>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</si>
  <si>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</si>
  <si>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</si>
  <si>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</si>
  <si>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</si>
  <si>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</si>
  <si>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</si>
  <si>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</si>
  <si>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</si>
  <si>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</si>
  <si>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</si>
  <si>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</si>
  <si>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</si>
  <si>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</si>
  <si>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</si>
  <si>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</si>
  <si>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</si>
  <si>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</si>
  <si>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</si>
  <si>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</si>
  <si>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</si>
  <si>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</si>
  <si>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</si>
  <si>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</si>
  <si>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</si>
  <si>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</si>
  <si>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</si>
  <si>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</si>
  <si>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</si>
  <si>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</si>
  <si>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</si>
  <si>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</si>
  <si>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</si>
  <si>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</si>
  <si>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</si>
  <si>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</si>
  <si>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</si>
  <si>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</si>
  <si>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</si>
  <si>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</si>
  <si>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</si>
  <si>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</si>
  <si>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</si>
  <si>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</si>
  <si>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</si>
  <si>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</si>
  <si>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</si>
  <si>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</si>
  <si>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</si>
  <si>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</si>
  <si>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</si>
  <si>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</si>
  <si>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</si>
  <si>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</si>
  <si>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</si>
  <si>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</si>
  <si>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</si>
  <si>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</si>
  <si>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</si>
  <si>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</si>
  <si>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</si>
  <si>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</si>
  <si>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</si>
  <si>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</si>
  <si>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</si>
  <si>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</si>
  <si>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</si>
  <si>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</si>
  <si>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</si>
  <si>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</si>
  <si>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</si>
  <si>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</si>
  <si>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</si>
  <si>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</si>
  <si>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</si>
  <si>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</si>
  <si>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</si>
  <si>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</si>
  <si>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</si>
  <si>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</si>
  <si>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</si>
  <si>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</si>
  <si>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</si>
  <si>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</si>
  <si>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</si>
  <si>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</si>
  <si>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</si>
  <si>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</si>
  <si>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</si>
  <si>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</si>
  <si>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</si>
  <si>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</si>
  <si>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</si>
  <si>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</si>
  <si>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</si>
  <si>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</si>
  <si>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</si>
  <si>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</si>
  <si>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</si>
  <si>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</si>
  <si>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</si>
  <si>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</si>
  <si>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</si>
  <si>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</si>
  <si>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</si>
  <si>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</si>
  <si>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</si>
  <si>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</si>
  <si>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</si>
  <si>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</si>
  <si>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</si>
  <si>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</si>
  <si>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</si>
  <si>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</si>
  <si>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</si>
  <si>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</si>
  <si>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</si>
  <si>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</si>
  <si>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</si>
  <si>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</si>
  <si>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</si>
  <si>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</si>
  <si>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</si>
  <si>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</si>
  <si>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</si>
  <si>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</si>
  <si>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</si>
  <si>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</si>
  <si>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</si>
  <si>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</si>
  <si>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</si>
  <si>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</si>
  <si>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</si>
  <si>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</si>
  <si>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</si>
  <si>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</si>
  <si>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</si>
  <si>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</si>
  <si>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</si>
  <si>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</si>
  <si>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</si>
  <si>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</si>
  <si>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</si>
  <si>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</si>
  <si>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</si>
  <si>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</si>
  <si>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</si>
  <si>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</si>
  <si>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</si>
  <si>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</si>
  <si>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</si>
  <si>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</si>
  <si>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</si>
  <si>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</si>
  <si>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</si>
  <si>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</si>
  <si>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</si>
  <si>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</si>
  <si>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</si>
  <si>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</si>
  <si>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</si>
  <si>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</si>
  <si>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</si>
  <si>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</si>
  <si>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</si>
  <si>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</si>
  <si>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</si>
  <si>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</si>
  <si>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</si>
  <si>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</si>
  <si>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</si>
  <si>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</si>
  <si>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</si>
  <si>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</si>
  <si>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</si>
  <si>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</si>
  <si>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</si>
  <si>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</si>
  <si>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</si>
  <si>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</si>
  <si>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</si>
  <si>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</si>
  <si>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</si>
  <si>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</si>
  <si>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</si>
  <si>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</si>
  <si>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</si>
  <si>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</si>
  <si>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</si>
  <si>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</si>
  <si>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</si>
  <si>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</si>
  <si>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</si>
  <si>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</si>
  <si>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</si>
  <si>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</si>
  <si>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</si>
  <si>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</si>
  <si>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</si>
  <si>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</si>
  <si>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</si>
  <si>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</si>
  <si>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</si>
  <si>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</si>
  <si>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</si>
  <si>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</si>
  <si>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</si>
  <si>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</si>
  <si>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</si>
  <si>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</si>
  <si>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</si>
  <si>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</si>
  <si>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</si>
  <si>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</si>
  <si>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</si>
  <si>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</si>
  <si>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</si>
  <si>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</si>
  <si>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</si>
  <si>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</si>
  <si>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</si>
  <si>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</si>
  <si>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</si>
  <si>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</si>
  <si>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</si>
  <si>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</si>
  <si>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</si>
  <si>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</si>
  <si>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</si>
  <si>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</si>
  <si>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</si>
  <si>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</si>
  <si>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</si>
  <si>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</si>
  <si>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</si>
  <si>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</si>
  <si>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</si>
  <si>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</si>
  <si>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</si>
  <si>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</si>
  <si>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</si>
  <si>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</si>
  <si>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</si>
  <si>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</si>
  <si>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</si>
  <si>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</si>
  <si>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</si>
  <si>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</si>
  <si>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</si>
  <si>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</si>
  <si>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</si>
  <si>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</si>
  <si>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</si>
  <si>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</si>
  <si>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</si>
  <si>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</si>
  <si>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</si>
  <si>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</si>
  <si>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</si>
  <si>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</si>
  <si>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</si>
  <si>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</si>
  <si>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</si>
  <si>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</si>
  <si>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</si>
  <si>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</si>
  <si>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</si>
  <si>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</si>
  <si>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</si>
  <si>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</si>
  <si>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</si>
  <si>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</si>
  <si>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</si>
  <si>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</si>
  <si>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</si>
  <si>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</si>
  <si>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</si>
  <si>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</si>
  <si>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</si>
  <si>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</si>
  <si>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</si>
  <si>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</si>
  <si>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</si>
  <si>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</si>
  <si>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</si>
  <si>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</si>
  <si>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</si>
  <si>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</si>
  <si>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</si>
  <si>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</si>
  <si>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</si>
  <si>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</si>
  <si>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</si>
  <si>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</si>
  <si>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</si>
  <si>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</si>
  <si>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</si>
  <si>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</si>
  <si>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</si>
  <si>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</si>
  <si>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</si>
  <si>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</si>
  <si>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</si>
  <si>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</si>
  <si>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</si>
  <si>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</si>
  <si>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</si>
  <si>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</si>
  <si>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</si>
  <si>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</si>
  <si>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</si>
  <si>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</si>
  <si>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</si>
  <si>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</si>
  <si>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</si>
  <si>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</si>
  <si>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</si>
  <si>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</si>
  <si>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</si>
  <si>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</si>
  <si>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</si>
  <si>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</si>
  <si>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</si>
  <si>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</si>
  <si>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</si>
  <si>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</si>
  <si>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</si>
  <si>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</si>
  <si>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</si>
  <si>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</si>
  <si>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</si>
  <si>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</si>
  <si>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</si>
  <si>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</si>
  <si>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</si>
  <si>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</si>
  <si>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</si>
  <si>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</si>
  <si>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</si>
  <si>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</si>
  <si>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</si>
  <si>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</si>
  <si>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</si>
  <si>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</si>
  <si>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</si>
  <si>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</si>
  <si>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</si>
  <si>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</si>
  <si>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</si>
  <si>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</si>
  <si>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</si>
  <si>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</si>
  <si>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</si>
  <si>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</si>
  <si>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</si>
  <si>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</si>
  <si>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</si>
  <si>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</si>
  <si>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</si>
  <si>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</si>
  <si>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</si>
  <si>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</si>
  <si>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</si>
  <si>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</si>
  <si>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</si>
  <si>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</si>
  <si>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</si>
  <si>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</si>
  <si>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</si>
  <si>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</si>
  <si>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</si>
  <si>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</si>
  <si>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</si>
  <si>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</si>
  <si>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</si>
  <si>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</si>
  <si>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</si>
  <si>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</si>
  <si>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</si>
  <si>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</si>
  <si>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</si>
  <si>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</si>
  <si>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</si>
  <si>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</si>
  <si>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</si>
  <si>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</si>
  <si>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</si>
  <si>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</si>
  <si>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</si>
  <si>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</si>
  <si>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</si>
  <si>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</si>
  <si>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</si>
  <si>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</si>
  <si>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</si>
  <si>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</si>
  <si>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</si>
  <si>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</si>
  <si>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</si>
  <si>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</si>
  <si>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</si>
  <si>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</si>
  <si>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</si>
  <si>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</si>
  <si>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</si>
  <si>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</si>
  <si>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</si>
  <si>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</si>
  <si>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</si>
  <si>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</si>
  <si>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</si>
  <si>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</si>
  <si>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</si>
  <si>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</si>
  <si>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</si>
  <si>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</si>
  <si>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</si>
  <si>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</si>
  <si>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</si>
  <si>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</si>
  <si>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</si>
  <si>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</si>
  <si>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</si>
  <si>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</si>
  <si>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</si>
  <si>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</si>
  <si>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</si>
  <si>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</si>
  <si>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</si>
  <si>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</si>
  <si>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</si>
  <si>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</si>
  <si>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</si>
  <si>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</si>
  <si>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</si>
  <si>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</si>
  <si>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</si>
  <si>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</si>
  <si>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</si>
  <si>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</si>
  <si>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</si>
  <si>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</si>
  <si>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</si>
  <si>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</si>
  <si>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</si>
  <si>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</si>
  <si>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</si>
  <si>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</si>
  <si>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</si>
  <si>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</si>
  <si>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</si>
  <si>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</si>
  <si>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</si>
  <si>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</si>
  <si>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</si>
  <si>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</si>
  <si>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</si>
  <si>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</si>
  <si>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</si>
  <si>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</si>
  <si>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</si>
  <si>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</si>
  <si>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</si>
  <si>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</si>
  <si>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</si>
  <si>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</si>
  <si>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</si>
  <si>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</si>
  <si>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</si>
  <si>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</si>
  <si>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</si>
  <si>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</si>
  <si>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</si>
  <si>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</si>
  <si>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</si>
  <si>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</si>
  <si>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</si>
  <si>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</si>
  <si>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</si>
  <si>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</si>
  <si>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</si>
  <si>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</si>
  <si>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</si>
  <si>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</si>
  <si>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</si>
  <si>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</si>
  <si>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</si>
  <si>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</si>
  <si>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</si>
  <si>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</si>
  <si>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</si>
  <si>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</si>
  <si>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</si>
  <si>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</si>
  <si>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</si>
  <si>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</si>
  <si>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</si>
  <si>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</si>
  <si>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</si>
  <si>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</si>
  <si>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</si>
  <si>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</si>
  <si>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</si>
  <si>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</si>
  <si>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</si>
  <si>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</si>
  <si>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</si>
  <si>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</si>
  <si>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</si>
  <si>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</si>
  <si>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</si>
  <si>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</si>
  <si>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</si>
  <si>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</si>
  <si>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</si>
  <si>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</si>
  <si>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</si>
  <si>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</si>
  <si>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</si>
  <si>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</si>
  <si>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</si>
  <si>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</si>
  <si>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</si>
  <si>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</si>
  <si>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</si>
  <si>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</si>
  <si>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</si>
  <si>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</si>
  <si>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</si>
  <si>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</si>
  <si>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</si>
  <si>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</si>
  <si>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</si>
  <si>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</si>
  <si>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</si>
  <si>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</si>
  <si>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</si>
  <si>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</si>
  <si>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</si>
  <si>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</si>
  <si>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</si>
  <si>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</si>
  <si>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</si>
  <si>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</si>
  <si>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</si>
  <si>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</si>
  <si>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</si>
  <si>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</si>
  <si>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</si>
  <si>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</si>
  <si>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</si>
  <si>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</si>
  <si>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</si>
  <si>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</si>
  <si>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</si>
  <si>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</si>
  <si>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</si>
  <si>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</si>
  <si>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</si>
  <si>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</si>
  <si>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</si>
  <si>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</si>
  <si>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</si>
  <si>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</si>
  <si>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</si>
  <si>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</si>
  <si>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</si>
  <si>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</si>
  <si>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</si>
  <si>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</si>
  <si>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</si>
  <si>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</si>
  <si>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</si>
  <si>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</si>
  <si>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</si>
  <si>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</si>
  <si>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</si>
  <si>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</si>
  <si>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</si>
  <si>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</si>
  <si>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</si>
  <si>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</si>
  <si>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</si>
  <si>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</si>
  <si>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</si>
  <si>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</si>
  <si>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</si>
  <si>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</si>
  <si>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</si>
  <si>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</si>
  <si>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</si>
  <si>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</si>
  <si>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</si>
  <si>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</si>
  <si>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</si>
  <si>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</si>
  <si>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</si>
  <si>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</si>
  <si>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</si>
  <si>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</si>
  <si>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</si>
  <si>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</si>
  <si>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</si>
  <si>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</si>
  <si>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</si>
  <si>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</si>
  <si>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</si>
  <si>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</si>
  <si>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</si>
  <si>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</si>
  <si>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</si>
  <si>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</si>
  <si>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</si>
  <si>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</si>
  <si>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</si>
  <si>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</si>
  <si>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</si>
  <si>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</si>
  <si>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</si>
  <si>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</si>
  <si>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</si>
  <si>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</si>
  <si>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</si>
  <si>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</si>
  <si>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</si>
  <si>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</si>
  <si>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</si>
  <si>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</si>
  <si>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</si>
  <si>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</si>
  <si>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</si>
  <si>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</si>
  <si>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</si>
  <si>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</si>
  <si>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</si>
  <si>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</si>
  <si>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</si>
  <si>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</si>
  <si>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</si>
  <si>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</si>
  <si>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</si>
  <si>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</si>
  <si>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</si>
  <si>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</si>
  <si>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</si>
  <si>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</si>
  <si>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</si>
  <si>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</si>
  <si>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</si>
  <si>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</si>
  <si>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</si>
  <si>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</si>
  <si>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</si>
  <si>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</si>
  <si>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</si>
  <si>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</si>
  <si>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</si>
  <si>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</si>
  <si>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</si>
  <si>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</si>
  <si>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</si>
  <si>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</si>
  <si>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</si>
  <si>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</si>
  <si>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</si>
  <si>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</si>
  <si>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</si>
  <si>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</si>
  <si>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</si>
  <si>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</si>
  <si>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</si>
  <si>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</si>
  <si>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</si>
  <si>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</si>
  <si>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</si>
  <si>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</si>
  <si>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</si>
  <si>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</si>
  <si>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</si>
  <si>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</si>
  <si>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</si>
  <si>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</si>
  <si>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</si>
  <si>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</si>
  <si>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</si>
  <si>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</si>
  <si>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</si>
  <si>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</si>
  <si>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</si>
  <si>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</si>
  <si>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</si>
  <si>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</si>
  <si>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</si>
  <si>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</si>
  <si>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</si>
  <si>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</si>
  <si>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</si>
  <si>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</si>
  <si>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</si>
  <si>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</si>
  <si>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</si>
  <si>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</si>
  <si>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</si>
  <si>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</si>
  <si>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</si>
  <si>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</si>
  <si>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</si>
  <si>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</si>
  <si>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</si>
  <si>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</si>
  <si>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</si>
  <si>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</si>
  <si>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</si>
  <si>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</si>
  <si>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</si>
  <si>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</si>
  <si>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</si>
  <si>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</si>
  <si>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</si>
  <si>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</si>
  <si>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</si>
  <si>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</si>
  <si>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</si>
  <si>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</si>
  <si>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</si>
  <si>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</si>
  <si>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</si>
  <si>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</si>
  <si>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</si>
  <si>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</si>
  <si>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</si>
  <si>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</si>
  <si>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</si>
  <si>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</si>
  <si>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</si>
  <si>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</si>
  <si>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</si>
  <si>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</si>
  <si>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</si>
  <si>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</si>
  <si>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</si>
  <si>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</si>
  <si>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</si>
  <si>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</si>
  <si>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</si>
  <si>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</si>
  <si>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</si>
  <si>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</si>
  <si>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</si>
  <si>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</si>
  <si>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</si>
  <si>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</si>
  <si>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</si>
  <si>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</si>
  <si>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</si>
  <si>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</si>
  <si>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</si>
  <si>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</si>
  <si>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</si>
  <si>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</si>
  <si>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</si>
  <si>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</si>
  <si>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</si>
  <si>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</si>
  <si>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</si>
  <si>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</si>
  <si>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</si>
  <si>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</si>
  <si>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</si>
  <si>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</si>
  <si>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</si>
  <si>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</si>
  <si>
    <t>！○を選択するだけでなく、右側の自由記載欄に具体的な内容を記載してください。
また、自由記載欄に記載した場合は、左側の欄で○を選択してください。</t>
    <rPh sb="3" eb="5">
      <t>センタク</t>
    </rPh>
    <rPh sb="13" eb="15">
      <t>ミギガワ</t>
    </rPh>
    <rPh sb="16" eb="18">
      <t>ジユウ</t>
    </rPh>
    <rPh sb="18" eb="20">
      <t>キサイ</t>
    </rPh>
    <rPh sb="20" eb="21">
      <t>ラン</t>
    </rPh>
    <rPh sb="59" eb="60">
      <t>ラン</t>
    </rPh>
    <phoneticPr fontId="6"/>
  </si>
  <si>
    <t>！○を選択するだけでなく、右側の自由記載欄に具体的な内容を記載してください。
また、自由記載欄に記載した場合は、左側の欄で○を選択してください。</t>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</si>
  <si>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</si>
  <si>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</si>
  <si>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！「その他」にチェック（○）した場合は、具体的な内容を記載してください。</t>
    <rPh sb="4" eb="5">
      <t>タ</t>
    </rPh>
    <rPh sb="16" eb="18">
      <t>バアイ</t>
    </rPh>
    <rPh sb="20" eb="22">
      <t>グタイ</t>
    </rPh>
    <phoneticPr fontId="6"/>
  </si>
  <si>
    <t xml:space="preserve">計画書の時点で実施済みだった項目、又は令和７年度中に対応すると誓約していた項目で実際に対応した場合に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7" eb="18">
      <t>マタ</t>
    </rPh>
    <rPh sb="40" eb="42">
      <t>ジッサイ</t>
    </rPh>
    <rPh sb="43" eb="45">
      <t>タイオウ</t>
    </rPh>
    <rPh sb="47" eb="49">
      <t>バアイ</t>
    </rPh>
    <phoneticPr fontId="6"/>
  </si>
  <si>
    <t>なお、空欄が表示される項目は、記入が不要であるため対応する必要はない。</t>
    <phoneticPr fontId="6"/>
  </si>
  <si>
    <t>事業所番号</t>
    <rPh sb="0" eb="3">
      <t>ジギョウショ</t>
    </rPh>
    <rPh sb="3" eb="5">
      <t>バンゴウ</t>
    </rPh>
    <phoneticPr fontId="6"/>
  </si>
  <si>
    <t>サービス種別</t>
    <rPh sb="4" eb="6">
      <t>シュベツ</t>
    </rPh>
    <phoneticPr fontId="6"/>
  </si>
  <si>
    <t>法人名</t>
    <rPh sb="0" eb="3">
      <t>ホウジンメイ</t>
    </rPh>
    <phoneticPr fontId="6"/>
  </si>
  <si>
    <t>作成担当</t>
    <rPh sb="0" eb="4">
      <t>サクセイタントウ</t>
    </rPh>
    <phoneticPr fontId="6"/>
  </si>
  <si>
    <t>TEL</t>
    <phoneticPr fontId="6"/>
  </si>
  <si>
    <t>MAIL</t>
    <phoneticPr fontId="6"/>
  </si>
  <si>
    <t>加算区分1</t>
    <rPh sb="0" eb="2">
      <t>カサン</t>
    </rPh>
    <rPh sb="2" eb="4">
      <t>クブン</t>
    </rPh>
    <phoneticPr fontId="6"/>
  </si>
  <si>
    <t>加算区分2</t>
    <rPh sb="0" eb="2">
      <t>カサン</t>
    </rPh>
    <rPh sb="2" eb="4">
      <t>クブン</t>
    </rPh>
    <phoneticPr fontId="6"/>
  </si>
  <si>
    <t>加算額1</t>
    <rPh sb="0" eb="3">
      <t>カサンガク</t>
    </rPh>
    <phoneticPr fontId="6"/>
  </si>
  <si>
    <t>加算額2</t>
    <rPh sb="0" eb="3">
      <t>カサンガク</t>
    </rPh>
    <phoneticPr fontId="6"/>
  </si>
  <si>
    <t>加算額計</t>
    <rPh sb="0" eb="3">
      <t>カサンガク</t>
    </rPh>
    <rPh sb="3" eb="4">
      <t>ケイ</t>
    </rPh>
    <phoneticPr fontId="6"/>
  </si>
  <si>
    <t>令和8年6月以降に調整した返還額</t>
    <rPh sb="0" eb="2">
      <t>レイワ</t>
    </rPh>
    <rPh sb="3" eb="4">
      <t>ネン</t>
    </rPh>
    <rPh sb="5" eb="6">
      <t>ガツ</t>
    </rPh>
    <rPh sb="6" eb="8">
      <t>イコウ</t>
    </rPh>
    <rPh sb="9" eb="11">
      <t>チョウセイ</t>
    </rPh>
    <rPh sb="13" eb="16">
      <t>ヘンカンガク</t>
    </rPh>
    <phoneticPr fontId="6"/>
  </si>
  <si>
    <t>R8.6以降返還</t>
    <rPh sb="4" eb="6">
      <t>イコウ</t>
    </rPh>
    <rPh sb="6" eb="8">
      <t>ヘンカン</t>
    </rPh>
    <phoneticPr fontId="6"/>
  </si>
  <si>
    <t>！キャリアパス要件Ⅳの欄に「×」があるのにもかかわらず、左のチェック欄にチェック（○）が入っていません。</t>
    <rPh sb="7" eb="9">
      <t>ヨウケン</t>
    </rPh>
    <rPh sb="11" eb="12">
      <t>ラン</t>
    </rPh>
    <rPh sb="28" eb="29">
      <t>ヒダリ</t>
    </rPh>
    <rPh sb="34" eb="35">
      <t>ラン</t>
    </rPh>
    <phoneticPr fontId="6"/>
  </si>
  <si>
    <t>〒（ハイフンなし）</t>
    <phoneticPr fontId="6"/>
  </si>
  <si>
    <t>No.</t>
    <phoneticPr fontId="6"/>
  </si>
  <si>
    <r>
      <t>以下の項目に「×」がないか、提出前に確認すること。「×」がある場合、当該項目の記載を修正すること。これをしない場合、AQ26セルの注記に基づき別紙様式５「特別な事情に係る届出書」を本報告書と合わせて提出する場合で２（２）が「×」となっている例を除き、要件を満たさないこととなり、</t>
    </r>
    <r>
      <rPr>
        <u/>
        <sz val="8"/>
        <rFont val="ＭＳ Ｐゴシック"/>
        <family val="3"/>
        <charset val="128"/>
      </rPr>
      <t>全額返還</t>
    </r>
    <r>
      <rPr>
        <sz val="8"/>
        <rFont val="ＭＳ Ｐゴシック"/>
        <family val="3"/>
        <charset val="128"/>
      </rPr>
      <t>になり得るものであるため留意すること。</t>
    </r>
    <rPh sb="55" eb="57">
      <t>バアイ</t>
    </rPh>
    <rPh sb="65" eb="67">
      <t>チュウキ</t>
    </rPh>
    <rPh sb="68" eb="69">
      <t>モト</t>
    </rPh>
    <rPh sb="90" eb="94">
      <t>ホンホウコクショ</t>
    </rPh>
    <rPh sb="95" eb="96">
      <t>ア</t>
    </rPh>
    <rPh sb="99" eb="101">
      <t>テイシュツ</t>
    </rPh>
    <rPh sb="103" eb="105">
      <t>バアイ</t>
    </rPh>
    <rPh sb="120" eb="121">
      <t>レイ</t>
    </rPh>
    <rPh sb="122" eb="123">
      <t>ノゾ</t>
    </rPh>
    <rPh sb="125" eb="127">
      <t>ヨウケン</t>
    </rPh>
    <rPh sb="128" eb="129">
      <t>ミ</t>
    </rPh>
    <rPh sb="139" eb="143">
      <t>ゼンガクヘンカン</t>
    </rPh>
    <rPh sb="146" eb="147">
      <t>ウ</t>
    </rPh>
    <rPh sb="155" eb="157">
      <t>リュウイ</t>
    </rPh>
    <phoneticPr fontId="6"/>
  </si>
  <si>
    <t>特別事情</t>
    <rPh sb="0" eb="2">
      <t>トクベツ</t>
    </rPh>
    <rPh sb="2" eb="4">
      <t>ジジョウ</t>
    </rPh>
    <phoneticPr fontId="6"/>
  </si>
  <si>
    <t>具体的な仕組みの内容（該当するもの全てにチェック（○）すること。）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</si>
</sst>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 numFmtId="184" formatCode="&quot;〒&quot;000\-0000"/>
  </numFmts>
  <fonts count="9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
      <sz val="9"/>
      <color indexed="81"/>
      <name val="MS P ゴシック"/>
      <family val="3"/>
      <charset val="128"/>
    </font>
    <font>
      <b/>
      <sz val="9"/>
      <color indexed="81"/>
      <name val="MS P ゴシック"/>
      <family val="3"/>
      <charset val="128"/>
    </font>
    <font>
      <b/>
      <sz val="11"/>
      <color theme="0" tint="-0.34998626667073579"/>
      <name val="ＭＳ Ｐゴシック"/>
      <family val="3"/>
      <charset val="128"/>
    </font>
    <font>
      <sz val="11"/>
      <color theme="0" tint="-0.34998626667073579"/>
      <name val="ＭＳ Ｐゴシック"/>
      <family val="3"/>
      <charset val="128"/>
    </font>
    <font>
      <u/>
      <sz val="8"/>
      <name val="ＭＳ Ｐゴシック"/>
      <family val="3"/>
      <charset val="128"/>
    </font>
  </fonts>
  <fills count="3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
      <patternFill patternType="solid">
        <fgColor theme="0" tint="-0.14999847407452621"/>
        <bgColor indexed="64"/>
      </patternFill>
    </fill>
  </fills>
  <borders count="1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97" applyNumberFormat="0" applyAlignment="0" applyProtection="0">
      <alignment vertical="center"/>
    </xf>
    <xf numFmtId="0" fontId="47" fillId="25" borderId="0" applyNumberFormat="0" applyBorder="0" applyAlignment="0" applyProtection="0">
      <alignment vertical="center"/>
    </xf>
    <xf numFmtId="0" fontId="14" fillId="26" borderId="98" applyNumberFormat="0" applyFont="0" applyAlignment="0" applyProtection="0">
      <alignment vertical="center"/>
    </xf>
    <xf numFmtId="0" fontId="48" fillId="0" borderId="99" applyNumberFormat="0" applyFill="0" applyAlignment="0" applyProtection="0">
      <alignment vertical="center"/>
    </xf>
    <xf numFmtId="0" fontId="49" fillId="7" borderId="0" applyNumberFormat="0" applyBorder="0" applyAlignment="0" applyProtection="0">
      <alignment vertical="center"/>
    </xf>
    <xf numFmtId="0" fontId="50" fillId="27" borderId="100" applyNumberFormat="0" applyAlignment="0" applyProtection="0">
      <alignment vertical="center"/>
    </xf>
    <xf numFmtId="0" fontId="51" fillId="0" borderId="0" applyNumberFormat="0" applyFill="0" applyBorder="0" applyAlignment="0" applyProtection="0">
      <alignment vertical="center"/>
    </xf>
    <xf numFmtId="0" fontId="52" fillId="0" borderId="101" applyNumberFormat="0" applyFill="0" applyAlignment="0" applyProtection="0">
      <alignment vertical="center"/>
    </xf>
    <xf numFmtId="0" fontId="53" fillId="0" borderId="102" applyNumberFormat="0" applyFill="0" applyAlignment="0" applyProtection="0">
      <alignment vertical="center"/>
    </xf>
    <xf numFmtId="0" fontId="54" fillId="0" borderId="103" applyNumberFormat="0" applyFill="0" applyAlignment="0" applyProtection="0">
      <alignment vertical="center"/>
    </xf>
    <xf numFmtId="0" fontId="54" fillId="0" borderId="0" applyNumberFormat="0" applyFill="0" applyBorder="0" applyAlignment="0" applyProtection="0">
      <alignment vertical="center"/>
    </xf>
    <xf numFmtId="0" fontId="55" fillId="0" borderId="104" applyNumberFormat="0" applyFill="0" applyAlignment="0" applyProtection="0">
      <alignment vertical="center"/>
    </xf>
    <xf numFmtId="0" fontId="56" fillId="27" borderId="105" applyNumberFormat="0" applyAlignment="0" applyProtection="0">
      <alignment vertical="center"/>
    </xf>
    <xf numFmtId="0" fontId="57" fillId="0" borderId="0" applyNumberFormat="0" applyFill="0" applyBorder="0" applyAlignment="0" applyProtection="0">
      <alignment vertical="center"/>
    </xf>
    <xf numFmtId="0" fontId="58" fillId="11" borderId="100"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51">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3" xfId="55" applyNumberFormat="1" applyFont="1" applyBorder="1" applyAlignment="1">
      <alignment vertical="center" wrapText="1"/>
    </xf>
    <xf numFmtId="181" fontId="62" fillId="0" borderId="13"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51" xfId="55" applyNumberFormat="1" applyFont="1" applyBorder="1" applyAlignment="1">
      <alignment vertical="center" wrapText="1"/>
    </xf>
    <xf numFmtId="181" fontId="62" fillId="0" borderId="48"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6" xfId="0" applyFont="1" applyBorder="1">
      <alignment vertical="center"/>
    </xf>
    <xf numFmtId="0" fontId="62" fillId="0" borderId="40" xfId="0" applyFont="1" applyBorder="1">
      <alignment vertical="center"/>
    </xf>
    <xf numFmtId="0" fontId="62" fillId="0" borderId="27" xfId="0" applyFont="1" applyBorder="1">
      <alignment vertical="center"/>
    </xf>
    <xf numFmtId="0" fontId="62" fillId="0" borderId="93" xfId="0" applyFont="1" applyBorder="1">
      <alignment vertical="center"/>
    </xf>
    <xf numFmtId="0" fontId="62" fillId="0" borderId="28" xfId="0" applyFont="1" applyBorder="1">
      <alignment vertical="center"/>
    </xf>
    <xf numFmtId="0" fontId="62" fillId="0" borderId="80" xfId="0" applyFont="1" applyBorder="1">
      <alignment vertical="center"/>
    </xf>
    <xf numFmtId="0" fontId="62" fillId="0" borderId="85" xfId="0" applyFont="1" applyBorder="1">
      <alignment vertical="center"/>
    </xf>
    <xf numFmtId="0" fontId="62" fillId="0" borderId="90" xfId="0" applyFont="1" applyBorder="1">
      <alignment vertical="center"/>
    </xf>
    <xf numFmtId="0" fontId="62" fillId="0" borderId="111" xfId="0" applyFont="1" applyBorder="1">
      <alignment vertical="center"/>
    </xf>
    <xf numFmtId="0" fontId="11" fillId="4" borderId="13" xfId="0" applyFont="1" applyFill="1" applyBorder="1" applyProtection="1">
      <alignment vertical="center"/>
      <protection locked="0"/>
    </xf>
    <xf numFmtId="0" fontId="62" fillId="0" borderId="0" xfId="0" applyFont="1" applyAlignment="1">
      <alignment vertical="center" wrapText="1"/>
    </xf>
    <xf numFmtId="0" fontId="63" fillId="0" borderId="27" xfId="0" applyFont="1" applyBorder="1" applyAlignment="1">
      <alignment horizontal="center" vertical="center"/>
    </xf>
    <xf numFmtId="0" fontId="63" fillId="0" borderId="85" xfId="0" applyFont="1" applyBorder="1" applyAlignment="1">
      <alignment horizontal="center" vertical="center"/>
    </xf>
    <xf numFmtId="0" fontId="71" fillId="0" borderId="0" xfId="0" applyFont="1">
      <alignment vertical="center"/>
    </xf>
    <xf numFmtId="0" fontId="63" fillId="0" borderId="85"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7" xfId="0" applyFont="1" applyFill="1" applyBorder="1" applyAlignment="1" applyProtection="1">
      <alignment vertical="center" wrapText="1"/>
      <protection locked="0"/>
    </xf>
    <xf numFmtId="0" fontId="11" fillId="4" borderId="96" xfId="0" applyFont="1" applyFill="1" applyBorder="1" applyProtection="1">
      <alignment vertical="center"/>
      <protection locked="0"/>
    </xf>
    <xf numFmtId="0" fontId="11" fillId="4" borderId="55" xfId="0" applyFont="1" applyFill="1" applyBorder="1" applyAlignment="1" applyProtection="1">
      <alignment vertical="center" wrapText="1"/>
      <protection locked="0"/>
    </xf>
    <xf numFmtId="0" fontId="11" fillId="4" borderId="56" xfId="0" applyFont="1" applyFill="1" applyBorder="1" applyAlignment="1" applyProtection="1">
      <alignment vertical="center" wrapText="1"/>
      <protection locked="0"/>
    </xf>
    <xf numFmtId="0" fontId="11" fillId="4" borderId="49" xfId="0" applyFont="1" applyFill="1" applyBorder="1" applyAlignment="1" applyProtection="1">
      <alignment vertical="center" wrapText="1"/>
      <protection locked="0"/>
    </xf>
    <xf numFmtId="176" fontId="65" fillId="0" borderId="140" xfId="0" applyNumberFormat="1" applyFont="1" applyFill="1" applyBorder="1" applyAlignment="1" applyProtection="1">
      <alignment horizontal="center" vertical="center" shrinkToFit="1"/>
      <protection locked="0"/>
    </xf>
    <xf numFmtId="176" fontId="20" fillId="0" borderId="129"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48" xfId="0" applyNumberFormat="1" applyFont="1" applyFill="1" applyBorder="1" applyAlignment="1" applyProtection="1">
      <alignment horizontal="center" vertical="center" shrinkToFit="1"/>
      <protection locked="0"/>
    </xf>
    <xf numFmtId="176" fontId="20" fillId="0" borderId="55"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29" xfId="0" applyNumberFormat="1" applyFont="1" applyFill="1" applyBorder="1" applyAlignment="1" applyProtection="1">
      <alignment horizontal="right" vertical="center" shrinkToFit="1"/>
      <protection locked="0"/>
    </xf>
    <xf numFmtId="176" fontId="20" fillId="30" borderId="129" xfId="0" applyNumberFormat="1" applyFont="1" applyFill="1" applyBorder="1" applyAlignment="1" applyProtection="1">
      <alignment horizontal="center" vertical="center" shrinkToFit="1"/>
      <protection locked="0"/>
    </xf>
    <xf numFmtId="176" fontId="65" fillId="0" borderId="77"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65" fillId="0" borderId="45"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1" xfId="0" applyNumberFormat="1" applyFont="1" applyFill="1" applyBorder="1" applyAlignment="1" applyProtection="1">
      <alignment horizontal="center" vertical="center" shrinkToFit="1"/>
      <protection locked="0"/>
    </xf>
    <xf numFmtId="176" fontId="20" fillId="0" borderId="78" xfId="0" applyNumberFormat="1" applyFont="1" applyFill="1" applyBorder="1" applyAlignment="1" applyProtection="1">
      <alignment horizontal="center" vertical="center" shrinkToFit="1"/>
      <protection locked="0"/>
    </xf>
    <xf numFmtId="0" fontId="62" fillId="0" borderId="54" xfId="0" applyFont="1" applyBorder="1" applyAlignment="1">
      <alignment horizontal="center" vertical="center" wrapText="1"/>
    </xf>
    <xf numFmtId="0" fontId="62" fillId="0" borderId="55" xfId="0" applyFont="1" applyBorder="1" applyAlignment="1">
      <alignment horizontal="center" vertical="center" wrapText="1"/>
    </xf>
    <xf numFmtId="0" fontId="62" fillId="0" borderId="56" xfId="0" applyFont="1" applyBorder="1" applyAlignment="1">
      <alignment horizontal="center" vertical="center" wrapText="1"/>
    </xf>
    <xf numFmtId="0" fontId="62" fillId="0" borderId="54" xfId="55" applyNumberFormat="1" applyFont="1" applyBorder="1" applyAlignment="1">
      <alignment horizontal="center" vertical="center" wrapText="1"/>
    </xf>
    <xf numFmtId="0" fontId="62" fillId="0" borderId="55" xfId="55" applyNumberFormat="1" applyFont="1" applyBorder="1" applyAlignment="1">
      <alignment horizontal="center" vertical="center" wrapText="1"/>
    </xf>
    <xf numFmtId="0" fontId="62" fillId="0" borderId="60" xfId="55" applyNumberFormat="1" applyFont="1" applyBorder="1" applyAlignment="1">
      <alignment horizontal="center" vertical="center" wrapText="1"/>
    </xf>
    <xf numFmtId="0" fontId="62" fillId="0" borderId="56" xfId="55" applyNumberFormat="1" applyFont="1" applyBorder="1" applyAlignment="1">
      <alignment horizontal="center" vertical="center" wrapText="1"/>
    </xf>
    <xf numFmtId="49" fontId="62" fillId="0" borderId="53" xfId="0" applyNumberFormat="1" applyFont="1" applyBorder="1">
      <alignment vertical="center"/>
    </xf>
    <xf numFmtId="49" fontId="62" fillId="0" borderId="18" xfId="0" applyNumberFormat="1" applyFont="1" applyBorder="1">
      <alignment vertical="center"/>
    </xf>
    <xf numFmtId="181" fontId="62" fillId="0" borderId="47" xfId="55" applyNumberFormat="1" applyFont="1" applyBorder="1" applyAlignment="1">
      <alignment horizontal="right" vertical="center" wrapText="1"/>
    </xf>
    <xf numFmtId="0" fontId="62" fillId="0" borderId="48" xfId="0" applyFont="1" applyBorder="1">
      <alignment vertical="center"/>
    </xf>
    <xf numFmtId="49" fontId="62" fillId="0" borderId="2" xfId="0" applyNumberFormat="1" applyFont="1" applyBorder="1">
      <alignment vertical="center"/>
    </xf>
    <xf numFmtId="181" fontId="62" fillId="0" borderId="48"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0" xfId="55" applyNumberFormat="1" applyFont="1" applyBorder="1" applyAlignment="1">
      <alignment horizontal="right" vertical="center" wrapText="1"/>
    </xf>
    <xf numFmtId="181" fontId="62" fillId="0" borderId="28" xfId="55" applyNumberFormat="1" applyFont="1" applyBorder="1" applyAlignment="1">
      <alignment horizontal="right" vertical="center" wrapText="1"/>
    </xf>
    <xf numFmtId="49" fontId="62" fillId="0" borderId="48" xfId="0" applyNumberFormat="1" applyFont="1" applyBorder="1">
      <alignment vertical="center"/>
    </xf>
    <xf numFmtId="0" fontId="71" fillId="0" borderId="52" xfId="56" applyFont="1" applyBorder="1" applyAlignment="1">
      <alignment horizontal="center" vertical="center" wrapText="1"/>
    </xf>
    <xf numFmtId="0" fontId="71" fillId="0" borderId="12" xfId="56" applyFont="1" applyBorder="1" applyAlignment="1">
      <alignment horizontal="center" vertical="center" wrapText="1"/>
    </xf>
    <xf numFmtId="0" fontId="71" fillId="0" borderId="49"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5" xfId="55" applyNumberFormat="1" applyFont="1" applyBorder="1" applyAlignment="1">
      <alignment horizontal="center" vertical="center" wrapText="1"/>
    </xf>
    <xf numFmtId="181" fontId="64" fillId="0" borderId="46"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51"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5" xfId="55" applyNumberFormat="1" applyFont="1" applyBorder="1">
      <alignment vertical="center"/>
    </xf>
    <xf numFmtId="181" fontId="63" fillId="0" borderId="46"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51" xfId="55" applyNumberFormat="1" applyFont="1" applyBorder="1">
      <alignment vertical="center"/>
    </xf>
    <xf numFmtId="0" fontId="71" fillId="0" borderId="0" xfId="0" applyFont="1" applyAlignment="1">
      <alignment horizontal="center" vertical="center"/>
    </xf>
    <xf numFmtId="49" fontId="62" fillId="0" borderId="18"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4" xfId="0" applyNumberFormat="1" applyFont="1" applyFill="1" applyBorder="1" applyAlignment="1" applyProtection="1">
      <alignment horizontal="center" vertical="center" shrinkToFit="1"/>
      <protection locked="0"/>
    </xf>
    <xf numFmtId="176" fontId="65" fillId="0" borderId="53" xfId="0" applyNumberFormat="1" applyFont="1" applyFill="1" applyBorder="1" applyAlignment="1" applyProtection="1">
      <alignment horizontal="center" vertical="center" shrinkToFit="1"/>
      <protection locked="0"/>
    </xf>
    <xf numFmtId="0" fontId="62" fillId="0" borderId="111" xfId="55" applyNumberFormat="1" applyFont="1" applyBorder="1" applyAlignment="1">
      <alignment horizontal="center" vertical="center" wrapText="1"/>
    </xf>
    <xf numFmtId="0" fontId="62" fillId="0" borderId="28" xfId="55" applyNumberFormat="1" applyFont="1" applyBorder="1" applyAlignment="1">
      <alignment horizontal="center" vertical="center" wrapText="1"/>
    </xf>
    <xf numFmtId="0" fontId="62" fillId="0" borderId="85" xfId="55" applyNumberFormat="1" applyFont="1" applyBorder="1" applyAlignment="1">
      <alignment horizontal="center" vertical="center" wrapText="1"/>
    </xf>
    <xf numFmtId="0" fontId="62" fillId="0" borderId="92" xfId="46" applyFont="1" applyBorder="1" applyAlignment="1">
      <alignment horizontal="left" vertical="center" wrapText="1"/>
    </xf>
    <xf numFmtId="0" fontId="62" fillId="0" borderId="47" xfId="55" applyNumberFormat="1" applyFont="1" applyFill="1" applyBorder="1" applyAlignment="1">
      <alignment horizontal="center" vertical="center" wrapText="1"/>
    </xf>
    <xf numFmtId="0" fontId="62" fillId="0" borderId="75"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75" xfId="0" applyFont="1" applyBorder="1">
      <alignment vertical="center"/>
    </xf>
    <xf numFmtId="176" fontId="20" fillId="30" borderId="60" xfId="0" applyNumberFormat="1" applyFont="1" applyFill="1" applyBorder="1" applyAlignment="1" applyProtection="1">
      <alignment horizontal="center" vertical="center" shrinkToFit="1"/>
      <protection locked="0"/>
    </xf>
    <xf numFmtId="176" fontId="20" fillId="30" borderId="60"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0" xfId="0" applyNumberFormat="1" applyFont="1" applyFill="1" applyBorder="1" applyAlignment="1" applyProtection="1">
      <alignment vertical="center" shrinkToFit="1"/>
    </xf>
    <xf numFmtId="0" fontId="30" fillId="2" borderId="48"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7"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5" xfId="0" applyNumberFormat="1" applyFont="1" applyFill="1" applyBorder="1" applyAlignment="1" applyProtection="1">
      <alignment horizontal="right" vertical="center"/>
    </xf>
    <xf numFmtId="0" fontId="11" fillId="2" borderId="18" xfId="0" applyFont="1" applyFill="1" applyBorder="1" applyAlignment="1" applyProtection="1">
      <alignment vertical="center" wrapText="1"/>
    </xf>
    <xf numFmtId="0" fontId="11" fillId="2" borderId="19" xfId="0" applyFont="1" applyFill="1" applyBorder="1" applyAlignment="1" applyProtection="1">
      <alignment vertical="center" wrapText="1"/>
    </xf>
    <xf numFmtId="180" fontId="33" fillId="2" borderId="111"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1" xfId="0" applyBorder="1" applyAlignment="1" applyProtection="1">
      <alignment horizontal="center" vertical="center" wrapText="1"/>
    </xf>
    <xf numFmtId="0" fontId="20" fillId="2" borderId="55" xfId="0" applyFont="1" applyFill="1" applyBorder="1" applyAlignment="1" applyProtection="1">
      <alignment horizontal="center" vertical="center"/>
    </xf>
    <xf numFmtId="0" fontId="26" fillId="2" borderId="49"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0" xfId="0" quotePrefix="1" applyFont="1" applyBorder="1" applyAlignment="1" applyProtection="1">
      <alignment horizontal="right" vertical="center"/>
    </xf>
    <xf numFmtId="0" fontId="20" fillId="2" borderId="146" xfId="0" applyFont="1" applyFill="1" applyBorder="1" applyAlignment="1" applyProtection="1">
      <alignment vertical="center" wrapText="1" shrinkToFit="1"/>
    </xf>
    <xf numFmtId="38" fontId="20" fillId="0" borderId="130" xfId="5" applyFont="1" applyFill="1" applyBorder="1" applyAlignment="1" applyProtection="1">
      <alignment horizontal="right" vertical="center" shrinkToFit="1"/>
    </xf>
    <xf numFmtId="176" fontId="20" fillId="0" borderId="112"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48"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1" xfId="0" applyFont="1" applyFill="1" applyBorder="1" applyAlignment="1" applyProtection="1">
      <alignment vertical="center" wrapText="1" shrinkToFit="1"/>
    </xf>
    <xf numFmtId="177" fontId="20" fillId="0" borderId="54" xfId="0" applyNumberFormat="1" applyFont="1" applyBorder="1" applyProtection="1">
      <alignment vertical="center"/>
    </xf>
    <xf numFmtId="0" fontId="20" fillId="2" borderId="56" xfId="0" applyFont="1" applyFill="1" applyBorder="1" applyAlignment="1" applyProtection="1">
      <alignment vertical="center" wrapText="1" shrinkToFit="1"/>
    </xf>
    <xf numFmtId="38" fontId="20" fillId="0" borderId="55" xfId="5" applyFont="1" applyFill="1" applyBorder="1" applyAlignment="1" applyProtection="1">
      <alignment horizontal="right" vertical="center" shrinkToFit="1"/>
    </xf>
    <xf numFmtId="176" fontId="21" fillId="0" borderId="55" xfId="0" applyNumberFormat="1" applyFont="1" applyFill="1" applyBorder="1" applyAlignment="1" applyProtection="1">
      <alignment horizontal="right" vertical="center" shrinkToFit="1"/>
    </xf>
    <xf numFmtId="176" fontId="20" fillId="0" borderId="55"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7" xfId="0" applyFont="1" applyFill="1" applyBorder="1" applyAlignment="1" applyProtection="1">
      <alignment horizontal="center" vertical="center" wrapText="1" shrinkToFit="1"/>
      <protection locked="0"/>
    </xf>
    <xf numFmtId="0" fontId="65" fillId="2" borderId="50" xfId="0" applyFont="1" applyFill="1" applyBorder="1" applyAlignment="1" applyProtection="1">
      <alignment horizontal="center" vertical="center" wrapText="1" shrinkToFit="1"/>
      <protection locked="0"/>
    </xf>
    <xf numFmtId="0" fontId="65" fillId="2" borderId="147"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79" xfId="0" applyFont="1" applyBorder="1" applyProtection="1">
      <alignment vertical="center"/>
    </xf>
    <xf numFmtId="0" fontId="30" fillId="0" borderId="4" xfId="0" applyFont="1" applyBorder="1" applyProtection="1">
      <alignment vertical="center"/>
    </xf>
    <xf numFmtId="0" fontId="8" fillId="5" borderId="26"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1" xfId="0" applyFont="1" applyFill="1" applyBorder="1" applyAlignment="1" applyProtection="1">
      <alignment vertical="center" wrapText="1"/>
    </xf>
    <xf numFmtId="0" fontId="25" fillId="2" borderId="40" xfId="0" applyFont="1" applyFill="1" applyBorder="1" applyAlignment="1" applyProtection="1">
      <alignment vertical="center" wrapText="1"/>
    </xf>
    <xf numFmtId="0" fontId="30" fillId="0" borderId="48"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6"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6"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2"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5" xfId="0" applyFont="1" applyFill="1" applyBorder="1" applyProtection="1">
      <alignment vertical="center"/>
    </xf>
    <xf numFmtId="0" fontId="0" fillId="2" borderId="0" xfId="0" applyFill="1" applyAlignment="1" applyProtection="1"/>
    <xf numFmtId="0" fontId="8" fillId="3" borderId="26"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29" xfId="0" applyFont="1" applyFill="1" applyBorder="1" applyAlignment="1" applyProtection="1">
      <alignment horizontal="right" vertical="center" shrinkToFit="1"/>
    </xf>
    <xf numFmtId="0" fontId="35" fillId="2" borderId="32"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3" xfId="0" applyFill="1" applyBorder="1" applyAlignment="1" applyProtection="1">
      <alignment horizontal="left" vertical="top"/>
    </xf>
    <xf numFmtId="0" fontId="26" fillId="2" borderId="58"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0" xfId="0" applyFont="1" applyFill="1" applyBorder="1" applyAlignment="1" applyProtection="1">
      <alignment horizontal="center" vertical="center" wrapText="1"/>
    </xf>
    <xf numFmtId="0" fontId="21" fillId="2" borderId="14" xfId="0" applyFont="1" applyFill="1" applyBorder="1" applyProtection="1">
      <alignment vertical="center"/>
    </xf>
    <xf numFmtId="0" fontId="65" fillId="2" borderId="0" xfId="0" applyFont="1" applyFill="1" applyProtection="1">
      <alignment vertical="center"/>
    </xf>
    <xf numFmtId="0" fontId="26" fillId="2" borderId="114"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7" xfId="0" applyFont="1" applyFill="1" applyBorder="1" applyProtection="1">
      <alignment vertical="center"/>
    </xf>
    <xf numFmtId="0" fontId="26" fillId="2" borderId="95"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7" xfId="0" applyFont="1" applyFill="1" applyBorder="1" applyAlignment="1" applyProtection="1">
      <alignment horizontal="center" vertical="center"/>
    </xf>
    <xf numFmtId="0" fontId="26" fillId="2" borderId="88" xfId="0" applyFont="1" applyFill="1" applyBorder="1" applyProtection="1">
      <alignment vertical="center"/>
    </xf>
    <xf numFmtId="0" fontId="26" fillId="2" borderId="14" xfId="0" applyFont="1" applyFill="1" applyBorder="1" applyAlignment="1" applyProtection="1">
      <alignment vertical="center" wrapText="1"/>
    </xf>
    <xf numFmtId="176" fontId="26" fillId="2" borderId="14" xfId="0" applyNumberFormat="1" applyFont="1" applyFill="1" applyBorder="1" applyAlignment="1" applyProtection="1">
      <alignment vertical="center" wrapText="1"/>
    </xf>
    <xf numFmtId="0" fontId="20" fillId="2" borderId="14" xfId="0" applyFont="1" applyFill="1" applyBorder="1" applyProtection="1">
      <alignment vertical="center"/>
    </xf>
    <xf numFmtId="0" fontId="24" fillId="2" borderId="14" xfId="0" applyFont="1" applyFill="1" applyBorder="1" applyProtection="1">
      <alignment vertical="center"/>
    </xf>
    <xf numFmtId="0" fontId="24" fillId="2" borderId="58"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77" xfId="0" applyNumberFormat="1" applyFont="1" applyFill="1" applyBorder="1" applyProtection="1">
      <alignment vertical="center"/>
    </xf>
    <xf numFmtId="176" fontId="21" fillId="2" borderId="14"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7"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19"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08" xfId="0" applyFont="1" applyFill="1" applyBorder="1" applyAlignment="1" applyProtection="1">
      <alignment horizontal="center" vertical="center" wrapText="1"/>
    </xf>
    <xf numFmtId="176" fontId="21" fillId="2" borderId="32"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6" xfId="0" applyFont="1" applyBorder="1" applyAlignment="1" applyProtection="1">
      <alignment horizontal="center" vertical="center"/>
    </xf>
    <xf numFmtId="0" fontId="35" fillId="0" borderId="83" xfId="0" applyFont="1" applyBorder="1" applyAlignment="1" applyProtection="1">
      <alignment horizontal="center" vertical="center"/>
    </xf>
    <xf numFmtId="0" fontId="35" fillId="0" borderId="127" xfId="0" applyFont="1" applyBorder="1" applyAlignment="1" applyProtection="1">
      <alignment horizontal="center" vertical="center"/>
    </xf>
    <xf numFmtId="0" fontId="26" fillId="2" borderId="38"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2" xfId="0" applyFont="1" applyFill="1" applyBorder="1" applyProtection="1">
      <alignment vertical="center"/>
    </xf>
    <xf numFmtId="0" fontId="21" fillId="0" borderId="23" xfId="0" applyFont="1" applyBorder="1" applyProtection="1">
      <alignment vertical="center"/>
    </xf>
    <xf numFmtId="0" fontId="21" fillId="2" borderId="23" xfId="0" applyFont="1" applyFill="1" applyBorder="1" applyProtection="1">
      <alignment vertical="center"/>
    </xf>
    <xf numFmtId="0" fontId="24" fillId="2" borderId="23" xfId="0" applyFont="1" applyFill="1" applyBorder="1" applyProtection="1">
      <alignment vertical="center"/>
    </xf>
    <xf numFmtId="0" fontId="24" fillId="2" borderId="23" xfId="0" applyFont="1" applyFill="1" applyBorder="1" applyAlignment="1" applyProtection="1">
      <alignment vertical="center" wrapText="1"/>
    </xf>
    <xf numFmtId="0" fontId="20" fillId="2" borderId="24" xfId="0" applyFont="1" applyFill="1" applyBorder="1" applyAlignment="1" applyProtection="1">
      <alignment horizontal="center" vertical="center"/>
    </xf>
    <xf numFmtId="0" fontId="26" fillId="2" borderId="32" xfId="0" applyFont="1" applyFill="1" applyBorder="1" applyProtection="1">
      <alignment vertical="center"/>
    </xf>
    <xf numFmtId="0" fontId="20" fillId="2" borderId="29"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4" xfId="0" applyFont="1" applyFill="1" applyBorder="1" applyProtection="1">
      <alignment vertical="center"/>
    </xf>
    <xf numFmtId="0" fontId="24" fillId="2" borderId="109" xfId="0" applyFont="1" applyFill="1" applyBorder="1" applyProtection="1">
      <alignment vertical="center"/>
    </xf>
    <xf numFmtId="0" fontId="26" fillId="2" borderId="109" xfId="0" applyFont="1" applyFill="1" applyBorder="1" applyAlignment="1" applyProtection="1">
      <alignment vertical="top"/>
    </xf>
    <xf numFmtId="0" fontId="26" fillId="2" borderId="109" xfId="0" applyFont="1" applyFill="1" applyBorder="1" applyAlignment="1" applyProtection="1">
      <alignment vertical="center" shrinkToFit="1"/>
    </xf>
    <xf numFmtId="0" fontId="26" fillId="2" borderId="110"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6"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2" xfId="0" applyFont="1" applyFill="1" applyBorder="1" applyAlignment="1" applyProtection="1">
      <alignment vertical="center" wrapText="1"/>
    </xf>
    <xf numFmtId="0" fontId="24" fillId="2" borderId="70"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19"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2" xfId="0" applyFont="1" applyFill="1" applyBorder="1" applyAlignment="1" applyProtection="1">
      <alignment horizontal="center" vertical="center"/>
    </xf>
    <xf numFmtId="49" fontId="11" fillId="2" borderId="22" xfId="0" applyNumberFormat="1" applyFont="1" applyFill="1" applyBorder="1" applyProtection="1">
      <alignment vertical="center"/>
    </xf>
    <xf numFmtId="0" fontId="11" fillId="2" borderId="23" xfId="0" applyFont="1" applyFill="1" applyBorder="1" applyProtection="1">
      <alignment vertical="center"/>
    </xf>
    <xf numFmtId="0" fontId="11" fillId="2" borderId="24" xfId="0" applyFont="1" applyFill="1" applyBorder="1" applyProtection="1">
      <alignment vertical="center"/>
    </xf>
    <xf numFmtId="0" fontId="39" fillId="2" borderId="32" xfId="0" applyFont="1" applyFill="1" applyBorder="1" applyAlignment="1" applyProtection="1">
      <alignment vertical="center" wrapText="1"/>
    </xf>
    <xf numFmtId="0" fontId="39" fillId="2" borderId="29"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2"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29"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29" xfId="0" applyFont="1" applyFill="1" applyBorder="1" applyProtection="1">
      <alignment vertical="center"/>
    </xf>
    <xf numFmtId="0" fontId="11" fillId="2" borderId="34" xfId="0" applyFont="1" applyFill="1" applyBorder="1" applyProtection="1">
      <alignment vertical="center"/>
    </xf>
    <xf numFmtId="0" fontId="39" fillId="2" borderId="109" xfId="0" applyFont="1" applyFill="1" applyBorder="1" applyProtection="1">
      <alignment vertical="center"/>
    </xf>
    <xf numFmtId="0" fontId="11" fillId="2" borderId="109" xfId="0" applyFont="1" applyFill="1" applyBorder="1" applyProtection="1">
      <alignment vertical="center"/>
    </xf>
    <xf numFmtId="0" fontId="11" fillId="2" borderId="110"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5"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87" xfId="0" quotePrefix="1" applyFont="1" applyBorder="1" applyProtection="1">
      <alignment vertical="center"/>
    </xf>
    <xf numFmtId="0" fontId="29" fillId="0" borderId="95" xfId="0" quotePrefix="1" applyFont="1" applyBorder="1" applyProtection="1">
      <alignment vertical="center"/>
    </xf>
    <xf numFmtId="0" fontId="29" fillId="0" borderId="95" xfId="0" quotePrefix="1" applyFont="1" applyBorder="1" applyAlignment="1" applyProtection="1">
      <alignment horizontal="center" vertical="center"/>
    </xf>
    <xf numFmtId="0" fontId="24" fillId="0" borderId="106"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4" fillId="29" borderId="62" xfId="0" applyFont="1" applyFill="1" applyBorder="1" applyAlignment="1" applyProtection="1">
      <alignment horizontal="center" vertical="center" wrapText="1"/>
      <protection locked="0"/>
    </xf>
    <xf numFmtId="0" fontId="24" fillId="29" borderId="69" xfId="0" applyFont="1" applyFill="1" applyBorder="1" applyAlignment="1" applyProtection="1">
      <alignment horizontal="center" vertical="center" wrapText="1"/>
      <protection locked="0"/>
    </xf>
    <xf numFmtId="0" fontId="24" fillId="29" borderId="43" xfId="0" applyFont="1" applyFill="1" applyBorder="1" applyAlignment="1" applyProtection="1">
      <alignment horizontal="center" vertical="center" wrapText="1"/>
      <protection locked="0"/>
    </xf>
    <xf numFmtId="0" fontId="20" fillId="29" borderId="132"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3" xfId="0" applyFont="1" applyFill="1" applyBorder="1" applyAlignment="1" applyProtection="1">
      <alignment horizontal="center" vertical="center"/>
      <protection locked="0"/>
    </xf>
    <xf numFmtId="0" fontId="20" fillId="29" borderId="134" xfId="0" applyFont="1" applyFill="1" applyBorder="1" applyAlignment="1" applyProtection="1">
      <alignment horizontal="center" vertical="center"/>
      <protection locked="0"/>
    </xf>
    <xf numFmtId="0" fontId="25" fillId="29" borderId="26" xfId="0" applyFont="1" applyFill="1" applyBorder="1" applyAlignment="1" applyProtection="1">
      <alignment horizontal="center" vertical="center"/>
      <protection locked="0"/>
    </xf>
    <xf numFmtId="0" fontId="24" fillId="29" borderId="41"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3"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2"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2" xfId="0" applyFont="1" applyBorder="1" applyProtection="1">
      <alignment vertical="center"/>
    </xf>
    <xf numFmtId="0" fontId="11" fillId="0" borderId="13" xfId="0" applyFont="1" applyBorder="1" applyProtection="1">
      <alignment vertical="center"/>
    </xf>
    <xf numFmtId="0" fontId="11" fillId="0" borderId="20" xfId="0" applyFont="1" applyBorder="1" applyProtection="1">
      <alignment vertical="center"/>
    </xf>
    <xf numFmtId="0" fontId="11" fillId="0" borderId="21" xfId="0" applyFont="1" applyBorder="1" applyProtection="1">
      <alignment vertical="center"/>
    </xf>
    <xf numFmtId="0" fontId="11" fillId="0" borderId="35" xfId="0" applyFont="1" applyBorder="1" applyProtection="1">
      <alignment vertical="center"/>
    </xf>
    <xf numFmtId="0" fontId="11" fillId="0" borderId="13"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5" xfId="0" applyFont="1" applyBorder="1" applyAlignment="1" applyProtection="1">
      <alignment horizontal="center" vertical="center"/>
    </xf>
    <xf numFmtId="0" fontId="11" fillId="0" borderId="18"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3" xfId="0" applyFont="1" applyFill="1" applyBorder="1" applyAlignment="1" applyProtection="1">
      <alignment vertical="center" wrapText="1"/>
      <protection locked="0"/>
    </xf>
    <xf numFmtId="0" fontId="20" fillId="2" borderId="112" xfId="0" applyFont="1" applyFill="1" applyBorder="1" applyAlignment="1" applyProtection="1">
      <alignment vertical="center" shrinkToFit="1"/>
    </xf>
    <xf numFmtId="0" fontId="20" fillId="2" borderId="12"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5" xfId="0" applyFont="1" applyFill="1" applyBorder="1" applyAlignment="1" applyProtection="1">
      <alignment vertical="center" shrinkToFit="1"/>
    </xf>
    <xf numFmtId="0" fontId="20" fillId="2" borderId="46" xfId="0" applyFont="1" applyFill="1" applyBorder="1" applyAlignment="1" applyProtection="1">
      <alignment vertical="center" shrinkToFit="1"/>
    </xf>
    <xf numFmtId="176" fontId="20" fillId="0" borderId="130"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0" xfId="0" applyNumberFormat="1" applyFont="1" applyFill="1" applyBorder="1" applyAlignment="1" applyProtection="1">
      <alignment horizontal="center" vertical="center" shrinkToFit="1"/>
      <protection locked="0"/>
    </xf>
    <xf numFmtId="0" fontId="81" fillId="0" borderId="0" xfId="0" applyFont="1" applyBorder="1" applyAlignment="1" applyProtection="1">
      <alignment horizontal="center" vertical="center" wrapText="1"/>
    </xf>
    <xf numFmtId="0" fontId="80" fillId="2" borderId="150" xfId="0" applyFont="1" applyFill="1" applyBorder="1" applyAlignment="1" applyProtection="1">
      <alignment horizontal="center" vertical="center" wrapText="1"/>
    </xf>
    <xf numFmtId="0" fontId="80" fillId="2" borderId="150" xfId="0" applyFont="1" applyFill="1" applyBorder="1" applyAlignment="1" applyProtection="1">
      <alignment horizontal="center" vertical="center"/>
    </xf>
    <xf numFmtId="0" fontId="80" fillId="0" borderId="152" xfId="0" applyFont="1" applyBorder="1" applyAlignment="1" applyProtection="1">
      <alignment horizontal="center" vertical="center"/>
    </xf>
    <xf numFmtId="0" fontId="80" fillId="0" borderId="153" xfId="0" applyFont="1" applyBorder="1" applyAlignment="1" applyProtection="1">
      <alignment horizontal="center" vertical="center" wrapText="1"/>
    </xf>
    <xf numFmtId="0" fontId="80" fillId="0" borderId="150" xfId="0" applyFont="1" applyBorder="1" applyAlignment="1" applyProtection="1">
      <alignment horizontal="center" vertical="center"/>
    </xf>
    <xf numFmtId="0" fontId="25" fillId="3" borderId="26"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5" xfId="0" applyFont="1" applyFill="1" applyBorder="1" applyAlignment="1" applyProtection="1">
      <alignment horizontal="center" vertical="center" wrapText="1"/>
    </xf>
    <xf numFmtId="0" fontId="75" fillId="2" borderId="142" xfId="0" applyFont="1" applyFill="1" applyBorder="1" applyAlignment="1" applyProtection="1">
      <alignment horizontal="center" vertical="center" wrapText="1"/>
    </xf>
    <xf numFmtId="176" fontId="75" fillId="2" borderId="145" xfId="0" applyNumberFormat="1" applyFont="1" applyFill="1" applyBorder="1" applyAlignment="1" applyProtection="1">
      <alignment horizontal="right" vertical="center" shrinkToFit="1"/>
    </xf>
    <xf numFmtId="176" fontId="75" fillId="2" borderId="142" xfId="0" applyNumberFormat="1" applyFont="1" applyFill="1" applyBorder="1" applyAlignment="1" applyProtection="1">
      <alignment horizontal="right" vertical="center" shrinkToFit="1"/>
    </xf>
    <xf numFmtId="0" fontId="76" fillId="2" borderId="145" xfId="0" applyFont="1" applyFill="1" applyBorder="1" applyProtection="1">
      <alignment vertical="center"/>
    </xf>
    <xf numFmtId="0" fontId="76" fillId="2" borderId="142" xfId="0" applyFont="1" applyFill="1" applyBorder="1" applyProtection="1">
      <alignment vertical="center"/>
    </xf>
    <xf numFmtId="0" fontId="80" fillId="0" borderId="155" xfId="0" applyFont="1" applyFill="1" applyBorder="1" applyAlignment="1" applyProtection="1">
      <alignment horizontal="center" vertical="center" wrapText="1"/>
    </xf>
    <xf numFmtId="0" fontId="80" fillId="2" borderId="155" xfId="0" applyFont="1" applyFill="1" applyBorder="1" applyAlignment="1" applyProtection="1">
      <alignment horizontal="center" vertical="center"/>
    </xf>
    <xf numFmtId="0" fontId="81" fillId="0" borderId="156"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57" xfId="55" applyNumberFormat="1" applyFont="1" applyBorder="1" applyAlignment="1">
      <alignment vertical="center" wrapText="1"/>
    </xf>
    <xf numFmtId="181" fontId="63" fillId="0" borderId="4" xfId="55" applyNumberFormat="1" applyFont="1" applyBorder="1">
      <alignment vertical="center"/>
    </xf>
    <xf numFmtId="181" fontId="63" fillId="0" borderId="158" xfId="55" applyNumberFormat="1" applyFont="1" applyBorder="1">
      <alignment vertical="center"/>
    </xf>
    <xf numFmtId="181" fontId="63" fillId="0" borderId="159" xfId="55" applyNumberFormat="1" applyFont="1" applyBorder="1">
      <alignment vertical="center"/>
    </xf>
    <xf numFmtId="181" fontId="62" fillId="0" borderId="160" xfId="55" applyNumberFormat="1" applyFont="1" applyBorder="1" applyAlignment="1">
      <alignment vertical="center" wrapText="1"/>
    </xf>
    <xf numFmtId="181" fontId="63" fillId="0" borderId="19" xfId="55" applyNumberFormat="1" applyFont="1" applyBorder="1">
      <alignment vertical="center"/>
    </xf>
    <xf numFmtId="181" fontId="62" fillId="0" borderId="161" xfId="55" applyNumberFormat="1" applyFont="1" applyBorder="1" applyAlignment="1">
      <alignment vertical="center" wrapText="1"/>
    </xf>
    <xf numFmtId="181" fontId="62" fillId="0" borderId="18" xfId="55" applyNumberFormat="1" applyFont="1" applyBorder="1" applyAlignment="1">
      <alignment vertical="center" wrapText="1"/>
    </xf>
    <xf numFmtId="181" fontId="63" fillId="0" borderId="7" xfId="55" applyNumberFormat="1" applyFont="1" applyBorder="1">
      <alignment vertical="center"/>
    </xf>
    <xf numFmtId="181" fontId="62" fillId="0" borderId="162"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163" xfId="55" applyNumberFormat="1" applyFont="1" applyBorder="1">
      <alignment vertical="center"/>
    </xf>
    <xf numFmtId="181" fontId="62" fillId="0" borderId="164" xfId="55" applyNumberFormat="1" applyFont="1" applyBorder="1" applyAlignment="1">
      <alignment vertical="center" wrapText="1"/>
    </xf>
    <xf numFmtId="181" fontId="63" fillId="0" borderId="53" xfId="55" applyNumberFormat="1" applyFont="1" applyBorder="1">
      <alignment vertical="center"/>
    </xf>
    <xf numFmtId="181" fontId="63" fillId="0" borderId="13" xfId="55" applyNumberFormat="1" applyFont="1" applyBorder="1">
      <alignment vertical="center"/>
    </xf>
    <xf numFmtId="181" fontId="63" fillId="0" borderId="52" xfId="55" applyNumberFormat="1" applyFont="1" applyBorder="1">
      <alignment vertical="center"/>
    </xf>
    <xf numFmtId="181" fontId="63" fillId="0" borderId="12" xfId="55" applyNumberFormat="1" applyFont="1" applyBorder="1">
      <alignment vertical="center"/>
    </xf>
    <xf numFmtId="181" fontId="62" fillId="0" borderId="49" xfId="55" applyNumberFormat="1" applyFont="1" applyBorder="1" applyAlignment="1">
      <alignment vertical="center" wrapText="1"/>
    </xf>
    <xf numFmtId="181" fontId="62" fillId="0" borderId="165" xfId="55" applyNumberFormat="1" applyFont="1" applyBorder="1" applyAlignment="1">
      <alignment vertical="center" wrapText="1"/>
    </xf>
    <xf numFmtId="181" fontId="62" fillId="0" borderId="48"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159" xfId="55" applyNumberFormat="1" applyFont="1" applyBorder="1" applyAlignment="1">
      <alignment horizontal="center" vertical="center" wrapText="1"/>
    </xf>
    <xf numFmtId="181" fontId="62" fillId="0" borderId="160" xfId="55" applyNumberFormat="1" applyFont="1" applyBorder="1" applyAlignment="1">
      <alignment horizontal="center" vertical="center" wrapText="1"/>
    </xf>
    <xf numFmtId="181" fontId="62" fillId="0" borderId="53"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18" xfId="55" applyNumberFormat="1" applyFont="1" applyBorder="1" applyAlignment="1">
      <alignment horizontal="center" vertical="center" wrapText="1"/>
    </xf>
    <xf numFmtId="181" fontId="62" fillId="0" borderId="52" xfId="55" applyNumberFormat="1" applyFont="1" applyBorder="1" applyAlignment="1">
      <alignment horizontal="center" vertical="center" wrapText="1"/>
    </xf>
    <xf numFmtId="181" fontId="62" fillId="0" borderId="12" xfId="55" applyNumberFormat="1" applyFont="1" applyBorder="1" applyAlignment="1">
      <alignment horizontal="center" vertical="center" wrapText="1"/>
    </xf>
    <xf numFmtId="181" fontId="62" fillId="0" borderId="51" xfId="55" applyNumberFormat="1" applyFont="1" applyBorder="1" applyAlignment="1">
      <alignment horizontal="right" vertical="center" wrapText="1"/>
    </xf>
    <xf numFmtId="181" fontId="62" fillId="0" borderId="166" xfId="0" applyNumberFormat="1" applyFont="1" applyBorder="1" applyAlignment="1">
      <alignment vertical="center" wrapText="1"/>
    </xf>
    <xf numFmtId="181" fontId="62" fillId="0" borderId="111" xfId="0" applyNumberFormat="1" applyFont="1" applyBorder="1" applyAlignment="1">
      <alignment vertical="center" wrapText="1"/>
    </xf>
    <xf numFmtId="181" fontId="62" fillId="0" borderId="28" xfId="0" applyNumberFormat="1" applyFont="1" applyBorder="1" applyAlignment="1">
      <alignment vertical="center" wrapText="1"/>
    </xf>
    <xf numFmtId="181" fontId="62" fillId="0" borderId="167" xfId="0" applyNumberFormat="1" applyFont="1" applyBorder="1" applyAlignment="1">
      <alignment vertical="center" wrapText="1"/>
    </xf>
    <xf numFmtId="181" fontId="62" fillId="0" borderId="164" xfId="55" applyNumberFormat="1" applyFont="1" applyBorder="1" applyAlignment="1">
      <alignment horizontal="right" vertical="center" wrapText="1"/>
    </xf>
    <xf numFmtId="0" fontId="62" fillId="0" borderId="52" xfId="0" applyFont="1" applyBorder="1">
      <alignment vertical="center"/>
    </xf>
    <xf numFmtId="49" fontId="62" fillId="0" borderId="5" xfId="0" applyNumberFormat="1" applyFont="1" applyBorder="1">
      <alignment vertical="center"/>
    </xf>
    <xf numFmtId="181" fontId="62" fillId="0" borderId="49"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68" xfId="55" applyNumberFormat="1" applyFont="1" applyBorder="1" applyAlignment="1">
      <alignment vertical="center" wrapText="1"/>
    </xf>
    <xf numFmtId="181" fontId="63" fillId="0" borderId="49" xfId="55" applyNumberFormat="1" applyFont="1" applyBorder="1">
      <alignment vertical="center"/>
    </xf>
    <xf numFmtId="0" fontId="62" fillId="0" borderId="169"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3" xfId="0" applyFont="1" applyBorder="1">
      <alignment vertical="center"/>
    </xf>
    <xf numFmtId="49" fontId="62" fillId="0" borderId="23" xfId="0" applyNumberFormat="1" applyFont="1" applyBorder="1">
      <alignment vertical="center"/>
    </xf>
    <xf numFmtId="181" fontId="62" fillId="0" borderId="23" xfId="55" applyNumberFormat="1" applyFont="1" applyBorder="1" applyAlignment="1">
      <alignment vertical="center" wrapText="1"/>
    </xf>
    <xf numFmtId="181" fontId="62" fillId="0" borderId="23" xfId="55" applyNumberFormat="1" applyFont="1" applyBorder="1" applyAlignment="1">
      <alignment horizontal="right" vertical="center" wrapText="1"/>
    </xf>
    <xf numFmtId="49" fontId="62" fillId="0" borderId="23" xfId="0" applyNumberFormat="1" applyFont="1" applyBorder="1" applyAlignment="1">
      <alignment horizontal="center" vertical="center"/>
    </xf>
    <xf numFmtId="181" fontId="64" fillId="0" borderId="23" xfId="55" applyNumberFormat="1" applyFont="1" applyBorder="1" applyAlignment="1">
      <alignment horizontal="center" vertical="center" wrapText="1"/>
    </xf>
    <xf numFmtId="181" fontId="63" fillId="0" borderId="23" xfId="55" applyNumberFormat="1" applyFont="1" applyBorder="1">
      <alignment vertical="center"/>
    </xf>
    <xf numFmtId="0" fontId="62" fillId="0" borderId="23" xfId="46" applyFont="1" applyBorder="1" applyAlignment="1">
      <alignment horizontal="left" vertical="center" wrapText="1"/>
    </xf>
    <xf numFmtId="0" fontId="62" fillId="0" borderId="23" xfId="55" applyNumberFormat="1" applyFont="1" applyFill="1" applyBorder="1" applyAlignment="1">
      <alignment horizontal="center" vertical="center" wrapText="1"/>
    </xf>
    <xf numFmtId="0" fontId="62" fillId="0" borderId="53" xfId="0" applyFont="1" applyBorder="1">
      <alignment vertical="center"/>
    </xf>
    <xf numFmtId="0" fontId="62" fillId="0" borderId="163" xfId="0" applyFont="1" applyBorder="1">
      <alignment vertical="center"/>
    </xf>
    <xf numFmtId="49" fontId="62" fillId="0" borderId="164"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1" xfId="0" applyFont="1" applyFill="1" applyBorder="1" applyAlignment="1" applyProtection="1">
      <alignment horizontal="center" vertical="center" wrapText="1" shrinkToFit="1"/>
      <protection locked="0"/>
    </xf>
    <xf numFmtId="0" fontId="11" fillId="2" borderId="23" xfId="0" applyFont="1" applyFill="1" applyBorder="1" applyProtection="1">
      <alignment vertical="center"/>
      <protection locked="0"/>
    </xf>
    <xf numFmtId="0" fontId="80" fillId="0" borderId="142" xfId="0" applyFont="1" applyBorder="1" applyAlignment="1" applyProtection="1">
      <alignment horizontal="center" vertical="center"/>
      <protection locked="0"/>
    </xf>
    <xf numFmtId="0" fontId="82" fillId="0" borderId="142" xfId="0" applyFont="1" applyBorder="1" applyAlignment="1" applyProtection="1">
      <alignment horizontal="center" vertical="center"/>
      <protection locked="0"/>
    </xf>
    <xf numFmtId="0" fontId="62" fillId="32" borderId="48"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57" xfId="55" applyNumberFormat="1" applyFont="1" applyFill="1" applyBorder="1" applyAlignment="1">
      <alignment vertical="center" wrapText="1"/>
    </xf>
    <xf numFmtId="181" fontId="62" fillId="32" borderId="165" xfId="55" applyNumberFormat="1" applyFont="1" applyFill="1" applyBorder="1" applyAlignment="1">
      <alignment vertical="center" wrapText="1"/>
    </xf>
    <xf numFmtId="181" fontId="62" fillId="32" borderId="50" xfId="55" applyNumberFormat="1" applyFont="1" applyFill="1" applyBorder="1" applyAlignment="1">
      <alignment horizontal="right" vertical="center" wrapText="1"/>
    </xf>
    <xf numFmtId="181" fontId="62" fillId="32" borderId="51"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48"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1" xfId="55" applyNumberFormat="1" applyFont="1" applyFill="1" applyBorder="1" applyAlignment="1">
      <alignment horizontal="center" vertical="center" wrapText="1"/>
    </xf>
    <xf numFmtId="0" fontId="63" fillId="32" borderId="0" xfId="0" applyFont="1" applyFill="1">
      <alignment vertical="center"/>
    </xf>
    <xf numFmtId="181" fontId="63" fillId="32" borderId="48" xfId="55" applyNumberFormat="1" applyFont="1" applyFill="1" applyBorder="1">
      <alignment vertical="center"/>
    </xf>
    <xf numFmtId="181" fontId="63" fillId="32" borderId="1" xfId="55" applyNumberFormat="1" applyFont="1" applyFill="1" applyBorder="1">
      <alignment vertical="center"/>
    </xf>
    <xf numFmtId="181" fontId="63" fillId="32" borderId="51" xfId="55" applyNumberFormat="1" applyFont="1" applyFill="1" applyBorder="1">
      <alignment vertical="center"/>
    </xf>
    <xf numFmtId="0" fontId="62" fillId="32" borderId="75" xfId="46" applyFont="1" applyFill="1" applyBorder="1" applyAlignment="1">
      <alignment horizontal="left" vertical="center" wrapText="1"/>
    </xf>
    <xf numFmtId="0" fontId="62" fillId="32" borderId="51"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0" xfId="55" applyNumberFormat="1" applyFont="1" applyFill="1" applyBorder="1" applyAlignment="1">
      <alignment vertical="center" wrapText="1"/>
    </xf>
    <xf numFmtId="181" fontId="62" fillId="32" borderId="172" xfId="55" applyNumberFormat="1" applyFont="1" applyFill="1" applyBorder="1" applyAlignment="1">
      <alignment vertical="center" wrapText="1"/>
    </xf>
    <xf numFmtId="181" fontId="62" fillId="32" borderId="171" xfId="55" applyNumberFormat="1" applyFont="1" applyFill="1" applyBorder="1" applyAlignment="1">
      <alignment vertical="center" wrapText="1"/>
    </xf>
    <xf numFmtId="0" fontId="11" fillId="4" borderId="23"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5" xfId="0" applyNumberFormat="1" applyFont="1" applyFill="1" applyBorder="1" applyAlignment="1" applyProtection="1">
      <alignment horizontal="right" vertical="center" shrinkToFit="1"/>
    </xf>
    <xf numFmtId="176" fontId="20" fillId="30" borderId="60"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5" xfId="0" applyFont="1" applyFill="1" applyBorder="1" applyProtection="1">
      <alignment vertical="center"/>
      <protection locked="0"/>
    </xf>
    <xf numFmtId="0" fontId="11" fillId="4" borderId="12"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3" xfId="0" applyFont="1" applyBorder="1" applyAlignment="1" applyProtection="1">
      <alignment horizontal="center" vertical="center"/>
    </xf>
    <xf numFmtId="0" fontId="11" fillId="4" borderId="23" xfId="0" applyFont="1" applyFill="1" applyBorder="1" applyAlignment="1" applyProtection="1">
      <alignment vertical="center" wrapText="1"/>
      <protection locked="0"/>
    </xf>
    <xf numFmtId="176" fontId="11" fillId="0" borderId="23"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3" xfId="0" applyNumberFormat="1" applyFont="1" applyFill="1" applyBorder="1" applyAlignment="1" applyProtection="1">
      <alignment horizontal="right" vertical="center" shrinkToFit="1"/>
    </xf>
    <xf numFmtId="176" fontId="75" fillId="2" borderId="152" xfId="0" applyNumberFormat="1" applyFont="1" applyFill="1" applyBorder="1" applyAlignment="1" applyProtection="1">
      <alignment horizontal="right" vertical="center" shrinkToFit="1"/>
    </xf>
    <xf numFmtId="0" fontId="76" fillId="2" borderId="173" xfId="0" applyFont="1" applyFill="1" applyBorder="1" applyProtection="1">
      <alignment vertical="center"/>
    </xf>
    <xf numFmtId="0" fontId="76" fillId="2" borderId="152"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4" xfId="0" applyNumberFormat="1" applyFont="1" applyBorder="1" applyProtection="1">
      <alignment vertical="center"/>
    </xf>
    <xf numFmtId="0" fontId="20" fillId="2" borderId="30" xfId="0" applyFont="1" applyFill="1" applyBorder="1" applyAlignment="1" applyProtection="1">
      <alignment vertical="center" shrinkToFit="1"/>
    </xf>
    <xf numFmtId="0" fontId="20" fillId="2" borderId="31" xfId="0" applyFont="1" applyFill="1" applyBorder="1" applyAlignment="1" applyProtection="1">
      <alignment vertical="center" wrapText="1" shrinkToFit="1"/>
    </xf>
    <xf numFmtId="0" fontId="65" fillId="2" borderId="31" xfId="0" applyFont="1" applyFill="1" applyBorder="1" applyAlignment="1" applyProtection="1">
      <alignment horizontal="center" vertical="center" wrapText="1" shrinkToFit="1"/>
      <protection locked="0"/>
    </xf>
    <xf numFmtId="176" fontId="65" fillId="0" borderId="20" xfId="0" applyNumberFormat="1" applyFont="1" applyFill="1" applyBorder="1" applyAlignment="1" applyProtection="1">
      <alignment horizontal="center" vertical="center" shrinkToFit="1"/>
      <protection locked="0"/>
    </xf>
    <xf numFmtId="38" fontId="20" fillId="0" borderId="30" xfId="5" applyFont="1" applyFill="1" applyBorder="1" applyAlignment="1" applyProtection="1">
      <alignment horizontal="right" vertical="center" shrinkToFit="1"/>
    </xf>
    <xf numFmtId="176" fontId="20" fillId="0" borderId="175" xfId="0" applyNumberFormat="1" applyFont="1" applyFill="1" applyBorder="1" applyAlignment="1" applyProtection="1">
      <alignment horizontal="center" vertical="center" shrinkToFit="1"/>
      <protection locked="0"/>
    </xf>
    <xf numFmtId="176" fontId="20" fillId="0" borderId="30" xfId="0" applyNumberFormat="1" applyFont="1" applyFill="1" applyBorder="1" applyAlignment="1" applyProtection="1">
      <alignment horizontal="right" vertical="center" shrinkToFit="1"/>
    </xf>
    <xf numFmtId="176" fontId="20" fillId="0" borderId="30" xfId="0" applyNumberFormat="1" applyFont="1" applyFill="1" applyBorder="1" applyAlignment="1" applyProtection="1">
      <alignment horizontal="center" vertical="center" shrinkToFit="1"/>
      <protection locked="0"/>
    </xf>
    <xf numFmtId="176" fontId="65" fillId="0" borderId="44" xfId="0" applyNumberFormat="1" applyFont="1" applyFill="1" applyBorder="1" applyAlignment="1" applyProtection="1">
      <alignment horizontal="center" vertical="center" shrinkToFit="1"/>
      <protection locked="0"/>
    </xf>
    <xf numFmtId="176" fontId="20" fillId="30" borderId="174" xfId="0" applyNumberFormat="1" applyFont="1" applyFill="1" applyBorder="1" applyAlignment="1" applyProtection="1">
      <alignment horizontal="right" vertical="center" shrinkToFit="1"/>
      <protection locked="0"/>
    </xf>
    <xf numFmtId="176" fontId="21" fillId="0" borderId="30" xfId="0" applyNumberFormat="1" applyFont="1" applyFill="1" applyBorder="1" applyAlignment="1" applyProtection="1">
      <alignment horizontal="right" vertical="center" shrinkToFit="1"/>
    </xf>
    <xf numFmtId="176" fontId="20" fillId="30" borderId="174" xfId="0" applyNumberFormat="1" applyFont="1" applyFill="1" applyBorder="1" applyAlignment="1" applyProtection="1">
      <alignment horizontal="center" vertical="center" shrinkToFit="1"/>
      <protection locked="0"/>
    </xf>
    <xf numFmtId="176" fontId="20" fillId="0" borderId="174" xfId="0" applyNumberFormat="1" applyFont="1" applyFill="1" applyBorder="1" applyAlignment="1" applyProtection="1">
      <alignment horizontal="center" vertical="center" shrinkToFit="1"/>
      <protection locked="0"/>
    </xf>
    <xf numFmtId="176" fontId="20" fillId="30" borderId="60"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174"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0" fontId="74" fillId="2" borderId="0" xfId="0" applyFont="1" applyFill="1" applyBorder="1" applyAlignment="1" applyProtection="1">
      <alignment horizontal="center" vertical="center"/>
    </xf>
    <xf numFmtId="0" fontId="16" fillId="0" borderId="40" xfId="0" applyFont="1" applyBorder="1" applyAlignment="1" applyProtection="1">
      <alignment horizontal="center" vertical="center" wrapText="1"/>
    </xf>
    <xf numFmtId="176" fontId="20" fillId="0" borderId="27" xfId="0" applyNumberFormat="1" applyFont="1" applyFill="1" applyBorder="1" applyAlignment="1" applyProtection="1">
      <alignment horizontal="right" vertical="center" shrinkToFit="1"/>
      <protection locked="0"/>
    </xf>
    <xf numFmtId="176" fontId="20" fillId="0" borderId="28" xfId="0" applyNumberFormat="1" applyFont="1" applyFill="1" applyBorder="1" applyAlignment="1" applyProtection="1">
      <alignment horizontal="right" vertical="center" shrinkToFit="1"/>
      <protection locked="0"/>
    </xf>
    <xf numFmtId="176" fontId="20" fillId="0" borderId="167" xfId="0" applyNumberFormat="1" applyFont="1" applyFill="1" applyBorder="1" applyAlignment="1" applyProtection="1">
      <alignment horizontal="right" vertical="center" shrinkToFit="1"/>
      <protection locked="0"/>
    </xf>
    <xf numFmtId="176" fontId="20" fillId="0" borderId="26" xfId="0" applyNumberFormat="1" applyFont="1" applyFill="1" applyBorder="1" applyAlignment="1" applyProtection="1">
      <alignment horizontal="right" vertical="center" shrinkToFit="1"/>
      <protection locked="0"/>
    </xf>
    <xf numFmtId="0" fontId="0" fillId="33" borderId="0" xfId="0" applyNumberFormat="1" applyFill="1">
      <alignment vertical="center"/>
    </xf>
    <xf numFmtId="38" fontId="0" fillId="33" borderId="0" xfId="5" applyFont="1" applyFill="1">
      <alignment vertical="center"/>
    </xf>
    <xf numFmtId="0" fontId="87" fillId="33" borderId="176" xfId="0" applyNumberFormat="1" applyFont="1" applyFill="1" applyBorder="1">
      <alignment vertical="center"/>
    </xf>
    <xf numFmtId="0" fontId="87" fillId="33" borderId="176" xfId="5" applyNumberFormat="1" applyFont="1" applyFill="1" applyBorder="1">
      <alignment vertical="center"/>
    </xf>
    <xf numFmtId="0" fontId="88" fillId="33" borderId="176" xfId="0" applyNumberFormat="1" applyFont="1" applyFill="1" applyBorder="1">
      <alignment vertical="center"/>
    </xf>
    <xf numFmtId="0" fontId="88" fillId="33" borderId="176" xfId="5" applyNumberFormat="1" applyFont="1" applyFill="1" applyBorder="1">
      <alignment vertical="center"/>
    </xf>
    <xf numFmtId="0" fontId="88" fillId="33" borderId="176" xfId="5" applyNumberFormat="1" applyFont="1" applyFill="1" applyBorder="1" applyAlignment="1">
      <alignment horizontal="center" vertical="center"/>
    </xf>
    <xf numFmtId="38" fontId="0" fillId="33" borderId="0" xfId="5" applyFont="1" applyFill="1" applyAlignment="1">
      <alignment horizontal="center" vertical="center"/>
    </xf>
    <xf numFmtId="0" fontId="87" fillId="33" borderId="176" xfId="5" applyNumberFormat="1" applyFont="1" applyFill="1" applyBorder="1" applyAlignment="1">
      <alignment vertical="center"/>
    </xf>
    <xf numFmtId="0" fontId="20" fillId="29" borderId="26" xfId="0" applyFont="1" applyFill="1" applyBorder="1" applyAlignment="1" applyProtection="1">
      <alignment horizontal="center" vertical="center"/>
      <protection locked="0"/>
    </xf>
    <xf numFmtId="184" fontId="11" fillId="4" borderId="75" xfId="0" applyNumberFormat="1" applyFont="1" applyFill="1" applyBorder="1" applyAlignment="1" applyProtection="1">
      <alignment horizontal="left" vertical="center"/>
      <protection locked="0"/>
    </xf>
    <xf numFmtId="184" fontId="11" fillId="4" borderId="3" xfId="0" applyNumberFormat="1" applyFont="1" applyFill="1" applyBorder="1" applyAlignment="1" applyProtection="1">
      <alignment horizontal="left" vertical="center"/>
      <protection locked="0"/>
    </xf>
    <xf numFmtId="184" fontId="11" fillId="4" borderId="80" xfId="0" applyNumberFormat="1" applyFont="1" applyFill="1" applyBorder="1" applyAlignment="1" applyProtection="1">
      <alignment horizontal="left" vertical="center"/>
      <protection locked="0"/>
    </xf>
    <xf numFmtId="0" fontId="11" fillId="0" borderId="1" xfId="0" applyFont="1" applyBorder="1" applyAlignment="1" applyProtection="1">
      <alignment horizontal="center" vertical="center"/>
    </xf>
    <xf numFmtId="0" fontId="11" fillId="0" borderId="55" xfId="0" applyFont="1" applyBorder="1" applyAlignment="1" applyProtection="1">
      <alignment horizontal="center" vertical="center"/>
    </xf>
    <xf numFmtId="0" fontId="11" fillId="0" borderId="12" xfId="0" applyFont="1" applyBorder="1" applyAlignment="1" applyProtection="1">
      <alignment horizontal="center" vertical="center"/>
    </xf>
    <xf numFmtId="0" fontId="11" fillId="0" borderId="96" xfId="0" applyFont="1" applyBorder="1" applyAlignment="1" applyProtection="1">
      <alignment horizontal="center" vertical="center"/>
    </xf>
    <xf numFmtId="0" fontId="11" fillId="4" borderId="48"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4" xfId="0" applyFont="1" applyFill="1" applyBorder="1" applyAlignment="1" applyProtection="1">
      <alignment horizontal="left" vertical="center"/>
      <protection locked="0"/>
    </xf>
    <xf numFmtId="0" fontId="11" fillId="4" borderId="30" xfId="0" applyFont="1" applyFill="1" applyBorder="1" applyAlignment="1" applyProtection="1">
      <alignment horizontal="left" vertical="center"/>
      <protection locked="0"/>
    </xf>
    <xf numFmtId="0" fontId="11" fillId="4" borderId="31" xfId="0" applyFont="1" applyFill="1" applyBorder="1" applyAlignment="1" applyProtection="1">
      <alignment horizontal="left" vertical="center"/>
      <protection locked="0"/>
    </xf>
    <xf numFmtId="0" fontId="11" fillId="4" borderId="45" xfId="0" applyFont="1" applyFill="1" applyBorder="1" applyAlignment="1" applyProtection="1">
      <alignment horizontal="left" vertical="center"/>
      <protection locked="0"/>
    </xf>
    <xf numFmtId="0" fontId="11" fillId="4" borderId="46"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5"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0" xfId="0" applyNumberFormat="1" applyFont="1" applyFill="1" applyBorder="1" applyAlignment="1" applyProtection="1">
      <alignment horizontal="left" vertical="center"/>
      <protection locked="0"/>
    </xf>
    <xf numFmtId="0" fontId="10" fillId="4" borderId="54" xfId="4"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60" xfId="0" applyFont="1" applyFill="1" applyBorder="1" applyAlignment="1" applyProtection="1">
      <alignment horizontal="left" vertical="center"/>
      <protection locked="0"/>
    </xf>
    <xf numFmtId="0" fontId="11" fillId="4" borderId="56" xfId="0" applyFont="1" applyFill="1" applyBorder="1" applyAlignment="1" applyProtection="1">
      <alignment horizontal="left" vertical="center"/>
      <protection locked="0"/>
    </xf>
    <xf numFmtId="0" fontId="11" fillId="4" borderId="75"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0" xfId="0" applyFont="1" applyFill="1" applyBorder="1" applyAlignment="1" applyProtection="1">
      <alignment horizontal="left" vertical="center"/>
      <protection locked="0"/>
    </xf>
    <xf numFmtId="0" fontId="11" fillId="0" borderId="12" xfId="0" applyFont="1" applyBorder="1" applyAlignment="1" applyProtection="1">
      <alignment vertical="center" wrapText="1" shrinkToFit="1"/>
    </xf>
    <xf numFmtId="0" fontId="11" fillId="0" borderId="13"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3" xfId="0" applyFont="1" applyFill="1" applyBorder="1" applyAlignment="1" applyProtection="1">
      <alignment horizontal="left" vertical="center"/>
      <protection locked="0"/>
    </xf>
    <xf numFmtId="0" fontId="11" fillId="4" borderId="18" xfId="0" applyFont="1" applyFill="1" applyBorder="1" applyAlignment="1" applyProtection="1">
      <alignment horizontal="left" vertical="center"/>
      <protection locked="0"/>
    </xf>
    <xf numFmtId="0" fontId="11" fillId="4" borderId="50" xfId="0" applyFont="1" applyFill="1" applyBorder="1" applyAlignment="1" applyProtection="1">
      <alignment horizontal="left" vertical="center"/>
      <protection locked="0"/>
    </xf>
    <xf numFmtId="0" fontId="11" fillId="4" borderId="12"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3" xfId="0" applyFont="1" applyFill="1" applyBorder="1" applyProtection="1">
      <alignment vertical="center"/>
      <protection locked="0"/>
    </xf>
    <xf numFmtId="49" fontId="74" fillId="4" borderId="75"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5" xfId="0" applyFont="1" applyBorder="1" applyAlignment="1" applyProtection="1">
      <alignment horizontal="center" vertical="center" wrapText="1"/>
    </xf>
    <xf numFmtId="0" fontId="11" fillId="4" borderId="129" xfId="0" applyFont="1" applyFill="1" applyBorder="1" applyProtection="1">
      <alignment vertical="center"/>
      <protection locked="0"/>
    </xf>
    <xf numFmtId="0" fontId="11" fillId="4" borderId="23" xfId="0" applyFont="1" applyFill="1" applyBorder="1" applyProtection="1">
      <alignment vertical="center"/>
      <protection locked="0"/>
    </xf>
    <xf numFmtId="0" fontId="11" fillId="4" borderId="130"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2" xfId="0" applyNumberFormat="1" applyFont="1" applyFill="1" applyBorder="1" applyAlignment="1" applyProtection="1">
      <alignment horizontal="center" vertical="center"/>
      <protection locked="0"/>
    </xf>
    <xf numFmtId="49" fontId="74" fillId="4" borderId="89" xfId="0" applyNumberFormat="1" applyFont="1" applyFill="1" applyBorder="1" applyAlignment="1" applyProtection="1">
      <alignment horizontal="center" vertical="center"/>
      <protection locked="0"/>
    </xf>
    <xf numFmtId="49" fontId="74" fillId="4" borderId="74" xfId="0" applyNumberFormat="1" applyFont="1" applyFill="1" applyBorder="1" applyAlignment="1" applyProtection="1">
      <alignment horizontal="center" vertical="center"/>
      <protection locked="0"/>
    </xf>
    <xf numFmtId="0" fontId="11" fillId="4" borderId="55" xfId="0" applyFont="1" applyFill="1" applyBorder="1" applyAlignment="1" applyProtection="1">
      <alignment vertical="center"/>
      <protection locked="0"/>
    </xf>
    <xf numFmtId="0" fontId="11" fillId="4" borderId="60" xfId="0" applyFont="1" applyFill="1" applyBorder="1" applyAlignment="1" applyProtection="1">
      <alignment vertical="center"/>
      <protection locked="0"/>
    </xf>
    <xf numFmtId="0" fontId="11" fillId="4" borderId="76" xfId="0" applyFont="1" applyFill="1" applyBorder="1" applyAlignment="1" applyProtection="1">
      <alignment vertical="center"/>
      <protection locked="0"/>
    </xf>
    <xf numFmtId="0" fontId="11" fillId="4" borderId="78"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09" xfId="0" applyNumberFormat="1" applyFont="1" applyFill="1" applyBorder="1" applyAlignment="1" applyProtection="1">
      <alignment horizontal="center" vertical="center"/>
      <protection locked="0"/>
    </xf>
    <xf numFmtId="49" fontId="16" fillId="4" borderId="131" xfId="0" applyNumberFormat="1" applyFont="1" applyFill="1" applyBorder="1" applyAlignment="1" applyProtection="1">
      <alignment horizontal="center" vertical="center"/>
      <protection locked="0"/>
    </xf>
    <xf numFmtId="49" fontId="16" fillId="4" borderId="32"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7" xfId="0" applyNumberFormat="1" applyFont="1" applyFill="1" applyBorder="1" applyAlignment="1" applyProtection="1">
      <alignment horizontal="center" vertical="center"/>
      <protection locked="0"/>
    </xf>
    <xf numFmtId="0" fontId="11" fillId="4" borderId="12"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3" xfId="0" applyNumberFormat="1" applyFont="1" applyFill="1" applyBorder="1" applyAlignment="1" applyProtection="1">
      <alignment horizontal="center" vertical="center"/>
      <protection locked="0"/>
    </xf>
    <xf numFmtId="0" fontId="11" fillId="4" borderId="23"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2" xfId="0" applyFont="1" applyFill="1" applyBorder="1" applyAlignment="1" applyProtection="1">
      <alignment horizontal="left" vertical="center" wrapText="1"/>
    </xf>
    <xf numFmtId="0" fontId="29" fillId="2" borderId="16" xfId="0" applyFont="1" applyFill="1" applyBorder="1" applyAlignment="1" applyProtection="1">
      <alignment horizontal="center" vertical="center"/>
    </xf>
    <xf numFmtId="0" fontId="20" fillId="29" borderId="20" xfId="0" applyFont="1" applyFill="1" applyBorder="1" applyAlignment="1" applyProtection="1">
      <alignment horizontal="center" vertical="center"/>
      <protection locked="0"/>
    </xf>
    <xf numFmtId="0" fontId="20" fillId="29" borderId="40" xfId="0" applyFont="1" applyFill="1" applyBorder="1" applyAlignment="1" applyProtection="1">
      <alignment horizontal="center" vertical="center"/>
      <protection locked="0"/>
    </xf>
    <xf numFmtId="0" fontId="82" fillId="0" borderId="142" xfId="0" applyFont="1" applyBorder="1" applyAlignment="1" applyProtection="1">
      <alignment horizontal="center" vertical="center"/>
    </xf>
    <xf numFmtId="0" fontId="26" fillId="0" borderId="120"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6" xfId="0" applyFont="1" applyFill="1" applyBorder="1" applyAlignment="1" applyProtection="1">
      <alignment horizontal="center" vertical="center"/>
    </xf>
    <xf numFmtId="0" fontId="26" fillId="2" borderId="122" xfId="0" applyFont="1" applyFill="1" applyBorder="1" applyAlignment="1" applyProtection="1">
      <alignment horizontal="center" vertical="center"/>
    </xf>
    <xf numFmtId="0" fontId="26" fillId="0" borderId="33"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120"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5" xfId="0" applyFont="1" applyBorder="1" applyAlignment="1" applyProtection="1">
      <alignment horizontal="center" vertical="center" wrapText="1"/>
    </xf>
    <xf numFmtId="0" fontId="26" fillId="0" borderId="116"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0" xfId="0" applyFont="1" applyFill="1" applyBorder="1" applyAlignment="1" applyProtection="1">
      <alignment horizontal="center" vertical="center" wrapText="1"/>
    </xf>
    <xf numFmtId="0" fontId="65" fillId="3" borderId="21" xfId="0" applyFont="1" applyFill="1" applyBorder="1" applyAlignment="1" applyProtection="1">
      <alignment horizontal="center" vertical="center" wrapText="1"/>
    </xf>
    <xf numFmtId="0" fontId="65" fillId="3" borderId="40"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65" fillId="2" borderId="0" xfId="0" applyFont="1" applyFill="1" applyAlignment="1" applyProtection="1">
      <alignment horizontal="left" vertical="center" wrapText="1"/>
    </xf>
    <xf numFmtId="0" fontId="24" fillId="2" borderId="9" xfId="0" applyFont="1" applyFill="1" applyBorder="1" applyAlignment="1" applyProtection="1">
      <alignment horizontal="left" vertical="center"/>
    </xf>
    <xf numFmtId="0" fontId="24" fillId="2" borderId="42" xfId="0" applyFont="1" applyFill="1" applyBorder="1" applyAlignment="1" applyProtection="1">
      <alignment horizontal="left" vertical="center"/>
    </xf>
    <xf numFmtId="0" fontId="26" fillId="29" borderId="109" xfId="0" applyFont="1" applyFill="1" applyBorder="1" applyAlignment="1" applyProtection="1">
      <alignment horizontal="left" vertical="center" shrinkToFit="1"/>
      <protection locked="0"/>
    </xf>
    <xf numFmtId="176" fontId="21" fillId="0" borderId="20" xfId="0" applyNumberFormat="1" applyFont="1" applyBorder="1" applyAlignment="1" applyProtection="1">
      <alignment horizontal="right" vertical="center" shrinkToFit="1"/>
    </xf>
    <xf numFmtId="176" fontId="21" fillId="0" borderId="21" xfId="0" applyNumberFormat="1" applyFont="1" applyBorder="1" applyAlignment="1" applyProtection="1">
      <alignment horizontal="right" vertical="center" shrinkToFit="1"/>
    </xf>
    <xf numFmtId="176" fontId="21" fillId="0" borderId="40" xfId="0" applyNumberFormat="1" applyFont="1" applyBorder="1" applyAlignment="1" applyProtection="1">
      <alignment horizontal="right" vertical="center" shrinkToFi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2"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29"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148"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21" fillId="0" borderId="22" xfId="0" applyFont="1" applyBorder="1" applyAlignment="1" applyProtection="1">
      <alignment horizontal="center" vertical="center"/>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0" xfId="0" applyFont="1" applyFill="1" applyBorder="1" applyAlignment="1" applyProtection="1">
      <alignment horizontal="center" vertical="center" wrapText="1"/>
    </xf>
    <xf numFmtId="0" fontId="32" fillId="3" borderId="21" xfId="0" applyFont="1" applyFill="1" applyBorder="1" applyAlignment="1" applyProtection="1">
      <alignment horizontal="center" vertical="center" wrapText="1"/>
    </xf>
    <xf numFmtId="0" fontId="32" fillId="3" borderId="40"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6" fillId="0" borderId="16" xfId="0" applyFont="1" applyBorder="1" applyAlignment="1" applyProtection="1">
      <alignment horizontal="left" vertical="center" wrapText="1"/>
    </xf>
    <xf numFmtId="0" fontId="26" fillId="0" borderId="29" xfId="0" applyFont="1" applyBorder="1" applyAlignment="1" applyProtection="1">
      <alignment horizontal="left" vertical="center" wrapText="1"/>
    </xf>
    <xf numFmtId="0" fontId="26" fillId="0" borderId="18" xfId="0" applyFont="1" applyBorder="1" applyAlignment="1" applyProtection="1">
      <alignment horizontal="left" vertical="center" wrapText="1"/>
    </xf>
    <xf numFmtId="0" fontId="26" fillId="0" borderId="14"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4" fillId="2" borderId="63" xfId="0" applyFont="1" applyFill="1" applyBorder="1" applyAlignment="1" applyProtection="1">
      <alignment horizontal="left" vertical="center" wrapText="1"/>
    </xf>
    <xf numFmtId="0" fontId="24" fillId="2" borderId="64"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7"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29" xfId="0" applyFont="1" applyBorder="1" applyAlignment="1" applyProtection="1">
      <alignment horizontal="center" vertical="center" wrapText="1"/>
    </xf>
    <xf numFmtId="0" fontId="24" fillId="2" borderId="37"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24" fillId="2" borderId="15" xfId="0" applyFont="1" applyFill="1" applyBorder="1" applyAlignment="1" applyProtection="1">
      <alignment horizontal="left" vertical="center" wrapText="1"/>
    </xf>
    <xf numFmtId="0" fontId="24" fillId="2" borderId="65" xfId="0" applyFont="1" applyFill="1" applyBorder="1" applyAlignment="1" applyProtection="1">
      <alignment horizontal="left" vertical="center" wrapText="1"/>
    </xf>
    <xf numFmtId="0" fontId="26" fillId="0" borderId="137" xfId="0" applyFont="1" applyBorder="1" applyAlignment="1" applyProtection="1">
      <alignment horizontal="center" vertical="center"/>
    </xf>
    <xf numFmtId="0" fontId="26" fillId="0" borderId="137"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3" xfId="0" applyFont="1" applyBorder="1" applyAlignment="1" applyProtection="1">
      <alignment horizontal="left" vertical="center"/>
    </xf>
    <xf numFmtId="0" fontId="30" fillId="0" borderId="136"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29"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3" xfId="0" applyFont="1" applyBorder="1" applyAlignment="1" applyProtection="1">
      <alignment horizontal="left" vertical="center" wrapText="1"/>
    </xf>
    <xf numFmtId="0" fontId="26" fillId="0" borderId="136"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4" xfId="0" applyFont="1" applyBorder="1" applyAlignment="1" applyProtection="1">
      <alignment horizontal="left" vertical="center"/>
    </xf>
    <xf numFmtId="0" fontId="30" fillId="0" borderId="37" xfId="0" applyFont="1" applyBorder="1" applyAlignment="1" applyProtection="1">
      <alignment horizontal="left" vertical="center"/>
    </xf>
    <xf numFmtId="0" fontId="30" fillId="0" borderId="57" xfId="0" applyFont="1" applyBorder="1" applyAlignment="1" applyProtection="1">
      <alignment horizontal="left" vertical="center"/>
    </xf>
    <xf numFmtId="0" fontId="30" fillId="0" borderId="88"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58" xfId="0" applyFont="1" applyBorder="1" applyAlignment="1" applyProtection="1">
      <alignment horizontal="left" vertical="center"/>
    </xf>
    <xf numFmtId="0" fontId="26" fillId="0" borderId="83" xfId="0" applyFont="1" applyBorder="1" applyAlignment="1" applyProtection="1">
      <alignment horizontal="center" vertical="center"/>
    </xf>
    <xf numFmtId="0" fontId="30" fillId="0" borderId="115" xfId="0" applyFont="1" applyBorder="1" applyAlignment="1" applyProtection="1">
      <alignment horizontal="center" vertical="center"/>
    </xf>
    <xf numFmtId="0" fontId="30" fillId="0" borderId="116" xfId="0" applyFont="1" applyBorder="1" applyAlignment="1" applyProtection="1">
      <alignment horizontal="center" vertical="center"/>
    </xf>
    <xf numFmtId="0" fontId="30" fillId="0" borderId="151"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4" xfId="0" applyFont="1" applyBorder="1" applyAlignment="1" applyProtection="1">
      <alignment horizontal="center" vertical="center"/>
    </xf>
    <xf numFmtId="0" fontId="30" fillId="0" borderId="94" xfId="0" applyFont="1" applyBorder="1" applyAlignment="1" applyProtection="1">
      <alignment horizontal="center" vertical="center"/>
    </xf>
    <xf numFmtId="0" fontId="30" fillId="0" borderId="37" xfId="0" applyFont="1" applyBorder="1" applyAlignment="1" applyProtection="1">
      <alignment horizontal="center" vertical="center"/>
    </xf>
    <xf numFmtId="0" fontId="30" fillId="0" borderId="141" xfId="0" applyFont="1" applyBorder="1" applyAlignment="1" applyProtection="1">
      <alignment horizontal="center" vertical="center"/>
    </xf>
    <xf numFmtId="0" fontId="29" fillId="2" borderId="0" xfId="0" applyFont="1" applyFill="1" applyAlignment="1" applyProtection="1">
      <alignment vertical="center" wrapText="1"/>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4"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7"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4" fillId="2" borderId="57"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3"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4" xfId="0" applyFont="1" applyFill="1" applyBorder="1" applyAlignment="1" applyProtection="1">
      <alignment horizontal="left" vertical="center" wrapText="1"/>
    </xf>
    <xf numFmtId="0" fontId="30" fillId="2" borderId="33" xfId="0" applyFont="1" applyFill="1" applyBorder="1" applyAlignment="1" applyProtection="1">
      <alignment horizontal="left" vertical="center" wrapText="1"/>
    </xf>
    <xf numFmtId="176" fontId="21" fillId="29" borderId="20" xfId="0" applyNumberFormat="1" applyFont="1" applyFill="1" applyBorder="1" applyAlignment="1" applyProtection="1">
      <alignment horizontal="right" vertical="center" shrinkToFit="1"/>
      <protection locked="0"/>
    </xf>
    <xf numFmtId="176" fontId="21" fillId="29" borderId="21" xfId="0" applyNumberFormat="1" applyFont="1" applyFill="1" applyBorder="1" applyAlignment="1" applyProtection="1">
      <alignment horizontal="right" vertical="center" shrinkToFit="1"/>
      <protection locked="0"/>
    </xf>
    <xf numFmtId="176" fontId="21" fillId="29" borderId="40" xfId="0" applyNumberFormat="1" applyFont="1" applyFill="1" applyBorder="1" applyAlignment="1" applyProtection="1">
      <alignment horizontal="right" vertical="center" shrinkToFit="1"/>
      <protection locked="0"/>
    </xf>
    <xf numFmtId="0" fontId="8" fillId="5" borderId="82" xfId="0" applyFont="1" applyFill="1" applyBorder="1" applyAlignment="1" applyProtection="1">
      <alignment horizontal="center" vertical="center"/>
    </xf>
    <xf numFmtId="0" fontId="8" fillId="5" borderId="66" xfId="0" applyFont="1" applyFill="1" applyBorder="1" applyAlignment="1" applyProtection="1">
      <alignment horizontal="center" vertical="center"/>
    </xf>
    <xf numFmtId="0" fontId="8" fillId="5" borderId="61"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5" xfId="0" applyNumberFormat="1" applyFont="1" applyFill="1" applyBorder="1" applyProtection="1">
      <alignment vertical="center"/>
      <protection locked="0"/>
    </xf>
    <xf numFmtId="176" fontId="11" fillId="29" borderId="46" xfId="0" applyNumberFormat="1" applyFont="1" applyFill="1" applyBorder="1" applyProtection="1">
      <alignment vertical="center"/>
      <protection locked="0"/>
    </xf>
    <xf numFmtId="176" fontId="11" fillId="29" borderId="47"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0" xfId="0" applyFont="1" applyBorder="1" applyAlignment="1" applyProtection="1">
      <alignment vertical="center" wrapText="1"/>
    </xf>
    <xf numFmtId="0" fontId="26" fillId="29" borderId="92" xfId="0" applyFont="1" applyFill="1" applyBorder="1" applyAlignment="1" applyProtection="1">
      <alignment horizontal="left" vertical="center" wrapText="1"/>
      <protection locked="0"/>
    </xf>
    <xf numFmtId="0" fontId="26" fillId="29" borderId="89" xfId="0" applyFont="1" applyFill="1" applyBorder="1" applyAlignment="1" applyProtection="1">
      <alignment horizontal="left" vertical="center" wrapText="1"/>
      <protection locked="0"/>
    </xf>
    <xf numFmtId="0" fontId="26" fillId="29" borderId="93"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4" xfId="0" applyNumberFormat="1" applyFont="1" applyFill="1" applyBorder="1" applyProtection="1">
      <alignment vertical="center"/>
      <protection locked="0"/>
    </xf>
    <xf numFmtId="176" fontId="11" fillId="29" borderId="30" xfId="0" applyNumberFormat="1" applyFont="1" applyFill="1" applyBorder="1" applyProtection="1">
      <alignment vertical="center"/>
      <protection locked="0"/>
    </xf>
    <xf numFmtId="176" fontId="11" fillId="29" borderId="31"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4" xfId="0" applyFont="1" applyFill="1" applyBorder="1" applyAlignment="1" applyProtection="1">
      <alignment horizontal="left" vertical="center" wrapText="1"/>
      <protection locked="0"/>
    </xf>
    <xf numFmtId="0" fontId="26" fillId="29" borderId="109" xfId="0" applyFont="1" applyFill="1" applyBorder="1" applyAlignment="1" applyProtection="1">
      <alignment horizontal="left" vertical="center" wrapText="1"/>
      <protection locked="0"/>
    </xf>
    <xf numFmtId="0" fontId="26" fillId="29" borderId="110" xfId="0" applyFont="1" applyFill="1" applyBorder="1" applyAlignment="1" applyProtection="1">
      <alignment horizontal="left" vertical="center" wrapText="1"/>
      <protection locked="0"/>
    </xf>
    <xf numFmtId="0" fontId="8" fillId="2" borderId="22" xfId="0" applyFont="1" applyFill="1" applyBorder="1" applyAlignment="1" applyProtection="1">
      <alignment horizontal="left" vertical="center" wrapText="1"/>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32"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29"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109" xfId="0" applyFont="1" applyFill="1" applyBorder="1" applyAlignment="1" applyProtection="1">
      <alignment horizontal="left" vertical="center" wrapText="1"/>
    </xf>
    <xf numFmtId="0" fontId="8" fillId="2" borderId="110" xfId="0" applyFont="1" applyFill="1" applyBorder="1" applyAlignment="1" applyProtection="1">
      <alignment horizontal="left" vertical="center" wrapText="1"/>
    </xf>
    <xf numFmtId="179" fontId="21" fillId="29" borderId="20" xfId="5" applyNumberFormat="1" applyFont="1" applyFill="1" applyBorder="1" applyAlignment="1" applyProtection="1">
      <alignment horizontal="right" vertical="center" shrinkToFit="1"/>
      <protection locked="0"/>
    </xf>
    <xf numFmtId="179" fontId="21" fillId="29" borderId="21" xfId="5" applyNumberFormat="1" applyFont="1" applyFill="1" applyBorder="1" applyAlignment="1" applyProtection="1">
      <alignment horizontal="right" vertical="center" shrinkToFit="1"/>
      <protection locked="0"/>
    </xf>
    <xf numFmtId="179" fontId="21" fillId="29" borderId="40" xfId="5" applyNumberFormat="1" applyFont="1" applyFill="1" applyBorder="1" applyAlignment="1" applyProtection="1">
      <alignment horizontal="right" vertical="center" shrinkToFit="1"/>
      <protection locked="0"/>
    </xf>
    <xf numFmtId="2" fontId="20" fillId="2" borderId="20" xfId="0" applyNumberFormat="1" applyFont="1" applyFill="1" applyBorder="1" applyAlignment="1" applyProtection="1">
      <alignment horizontal="center" vertical="center" shrinkToFit="1"/>
    </xf>
    <xf numFmtId="2" fontId="20" fillId="2" borderId="21" xfId="0" applyNumberFormat="1" applyFont="1" applyFill="1" applyBorder="1" applyAlignment="1" applyProtection="1">
      <alignment horizontal="center" vertical="center" shrinkToFit="1"/>
    </xf>
    <xf numFmtId="2" fontId="20" fillId="2" borderId="40" xfId="0" applyNumberFormat="1" applyFont="1" applyFill="1" applyBorder="1" applyAlignment="1" applyProtection="1">
      <alignment horizontal="center" vertical="center" shrinkToFit="1"/>
    </xf>
    <xf numFmtId="0" fontId="30" fillId="2" borderId="37" xfId="0" applyFont="1" applyFill="1" applyBorder="1" applyAlignment="1" applyProtection="1">
      <alignment horizontal="left" vertical="center"/>
    </xf>
    <xf numFmtId="0" fontId="30" fillId="2" borderId="71"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1"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8" xfId="0" applyFont="1" applyFill="1" applyBorder="1" applyAlignment="1" applyProtection="1">
      <alignment vertical="center"/>
    </xf>
    <xf numFmtId="0" fontId="20" fillId="2" borderId="14" xfId="0" applyFont="1" applyFill="1" applyBorder="1" applyAlignment="1" applyProtection="1">
      <alignment vertical="center"/>
    </xf>
    <xf numFmtId="0" fontId="20" fillId="2" borderId="19"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6"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8" xfId="0" applyFont="1" applyFill="1" applyBorder="1" applyAlignment="1" applyProtection="1">
      <alignment horizontal="center" vertical="center" wrapText="1"/>
    </xf>
    <xf numFmtId="0" fontId="20" fillId="2" borderId="14" xfId="0" applyFont="1" applyFill="1" applyBorder="1" applyAlignment="1" applyProtection="1">
      <alignment horizontal="center" vertical="center" wrapText="1"/>
    </xf>
    <xf numFmtId="0" fontId="20" fillId="2" borderId="18" xfId="0" applyFont="1" applyFill="1" applyBorder="1" applyAlignment="1" applyProtection="1">
      <alignment horizontal="center" vertical="center"/>
    </xf>
    <xf numFmtId="0" fontId="20" fillId="2" borderId="14" xfId="0" applyFont="1" applyFill="1" applyBorder="1" applyAlignment="1" applyProtection="1">
      <alignment horizontal="center" vertical="center"/>
    </xf>
    <xf numFmtId="0" fontId="20" fillId="2" borderId="13" xfId="0" applyFont="1" applyFill="1" applyBorder="1" applyAlignment="1" applyProtection="1">
      <alignment horizontal="center" vertical="center"/>
    </xf>
    <xf numFmtId="0" fontId="20" fillId="2" borderId="36" xfId="0" applyFont="1" applyFill="1" applyBorder="1" applyAlignment="1" applyProtection="1">
      <alignment horizontal="center" vertical="center" wrapText="1"/>
    </xf>
    <xf numFmtId="0" fontId="20" fillId="2" borderId="37" xfId="0" applyFont="1" applyFill="1" applyBorder="1" applyAlignment="1" applyProtection="1">
      <alignment horizontal="center" vertical="center" wrapText="1"/>
    </xf>
    <xf numFmtId="0" fontId="20" fillId="2" borderId="36"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57"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8"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58" xfId="0" applyFont="1" applyFill="1" applyBorder="1" applyAlignment="1" applyProtection="1">
      <alignment vertical="center" wrapText="1"/>
    </xf>
    <xf numFmtId="0" fontId="20" fillId="2" borderId="16" xfId="0" applyFont="1" applyFill="1" applyBorder="1" applyAlignment="1" applyProtection="1">
      <alignment vertical="center"/>
    </xf>
    <xf numFmtId="0" fontId="20" fillId="2" borderId="0" xfId="0" applyFont="1" applyFill="1" applyAlignment="1" applyProtection="1">
      <alignment vertical="center"/>
    </xf>
    <xf numFmtId="0" fontId="20" fillId="2" borderId="17"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0" xfId="0" applyFont="1" applyBorder="1" applyAlignment="1" applyProtection="1">
      <alignment horizontal="left" vertical="center"/>
    </xf>
    <xf numFmtId="0" fontId="8" fillId="0" borderId="21" xfId="0" applyFont="1" applyBorder="1" applyAlignment="1" applyProtection="1">
      <alignment horizontal="left" vertical="center"/>
    </xf>
    <xf numFmtId="0" fontId="8" fillId="0" borderId="40" xfId="0" applyFont="1" applyBorder="1" applyAlignment="1" applyProtection="1">
      <alignment horizontal="left" vertical="center"/>
    </xf>
    <xf numFmtId="0" fontId="8" fillId="0" borderId="20" xfId="0" applyFont="1" applyBorder="1" applyAlignment="1" applyProtection="1">
      <alignment horizontal="left" vertical="center" wrapText="1"/>
    </xf>
    <xf numFmtId="0" fontId="8" fillId="0" borderId="21" xfId="0" applyFont="1" applyBorder="1" applyAlignment="1" applyProtection="1">
      <alignment horizontal="left" vertical="center" wrapText="1"/>
    </xf>
    <xf numFmtId="0" fontId="8" fillId="0" borderId="40" xfId="0" applyFont="1" applyBorder="1" applyAlignment="1" applyProtection="1">
      <alignment horizontal="left" vertical="center" wrapText="1"/>
    </xf>
    <xf numFmtId="0" fontId="29" fillId="2" borderId="86"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0" fontId="30" fillId="2" borderId="88"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5" xfId="0" applyFont="1" applyFill="1" applyBorder="1" applyAlignment="1" applyProtection="1">
      <alignment horizontal="left" vertical="center" wrapText="1"/>
    </xf>
    <xf numFmtId="176" fontId="21" fillId="29" borderId="44" xfId="0" applyNumberFormat="1" applyFont="1" applyFill="1" applyBorder="1" applyAlignment="1" applyProtection="1">
      <alignment horizontal="right" vertical="center" shrinkToFit="1"/>
      <protection locked="0"/>
    </xf>
    <xf numFmtId="176" fontId="21" fillId="29" borderId="30" xfId="0" applyNumberFormat="1" applyFont="1" applyFill="1" applyBorder="1" applyAlignment="1" applyProtection="1">
      <alignment horizontal="right" vertical="center" shrinkToFit="1"/>
      <protection locked="0"/>
    </xf>
    <xf numFmtId="176" fontId="21" fillId="29" borderId="31"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8" fillId="0" borderId="20" xfId="0" applyFont="1" applyBorder="1" applyAlignment="1" applyProtection="1">
      <alignment horizontal="left" vertical="center" shrinkToFit="1"/>
    </xf>
    <xf numFmtId="0" fontId="8" fillId="0" borderId="21" xfId="0" applyFont="1" applyBorder="1" applyAlignment="1" applyProtection="1">
      <alignment horizontal="left" vertical="center" shrinkToFit="1"/>
    </xf>
    <xf numFmtId="0" fontId="8" fillId="0" borderId="40"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4" xfId="0" applyNumberFormat="1" applyFont="1" applyFill="1" applyBorder="1" applyProtection="1">
      <alignment vertical="center"/>
      <protection locked="0"/>
    </xf>
    <xf numFmtId="176" fontId="11" fillId="29" borderId="55" xfId="0" applyNumberFormat="1" applyFont="1" applyFill="1" applyBorder="1" applyProtection="1">
      <alignment vertical="center"/>
      <protection locked="0"/>
    </xf>
    <xf numFmtId="176" fontId="11" fillId="29" borderId="56" xfId="0" applyNumberFormat="1" applyFont="1" applyFill="1" applyBorder="1" applyProtection="1">
      <alignment vertical="center"/>
      <protection locked="0"/>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5" xfId="0" applyFont="1" applyBorder="1" applyAlignment="1" applyProtection="1">
      <alignment vertical="center" wrapText="1"/>
    </xf>
    <xf numFmtId="0" fontId="26" fillId="0" borderId="116" xfId="0" applyFont="1" applyBorder="1" applyAlignment="1" applyProtection="1">
      <alignment vertical="center" wrapText="1"/>
    </xf>
    <xf numFmtId="0" fontId="26" fillId="0" borderId="0" xfId="0" applyFont="1" applyAlignment="1" applyProtection="1">
      <alignment vertical="center" wrapText="1"/>
    </xf>
    <xf numFmtId="0" fontId="26" fillId="0" borderId="17" xfId="0" applyFont="1" applyBorder="1" applyAlignment="1" applyProtection="1">
      <alignment vertical="center" wrapText="1"/>
    </xf>
    <xf numFmtId="0" fontId="20" fillId="29" borderId="117" xfId="0" applyFont="1" applyFill="1" applyBorder="1" applyAlignment="1" applyProtection="1">
      <alignment horizontal="center" vertical="center"/>
      <protection locked="0"/>
    </xf>
    <xf numFmtId="0" fontId="20" fillId="29" borderId="121" xfId="0" applyFont="1" applyFill="1" applyBorder="1" applyAlignment="1" applyProtection="1">
      <alignment horizontal="center" vertical="center"/>
      <protection locked="0"/>
    </xf>
    <xf numFmtId="0" fontId="35" fillId="0" borderId="118" xfId="0" applyFont="1" applyBorder="1" applyAlignment="1" applyProtection="1">
      <alignment horizontal="center" vertical="center"/>
    </xf>
    <xf numFmtId="0" fontId="35" fillId="0" borderId="115"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2"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2" xfId="0" applyFont="1" applyFill="1" applyBorder="1" applyAlignment="1" applyProtection="1">
      <alignment horizontal="left" vertical="center" wrapText="1"/>
    </xf>
    <xf numFmtId="0" fontId="26" fillId="0" borderId="119" xfId="0" applyFont="1" applyBorder="1" applyAlignment="1" applyProtection="1">
      <alignment horizontal="left" vertical="center" wrapText="1"/>
    </xf>
    <xf numFmtId="0" fontId="26" fillId="0" borderId="63" xfId="0" applyFont="1" applyBorder="1" applyAlignment="1" applyProtection="1">
      <alignment horizontal="left" vertical="center" wrapText="1"/>
    </xf>
    <xf numFmtId="0" fontId="26" fillId="0" borderId="64"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2" xfId="0" applyFont="1" applyFill="1" applyBorder="1" applyAlignment="1" applyProtection="1">
      <alignment horizontal="left" vertical="center" wrapText="1" shrinkToFit="1"/>
      <protection locked="0"/>
    </xf>
    <xf numFmtId="0" fontId="20" fillId="29" borderId="32" xfId="0" applyFont="1" applyFill="1" applyBorder="1" applyAlignment="1" applyProtection="1">
      <alignment horizontal="center" vertical="center"/>
      <protection locked="0"/>
    </xf>
    <xf numFmtId="0" fontId="20" fillId="29" borderId="34" xfId="0" applyFont="1" applyFill="1" applyBorder="1" applyAlignment="1" applyProtection="1">
      <alignment horizontal="center" vertical="center"/>
      <protection locked="0"/>
    </xf>
    <xf numFmtId="0" fontId="35" fillId="0" borderId="120" xfId="0" applyFont="1" applyBorder="1" applyAlignment="1" applyProtection="1">
      <alignment horizontal="center" vertical="center"/>
    </xf>
    <xf numFmtId="0" fontId="35" fillId="0" borderId="123" xfId="0" applyFont="1" applyBorder="1" applyAlignment="1" applyProtection="1">
      <alignment horizontal="center" vertical="center"/>
    </xf>
    <xf numFmtId="184" fontId="20" fillId="2" borderId="5" xfId="0" applyNumberFormat="1" applyFont="1" applyFill="1" applyBorder="1" applyAlignment="1" applyProtection="1">
      <alignment horizontal="left" vertical="center"/>
    </xf>
    <xf numFmtId="184" fontId="20" fillId="2" borderId="6" xfId="0" applyNumberFormat="1" applyFont="1" applyFill="1" applyBorder="1" applyAlignment="1" applyProtection="1">
      <alignment horizontal="left" vertical="center"/>
    </xf>
    <xf numFmtId="184" fontId="20" fillId="2" borderId="7" xfId="0" applyNumberFormat="1" applyFont="1" applyFill="1" applyBorder="1" applyAlignment="1" applyProtection="1">
      <alignment horizontal="left" vertical="center"/>
    </xf>
    <xf numFmtId="0" fontId="8" fillId="0" borderId="22"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34" xfId="0" applyFont="1" applyBorder="1" applyAlignment="1" applyProtection="1">
      <alignment horizontal="center" vertical="center"/>
    </xf>
    <xf numFmtId="0" fontId="8" fillId="0" borderId="148" xfId="0" applyFont="1" applyBorder="1" applyAlignment="1" applyProtection="1">
      <alignment horizontal="center" vertical="center"/>
    </xf>
    <xf numFmtId="0" fontId="8" fillId="0" borderId="149"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28" xfId="0" applyFont="1" applyBorder="1" applyAlignment="1" applyProtection="1">
      <alignment horizontal="left" vertical="center"/>
    </xf>
    <xf numFmtId="0" fontId="26" fillId="0" borderId="14" xfId="0" applyFont="1" applyBorder="1" applyAlignment="1" applyProtection="1">
      <alignment horizontal="left" vertical="center"/>
    </xf>
    <xf numFmtId="0" fontId="26" fillId="0" borderId="19"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0" xfId="0" applyNumberFormat="1" applyFont="1" applyFill="1" applyBorder="1" applyAlignment="1" applyProtection="1">
      <alignment horizontal="center" vertical="center" wrapText="1"/>
    </xf>
    <xf numFmtId="49" fontId="26" fillId="3" borderId="21" xfId="0" applyNumberFormat="1" applyFont="1" applyFill="1" applyBorder="1" applyAlignment="1" applyProtection="1">
      <alignment horizontal="center" vertical="center" wrapText="1"/>
    </xf>
    <xf numFmtId="49" fontId="26" fillId="3" borderId="40" xfId="0" applyNumberFormat="1" applyFont="1" applyFill="1" applyBorder="1" applyAlignment="1" applyProtection="1">
      <alignment horizontal="center" vertical="center" wrapText="1"/>
    </xf>
    <xf numFmtId="0" fontId="24" fillId="0" borderId="119" xfId="0" applyFont="1" applyBorder="1" applyAlignment="1" applyProtection="1">
      <alignment horizontal="left" vertical="center" wrapText="1"/>
    </xf>
    <xf numFmtId="0" fontId="24" fillId="0" borderId="63" xfId="0" applyFont="1" applyBorder="1" applyAlignment="1" applyProtection="1">
      <alignment horizontal="left" vertical="center" wrapText="1"/>
    </xf>
    <xf numFmtId="0" fontId="24" fillId="0" borderId="64"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24" fillId="0" borderId="39" xfId="0" applyFont="1" applyBorder="1" applyAlignment="1" applyProtection="1">
      <alignment horizontal="left" vertical="center" wrapText="1"/>
    </xf>
    <xf numFmtId="0" fontId="24" fillId="0" borderId="125" xfId="0" applyFont="1" applyBorder="1" applyAlignment="1" applyProtection="1">
      <alignment horizontal="left" vertical="center" wrapText="1"/>
    </xf>
    <xf numFmtId="0" fontId="24" fillId="29" borderId="124" xfId="0" applyFont="1" applyFill="1" applyBorder="1" applyAlignment="1" applyProtection="1">
      <alignment horizontal="left" vertical="center" wrapText="1" shrinkToFit="1"/>
      <protection locked="0"/>
    </xf>
    <xf numFmtId="0" fontId="24" fillId="29" borderId="39" xfId="0" applyFont="1" applyFill="1" applyBorder="1" applyAlignment="1" applyProtection="1">
      <alignment horizontal="left" vertical="center" wrapText="1" shrinkToFit="1"/>
      <protection locked="0"/>
    </xf>
    <xf numFmtId="0" fontId="24" fillId="29" borderId="125"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7" xfId="0" applyFont="1" applyFill="1" applyBorder="1" applyAlignment="1" applyProtection="1">
      <alignment horizontal="center" vertical="center"/>
    </xf>
    <xf numFmtId="0" fontId="32" fillId="0" borderId="23" xfId="0" applyFont="1" applyBorder="1" applyAlignment="1" applyProtection="1">
      <alignment horizontal="left" vertical="center" wrapText="1"/>
    </xf>
    <xf numFmtId="0" fontId="32" fillId="0" borderId="24" xfId="0" applyFont="1" applyBorder="1" applyAlignment="1" applyProtection="1">
      <alignment horizontal="left" vertical="center" wrapText="1"/>
    </xf>
    <xf numFmtId="0" fontId="8" fillId="0" borderId="20" xfId="0" applyFont="1" applyBorder="1" applyAlignment="1" applyProtection="1">
      <alignment horizontal="center" vertical="center" wrapText="1"/>
    </xf>
    <xf numFmtId="0" fontId="8" fillId="0" borderId="21" xfId="0" applyFont="1" applyBorder="1" applyAlignment="1" applyProtection="1">
      <alignment horizontal="center" vertical="center" wrapText="1"/>
    </xf>
    <xf numFmtId="0" fontId="8" fillId="0" borderId="40" xfId="0" applyFont="1" applyBorder="1" applyAlignment="1" applyProtection="1">
      <alignment horizontal="center" vertical="center" wrapText="1"/>
    </xf>
    <xf numFmtId="0" fontId="0" fillId="0" borderId="82" xfId="0" applyBorder="1" applyAlignment="1" applyProtection="1">
      <alignment horizontal="center" vertical="center" wrapText="1"/>
    </xf>
    <xf numFmtId="0" fontId="0" fillId="0" borderId="66" xfId="0" applyBorder="1" applyAlignment="1" applyProtection="1">
      <alignment horizontal="center" vertical="center" wrapText="1"/>
    </xf>
    <xf numFmtId="0" fontId="0" fillId="0" borderId="61" xfId="0" applyBorder="1" applyAlignment="1" applyProtection="1">
      <alignment horizontal="center" vertical="center" wrapText="1"/>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8" xfId="0" applyNumberFormat="1" applyFont="1" applyFill="1" applyBorder="1" applyAlignment="1" applyProtection="1">
      <alignment horizontal="right" vertical="center" shrinkToFit="1"/>
      <protection locked="0"/>
    </xf>
    <xf numFmtId="176" fontId="20" fillId="30" borderId="68" xfId="0" applyNumberFormat="1" applyFont="1" applyFill="1" applyBorder="1" applyAlignment="1" applyProtection="1">
      <alignment horizontal="right" vertical="center" shrinkToFit="1"/>
      <protection locked="0"/>
    </xf>
    <xf numFmtId="0" fontId="20" fillId="0" borderId="60" xfId="0" applyFont="1" applyBorder="1" applyAlignment="1" applyProtection="1">
      <alignment horizontal="center" vertical="center"/>
    </xf>
    <xf numFmtId="0" fontId="20" fillId="0" borderId="76" xfId="0" applyFont="1" applyBorder="1" applyAlignment="1" applyProtection="1">
      <alignment horizontal="center" vertical="center"/>
    </xf>
    <xf numFmtId="0" fontId="20" fillId="0" borderId="78" xfId="0" applyFont="1" applyBorder="1" applyAlignment="1" applyProtection="1">
      <alignment horizontal="center" vertical="center"/>
    </xf>
    <xf numFmtId="176" fontId="20" fillId="0" borderId="60" xfId="0" applyNumberFormat="1" applyFont="1" applyFill="1" applyBorder="1" applyAlignment="1" applyProtection="1">
      <alignment horizontal="right" vertical="center" shrinkToFit="1"/>
      <protection locked="0"/>
    </xf>
    <xf numFmtId="176" fontId="20" fillId="0" borderId="78" xfId="0" applyNumberFormat="1" applyFont="1" applyFill="1" applyBorder="1" applyAlignment="1" applyProtection="1">
      <alignment horizontal="right" vertical="center" shrinkToFit="1"/>
      <protection locked="0"/>
    </xf>
    <xf numFmtId="176" fontId="20" fillId="30" borderId="60" xfId="0" applyNumberFormat="1" applyFont="1" applyFill="1" applyBorder="1" applyAlignment="1" applyProtection="1">
      <alignment horizontal="right" vertical="center" shrinkToFit="1"/>
      <protection locked="0"/>
    </xf>
    <xf numFmtId="176" fontId="20" fillId="30" borderId="90"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0"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2" xfId="0" applyFill="1" applyBorder="1" applyAlignment="1" applyProtection="1">
      <alignment horizontal="center" vertical="center" wrapText="1"/>
    </xf>
    <xf numFmtId="0" fontId="33" fillId="2" borderId="32"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0" xfId="0" applyFont="1" applyFill="1" applyBorder="1" applyAlignment="1" applyProtection="1">
      <alignment horizontal="left" vertical="center"/>
    </xf>
    <xf numFmtId="0" fontId="16" fillId="2" borderId="21" xfId="0" applyFont="1" applyFill="1" applyBorder="1" applyAlignment="1" applyProtection="1">
      <alignment horizontal="left" vertical="center"/>
    </xf>
    <xf numFmtId="0" fontId="16" fillId="2" borderId="40" xfId="0" applyFont="1" applyFill="1" applyBorder="1" applyAlignment="1" applyProtection="1">
      <alignment horizontal="left" vertical="center"/>
    </xf>
    <xf numFmtId="0" fontId="11" fillId="2" borderId="12"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2" xfId="0" applyFont="1" applyFill="1" applyBorder="1" applyAlignment="1" applyProtection="1">
      <alignment horizontal="center" vertical="center" wrapText="1"/>
    </xf>
    <xf numFmtId="0" fontId="30" fillId="2" borderId="13" xfId="0" applyFont="1" applyFill="1" applyBorder="1" applyAlignment="1" applyProtection="1">
      <alignment horizontal="center" vertical="center" wrapText="1"/>
    </xf>
    <xf numFmtId="0" fontId="16" fillId="0" borderId="20" xfId="0" applyFont="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2" xfId="0" applyFont="1" applyFill="1" applyBorder="1" applyAlignment="1" applyProtection="1">
      <alignment horizontal="center" vertical="center"/>
    </xf>
    <xf numFmtId="0" fontId="73" fillId="3" borderId="61" xfId="0" applyFont="1" applyFill="1" applyBorder="1" applyAlignment="1" applyProtection="1">
      <alignment horizontal="center" vertical="center"/>
    </xf>
    <xf numFmtId="0" fontId="24" fillId="2" borderId="140" xfId="0" applyFont="1" applyFill="1" applyBorder="1" applyAlignment="1" applyProtection="1">
      <alignment vertical="center" wrapText="1"/>
    </xf>
    <xf numFmtId="0" fontId="24" fillId="2" borderId="107" xfId="0" applyFont="1" applyFill="1" applyBorder="1" applyAlignment="1" applyProtection="1">
      <alignment vertical="center" wrapText="1"/>
    </xf>
    <xf numFmtId="0" fontId="24" fillId="2" borderId="139" xfId="0" applyFont="1" applyFill="1" applyBorder="1" applyAlignment="1" applyProtection="1">
      <alignment vertical="center" wrapText="1"/>
    </xf>
    <xf numFmtId="0" fontId="16" fillId="2" borderId="129" xfId="0" applyFont="1" applyFill="1" applyBorder="1" applyAlignment="1" applyProtection="1">
      <alignment horizontal="center" vertical="center" wrapText="1"/>
    </xf>
    <xf numFmtId="0" fontId="16" fillId="2" borderId="23"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6"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113" xfId="0" applyFont="1" applyFill="1" applyBorder="1" applyAlignment="1" applyProtection="1">
      <alignment horizontal="center" vertical="center" wrapText="1"/>
    </xf>
    <xf numFmtId="0" fontId="16" fillId="2" borderId="109" xfId="0" applyFont="1" applyFill="1" applyBorder="1" applyAlignment="1" applyProtection="1">
      <alignment horizontal="center" vertical="center" wrapText="1"/>
    </xf>
    <xf numFmtId="0" fontId="16" fillId="2" borderId="131"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35" xfId="0" applyFont="1" applyFill="1" applyBorder="1" applyAlignment="1" applyProtection="1">
      <alignment horizontal="center" vertical="center" wrapText="1"/>
    </xf>
    <xf numFmtId="0" fontId="16" fillId="2" borderId="96" xfId="0" applyFont="1" applyFill="1" applyBorder="1" applyAlignment="1" applyProtection="1">
      <alignment horizontal="center" vertical="center" wrapText="1"/>
    </xf>
    <xf numFmtId="0" fontId="16" fillId="0" borderId="129" xfId="0" applyFont="1" applyBorder="1" applyAlignment="1" applyProtection="1">
      <alignment horizontal="center" vertical="center"/>
    </xf>
    <xf numFmtId="0" fontId="16" fillId="0" borderId="130" xfId="0" applyFont="1" applyBorder="1" applyAlignment="1" applyProtection="1">
      <alignment horizontal="center" vertical="center"/>
    </xf>
    <xf numFmtId="0" fontId="16" fillId="0" borderId="16"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2" borderId="112" xfId="0" applyFont="1" applyFill="1" applyBorder="1" applyAlignment="1" applyProtection="1">
      <alignment horizontal="center" vertical="center"/>
    </xf>
    <xf numFmtId="0" fontId="16" fillId="2" borderId="35" xfId="0" applyFont="1" applyFill="1" applyBorder="1" applyAlignment="1" applyProtection="1">
      <alignment horizontal="center" vertical="center"/>
    </xf>
    <xf numFmtId="0" fontId="16" fillId="2" borderId="96" xfId="0" applyFont="1" applyFill="1" applyBorder="1" applyAlignment="1" applyProtection="1">
      <alignment horizontal="center" vertical="center"/>
    </xf>
    <xf numFmtId="0" fontId="16" fillId="2" borderId="129" xfId="0" applyFont="1" applyFill="1" applyBorder="1" applyAlignment="1" applyProtection="1">
      <alignment horizontal="center" vertical="center"/>
    </xf>
    <xf numFmtId="0" fontId="16" fillId="2" borderId="16" xfId="0" applyFont="1" applyFill="1" applyBorder="1" applyAlignment="1" applyProtection="1">
      <alignment horizontal="center" vertical="center"/>
    </xf>
    <xf numFmtId="0" fontId="16" fillId="2" borderId="113" xfId="0" applyFont="1" applyFill="1" applyBorder="1" applyAlignment="1" applyProtection="1">
      <alignment horizontal="center" vertical="center"/>
    </xf>
    <xf numFmtId="0" fontId="11" fillId="2" borderId="16" xfId="0" applyFont="1" applyFill="1" applyBorder="1" applyAlignment="1" applyProtection="1">
      <alignment horizontal="center" vertical="center" wrapText="1"/>
    </xf>
    <xf numFmtId="0" fontId="11" fillId="2" borderId="17" xfId="0" applyFont="1" applyFill="1" applyBorder="1" applyAlignment="1" applyProtection="1">
      <alignment horizontal="center" vertical="center" wrapText="1"/>
    </xf>
    <xf numFmtId="0" fontId="16" fillId="2" borderId="82" xfId="0" applyFont="1" applyFill="1" applyBorder="1" applyAlignment="1" applyProtection="1">
      <alignment horizontal="center" vertical="center" wrapText="1"/>
    </xf>
    <xf numFmtId="0" fontId="16" fillId="2" borderId="66" xfId="0" applyFont="1" applyFill="1" applyBorder="1" applyAlignment="1" applyProtection="1">
      <alignment horizontal="center" vertical="center" wrapText="1"/>
    </xf>
    <xf numFmtId="0" fontId="16" fillId="2" borderId="61"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2"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0"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6" xfId="0" applyBorder="1" applyAlignment="1" applyProtection="1">
      <alignment horizontal="center" vertical="center" wrapText="1"/>
    </xf>
    <xf numFmtId="0" fontId="0" fillId="0" borderId="17" xfId="0" applyBorder="1" applyAlignment="1" applyProtection="1">
      <alignment horizontal="center" vertical="center" wrapText="1"/>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09"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59"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46" xfId="0" applyNumberFormat="1" applyFont="1" applyFill="1" applyBorder="1" applyAlignment="1" applyProtection="1">
      <alignment horizontal="right" vertical="center" shrinkToFit="1"/>
    </xf>
    <xf numFmtId="0" fontId="20" fillId="0" borderId="59" xfId="0" applyFont="1" applyBorder="1" applyAlignment="1" applyProtection="1">
      <alignment horizontal="center" vertical="center"/>
    </xf>
    <xf numFmtId="0" fontId="20" fillId="0" borderId="89" xfId="0" applyFont="1" applyBorder="1" applyAlignment="1" applyProtection="1">
      <alignment horizontal="center" vertical="center"/>
    </xf>
    <xf numFmtId="0" fontId="20" fillId="0" borderId="74" xfId="0" applyFont="1" applyBorder="1" applyAlignment="1" applyProtection="1">
      <alignment horizontal="center" vertical="center"/>
    </xf>
    <xf numFmtId="176" fontId="20" fillId="0" borderId="59" xfId="0" applyNumberFormat="1" applyFont="1" applyFill="1" applyBorder="1" applyAlignment="1" applyProtection="1">
      <alignment horizontal="right" vertical="center" shrinkToFit="1"/>
      <protection locked="0"/>
    </xf>
    <xf numFmtId="176" fontId="20" fillId="0" borderId="74" xfId="0" applyNumberFormat="1" applyFont="1" applyFill="1" applyBorder="1" applyAlignment="1" applyProtection="1">
      <alignment horizontal="right" vertical="center" shrinkToFit="1"/>
      <protection locked="0"/>
    </xf>
    <xf numFmtId="0" fontId="16" fillId="2" borderId="52" xfId="0" applyFont="1" applyFill="1" applyBorder="1" applyAlignment="1" applyProtection="1">
      <alignment horizontal="center" vertical="center" wrapText="1"/>
    </xf>
    <xf numFmtId="0" fontId="16" fillId="2" borderId="107" xfId="0" applyFont="1" applyFill="1" applyBorder="1" applyAlignment="1" applyProtection="1">
      <alignment horizontal="center" vertical="center" wrapText="1"/>
    </xf>
    <xf numFmtId="0" fontId="16" fillId="2" borderId="12" xfId="0" applyFont="1" applyFill="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19" xfId="0" applyFont="1" applyBorder="1" applyAlignment="1" applyProtection="1">
      <alignment horizontal="center" vertical="center"/>
    </xf>
    <xf numFmtId="0" fontId="0" fillId="0" borderId="77" xfId="0" applyBorder="1" applyAlignment="1" applyProtection="1">
      <alignment horizontal="center" vertical="center"/>
    </xf>
    <xf numFmtId="0" fontId="0" fillId="0" borderId="14" xfId="0" applyBorder="1" applyAlignment="1" applyProtection="1">
      <alignment horizontal="center" vertical="center"/>
    </xf>
    <xf numFmtId="0" fontId="0" fillId="0" borderId="68"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5"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4" xfId="0" applyFont="1" applyBorder="1" applyAlignment="1" applyProtection="1">
      <alignment horizontal="center" vertical="center"/>
    </xf>
    <xf numFmtId="0" fontId="20" fillId="0" borderId="21" xfId="0" applyFont="1" applyBorder="1" applyAlignment="1" applyProtection="1">
      <alignment horizontal="center" vertical="center"/>
    </xf>
    <xf numFmtId="0" fontId="20" fillId="0" borderId="175" xfId="0" applyFont="1" applyBorder="1" applyAlignment="1" applyProtection="1">
      <alignment horizontal="center" vertical="center"/>
    </xf>
    <xf numFmtId="176" fontId="20" fillId="0" borderId="174" xfId="0" applyNumberFormat="1" applyFont="1" applyFill="1" applyBorder="1" applyAlignment="1" applyProtection="1">
      <alignment horizontal="right" vertical="center" shrinkToFit="1"/>
      <protection locked="0"/>
    </xf>
    <xf numFmtId="176" fontId="20" fillId="0" borderId="175" xfId="0" applyNumberFormat="1" applyFont="1" applyFill="1" applyBorder="1" applyAlignment="1" applyProtection="1">
      <alignment horizontal="right" vertical="center" shrinkToFit="1"/>
      <protection locked="0"/>
    </xf>
    <xf numFmtId="176" fontId="20" fillId="30" borderId="174" xfId="0" applyNumberFormat="1" applyFont="1" applyFill="1" applyBorder="1" applyAlignment="1" applyProtection="1">
      <alignment horizontal="right" vertical="center" shrinkToFit="1"/>
      <protection locked="0"/>
    </xf>
    <xf numFmtId="176" fontId="20" fillId="30" borderId="40" xfId="0" applyNumberFormat="1" applyFont="1" applyFill="1" applyBorder="1" applyAlignment="1" applyProtection="1">
      <alignment horizontal="right" vertical="center" shrinkToFit="1"/>
      <protection locked="0"/>
    </xf>
    <xf numFmtId="176" fontId="20" fillId="0" borderId="30"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7"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85" xfId="0" applyFont="1" applyBorder="1" applyAlignment="1">
      <alignment horizontal="center" vertical="center" wrapText="1"/>
    </xf>
    <xf numFmtId="0" fontId="62" fillId="0" borderId="92" xfId="46" applyFont="1" applyBorder="1" applyAlignment="1">
      <alignment horizontal="center" vertical="center" wrapText="1"/>
    </xf>
    <xf numFmtId="0" fontId="62" fillId="0" borderId="75" xfId="46" applyFont="1" applyBorder="1" applyAlignment="1">
      <alignment horizontal="center" vertical="center" wrapText="1"/>
    </xf>
    <xf numFmtId="0" fontId="62" fillId="0" borderId="91" xfId="46" applyFont="1" applyBorder="1" applyAlignment="1">
      <alignment horizontal="center" vertical="center" wrapText="1"/>
    </xf>
    <xf numFmtId="0" fontId="62" fillId="0" borderId="47" xfId="0" applyFont="1" applyBorder="1" applyAlignment="1">
      <alignment horizontal="center" vertical="center"/>
    </xf>
    <xf numFmtId="0" fontId="62" fillId="0" borderId="51" xfId="0" applyFont="1" applyBorder="1" applyAlignment="1">
      <alignment horizontal="center" vertical="center"/>
    </xf>
    <xf numFmtId="0" fontId="62" fillId="0" borderId="56" xfId="0" applyFont="1" applyBorder="1" applyAlignment="1">
      <alignment horizontal="center" vertical="center"/>
    </xf>
    <xf numFmtId="0" fontId="62" fillId="0" borderId="92" xfId="0" applyFont="1" applyBorder="1" applyAlignment="1">
      <alignment horizontal="center" vertical="center" wrapText="1"/>
    </xf>
    <xf numFmtId="0" fontId="62" fillId="0" borderId="89" xfId="0" applyFont="1" applyBorder="1" applyAlignment="1">
      <alignment horizontal="center" vertical="center" wrapText="1"/>
    </xf>
    <xf numFmtId="0" fontId="62" fillId="0" borderId="93" xfId="0" applyFont="1" applyBorder="1" applyAlignment="1">
      <alignment horizontal="center" vertical="center" wrapText="1"/>
    </xf>
    <xf numFmtId="49" fontId="78" fillId="0" borderId="45" xfId="0" applyNumberFormat="1" applyFont="1" applyBorder="1" applyAlignment="1">
      <alignment horizontal="center" vertical="center"/>
    </xf>
    <xf numFmtId="49" fontId="78" fillId="0" borderId="48" xfId="0" applyNumberFormat="1" applyFont="1" applyBorder="1" applyAlignment="1">
      <alignment horizontal="center" vertical="center"/>
    </xf>
    <xf numFmtId="49" fontId="78" fillId="0" borderId="54" xfId="0" applyNumberFormat="1" applyFont="1" applyBorder="1" applyAlignment="1">
      <alignment horizontal="center" vertical="center"/>
    </xf>
    <xf numFmtId="0" fontId="71" fillId="0" borderId="45" xfId="56" applyFont="1" applyBorder="1" applyAlignment="1">
      <alignment horizontal="center" vertical="center" wrapText="1"/>
    </xf>
    <xf numFmtId="0" fontId="71" fillId="0" borderId="46" xfId="56"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1" xfId="56" applyFont="1" applyBorder="1" applyAlignment="1">
      <alignment horizontal="center" vertical="center" wrapText="1"/>
    </xf>
    <xf numFmtId="49" fontId="78" fillId="0" borderId="59"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0" xfId="0" applyNumberFormat="1" applyFont="1" applyBorder="1" applyAlignment="1">
      <alignment horizontal="center" vertical="center"/>
    </xf>
    <xf numFmtId="0" fontId="62" fillId="0" borderId="48"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1" xfId="0" applyFont="1" applyBorder="1" applyAlignment="1">
      <alignment horizontal="center" vertical="center" wrapText="1"/>
    </xf>
    <xf numFmtId="0" fontId="62" fillId="0" borderId="75"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0" xfId="0" applyFont="1" applyBorder="1" applyAlignment="1">
      <alignment horizontal="center" vertical="center" wrapText="1"/>
    </xf>
    <xf numFmtId="0" fontId="62" fillId="0" borderId="45" xfId="0" applyFont="1" applyBorder="1" applyAlignment="1">
      <alignment horizontal="center" vertical="center"/>
    </xf>
    <xf numFmtId="0" fontId="62" fillId="0" borderId="46" xfId="0" applyFont="1" applyBorder="1" applyAlignment="1">
      <alignment horizontal="center" vertical="center"/>
    </xf>
    <xf numFmtId="0" fontId="84" fillId="0" borderId="45" xfId="0" applyFont="1" applyBorder="1" applyAlignment="1">
      <alignment horizontal="center" vertical="center" wrapText="1"/>
    </xf>
    <xf numFmtId="0" fontId="84" fillId="0" borderId="46" xfId="0" applyFont="1" applyBorder="1" applyAlignment="1">
      <alignment horizontal="center" vertical="center" wrapText="1"/>
    </xf>
    <xf numFmtId="0" fontId="84" fillId="0" borderId="47" xfId="0" applyFont="1" applyBorder="1" applyAlignment="1">
      <alignment horizontal="center" vertical="center" wrapText="1"/>
    </xf>
    <xf numFmtId="0" fontId="62" fillId="0" borderId="45" xfId="0" applyFont="1" applyBorder="1" applyAlignment="1">
      <alignment horizontal="center" vertical="center" wrapText="1"/>
    </xf>
    <xf numFmtId="0" fontId="62" fillId="0" borderId="47"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7">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F99"/>
      <color rgb="FFFFFF66"/>
      <color rgb="FFFFF2CC"/>
      <color rgb="FFA0A0A0"/>
      <color rgb="FFFFE5FC"/>
      <color rgb="FFFFFFC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34</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144146</xdr:colOff>
      <xdr:row>18</xdr:row>
      <xdr:rowOff>99391</xdr:rowOff>
    </xdr:from>
    <xdr:to>
      <xdr:col>23</xdr:col>
      <xdr:colOff>82827</xdr:colOff>
      <xdr:row>18</xdr:row>
      <xdr:rowOff>256760</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4981189" y="3685761"/>
          <a:ext cx="319681" cy="1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152428</xdr:colOff>
      <xdr:row>20</xdr:row>
      <xdr:rowOff>167740</xdr:rowOff>
    </xdr:from>
    <xdr:to>
      <xdr:col>23</xdr:col>
      <xdr:colOff>99391</xdr:colOff>
      <xdr:row>20</xdr:row>
      <xdr:rowOff>347869</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4989471" y="4367023"/>
          <a:ext cx="327963" cy="180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57978</xdr:rowOff>
    </xdr:from>
    <xdr:to>
      <xdr:col>16</xdr:col>
      <xdr:colOff>306456</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263348" y="7089913"/>
          <a:ext cx="306456" cy="153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24848</xdr:rowOff>
    </xdr:from>
    <xdr:to>
      <xdr:col>16</xdr:col>
      <xdr:colOff>331304</xdr:colOff>
      <xdr:row>31</xdr:row>
      <xdr:rowOff>217751</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263348" y="7296978"/>
          <a:ext cx="331304" cy="192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74544</xdr:rowOff>
    </xdr:from>
    <xdr:to>
      <xdr:col>16</xdr:col>
      <xdr:colOff>372717</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63348" y="7943022"/>
          <a:ext cx="372717" cy="199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91109</xdr:rowOff>
    </xdr:from>
    <xdr:to>
      <xdr:col>16</xdr:col>
      <xdr:colOff>314739</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73420" y="7603435"/>
          <a:ext cx="304667" cy="180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66261</xdr:rowOff>
    </xdr:from>
    <xdr:to>
      <xdr:col>16</xdr:col>
      <xdr:colOff>364435</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263348" y="6352761"/>
          <a:ext cx="364435" cy="177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1925</xdr:colOff>
      <xdr:row>26</xdr:row>
      <xdr:rowOff>24848</xdr:rowOff>
    </xdr:from>
    <xdr:to>
      <xdr:col>16</xdr:col>
      <xdr:colOff>323023</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265273" y="5830957"/>
          <a:ext cx="321098" cy="195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A1252"/>
  <sheetViews>
    <sheetView showGridLines="0" view="pageBreakPreview" topLeftCell="A18" zoomScaleNormal="100" zoomScaleSheetLayoutView="100" workbookViewId="0">
      <selection activeCell="M39" sqref="M39:Q39"/>
    </sheetView>
  </sheetViews>
  <sheetFormatPr defaultColWidth="9" defaultRowHeight="20.100000000000001" customHeight="1"/>
  <cols>
    <col min="1" max="1" width="4.625" style="105" customWidth="1"/>
    <col min="2" max="2" width="11" style="105" customWidth="1"/>
    <col min="3" max="12" width="2.625" style="149" customWidth="1"/>
    <col min="13" max="17" width="2.75" style="149" customWidth="1"/>
    <col min="18" max="22" width="2.625" style="149" customWidth="1"/>
    <col min="23" max="23" width="14.125" style="149" customWidth="1"/>
    <col min="24" max="24" width="25" style="149" customWidth="1"/>
    <col min="25" max="25" width="30.75" style="149" customWidth="1"/>
    <col min="26" max="26" width="8.625" style="105" customWidth="1"/>
    <col min="27" max="27" width="9.125" style="105" customWidth="1"/>
    <col min="28" max="28" width="7.625" style="105" customWidth="1"/>
    <col min="29" max="16384" width="9" style="105"/>
  </cols>
  <sheetData>
    <row r="1" spans="1:27" ht="20.100000000000001" customHeight="1">
      <c r="A1" s="381" t="s">
        <v>2100</v>
      </c>
      <c r="C1" s="105"/>
      <c r="D1" s="105"/>
      <c r="E1" s="105"/>
      <c r="F1" s="105"/>
      <c r="G1" s="105"/>
      <c r="H1" s="105"/>
      <c r="I1" s="105"/>
      <c r="J1" s="105"/>
      <c r="K1" s="105"/>
      <c r="M1" s="105"/>
      <c r="N1" s="105"/>
      <c r="O1" s="105"/>
      <c r="P1" s="105"/>
      <c r="Q1" s="105"/>
      <c r="R1" s="105"/>
      <c r="S1" s="105"/>
      <c r="T1" s="105"/>
      <c r="U1" s="105"/>
      <c r="V1" s="105"/>
      <c r="W1" s="105"/>
      <c r="X1" s="105"/>
      <c r="Y1" s="105"/>
    </row>
    <row r="2" spans="1:27" ht="11.25" customHeight="1">
      <c r="A2" s="382"/>
      <c r="C2" s="105"/>
      <c r="D2" s="105"/>
      <c r="E2" s="105"/>
      <c r="F2" s="105"/>
      <c r="G2" s="105"/>
      <c r="H2" s="105"/>
      <c r="I2" s="105"/>
      <c r="J2" s="105"/>
      <c r="K2" s="105"/>
      <c r="L2" s="105"/>
      <c r="M2" s="105"/>
      <c r="N2" s="105"/>
      <c r="O2" s="105"/>
      <c r="P2" s="105"/>
      <c r="Q2" s="105"/>
      <c r="R2" s="105"/>
      <c r="S2" s="105"/>
      <c r="T2" s="105"/>
      <c r="U2" s="105"/>
      <c r="V2" s="105"/>
      <c r="W2" s="105"/>
      <c r="X2" s="105"/>
      <c r="Y2" s="105"/>
    </row>
    <row r="3" spans="1:27" s="383" customFormat="1" ht="30" customHeight="1">
      <c r="A3" s="623" t="s">
        <v>0</v>
      </c>
      <c r="B3" s="623"/>
      <c r="C3" s="623"/>
      <c r="D3" s="623"/>
      <c r="E3" s="623"/>
      <c r="F3" s="623"/>
      <c r="G3" s="623"/>
      <c r="H3" s="623"/>
      <c r="I3" s="623"/>
      <c r="J3" s="623"/>
      <c r="K3" s="623"/>
      <c r="L3" s="623"/>
      <c r="M3" s="623"/>
      <c r="N3" s="623"/>
      <c r="O3" s="623"/>
      <c r="P3" s="623"/>
      <c r="Q3" s="623"/>
      <c r="R3" s="623"/>
      <c r="S3" s="623"/>
      <c r="T3" s="623"/>
      <c r="U3" s="623"/>
      <c r="V3" s="623"/>
      <c r="W3" s="623"/>
      <c r="X3" s="623"/>
      <c r="Y3" s="623"/>
      <c r="Z3" s="623"/>
    </row>
    <row r="4" spans="1:27" s="383" customFormat="1" ht="30.75" customHeight="1">
      <c r="A4" s="643" t="s">
        <v>1</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384"/>
    </row>
    <row r="5" spans="1:27" ht="9.75" customHeight="1">
      <c r="A5" s="383"/>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row>
    <row r="6" spans="1:27" ht="18.600000000000001" customHeight="1">
      <c r="A6" s="644" t="s">
        <v>1981</v>
      </c>
      <c r="B6" s="644"/>
      <c r="C6" s="644"/>
      <c r="D6" s="644"/>
      <c r="E6" s="644"/>
      <c r="F6" s="644"/>
      <c r="G6" s="644"/>
      <c r="H6" s="644"/>
      <c r="I6" s="644"/>
      <c r="J6" s="644"/>
      <c r="K6" s="644"/>
      <c r="L6" s="644"/>
      <c r="M6" s="644"/>
      <c r="N6" s="644"/>
      <c r="O6" s="644"/>
      <c r="P6" s="644"/>
      <c r="Q6" s="644"/>
      <c r="R6" s="644"/>
      <c r="S6" s="644"/>
      <c r="T6" s="644"/>
      <c r="U6" s="644"/>
      <c r="V6" s="644"/>
      <c r="W6" s="644"/>
      <c r="X6" s="644"/>
      <c r="Y6" s="644"/>
      <c r="Z6" s="644"/>
      <c r="AA6" s="385"/>
    </row>
    <row r="7" spans="1:27" ht="20.100000000000001" customHeight="1">
      <c r="A7" s="386"/>
      <c r="B7" s="232"/>
      <c r="C7" s="232"/>
      <c r="D7" s="232"/>
      <c r="E7" s="232"/>
      <c r="F7" s="232"/>
      <c r="G7" s="232"/>
      <c r="H7" s="232"/>
      <c r="I7" s="232"/>
      <c r="J7" s="232"/>
      <c r="K7" s="232"/>
      <c r="L7" s="232"/>
      <c r="M7" s="232"/>
      <c r="N7" s="232"/>
      <c r="O7" s="232"/>
      <c r="P7" s="232"/>
      <c r="Q7" s="232"/>
      <c r="R7" s="232"/>
      <c r="S7" s="232"/>
      <c r="T7" s="232"/>
      <c r="U7" s="232"/>
      <c r="V7" s="232"/>
      <c r="W7" s="232"/>
      <c r="X7" s="232"/>
      <c r="Y7" s="232"/>
      <c r="Z7" s="232"/>
      <c r="AA7" s="232"/>
    </row>
    <row r="8" spans="1:27" ht="20.100000000000001" customHeight="1">
      <c r="A8" s="386"/>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row>
    <row r="9" spans="1:27" ht="20.100000000000001" customHeight="1">
      <c r="A9" s="386"/>
      <c r="B9" s="232"/>
      <c r="C9" s="232"/>
      <c r="D9" s="232"/>
      <c r="E9" s="232"/>
      <c r="F9" s="232"/>
      <c r="G9" s="232"/>
      <c r="H9" s="232"/>
      <c r="I9" s="232"/>
      <c r="J9" s="232"/>
      <c r="K9" s="232"/>
      <c r="L9" s="232"/>
      <c r="M9" s="232"/>
      <c r="N9" s="232"/>
      <c r="O9" s="232"/>
      <c r="P9" s="232"/>
      <c r="Q9" s="232"/>
      <c r="R9" s="232"/>
      <c r="S9" s="232"/>
      <c r="T9" s="232"/>
      <c r="U9" s="232"/>
      <c r="V9" s="232"/>
      <c r="W9" s="232"/>
      <c r="X9" s="232"/>
      <c r="Y9" s="232"/>
      <c r="Z9" s="232"/>
      <c r="AA9" s="232"/>
    </row>
    <row r="10" spans="1:27" ht="20.100000000000001" customHeight="1">
      <c r="A10" s="386"/>
      <c r="B10" s="232"/>
      <c r="C10" s="232"/>
      <c r="D10" s="232"/>
      <c r="E10" s="232"/>
      <c r="F10" s="232"/>
      <c r="G10" s="232"/>
      <c r="H10" s="232"/>
      <c r="I10" s="232"/>
      <c r="J10" s="232"/>
      <c r="K10" s="232"/>
      <c r="L10" s="232"/>
      <c r="M10" s="232"/>
      <c r="N10" s="232"/>
      <c r="O10" s="232"/>
      <c r="P10" s="232"/>
      <c r="Q10" s="232"/>
      <c r="R10" s="232"/>
      <c r="S10" s="232"/>
      <c r="T10" s="232"/>
      <c r="U10" s="232"/>
      <c r="V10" s="232"/>
      <c r="W10" s="232"/>
      <c r="X10" s="232"/>
      <c r="Y10" s="232"/>
      <c r="Z10" s="232"/>
      <c r="AA10" s="232"/>
    </row>
    <row r="11" spans="1:27" ht="20.100000000000001" customHeight="1">
      <c r="A11" s="386"/>
      <c r="B11" s="232"/>
      <c r="C11" s="232"/>
      <c r="D11" s="232"/>
      <c r="E11" s="232"/>
      <c r="F11" s="232"/>
      <c r="G11" s="232"/>
      <c r="H11" s="232"/>
      <c r="I11" s="232"/>
      <c r="J11" s="232"/>
      <c r="K11" s="232"/>
      <c r="L11" s="232"/>
      <c r="M11" s="232"/>
      <c r="N11" s="232"/>
      <c r="O11" s="232"/>
      <c r="P11" s="232"/>
      <c r="Q11" s="232"/>
      <c r="R11" s="232"/>
      <c r="S11" s="232"/>
      <c r="T11" s="232"/>
      <c r="U11" s="232"/>
      <c r="V11" s="232"/>
      <c r="W11" s="232"/>
      <c r="X11" s="232"/>
      <c r="Y11" s="232"/>
      <c r="Z11" s="232"/>
      <c r="AA11" s="232"/>
    </row>
    <row r="12" spans="1:27" ht="20.100000000000001" customHeight="1">
      <c r="A12" s="232"/>
      <c r="B12" s="232"/>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row>
    <row r="13" spans="1:27" ht="19.5" customHeight="1">
      <c r="A13" s="232"/>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row>
    <row r="14" spans="1:27" ht="61.9" customHeight="1">
      <c r="A14" s="623" t="s">
        <v>1898</v>
      </c>
      <c r="B14" s="623"/>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385"/>
    </row>
    <row r="15" spans="1:27" ht="10.5" customHeight="1">
      <c r="A15" s="383"/>
      <c r="B15" s="232"/>
      <c r="C15" s="232"/>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row>
    <row r="16" spans="1:27" ht="19.5" customHeight="1">
      <c r="A16" s="387" t="s">
        <v>2</v>
      </c>
      <c r="B16" s="232"/>
      <c r="C16" s="232"/>
      <c r="D16" s="232"/>
      <c r="E16" s="232"/>
      <c r="F16" s="232"/>
      <c r="G16" s="232"/>
      <c r="H16" s="232"/>
      <c r="I16" s="232"/>
      <c r="J16" s="232"/>
      <c r="K16" s="232"/>
      <c r="L16" s="232"/>
      <c r="M16" s="232"/>
      <c r="N16" s="232"/>
      <c r="O16" s="232"/>
      <c r="P16" s="232"/>
      <c r="Q16" s="232"/>
      <c r="R16" s="232"/>
      <c r="S16" s="232"/>
      <c r="T16" s="232"/>
      <c r="U16" s="232"/>
      <c r="V16" s="232"/>
      <c r="W16" s="232"/>
      <c r="X16" s="232"/>
      <c r="Y16" s="232"/>
      <c r="Z16" s="232"/>
      <c r="AA16" s="232"/>
    </row>
    <row r="17" spans="1:27" ht="20.100000000000001" customHeight="1" thickBot="1">
      <c r="A17" s="232"/>
      <c r="B17" s="383" t="s">
        <v>2129</v>
      </c>
      <c r="C17" s="232"/>
      <c r="D17" s="232"/>
      <c r="E17" s="232"/>
      <c r="F17" s="232"/>
      <c r="G17" s="232"/>
      <c r="H17" s="232"/>
      <c r="I17" s="232"/>
      <c r="J17" s="232"/>
      <c r="K17" s="232"/>
      <c r="L17" s="232"/>
      <c r="M17" s="232"/>
      <c r="N17" s="232"/>
      <c r="O17" s="232"/>
      <c r="P17" s="232"/>
      <c r="Q17" s="232"/>
      <c r="R17" s="232"/>
      <c r="S17" s="232"/>
      <c r="T17" s="232"/>
      <c r="U17" s="232"/>
      <c r="V17" s="232"/>
      <c r="W17" s="232"/>
      <c r="X17" s="232"/>
      <c r="Y17" s="232"/>
      <c r="Z17" s="232"/>
      <c r="AA17" s="232"/>
    </row>
    <row r="18" spans="1:27" ht="20.100000000000001" customHeight="1" thickBot="1">
      <c r="A18" s="232"/>
      <c r="B18" s="388" t="s">
        <v>3</v>
      </c>
      <c r="C18" s="614"/>
      <c r="D18" s="615"/>
      <c r="E18" s="615"/>
      <c r="F18" s="615"/>
      <c r="G18" s="615"/>
      <c r="H18" s="615"/>
      <c r="I18" s="615"/>
      <c r="J18" s="615"/>
      <c r="K18" s="615"/>
      <c r="L18" s="616"/>
      <c r="M18" s="232"/>
      <c r="N18" s="232"/>
      <c r="O18" s="232"/>
      <c r="P18" s="232"/>
      <c r="Q18" s="232"/>
      <c r="R18" s="232"/>
      <c r="S18" s="232"/>
      <c r="T18" s="232"/>
      <c r="U18" s="232"/>
      <c r="V18" s="232"/>
      <c r="W18" s="232"/>
      <c r="X18" s="232"/>
      <c r="Y18" s="232"/>
      <c r="Z18" s="232"/>
      <c r="AA18" s="232"/>
    </row>
    <row r="19" spans="1:27" ht="15" customHeight="1">
      <c r="A19" s="232"/>
      <c r="B19" s="232"/>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row>
    <row r="20" spans="1:27" ht="20.100000000000001" customHeight="1">
      <c r="A20" s="387" t="s">
        <v>4</v>
      </c>
      <c r="B20" s="232"/>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row>
    <row r="21" spans="1:27" ht="20.100000000000001" customHeight="1" thickBot="1">
      <c r="A21" s="232"/>
      <c r="B21" s="383" t="s">
        <v>5</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row>
    <row r="22" spans="1:27" ht="20.100000000000001" customHeight="1">
      <c r="A22" s="232"/>
      <c r="B22" s="389" t="s">
        <v>6</v>
      </c>
      <c r="C22" s="612" t="s">
        <v>7</v>
      </c>
      <c r="D22" s="612"/>
      <c r="E22" s="612"/>
      <c r="F22" s="612"/>
      <c r="G22" s="612"/>
      <c r="H22" s="612"/>
      <c r="I22" s="612"/>
      <c r="J22" s="612"/>
      <c r="K22" s="612"/>
      <c r="L22" s="613"/>
      <c r="M22" s="617"/>
      <c r="N22" s="618"/>
      <c r="O22" s="618"/>
      <c r="P22" s="618"/>
      <c r="Q22" s="618"/>
      <c r="R22" s="618"/>
      <c r="S22" s="618"/>
      <c r="T22" s="618"/>
      <c r="U22" s="618"/>
      <c r="V22" s="618"/>
      <c r="W22" s="619"/>
      <c r="X22" s="620"/>
      <c r="Y22" s="232"/>
      <c r="Z22" s="232"/>
      <c r="AA22" s="232"/>
    </row>
    <row r="23" spans="1:27" ht="20.100000000000001" customHeight="1" thickBot="1">
      <c r="A23" s="232"/>
      <c r="B23" s="390"/>
      <c r="C23" s="612" t="s">
        <v>8</v>
      </c>
      <c r="D23" s="612"/>
      <c r="E23" s="612"/>
      <c r="F23" s="612"/>
      <c r="G23" s="612"/>
      <c r="H23" s="612"/>
      <c r="I23" s="612"/>
      <c r="J23" s="612"/>
      <c r="K23" s="612"/>
      <c r="L23" s="613"/>
      <c r="M23" s="608"/>
      <c r="N23" s="609"/>
      <c r="O23" s="609"/>
      <c r="P23" s="609"/>
      <c r="Q23" s="609"/>
      <c r="R23" s="609"/>
      <c r="S23" s="609"/>
      <c r="T23" s="609"/>
      <c r="U23" s="640"/>
      <c r="V23" s="640"/>
      <c r="W23" s="641"/>
      <c r="X23" s="642"/>
      <c r="Y23" s="232"/>
      <c r="Z23" s="232"/>
      <c r="AA23" s="232"/>
    </row>
    <row r="24" spans="1:27" ht="20.100000000000001" customHeight="1" thickBot="1">
      <c r="A24" s="232"/>
      <c r="B24" s="389" t="s">
        <v>9</v>
      </c>
      <c r="C24" s="612" t="s">
        <v>2154</v>
      </c>
      <c r="D24" s="612"/>
      <c r="E24" s="612"/>
      <c r="F24" s="612"/>
      <c r="G24" s="612"/>
      <c r="H24" s="612"/>
      <c r="I24" s="612"/>
      <c r="J24" s="612"/>
      <c r="K24" s="612"/>
      <c r="L24" s="613"/>
      <c r="M24" s="601"/>
      <c r="N24" s="602"/>
      <c r="O24" s="602"/>
      <c r="P24" s="602"/>
      <c r="Q24" s="602"/>
      <c r="R24" s="602"/>
      <c r="S24" s="602"/>
      <c r="T24" s="603"/>
      <c r="U24" s="391"/>
      <c r="V24" s="392"/>
      <c r="W24" s="392"/>
      <c r="X24" s="392"/>
      <c r="Y24" s="232"/>
      <c r="Z24" s="232"/>
      <c r="AA24" s="232"/>
    </row>
    <row r="25" spans="1:27" ht="20.100000000000001" customHeight="1">
      <c r="A25" s="232"/>
      <c r="B25" s="393"/>
      <c r="C25" s="612" t="s">
        <v>10</v>
      </c>
      <c r="D25" s="612"/>
      <c r="E25" s="612"/>
      <c r="F25" s="612"/>
      <c r="G25" s="612"/>
      <c r="H25" s="612"/>
      <c r="I25" s="612"/>
      <c r="J25" s="612"/>
      <c r="K25" s="612"/>
      <c r="L25" s="613"/>
      <c r="M25" s="608"/>
      <c r="N25" s="609"/>
      <c r="O25" s="609"/>
      <c r="P25" s="609"/>
      <c r="Q25" s="609"/>
      <c r="R25" s="609"/>
      <c r="S25" s="609"/>
      <c r="T25" s="609"/>
      <c r="U25" s="637"/>
      <c r="V25" s="637"/>
      <c r="W25" s="638"/>
      <c r="X25" s="639"/>
      <c r="Y25" s="232"/>
      <c r="Z25" s="232"/>
      <c r="AA25" s="232"/>
    </row>
    <row r="26" spans="1:27" ht="20.100000000000001" customHeight="1">
      <c r="A26" s="232"/>
      <c r="B26" s="390"/>
      <c r="C26" s="612" t="s">
        <v>11</v>
      </c>
      <c r="D26" s="612"/>
      <c r="E26" s="612"/>
      <c r="F26" s="612"/>
      <c r="G26" s="612"/>
      <c r="H26" s="612"/>
      <c r="I26" s="612"/>
      <c r="J26" s="612"/>
      <c r="K26" s="612"/>
      <c r="L26" s="613"/>
      <c r="M26" s="608"/>
      <c r="N26" s="609"/>
      <c r="O26" s="609"/>
      <c r="P26" s="609"/>
      <c r="Q26" s="609"/>
      <c r="R26" s="609"/>
      <c r="S26" s="609"/>
      <c r="T26" s="609"/>
      <c r="U26" s="609"/>
      <c r="V26" s="609"/>
      <c r="W26" s="610"/>
      <c r="X26" s="611"/>
      <c r="Y26" s="232"/>
      <c r="Z26" s="232"/>
      <c r="AA26" s="232"/>
    </row>
    <row r="27" spans="1:27" ht="20.100000000000001" customHeight="1">
      <c r="A27" s="232"/>
      <c r="B27" s="389" t="s">
        <v>12</v>
      </c>
      <c r="C27" s="612" t="s">
        <v>13</v>
      </c>
      <c r="D27" s="612"/>
      <c r="E27" s="612"/>
      <c r="F27" s="612"/>
      <c r="G27" s="612"/>
      <c r="H27" s="612"/>
      <c r="I27" s="612"/>
      <c r="J27" s="612"/>
      <c r="K27" s="612"/>
      <c r="L27" s="613"/>
      <c r="M27" s="608"/>
      <c r="N27" s="609"/>
      <c r="O27" s="609"/>
      <c r="P27" s="609"/>
      <c r="Q27" s="609"/>
      <c r="R27" s="609"/>
      <c r="S27" s="609"/>
      <c r="T27" s="609"/>
      <c r="U27" s="609"/>
      <c r="V27" s="609"/>
      <c r="W27" s="610"/>
      <c r="X27" s="611"/>
      <c r="Y27" s="232"/>
      <c r="Z27" s="232"/>
      <c r="AA27" s="232"/>
    </row>
    <row r="28" spans="1:27" ht="20.100000000000001" customHeight="1">
      <c r="A28" s="232"/>
      <c r="B28" s="390"/>
      <c r="C28" s="612" t="s">
        <v>14</v>
      </c>
      <c r="D28" s="612"/>
      <c r="E28" s="612"/>
      <c r="F28" s="612"/>
      <c r="G28" s="612"/>
      <c r="H28" s="612"/>
      <c r="I28" s="612"/>
      <c r="J28" s="612"/>
      <c r="K28" s="612"/>
      <c r="L28" s="613"/>
      <c r="M28" s="631"/>
      <c r="N28" s="632"/>
      <c r="O28" s="632"/>
      <c r="P28" s="632"/>
      <c r="Q28" s="632"/>
      <c r="R28" s="632"/>
      <c r="S28" s="632"/>
      <c r="T28" s="632"/>
      <c r="U28" s="632"/>
      <c r="V28" s="632"/>
      <c r="W28" s="632"/>
      <c r="X28" s="633"/>
      <c r="Y28" s="232"/>
      <c r="Z28" s="232"/>
      <c r="AA28" s="232"/>
    </row>
    <row r="29" spans="1:27" ht="20.100000000000001" customHeight="1">
      <c r="A29" s="232"/>
      <c r="B29" s="634" t="s">
        <v>15</v>
      </c>
      <c r="C29" s="612" t="s">
        <v>7</v>
      </c>
      <c r="D29" s="612"/>
      <c r="E29" s="612"/>
      <c r="F29" s="612"/>
      <c r="G29" s="612"/>
      <c r="H29" s="612"/>
      <c r="I29" s="612"/>
      <c r="J29" s="612"/>
      <c r="K29" s="612"/>
      <c r="L29" s="613"/>
      <c r="M29" s="608"/>
      <c r="N29" s="609"/>
      <c r="O29" s="609"/>
      <c r="P29" s="609"/>
      <c r="Q29" s="609"/>
      <c r="R29" s="609"/>
      <c r="S29" s="609"/>
      <c r="T29" s="609"/>
      <c r="U29" s="609"/>
      <c r="V29" s="609"/>
      <c r="W29" s="610"/>
      <c r="X29" s="611"/>
      <c r="Y29" s="232"/>
      <c r="Z29" s="232"/>
      <c r="AA29" s="232"/>
    </row>
    <row r="30" spans="1:27" ht="20.100000000000001" customHeight="1">
      <c r="A30" s="232"/>
      <c r="B30" s="635"/>
      <c r="C30" s="636" t="s">
        <v>14</v>
      </c>
      <c r="D30" s="636"/>
      <c r="E30" s="636"/>
      <c r="F30" s="636"/>
      <c r="G30" s="636"/>
      <c r="H30" s="636"/>
      <c r="I30" s="636"/>
      <c r="J30" s="636"/>
      <c r="K30" s="636"/>
      <c r="L30" s="636"/>
      <c r="M30" s="608"/>
      <c r="N30" s="609"/>
      <c r="O30" s="609"/>
      <c r="P30" s="609"/>
      <c r="Q30" s="609"/>
      <c r="R30" s="609"/>
      <c r="S30" s="609"/>
      <c r="T30" s="609"/>
      <c r="U30" s="609"/>
      <c r="V30" s="609"/>
      <c r="W30" s="610"/>
      <c r="X30" s="611"/>
      <c r="Y30" s="232"/>
      <c r="Z30" s="232"/>
      <c r="AA30" s="232"/>
    </row>
    <row r="31" spans="1:27" ht="20.100000000000001" customHeight="1">
      <c r="A31" s="232"/>
      <c r="B31" s="389" t="s">
        <v>16</v>
      </c>
      <c r="C31" s="612" t="s">
        <v>17</v>
      </c>
      <c r="D31" s="612"/>
      <c r="E31" s="612"/>
      <c r="F31" s="612"/>
      <c r="G31" s="612"/>
      <c r="H31" s="612"/>
      <c r="I31" s="612"/>
      <c r="J31" s="612"/>
      <c r="K31" s="612"/>
      <c r="L31" s="613"/>
      <c r="M31" s="624"/>
      <c r="N31" s="625"/>
      <c r="O31" s="625"/>
      <c r="P31" s="625"/>
      <c r="Q31" s="625"/>
      <c r="R31" s="625"/>
      <c r="S31" s="625"/>
      <c r="T31" s="625"/>
      <c r="U31" s="625"/>
      <c r="V31" s="625"/>
      <c r="W31" s="625"/>
      <c r="X31" s="626"/>
      <c r="Y31" s="232"/>
      <c r="Z31" s="232"/>
      <c r="AA31" s="232"/>
    </row>
    <row r="32" spans="1:27" ht="20.100000000000001" customHeight="1" thickBot="1">
      <c r="A32" s="232"/>
      <c r="B32" s="394"/>
      <c r="C32" s="612" t="s">
        <v>18</v>
      </c>
      <c r="D32" s="612"/>
      <c r="E32" s="612"/>
      <c r="F32" s="612"/>
      <c r="G32" s="612"/>
      <c r="H32" s="612"/>
      <c r="I32" s="612"/>
      <c r="J32" s="612"/>
      <c r="K32" s="612"/>
      <c r="L32" s="613"/>
      <c r="M32" s="627"/>
      <c r="N32" s="628"/>
      <c r="O32" s="628"/>
      <c r="P32" s="628"/>
      <c r="Q32" s="628"/>
      <c r="R32" s="628"/>
      <c r="S32" s="628"/>
      <c r="T32" s="628"/>
      <c r="U32" s="628"/>
      <c r="V32" s="628"/>
      <c r="W32" s="629"/>
      <c r="X32" s="630"/>
      <c r="Y32" s="232"/>
      <c r="Z32" s="232"/>
      <c r="AA32" s="232"/>
    </row>
    <row r="33" spans="1:27" ht="16.5" customHeight="1">
      <c r="A33" s="232"/>
      <c r="B33" s="232"/>
      <c r="C33" s="232"/>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row>
    <row r="34" spans="1:27" ht="20.100000000000001" customHeight="1">
      <c r="A34" s="387" t="s">
        <v>19</v>
      </c>
      <c r="B34" s="232"/>
      <c r="C34" s="232"/>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row>
    <row r="35" spans="1:27" ht="14.25">
      <c r="A35" s="232"/>
      <c r="B35" s="383" t="s">
        <v>1991</v>
      </c>
      <c r="C35" s="232"/>
      <c r="D35" s="232"/>
      <c r="E35" s="232"/>
      <c r="F35" s="232"/>
      <c r="G35" s="232"/>
      <c r="H35" s="232"/>
      <c r="I35" s="232"/>
      <c r="J35" s="232"/>
      <c r="K35" s="232"/>
      <c r="L35" s="232"/>
      <c r="M35" s="232"/>
      <c r="N35" s="232"/>
      <c r="O35" s="232"/>
      <c r="P35" s="232"/>
      <c r="Q35" s="232"/>
      <c r="R35" s="232"/>
      <c r="S35" s="232"/>
      <c r="T35" s="232"/>
      <c r="U35" s="232"/>
      <c r="V35" s="232"/>
      <c r="W35" s="232"/>
      <c r="X35" s="395"/>
      <c r="Y35" s="232"/>
      <c r="Z35" s="232"/>
      <c r="AA35" s="232"/>
    </row>
    <row r="36" spans="1:27" ht="13.5">
      <c r="A36" s="232"/>
      <c r="B36" s="396"/>
      <c r="C36" s="621"/>
      <c r="D36" s="621"/>
      <c r="E36" s="621"/>
      <c r="F36" s="621"/>
      <c r="G36" s="621"/>
      <c r="H36" s="621"/>
      <c r="I36" s="621"/>
      <c r="J36" s="621"/>
      <c r="K36" s="621"/>
      <c r="L36" s="621"/>
      <c r="M36" s="621"/>
      <c r="N36" s="621"/>
      <c r="O36" s="621"/>
      <c r="P36" s="621"/>
      <c r="Q36" s="621"/>
      <c r="R36" s="621"/>
      <c r="S36" s="621"/>
      <c r="T36" s="621"/>
      <c r="U36" s="621"/>
      <c r="V36" s="621"/>
      <c r="W36" s="621"/>
      <c r="X36" s="621"/>
      <c r="Y36" s="621"/>
      <c r="Z36" s="621"/>
      <c r="AA36" s="621"/>
    </row>
    <row r="37" spans="1:27" ht="28.5" customHeight="1">
      <c r="A37" s="232"/>
      <c r="B37" s="604" t="s">
        <v>20</v>
      </c>
      <c r="C37" s="622" t="s">
        <v>1993</v>
      </c>
      <c r="D37" s="604"/>
      <c r="E37" s="604"/>
      <c r="F37" s="604"/>
      <c r="G37" s="604"/>
      <c r="H37" s="604"/>
      <c r="I37" s="604"/>
      <c r="J37" s="604"/>
      <c r="K37" s="604"/>
      <c r="L37" s="604"/>
      <c r="M37" s="604" t="s">
        <v>21</v>
      </c>
      <c r="N37" s="604"/>
      <c r="O37" s="604"/>
      <c r="P37" s="604"/>
      <c r="Q37" s="604"/>
      <c r="R37" s="659" t="s">
        <v>22</v>
      </c>
      <c r="S37" s="660"/>
      <c r="T37" s="660"/>
      <c r="U37" s="660"/>
      <c r="V37" s="660"/>
      <c r="W37" s="661"/>
      <c r="X37" s="604" t="s">
        <v>23</v>
      </c>
      <c r="Y37" s="606" t="s">
        <v>24</v>
      </c>
      <c r="Z37" s="622" t="s">
        <v>1960</v>
      </c>
      <c r="AA37" s="397"/>
    </row>
    <row r="38" spans="1:27" ht="28.5" customHeight="1" thickBot="1">
      <c r="A38" s="232"/>
      <c r="B38" s="604"/>
      <c r="C38" s="605"/>
      <c r="D38" s="605"/>
      <c r="E38" s="605"/>
      <c r="F38" s="605"/>
      <c r="G38" s="605"/>
      <c r="H38" s="605"/>
      <c r="I38" s="605"/>
      <c r="J38" s="605"/>
      <c r="K38" s="605"/>
      <c r="L38" s="605"/>
      <c r="M38" s="605"/>
      <c r="N38" s="605"/>
      <c r="O38" s="605"/>
      <c r="P38" s="605"/>
      <c r="Q38" s="605"/>
      <c r="R38" s="655" t="s">
        <v>25</v>
      </c>
      <c r="S38" s="605"/>
      <c r="T38" s="605"/>
      <c r="U38" s="605"/>
      <c r="V38" s="605"/>
      <c r="W38" s="398" t="s">
        <v>26</v>
      </c>
      <c r="X38" s="605"/>
      <c r="Y38" s="607"/>
      <c r="Z38" s="622"/>
      <c r="AA38" s="395"/>
    </row>
    <row r="39" spans="1:27" ht="33.950000000000003" customHeight="1">
      <c r="A39" s="232"/>
      <c r="B39" s="399">
        <v>1</v>
      </c>
      <c r="C39" s="662"/>
      <c r="D39" s="663"/>
      <c r="E39" s="663"/>
      <c r="F39" s="663"/>
      <c r="G39" s="663"/>
      <c r="H39" s="663"/>
      <c r="I39" s="663"/>
      <c r="J39" s="663"/>
      <c r="K39" s="663"/>
      <c r="L39" s="664"/>
      <c r="M39" s="656"/>
      <c r="N39" s="657"/>
      <c r="O39" s="657"/>
      <c r="P39" s="657"/>
      <c r="Q39" s="658"/>
      <c r="R39" s="648"/>
      <c r="S39" s="648"/>
      <c r="T39" s="648"/>
      <c r="U39" s="648"/>
      <c r="V39" s="648"/>
      <c r="W39" s="407"/>
      <c r="X39" s="407"/>
      <c r="Y39" s="32"/>
      <c r="Z39" s="400" t="str">
        <f>IFERROR(VLOOKUP(Y39, 【参考】数式用!$A$2:$B$50, 2, FALSE), "")</f>
        <v/>
      </c>
      <c r="AA39" s="401"/>
    </row>
    <row r="40" spans="1:27" ht="33.950000000000003" customHeight="1">
      <c r="A40" s="232"/>
      <c r="B40" s="402">
        <f>B39+1</f>
        <v>2</v>
      </c>
      <c r="C40" s="649"/>
      <c r="D40" s="650"/>
      <c r="E40" s="650"/>
      <c r="F40" s="650"/>
      <c r="G40" s="650"/>
      <c r="H40" s="650"/>
      <c r="I40" s="650"/>
      <c r="J40" s="650"/>
      <c r="K40" s="650"/>
      <c r="L40" s="651"/>
      <c r="M40" s="652"/>
      <c r="N40" s="653"/>
      <c r="O40" s="653"/>
      <c r="P40" s="653"/>
      <c r="Q40" s="654"/>
      <c r="R40" s="648"/>
      <c r="S40" s="648"/>
      <c r="T40" s="648"/>
      <c r="U40" s="648"/>
      <c r="V40" s="648"/>
      <c r="W40" s="407"/>
      <c r="X40" s="1"/>
      <c r="Y40" s="2"/>
      <c r="Z40" s="400" t="str">
        <f>IFERROR(VLOOKUP(Y40, 【参考】数式用!$A$2:$B$50, 2, FALSE), "")</f>
        <v/>
      </c>
      <c r="AA40" s="401"/>
    </row>
    <row r="41" spans="1:27" ht="33.950000000000003" customHeight="1">
      <c r="A41" s="232"/>
      <c r="B41" s="402">
        <f t="shared" ref="B41:B104" si="0">B40+1</f>
        <v>3</v>
      </c>
      <c r="C41" s="649"/>
      <c r="D41" s="650"/>
      <c r="E41" s="650"/>
      <c r="F41" s="650"/>
      <c r="G41" s="650"/>
      <c r="H41" s="650"/>
      <c r="I41" s="650"/>
      <c r="J41" s="650"/>
      <c r="K41" s="650"/>
      <c r="L41" s="651"/>
      <c r="M41" s="652"/>
      <c r="N41" s="653"/>
      <c r="O41" s="653"/>
      <c r="P41" s="653"/>
      <c r="Q41" s="654"/>
      <c r="R41" s="648"/>
      <c r="S41" s="648"/>
      <c r="T41" s="648"/>
      <c r="U41" s="648"/>
      <c r="V41" s="648"/>
      <c r="W41" s="407"/>
      <c r="X41" s="1"/>
      <c r="Y41" s="2"/>
      <c r="Z41" s="400" t="str">
        <f>IFERROR(VLOOKUP(Y41, 【参考】数式用!$A$2:$B$50, 2, FALSE), "")</f>
        <v/>
      </c>
      <c r="AA41" s="401"/>
    </row>
    <row r="42" spans="1:27" ht="33.950000000000003" customHeight="1">
      <c r="A42" s="232"/>
      <c r="B42" s="402">
        <f t="shared" si="0"/>
        <v>4</v>
      </c>
      <c r="C42" s="649"/>
      <c r="D42" s="650"/>
      <c r="E42" s="650"/>
      <c r="F42" s="650"/>
      <c r="G42" s="650"/>
      <c r="H42" s="650"/>
      <c r="I42" s="650"/>
      <c r="J42" s="650"/>
      <c r="K42" s="650"/>
      <c r="L42" s="651"/>
      <c r="M42" s="652"/>
      <c r="N42" s="653"/>
      <c r="O42" s="653"/>
      <c r="P42" s="653"/>
      <c r="Q42" s="654"/>
      <c r="R42" s="648"/>
      <c r="S42" s="648"/>
      <c r="T42" s="648"/>
      <c r="U42" s="648"/>
      <c r="V42" s="648"/>
      <c r="W42" s="407"/>
      <c r="X42" s="1"/>
      <c r="Y42" s="2"/>
      <c r="Z42" s="400" t="str">
        <f>IFERROR(VLOOKUP(Y42, 【参考】数式用!$A$2:$B$50, 2, FALSE), "")</f>
        <v/>
      </c>
      <c r="AA42" s="401"/>
    </row>
    <row r="43" spans="1:27" ht="33.950000000000003" customHeight="1">
      <c r="A43" s="232"/>
      <c r="B43" s="402">
        <f t="shared" si="0"/>
        <v>5</v>
      </c>
      <c r="C43" s="649"/>
      <c r="D43" s="650"/>
      <c r="E43" s="650"/>
      <c r="F43" s="650"/>
      <c r="G43" s="650"/>
      <c r="H43" s="650"/>
      <c r="I43" s="650"/>
      <c r="J43" s="650"/>
      <c r="K43" s="650"/>
      <c r="L43" s="651"/>
      <c r="M43" s="652"/>
      <c r="N43" s="653"/>
      <c r="O43" s="653"/>
      <c r="P43" s="653"/>
      <c r="Q43" s="654"/>
      <c r="R43" s="648"/>
      <c r="S43" s="648"/>
      <c r="T43" s="648"/>
      <c r="U43" s="648"/>
      <c r="V43" s="648"/>
      <c r="W43" s="407"/>
      <c r="X43" s="1"/>
      <c r="Y43" s="2"/>
      <c r="Z43" s="400" t="str">
        <f>IFERROR(VLOOKUP(Y43, 【参考】数式用!$A$2:$B$50, 2, FALSE), "")</f>
        <v/>
      </c>
      <c r="AA43" s="401"/>
    </row>
    <row r="44" spans="1:27" ht="33.950000000000003" customHeight="1">
      <c r="A44" s="232"/>
      <c r="B44" s="402">
        <f t="shared" si="0"/>
        <v>6</v>
      </c>
      <c r="C44" s="649"/>
      <c r="D44" s="650"/>
      <c r="E44" s="650"/>
      <c r="F44" s="650"/>
      <c r="G44" s="650"/>
      <c r="H44" s="650"/>
      <c r="I44" s="650"/>
      <c r="J44" s="650"/>
      <c r="K44" s="650"/>
      <c r="L44" s="651"/>
      <c r="M44" s="652"/>
      <c r="N44" s="653"/>
      <c r="O44" s="653"/>
      <c r="P44" s="653"/>
      <c r="Q44" s="654"/>
      <c r="R44" s="648"/>
      <c r="S44" s="648"/>
      <c r="T44" s="648"/>
      <c r="U44" s="648"/>
      <c r="V44" s="648"/>
      <c r="W44" s="407"/>
      <c r="X44" s="1"/>
      <c r="Y44" s="2"/>
      <c r="Z44" s="400" t="str">
        <f>IFERROR(VLOOKUP(Y44, 【参考】数式用!$A$2:$B$50, 2, FALSE), "")</f>
        <v/>
      </c>
      <c r="AA44" s="401"/>
    </row>
    <row r="45" spans="1:27" ht="33.950000000000003" customHeight="1">
      <c r="A45" s="232"/>
      <c r="B45" s="402">
        <f t="shared" si="0"/>
        <v>7</v>
      </c>
      <c r="C45" s="649"/>
      <c r="D45" s="650"/>
      <c r="E45" s="650"/>
      <c r="F45" s="650"/>
      <c r="G45" s="650"/>
      <c r="H45" s="650"/>
      <c r="I45" s="650"/>
      <c r="J45" s="650"/>
      <c r="K45" s="650"/>
      <c r="L45" s="651"/>
      <c r="M45" s="652"/>
      <c r="N45" s="653"/>
      <c r="O45" s="653"/>
      <c r="P45" s="653"/>
      <c r="Q45" s="654"/>
      <c r="R45" s="648"/>
      <c r="S45" s="648"/>
      <c r="T45" s="648"/>
      <c r="U45" s="648"/>
      <c r="V45" s="648"/>
      <c r="W45" s="407"/>
      <c r="X45" s="1"/>
      <c r="Y45" s="36"/>
      <c r="Z45" s="400" t="str">
        <f>IFERROR(VLOOKUP(Y45, 【参考】数式用!$A$2:$B$50, 2, FALSE), "")</f>
        <v/>
      </c>
      <c r="AA45" s="401"/>
    </row>
    <row r="46" spans="1:27" ht="33.950000000000003" customHeight="1">
      <c r="A46" s="232"/>
      <c r="B46" s="402">
        <f t="shared" si="0"/>
        <v>8</v>
      </c>
      <c r="C46" s="649"/>
      <c r="D46" s="650"/>
      <c r="E46" s="650"/>
      <c r="F46" s="650"/>
      <c r="G46" s="650"/>
      <c r="H46" s="650"/>
      <c r="I46" s="650"/>
      <c r="J46" s="650"/>
      <c r="K46" s="650"/>
      <c r="L46" s="651"/>
      <c r="M46" s="645"/>
      <c r="N46" s="646"/>
      <c r="O46" s="646"/>
      <c r="P46" s="646"/>
      <c r="Q46" s="647"/>
      <c r="R46" s="648"/>
      <c r="S46" s="648"/>
      <c r="T46" s="648"/>
      <c r="U46" s="648"/>
      <c r="V46" s="648"/>
      <c r="W46" s="407"/>
      <c r="X46" s="1"/>
      <c r="Y46" s="36"/>
      <c r="Z46" s="400" t="str">
        <f>IFERROR(VLOOKUP(Y46, 【参考】数式用!$A$2:$B$50, 2, FALSE), "")</f>
        <v/>
      </c>
      <c r="AA46" s="401"/>
    </row>
    <row r="47" spans="1:27" ht="33.950000000000003" customHeight="1">
      <c r="A47" s="232"/>
      <c r="B47" s="402">
        <f t="shared" si="0"/>
        <v>9</v>
      </c>
      <c r="C47" s="649"/>
      <c r="D47" s="650"/>
      <c r="E47" s="650"/>
      <c r="F47" s="650"/>
      <c r="G47" s="650"/>
      <c r="H47" s="650"/>
      <c r="I47" s="650"/>
      <c r="J47" s="650"/>
      <c r="K47" s="650"/>
      <c r="L47" s="651"/>
      <c r="M47" s="645"/>
      <c r="N47" s="646"/>
      <c r="O47" s="646"/>
      <c r="P47" s="646"/>
      <c r="Q47" s="647"/>
      <c r="R47" s="648"/>
      <c r="S47" s="648"/>
      <c r="T47" s="648"/>
      <c r="U47" s="648"/>
      <c r="V47" s="648"/>
      <c r="W47" s="407"/>
      <c r="X47" s="1"/>
      <c r="Y47" s="2"/>
      <c r="Z47" s="400" t="str">
        <f>IFERROR(VLOOKUP(Y47, 【参考】数式用!$A$2:$B$50, 2, FALSE), "")</f>
        <v/>
      </c>
      <c r="AA47" s="401"/>
    </row>
    <row r="48" spans="1:27" ht="33.950000000000003" customHeight="1">
      <c r="A48" s="232"/>
      <c r="B48" s="402">
        <f t="shared" si="0"/>
        <v>10</v>
      </c>
      <c r="C48" s="649"/>
      <c r="D48" s="650"/>
      <c r="E48" s="650"/>
      <c r="F48" s="650"/>
      <c r="G48" s="650"/>
      <c r="H48" s="650"/>
      <c r="I48" s="650"/>
      <c r="J48" s="650"/>
      <c r="K48" s="650"/>
      <c r="L48" s="651"/>
      <c r="M48" s="645"/>
      <c r="N48" s="646"/>
      <c r="O48" s="646"/>
      <c r="P48" s="646"/>
      <c r="Q48" s="647"/>
      <c r="R48" s="648"/>
      <c r="S48" s="648"/>
      <c r="T48" s="648"/>
      <c r="U48" s="648"/>
      <c r="V48" s="648"/>
      <c r="W48" s="407"/>
      <c r="X48" s="1"/>
      <c r="Y48" s="36"/>
      <c r="Z48" s="400" t="str">
        <f>IFERROR(VLOOKUP(Y48, 【参考】数式用!$A$2:$B$50, 2, FALSE), "")</f>
        <v/>
      </c>
      <c r="AA48" s="401"/>
    </row>
    <row r="49" spans="1:27" ht="33.950000000000003" customHeight="1">
      <c r="A49" s="232"/>
      <c r="B49" s="402">
        <f t="shared" si="0"/>
        <v>11</v>
      </c>
      <c r="C49" s="649"/>
      <c r="D49" s="650"/>
      <c r="E49" s="650"/>
      <c r="F49" s="650"/>
      <c r="G49" s="650"/>
      <c r="H49" s="650"/>
      <c r="I49" s="650"/>
      <c r="J49" s="650"/>
      <c r="K49" s="650"/>
      <c r="L49" s="651"/>
      <c r="M49" s="645"/>
      <c r="N49" s="646"/>
      <c r="O49" s="646"/>
      <c r="P49" s="646"/>
      <c r="Q49" s="647"/>
      <c r="R49" s="648"/>
      <c r="S49" s="648"/>
      <c r="T49" s="648"/>
      <c r="U49" s="648"/>
      <c r="V49" s="648"/>
      <c r="W49" s="407"/>
      <c r="X49" s="1"/>
      <c r="Y49" s="2"/>
      <c r="Z49" s="400" t="str">
        <f>IFERROR(VLOOKUP(Y49, 【参考】数式用!$A$2:$B$50, 2, FALSE), "")</f>
        <v/>
      </c>
      <c r="AA49" s="401"/>
    </row>
    <row r="50" spans="1:27" ht="33.950000000000003" customHeight="1">
      <c r="A50" s="232"/>
      <c r="B50" s="402">
        <f t="shared" si="0"/>
        <v>12</v>
      </c>
      <c r="C50" s="649"/>
      <c r="D50" s="650"/>
      <c r="E50" s="650"/>
      <c r="F50" s="650"/>
      <c r="G50" s="650"/>
      <c r="H50" s="650"/>
      <c r="I50" s="650"/>
      <c r="J50" s="650"/>
      <c r="K50" s="650"/>
      <c r="L50" s="651"/>
      <c r="M50" s="645"/>
      <c r="N50" s="646"/>
      <c r="O50" s="646"/>
      <c r="P50" s="646"/>
      <c r="Q50" s="647"/>
      <c r="R50" s="648"/>
      <c r="S50" s="648"/>
      <c r="T50" s="648"/>
      <c r="U50" s="648"/>
      <c r="V50" s="648"/>
      <c r="W50" s="407"/>
      <c r="X50" s="1"/>
      <c r="Y50" s="2"/>
      <c r="Z50" s="400" t="str">
        <f>IFERROR(VLOOKUP(Y50, 【参考】数式用!$A$2:$B$50, 2, FALSE), "")</f>
        <v/>
      </c>
      <c r="AA50" s="401"/>
    </row>
    <row r="51" spans="1:27" ht="33.950000000000003" customHeight="1">
      <c r="A51" s="232"/>
      <c r="B51" s="402">
        <f t="shared" si="0"/>
        <v>13</v>
      </c>
      <c r="C51" s="649"/>
      <c r="D51" s="650"/>
      <c r="E51" s="650"/>
      <c r="F51" s="650"/>
      <c r="G51" s="650"/>
      <c r="H51" s="650"/>
      <c r="I51" s="650"/>
      <c r="J51" s="650"/>
      <c r="K51" s="650"/>
      <c r="L51" s="651"/>
      <c r="M51" s="645"/>
      <c r="N51" s="646"/>
      <c r="O51" s="646"/>
      <c r="P51" s="646"/>
      <c r="Q51" s="647"/>
      <c r="R51" s="648"/>
      <c r="S51" s="648"/>
      <c r="T51" s="648"/>
      <c r="U51" s="648"/>
      <c r="V51" s="648"/>
      <c r="W51" s="407"/>
      <c r="X51" s="1"/>
      <c r="Y51" s="2"/>
      <c r="Z51" s="400" t="str">
        <f>IFERROR(VLOOKUP(Y51, 【参考】数式用!$A$2:$B$50, 2, FALSE), "")</f>
        <v/>
      </c>
      <c r="AA51" s="401"/>
    </row>
    <row r="52" spans="1:27" ht="33.950000000000003" customHeight="1">
      <c r="A52" s="232"/>
      <c r="B52" s="402">
        <f t="shared" si="0"/>
        <v>14</v>
      </c>
      <c r="C52" s="649"/>
      <c r="D52" s="650"/>
      <c r="E52" s="650"/>
      <c r="F52" s="650"/>
      <c r="G52" s="650"/>
      <c r="H52" s="650"/>
      <c r="I52" s="650"/>
      <c r="J52" s="650"/>
      <c r="K52" s="650"/>
      <c r="L52" s="651"/>
      <c r="M52" s="645"/>
      <c r="N52" s="646"/>
      <c r="O52" s="646"/>
      <c r="P52" s="646"/>
      <c r="Q52" s="647"/>
      <c r="R52" s="648"/>
      <c r="S52" s="648"/>
      <c r="T52" s="648"/>
      <c r="U52" s="648"/>
      <c r="V52" s="648"/>
      <c r="W52" s="407"/>
      <c r="X52" s="1"/>
      <c r="Y52" s="2"/>
      <c r="Z52" s="400" t="str">
        <f>IFERROR(VLOOKUP(Y52, 【参考】数式用!$A$2:$B$50, 2, FALSE), "")</f>
        <v/>
      </c>
      <c r="AA52" s="401"/>
    </row>
    <row r="53" spans="1:27" ht="33.950000000000003" customHeight="1">
      <c r="A53" s="232"/>
      <c r="B53" s="402">
        <f t="shared" si="0"/>
        <v>15</v>
      </c>
      <c r="C53" s="649"/>
      <c r="D53" s="650"/>
      <c r="E53" s="650"/>
      <c r="F53" s="650"/>
      <c r="G53" s="650"/>
      <c r="H53" s="650"/>
      <c r="I53" s="650"/>
      <c r="J53" s="650"/>
      <c r="K53" s="650"/>
      <c r="L53" s="651"/>
      <c r="M53" s="645"/>
      <c r="N53" s="646"/>
      <c r="O53" s="646"/>
      <c r="P53" s="646"/>
      <c r="Q53" s="647"/>
      <c r="R53" s="648"/>
      <c r="S53" s="648"/>
      <c r="T53" s="648"/>
      <c r="U53" s="648"/>
      <c r="V53" s="648"/>
      <c r="W53" s="407"/>
      <c r="X53" s="1"/>
      <c r="Y53" s="2"/>
      <c r="Z53" s="400" t="str">
        <f>IFERROR(VLOOKUP(Y53, 【参考】数式用!$A$2:$B$50, 2, FALSE), "")</f>
        <v/>
      </c>
      <c r="AA53" s="401"/>
    </row>
    <row r="54" spans="1:27" ht="33.950000000000003" customHeight="1">
      <c r="A54" s="232"/>
      <c r="B54" s="402">
        <f t="shared" si="0"/>
        <v>16</v>
      </c>
      <c r="C54" s="649"/>
      <c r="D54" s="650"/>
      <c r="E54" s="650"/>
      <c r="F54" s="650"/>
      <c r="G54" s="650"/>
      <c r="H54" s="650"/>
      <c r="I54" s="650"/>
      <c r="J54" s="650"/>
      <c r="K54" s="650"/>
      <c r="L54" s="651"/>
      <c r="M54" s="645"/>
      <c r="N54" s="646"/>
      <c r="O54" s="646"/>
      <c r="P54" s="646"/>
      <c r="Q54" s="647"/>
      <c r="R54" s="648"/>
      <c r="S54" s="648"/>
      <c r="T54" s="648"/>
      <c r="U54" s="648"/>
      <c r="V54" s="648"/>
      <c r="W54" s="407"/>
      <c r="X54" s="1"/>
      <c r="Y54" s="2"/>
      <c r="Z54" s="400" t="str">
        <f>IFERROR(VLOOKUP(Y54, 【参考】数式用!$A$2:$B$50, 2, FALSE), "")</f>
        <v/>
      </c>
      <c r="AA54" s="401"/>
    </row>
    <row r="55" spans="1:27" ht="33.950000000000003" customHeight="1">
      <c r="A55" s="232"/>
      <c r="B55" s="402">
        <f t="shared" si="0"/>
        <v>17</v>
      </c>
      <c r="C55" s="649"/>
      <c r="D55" s="650"/>
      <c r="E55" s="650"/>
      <c r="F55" s="650"/>
      <c r="G55" s="650"/>
      <c r="H55" s="650"/>
      <c r="I55" s="650"/>
      <c r="J55" s="650"/>
      <c r="K55" s="650"/>
      <c r="L55" s="651"/>
      <c r="M55" s="645"/>
      <c r="N55" s="646"/>
      <c r="O55" s="646"/>
      <c r="P55" s="646"/>
      <c r="Q55" s="647"/>
      <c r="R55" s="648"/>
      <c r="S55" s="648"/>
      <c r="T55" s="648"/>
      <c r="U55" s="648"/>
      <c r="V55" s="648"/>
      <c r="W55" s="407"/>
      <c r="X55" s="1"/>
      <c r="Y55" s="2"/>
      <c r="Z55" s="400" t="str">
        <f>IFERROR(VLOOKUP(Y55, 【参考】数式用!$A$2:$B$50, 2, FALSE), "")</f>
        <v/>
      </c>
      <c r="AA55" s="401"/>
    </row>
    <row r="56" spans="1:27" ht="33.950000000000003" customHeight="1">
      <c r="A56" s="232"/>
      <c r="B56" s="402">
        <f t="shared" si="0"/>
        <v>18</v>
      </c>
      <c r="C56" s="649"/>
      <c r="D56" s="650"/>
      <c r="E56" s="650"/>
      <c r="F56" s="650"/>
      <c r="G56" s="650"/>
      <c r="H56" s="650"/>
      <c r="I56" s="650"/>
      <c r="J56" s="650"/>
      <c r="K56" s="650"/>
      <c r="L56" s="651"/>
      <c r="M56" s="645"/>
      <c r="N56" s="646"/>
      <c r="O56" s="646"/>
      <c r="P56" s="646"/>
      <c r="Q56" s="647"/>
      <c r="R56" s="648"/>
      <c r="S56" s="648"/>
      <c r="T56" s="648"/>
      <c r="U56" s="648"/>
      <c r="V56" s="648"/>
      <c r="W56" s="407"/>
      <c r="X56" s="1"/>
      <c r="Y56" s="2"/>
      <c r="Z56" s="400" t="str">
        <f>IFERROR(VLOOKUP(Y56, 【参考】数式用!$A$2:$B$50, 2, FALSE), "")</f>
        <v/>
      </c>
      <c r="AA56" s="401"/>
    </row>
    <row r="57" spans="1:27" ht="33.950000000000003" customHeight="1">
      <c r="A57" s="232"/>
      <c r="B57" s="402">
        <f t="shared" si="0"/>
        <v>19</v>
      </c>
      <c r="C57" s="649"/>
      <c r="D57" s="650"/>
      <c r="E57" s="650"/>
      <c r="F57" s="650"/>
      <c r="G57" s="650"/>
      <c r="H57" s="650"/>
      <c r="I57" s="650"/>
      <c r="J57" s="650"/>
      <c r="K57" s="650"/>
      <c r="L57" s="651"/>
      <c r="M57" s="645"/>
      <c r="N57" s="646"/>
      <c r="O57" s="646"/>
      <c r="P57" s="646"/>
      <c r="Q57" s="647"/>
      <c r="R57" s="648"/>
      <c r="S57" s="648"/>
      <c r="T57" s="648"/>
      <c r="U57" s="648"/>
      <c r="V57" s="648"/>
      <c r="W57" s="407"/>
      <c r="X57" s="1"/>
      <c r="Y57" s="2"/>
      <c r="Z57" s="400" t="str">
        <f>IFERROR(VLOOKUP(Y57, 【参考】数式用!$A$2:$B$50, 2, FALSE), "")</f>
        <v/>
      </c>
      <c r="AA57" s="401"/>
    </row>
    <row r="58" spans="1:27" ht="33.950000000000003" customHeight="1">
      <c r="A58" s="232"/>
      <c r="B58" s="402">
        <f t="shared" si="0"/>
        <v>20</v>
      </c>
      <c r="C58" s="649"/>
      <c r="D58" s="650"/>
      <c r="E58" s="650"/>
      <c r="F58" s="650"/>
      <c r="G58" s="650"/>
      <c r="H58" s="650"/>
      <c r="I58" s="650"/>
      <c r="J58" s="650"/>
      <c r="K58" s="650"/>
      <c r="L58" s="651"/>
      <c r="M58" s="645"/>
      <c r="N58" s="646"/>
      <c r="O58" s="646"/>
      <c r="P58" s="646"/>
      <c r="Q58" s="647"/>
      <c r="R58" s="648"/>
      <c r="S58" s="648"/>
      <c r="T58" s="648"/>
      <c r="U58" s="648"/>
      <c r="V58" s="648"/>
      <c r="W58" s="407"/>
      <c r="X58" s="1"/>
      <c r="Y58" s="2"/>
      <c r="Z58" s="400" t="str">
        <f>IFERROR(VLOOKUP(Y58, 【参考】数式用!$A$2:$B$50, 2, FALSE), "")</f>
        <v/>
      </c>
      <c r="AA58" s="401"/>
    </row>
    <row r="59" spans="1:27" ht="33.950000000000003" customHeight="1">
      <c r="A59" s="232"/>
      <c r="B59" s="402">
        <f t="shared" si="0"/>
        <v>21</v>
      </c>
      <c r="C59" s="649"/>
      <c r="D59" s="650"/>
      <c r="E59" s="650"/>
      <c r="F59" s="650"/>
      <c r="G59" s="650"/>
      <c r="H59" s="650"/>
      <c r="I59" s="650"/>
      <c r="J59" s="650"/>
      <c r="K59" s="650"/>
      <c r="L59" s="651"/>
      <c r="M59" s="645"/>
      <c r="N59" s="646"/>
      <c r="O59" s="646"/>
      <c r="P59" s="646"/>
      <c r="Q59" s="647"/>
      <c r="R59" s="648"/>
      <c r="S59" s="648"/>
      <c r="T59" s="648"/>
      <c r="U59" s="648"/>
      <c r="V59" s="648"/>
      <c r="W59" s="407"/>
      <c r="X59" s="1"/>
      <c r="Y59" s="2"/>
      <c r="Z59" s="400" t="str">
        <f>IFERROR(VLOOKUP(Y59, 【参考】数式用!$A$2:$B$50, 2, FALSE), "")</f>
        <v/>
      </c>
      <c r="AA59" s="401"/>
    </row>
    <row r="60" spans="1:27" ht="33.950000000000003" customHeight="1">
      <c r="A60" s="232"/>
      <c r="B60" s="402">
        <f t="shared" si="0"/>
        <v>22</v>
      </c>
      <c r="C60" s="649"/>
      <c r="D60" s="650"/>
      <c r="E60" s="650"/>
      <c r="F60" s="650"/>
      <c r="G60" s="650"/>
      <c r="H60" s="650"/>
      <c r="I60" s="650"/>
      <c r="J60" s="650"/>
      <c r="K60" s="650"/>
      <c r="L60" s="651"/>
      <c r="M60" s="645"/>
      <c r="N60" s="646"/>
      <c r="O60" s="646"/>
      <c r="P60" s="646"/>
      <c r="Q60" s="647"/>
      <c r="R60" s="648"/>
      <c r="S60" s="648"/>
      <c r="T60" s="648"/>
      <c r="U60" s="648"/>
      <c r="V60" s="648"/>
      <c r="W60" s="407"/>
      <c r="X60" s="1"/>
      <c r="Y60" s="2"/>
      <c r="Z60" s="400" t="str">
        <f>IFERROR(VLOOKUP(Y60, 【参考】数式用!$A$2:$B$50, 2, FALSE), "")</f>
        <v/>
      </c>
      <c r="AA60" s="401"/>
    </row>
    <row r="61" spans="1:27" ht="33.950000000000003" customHeight="1">
      <c r="A61" s="232"/>
      <c r="B61" s="402">
        <f t="shared" si="0"/>
        <v>23</v>
      </c>
      <c r="C61" s="649"/>
      <c r="D61" s="650"/>
      <c r="E61" s="650"/>
      <c r="F61" s="650"/>
      <c r="G61" s="650"/>
      <c r="H61" s="650"/>
      <c r="I61" s="650"/>
      <c r="J61" s="650"/>
      <c r="K61" s="650"/>
      <c r="L61" s="651"/>
      <c r="M61" s="645"/>
      <c r="N61" s="646"/>
      <c r="O61" s="646"/>
      <c r="P61" s="646"/>
      <c r="Q61" s="647"/>
      <c r="R61" s="648"/>
      <c r="S61" s="648"/>
      <c r="T61" s="648"/>
      <c r="U61" s="648"/>
      <c r="V61" s="648"/>
      <c r="W61" s="407"/>
      <c r="X61" s="1"/>
      <c r="Y61" s="2"/>
      <c r="Z61" s="400" t="str">
        <f>IFERROR(VLOOKUP(Y61, 【参考】数式用!$A$2:$B$50, 2, FALSE), "")</f>
        <v/>
      </c>
      <c r="AA61" s="401"/>
    </row>
    <row r="62" spans="1:27" ht="33.950000000000003" customHeight="1">
      <c r="A62" s="232"/>
      <c r="B62" s="402">
        <f t="shared" si="0"/>
        <v>24</v>
      </c>
      <c r="C62" s="649"/>
      <c r="D62" s="650"/>
      <c r="E62" s="650"/>
      <c r="F62" s="650"/>
      <c r="G62" s="650"/>
      <c r="H62" s="650"/>
      <c r="I62" s="650"/>
      <c r="J62" s="650"/>
      <c r="K62" s="650"/>
      <c r="L62" s="651"/>
      <c r="M62" s="645"/>
      <c r="N62" s="646"/>
      <c r="O62" s="646"/>
      <c r="P62" s="646"/>
      <c r="Q62" s="647"/>
      <c r="R62" s="648"/>
      <c r="S62" s="648"/>
      <c r="T62" s="648"/>
      <c r="U62" s="648"/>
      <c r="V62" s="648"/>
      <c r="W62" s="407"/>
      <c r="X62" s="1"/>
      <c r="Y62" s="2"/>
      <c r="Z62" s="400" t="str">
        <f>IFERROR(VLOOKUP(Y62, 【参考】数式用!$A$2:$B$50, 2, FALSE), "")</f>
        <v/>
      </c>
      <c r="AA62" s="401"/>
    </row>
    <row r="63" spans="1:27" ht="33.950000000000003" customHeight="1">
      <c r="A63" s="232"/>
      <c r="B63" s="402">
        <f t="shared" si="0"/>
        <v>25</v>
      </c>
      <c r="C63" s="649"/>
      <c r="D63" s="650"/>
      <c r="E63" s="650"/>
      <c r="F63" s="650"/>
      <c r="G63" s="650"/>
      <c r="H63" s="650"/>
      <c r="I63" s="650"/>
      <c r="J63" s="650"/>
      <c r="K63" s="650"/>
      <c r="L63" s="651"/>
      <c r="M63" s="645"/>
      <c r="N63" s="646"/>
      <c r="O63" s="646"/>
      <c r="P63" s="646"/>
      <c r="Q63" s="647"/>
      <c r="R63" s="648"/>
      <c r="S63" s="648"/>
      <c r="T63" s="648"/>
      <c r="U63" s="648"/>
      <c r="V63" s="648"/>
      <c r="W63" s="407"/>
      <c r="X63" s="1"/>
      <c r="Y63" s="2"/>
      <c r="Z63" s="400" t="str">
        <f>IFERROR(VLOOKUP(Y63, 【参考】数式用!$A$2:$B$50, 2, FALSE), "")</f>
        <v/>
      </c>
      <c r="AA63" s="401"/>
    </row>
    <row r="64" spans="1:27" ht="33.950000000000003" customHeight="1">
      <c r="A64" s="232"/>
      <c r="B64" s="402">
        <f t="shared" si="0"/>
        <v>26</v>
      </c>
      <c r="C64" s="649"/>
      <c r="D64" s="650"/>
      <c r="E64" s="650"/>
      <c r="F64" s="650"/>
      <c r="G64" s="650"/>
      <c r="H64" s="650"/>
      <c r="I64" s="650"/>
      <c r="J64" s="650"/>
      <c r="K64" s="650"/>
      <c r="L64" s="651"/>
      <c r="M64" s="645"/>
      <c r="N64" s="646"/>
      <c r="O64" s="646"/>
      <c r="P64" s="646"/>
      <c r="Q64" s="647"/>
      <c r="R64" s="648"/>
      <c r="S64" s="648"/>
      <c r="T64" s="648"/>
      <c r="U64" s="648"/>
      <c r="V64" s="648"/>
      <c r="W64" s="407"/>
      <c r="X64" s="1"/>
      <c r="Y64" s="2"/>
      <c r="Z64" s="400" t="str">
        <f>IFERROR(VLOOKUP(Y64, 【参考】数式用!$A$2:$B$50, 2, FALSE), "")</f>
        <v/>
      </c>
      <c r="AA64" s="401"/>
    </row>
    <row r="65" spans="1:27" ht="33.950000000000003" customHeight="1">
      <c r="A65" s="232"/>
      <c r="B65" s="402">
        <f t="shared" si="0"/>
        <v>27</v>
      </c>
      <c r="C65" s="649"/>
      <c r="D65" s="650"/>
      <c r="E65" s="650"/>
      <c r="F65" s="650"/>
      <c r="G65" s="650"/>
      <c r="H65" s="650"/>
      <c r="I65" s="650"/>
      <c r="J65" s="650"/>
      <c r="K65" s="650"/>
      <c r="L65" s="651"/>
      <c r="M65" s="645"/>
      <c r="N65" s="646"/>
      <c r="O65" s="646"/>
      <c r="P65" s="646"/>
      <c r="Q65" s="647"/>
      <c r="R65" s="648"/>
      <c r="S65" s="648"/>
      <c r="T65" s="648"/>
      <c r="U65" s="648"/>
      <c r="V65" s="648"/>
      <c r="W65" s="407"/>
      <c r="X65" s="1"/>
      <c r="Y65" s="2"/>
      <c r="Z65" s="400" t="str">
        <f>IFERROR(VLOOKUP(Y65, 【参考】数式用!$A$2:$B$50, 2, FALSE), "")</f>
        <v/>
      </c>
      <c r="AA65" s="401"/>
    </row>
    <row r="66" spans="1:27" ht="33.950000000000003" customHeight="1">
      <c r="A66" s="232"/>
      <c r="B66" s="402">
        <f t="shared" si="0"/>
        <v>28</v>
      </c>
      <c r="C66" s="649"/>
      <c r="D66" s="650"/>
      <c r="E66" s="650"/>
      <c r="F66" s="650"/>
      <c r="G66" s="650"/>
      <c r="H66" s="650"/>
      <c r="I66" s="650"/>
      <c r="J66" s="650"/>
      <c r="K66" s="650"/>
      <c r="L66" s="651"/>
      <c r="M66" s="645"/>
      <c r="N66" s="646"/>
      <c r="O66" s="646"/>
      <c r="P66" s="646"/>
      <c r="Q66" s="647"/>
      <c r="R66" s="648"/>
      <c r="S66" s="648"/>
      <c r="T66" s="648"/>
      <c r="U66" s="648"/>
      <c r="V66" s="648"/>
      <c r="W66" s="407"/>
      <c r="X66" s="1"/>
      <c r="Y66" s="2"/>
      <c r="Z66" s="400" t="str">
        <f>IFERROR(VLOOKUP(Y66, 【参考】数式用!$A$2:$B$50, 2, FALSE), "")</f>
        <v/>
      </c>
      <c r="AA66" s="401"/>
    </row>
    <row r="67" spans="1:27" ht="33.950000000000003" customHeight="1">
      <c r="A67" s="232"/>
      <c r="B67" s="402">
        <f t="shared" si="0"/>
        <v>29</v>
      </c>
      <c r="C67" s="649"/>
      <c r="D67" s="650"/>
      <c r="E67" s="650"/>
      <c r="F67" s="650"/>
      <c r="G67" s="650"/>
      <c r="H67" s="650"/>
      <c r="I67" s="650"/>
      <c r="J67" s="650"/>
      <c r="K67" s="650"/>
      <c r="L67" s="651"/>
      <c r="M67" s="645"/>
      <c r="N67" s="646"/>
      <c r="O67" s="646"/>
      <c r="P67" s="646"/>
      <c r="Q67" s="647"/>
      <c r="R67" s="648"/>
      <c r="S67" s="648"/>
      <c r="T67" s="648"/>
      <c r="U67" s="648"/>
      <c r="V67" s="648"/>
      <c r="W67" s="407"/>
      <c r="X67" s="1"/>
      <c r="Y67" s="2"/>
      <c r="Z67" s="400" t="str">
        <f>IFERROR(VLOOKUP(Y67, 【参考】数式用!$A$2:$B$50, 2, FALSE), "")</f>
        <v/>
      </c>
      <c r="AA67" s="401"/>
    </row>
    <row r="68" spans="1:27" ht="33.950000000000003" customHeight="1">
      <c r="A68" s="232"/>
      <c r="B68" s="402">
        <f t="shared" si="0"/>
        <v>30</v>
      </c>
      <c r="C68" s="649"/>
      <c r="D68" s="650"/>
      <c r="E68" s="650"/>
      <c r="F68" s="650"/>
      <c r="G68" s="650"/>
      <c r="H68" s="650"/>
      <c r="I68" s="650"/>
      <c r="J68" s="650"/>
      <c r="K68" s="650"/>
      <c r="L68" s="651"/>
      <c r="M68" s="645"/>
      <c r="N68" s="646"/>
      <c r="O68" s="646"/>
      <c r="P68" s="646"/>
      <c r="Q68" s="647"/>
      <c r="R68" s="648"/>
      <c r="S68" s="648"/>
      <c r="T68" s="648"/>
      <c r="U68" s="648"/>
      <c r="V68" s="648"/>
      <c r="W68" s="407"/>
      <c r="X68" s="1"/>
      <c r="Y68" s="2"/>
      <c r="Z68" s="400" t="str">
        <f>IFERROR(VLOOKUP(Y68, 【参考】数式用!$A$2:$B$50, 2, FALSE), "")</f>
        <v/>
      </c>
      <c r="AA68" s="401"/>
    </row>
    <row r="69" spans="1:27" ht="33.950000000000003" customHeight="1">
      <c r="A69" s="232"/>
      <c r="B69" s="402">
        <f t="shared" si="0"/>
        <v>31</v>
      </c>
      <c r="C69" s="649"/>
      <c r="D69" s="650"/>
      <c r="E69" s="650"/>
      <c r="F69" s="650"/>
      <c r="G69" s="650"/>
      <c r="H69" s="650"/>
      <c r="I69" s="650"/>
      <c r="J69" s="650"/>
      <c r="K69" s="650"/>
      <c r="L69" s="651"/>
      <c r="M69" s="645"/>
      <c r="N69" s="646"/>
      <c r="O69" s="646"/>
      <c r="P69" s="646"/>
      <c r="Q69" s="647"/>
      <c r="R69" s="648"/>
      <c r="S69" s="648"/>
      <c r="T69" s="648"/>
      <c r="U69" s="648"/>
      <c r="V69" s="648"/>
      <c r="W69" s="407"/>
      <c r="X69" s="1"/>
      <c r="Y69" s="2"/>
      <c r="Z69" s="400" t="str">
        <f>IFERROR(VLOOKUP(Y69, 【参考】数式用!$A$2:$B$50, 2, FALSE), "")</f>
        <v/>
      </c>
      <c r="AA69" s="401"/>
    </row>
    <row r="70" spans="1:27" ht="33.950000000000003" customHeight="1">
      <c r="A70" s="232"/>
      <c r="B70" s="402">
        <f t="shared" si="0"/>
        <v>32</v>
      </c>
      <c r="C70" s="649"/>
      <c r="D70" s="650"/>
      <c r="E70" s="650"/>
      <c r="F70" s="650"/>
      <c r="G70" s="650"/>
      <c r="H70" s="650"/>
      <c r="I70" s="650"/>
      <c r="J70" s="650"/>
      <c r="K70" s="650"/>
      <c r="L70" s="651"/>
      <c r="M70" s="645"/>
      <c r="N70" s="646"/>
      <c r="O70" s="646"/>
      <c r="P70" s="646"/>
      <c r="Q70" s="647"/>
      <c r="R70" s="648"/>
      <c r="S70" s="648"/>
      <c r="T70" s="648"/>
      <c r="U70" s="648"/>
      <c r="V70" s="648"/>
      <c r="W70" s="407"/>
      <c r="X70" s="1"/>
      <c r="Y70" s="2"/>
      <c r="Z70" s="400" t="str">
        <f>IFERROR(VLOOKUP(Y70, 【参考】数式用!$A$2:$B$50, 2, FALSE), "")</f>
        <v/>
      </c>
      <c r="AA70" s="401"/>
    </row>
    <row r="71" spans="1:27" ht="33.950000000000003" customHeight="1">
      <c r="A71" s="232"/>
      <c r="B71" s="402">
        <f t="shared" si="0"/>
        <v>33</v>
      </c>
      <c r="C71" s="649"/>
      <c r="D71" s="650"/>
      <c r="E71" s="650"/>
      <c r="F71" s="650"/>
      <c r="G71" s="650"/>
      <c r="H71" s="650"/>
      <c r="I71" s="650"/>
      <c r="J71" s="650"/>
      <c r="K71" s="650"/>
      <c r="L71" s="651"/>
      <c r="M71" s="645"/>
      <c r="N71" s="646"/>
      <c r="O71" s="646"/>
      <c r="P71" s="646"/>
      <c r="Q71" s="647"/>
      <c r="R71" s="648"/>
      <c r="S71" s="648"/>
      <c r="T71" s="648"/>
      <c r="U71" s="648"/>
      <c r="V71" s="648"/>
      <c r="W71" s="407"/>
      <c r="X71" s="1"/>
      <c r="Y71" s="2"/>
      <c r="Z71" s="400" t="str">
        <f>IFERROR(VLOOKUP(Y71, 【参考】数式用!$A$2:$B$50, 2, FALSE), "")</f>
        <v/>
      </c>
      <c r="AA71" s="401"/>
    </row>
    <row r="72" spans="1:27" ht="33.950000000000003" customHeight="1">
      <c r="A72" s="232"/>
      <c r="B72" s="402">
        <f t="shared" si="0"/>
        <v>34</v>
      </c>
      <c r="C72" s="649"/>
      <c r="D72" s="650"/>
      <c r="E72" s="650"/>
      <c r="F72" s="650"/>
      <c r="G72" s="650"/>
      <c r="H72" s="650"/>
      <c r="I72" s="650"/>
      <c r="J72" s="650"/>
      <c r="K72" s="650"/>
      <c r="L72" s="651"/>
      <c r="M72" s="645"/>
      <c r="N72" s="646"/>
      <c r="O72" s="646"/>
      <c r="P72" s="646"/>
      <c r="Q72" s="647"/>
      <c r="R72" s="648"/>
      <c r="S72" s="648"/>
      <c r="T72" s="648"/>
      <c r="U72" s="648"/>
      <c r="V72" s="648"/>
      <c r="W72" s="407"/>
      <c r="X72" s="1"/>
      <c r="Y72" s="2"/>
      <c r="Z72" s="400" t="str">
        <f>IFERROR(VLOOKUP(Y72, 【参考】数式用!$A$2:$B$50, 2, FALSE), "")</f>
        <v/>
      </c>
      <c r="AA72" s="401"/>
    </row>
    <row r="73" spans="1:27" ht="33.950000000000003" customHeight="1">
      <c r="A73" s="232"/>
      <c r="B73" s="402">
        <f t="shared" si="0"/>
        <v>35</v>
      </c>
      <c r="C73" s="649"/>
      <c r="D73" s="650"/>
      <c r="E73" s="650"/>
      <c r="F73" s="650"/>
      <c r="G73" s="650"/>
      <c r="H73" s="650"/>
      <c r="I73" s="650"/>
      <c r="J73" s="650"/>
      <c r="K73" s="650"/>
      <c r="L73" s="651"/>
      <c r="M73" s="645"/>
      <c r="N73" s="646"/>
      <c r="O73" s="646"/>
      <c r="P73" s="646"/>
      <c r="Q73" s="647"/>
      <c r="R73" s="648"/>
      <c r="S73" s="648"/>
      <c r="T73" s="648"/>
      <c r="U73" s="648"/>
      <c r="V73" s="648"/>
      <c r="W73" s="407"/>
      <c r="X73" s="1"/>
      <c r="Y73" s="2"/>
      <c r="Z73" s="400" t="str">
        <f>IFERROR(VLOOKUP(Y73, 【参考】数式用!$A$2:$B$50, 2, FALSE), "")</f>
        <v/>
      </c>
      <c r="AA73" s="401"/>
    </row>
    <row r="74" spans="1:27" ht="33.950000000000003" customHeight="1">
      <c r="A74" s="232"/>
      <c r="B74" s="402">
        <f t="shared" si="0"/>
        <v>36</v>
      </c>
      <c r="C74" s="649"/>
      <c r="D74" s="650"/>
      <c r="E74" s="650"/>
      <c r="F74" s="650"/>
      <c r="G74" s="650"/>
      <c r="H74" s="650"/>
      <c r="I74" s="650"/>
      <c r="J74" s="650"/>
      <c r="K74" s="650"/>
      <c r="L74" s="651"/>
      <c r="M74" s="645"/>
      <c r="N74" s="646"/>
      <c r="O74" s="646"/>
      <c r="P74" s="646"/>
      <c r="Q74" s="647"/>
      <c r="R74" s="648"/>
      <c r="S74" s="648"/>
      <c r="T74" s="648"/>
      <c r="U74" s="648"/>
      <c r="V74" s="648"/>
      <c r="W74" s="407"/>
      <c r="X74" s="1"/>
      <c r="Y74" s="2"/>
      <c r="Z74" s="400" t="str">
        <f>IFERROR(VLOOKUP(Y74, 【参考】数式用!$A$2:$B$50, 2, FALSE), "")</f>
        <v/>
      </c>
      <c r="AA74" s="401"/>
    </row>
    <row r="75" spans="1:27" ht="33.950000000000003" customHeight="1">
      <c r="A75" s="232"/>
      <c r="B75" s="402">
        <f t="shared" si="0"/>
        <v>37</v>
      </c>
      <c r="C75" s="649"/>
      <c r="D75" s="650"/>
      <c r="E75" s="650"/>
      <c r="F75" s="650"/>
      <c r="G75" s="650"/>
      <c r="H75" s="650"/>
      <c r="I75" s="650"/>
      <c r="J75" s="650"/>
      <c r="K75" s="650"/>
      <c r="L75" s="651"/>
      <c r="M75" s="645"/>
      <c r="N75" s="646"/>
      <c r="O75" s="646"/>
      <c r="P75" s="646"/>
      <c r="Q75" s="647"/>
      <c r="R75" s="648"/>
      <c r="S75" s="648"/>
      <c r="T75" s="648"/>
      <c r="U75" s="648"/>
      <c r="V75" s="648"/>
      <c r="W75" s="407"/>
      <c r="X75" s="1"/>
      <c r="Y75" s="2"/>
      <c r="Z75" s="400" t="str">
        <f>IFERROR(VLOOKUP(Y75, 【参考】数式用!$A$2:$B$50, 2, FALSE), "")</f>
        <v/>
      </c>
      <c r="AA75" s="401"/>
    </row>
    <row r="76" spans="1:27" ht="33.950000000000003" customHeight="1">
      <c r="A76" s="232"/>
      <c r="B76" s="402">
        <f t="shared" si="0"/>
        <v>38</v>
      </c>
      <c r="C76" s="649"/>
      <c r="D76" s="650"/>
      <c r="E76" s="650"/>
      <c r="F76" s="650"/>
      <c r="G76" s="650"/>
      <c r="H76" s="650"/>
      <c r="I76" s="650"/>
      <c r="J76" s="650"/>
      <c r="K76" s="650"/>
      <c r="L76" s="651"/>
      <c r="M76" s="645"/>
      <c r="N76" s="646"/>
      <c r="O76" s="646"/>
      <c r="P76" s="646"/>
      <c r="Q76" s="647"/>
      <c r="R76" s="648"/>
      <c r="S76" s="648"/>
      <c r="T76" s="648"/>
      <c r="U76" s="648"/>
      <c r="V76" s="648"/>
      <c r="W76" s="407"/>
      <c r="X76" s="1"/>
      <c r="Y76" s="2"/>
      <c r="Z76" s="400" t="str">
        <f>IFERROR(VLOOKUP(Y76, 【参考】数式用!$A$2:$B$50, 2, FALSE), "")</f>
        <v/>
      </c>
      <c r="AA76" s="401"/>
    </row>
    <row r="77" spans="1:27" ht="33.950000000000003" customHeight="1">
      <c r="A77" s="232"/>
      <c r="B77" s="402">
        <f t="shared" si="0"/>
        <v>39</v>
      </c>
      <c r="C77" s="649"/>
      <c r="D77" s="650"/>
      <c r="E77" s="650"/>
      <c r="F77" s="650"/>
      <c r="G77" s="650"/>
      <c r="H77" s="650"/>
      <c r="I77" s="650"/>
      <c r="J77" s="650"/>
      <c r="K77" s="650"/>
      <c r="L77" s="651"/>
      <c r="M77" s="645"/>
      <c r="N77" s="646"/>
      <c r="O77" s="646"/>
      <c r="P77" s="646"/>
      <c r="Q77" s="647"/>
      <c r="R77" s="648"/>
      <c r="S77" s="648"/>
      <c r="T77" s="648"/>
      <c r="U77" s="648"/>
      <c r="V77" s="648"/>
      <c r="W77" s="407"/>
      <c r="X77" s="1"/>
      <c r="Y77" s="2"/>
      <c r="Z77" s="400" t="str">
        <f>IFERROR(VLOOKUP(Y77, 【参考】数式用!$A$2:$B$50, 2, FALSE), "")</f>
        <v/>
      </c>
      <c r="AA77" s="401"/>
    </row>
    <row r="78" spans="1:27" ht="33.950000000000003" customHeight="1">
      <c r="A78" s="232"/>
      <c r="B78" s="402">
        <f t="shared" si="0"/>
        <v>40</v>
      </c>
      <c r="C78" s="649"/>
      <c r="D78" s="650"/>
      <c r="E78" s="650"/>
      <c r="F78" s="650"/>
      <c r="G78" s="650"/>
      <c r="H78" s="650"/>
      <c r="I78" s="650"/>
      <c r="J78" s="650"/>
      <c r="K78" s="650"/>
      <c r="L78" s="651"/>
      <c r="M78" s="645"/>
      <c r="N78" s="646"/>
      <c r="O78" s="646"/>
      <c r="P78" s="646"/>
      <c r="Q78" s="647"/>
      <c r="R78" s="648"/>
      <c r="S78" s="648"/>
      <c r="T78" s="648"/>
      <c r="U78" s="648"/>
      <c r="V78" s="648"/>
      <c r="W78" s="407"/>
      <c r="X78" s="1"/>
      <c r="Y78" s="2"/>
      <c r="Z78" s="400" t="str">
        <f>IFERROR(VLOOKUP(Y78, 【参考】数式用!$A$2:$B$50, 2, FALSE), "")</f>
        <v/>
      </c>
      <c r="AA78" s="401"/>
    </row>
    <row r="79" spans="1:27" ht="33.950000000000003" customHeight="1">
      <c r="A79" s="232"/>
      <c r="B79" s="402">
        <f t="shared" si="0"/>
        <v>41</v>
      </c>
      <c r="C79" s="649"/>
      <c r="D79" s="650"/>
      <c r="E79" s="650"/>
      <c r="F79" s="650"/>
      <c r="G79" s="650"/>
      <c r="H79" s="650"/>
      <c r="I79" s="650"/>
      <c r="J79" s="650"/>
      <c r="K79" s="650"/>
      <c r="L79" s="651"/>
      <c r="M79" s="645"/>
      <c r="N79" s="646"/>
      <c r="O79" s="646"/>
      <c r="P79" s="646"/>
      <c r="Q79" s="647"/>
      <c r="R79" s="648"/>
      <c r="S79" s="648"/>
      <c r="T79" s="648"/>
      <c r="U79" s="648"/>
      <c r="V79" s="648"/>
      <c r="W79" s="407"/>
      <c r="X79" s="1"/>
      <c r="Y79" s="2"/>
      <c r="Z79" s="400" t="str">
        <f>IFERROR(VLOOKUP(Y79, 【参考】数式用!$A$2:$B$50, 2, FALSE), "")</f>
        <v/>
      </c>
      <c r="AA79" s="401"/>
    </row>
    <row r="80" spans="1:27" ht="33.950000000000003" customHeight="1">
      <c r="A80" s="232"/>
      <c r="B80" s="402">
        <f t="shared" si="0"/>
        <v>42</v>
      </c>
      <c r="C80" s="649"/>
      <c r="D80" s="650"/>
      <c r="E80" s="650"/>
      <c r="F80" s="650"/>
      <c r="G80" s="650"/>
      <c r="H80" s="650"/>
      <c r="I80" s="650"/>
      <c r="J80" s="650"/>
      <c r="K80" s="650"/>
      <c r="L80" s="651"/>
      <c r="M80" s="645"/>
      <c r="N80" s="646"/>
      <c r="O80" s="646"/>
      <c r="P80" s="646"/>
      <c r="Q80" s="647"/>
      <c r="R80" s="648"/>
      <c r="S80" s="648"/>
      <c r="T80" s="648"/>
      <c r="U80" s="648"/>
      <c r="V80" s="648"/>
      <c r="W80" s="407"/>
      <c r="X80" s="1"/>
      <c r="Y80" s="2"/>
      <c r="Z80" s="400" t="str">
        <f>IFERROR(VLOOKUP(Y80, 【参考】数式用!$A$2:$B$50, 2, FALSE), "")</f>
        <v/>
      </c>
      <c r="AA80" s="401"/>
    </row>
    <row r="81" spans="1:27" ht="33.950000000000003" customHeight="1">
      <c r="A81" s="232"/>
      <c r="B81" s="402">
        <f t="shared" si="0"/>
        <v>43</v>
      </c>
      <c r="C81" s="649"/>
      <c r="D81" s="650"/>
      <c r="E81" s="650"/>
      <c r="F81" s="650"/>
      <c r="G81" s="650"/>
      <c r="H81" s="650"/>
      <c r="I81" s="650"/>
      <c r="J81" s="650"/>
      <c r="K81" s="650"/>
      <c r="L81" s="651"/>
      <c r="M81" s="645"/>
      <c r="N81" s="646"/>
      <c r="O81" s="646"/>
      <c r="P81" s="646"/>
      <c r="Q81" s="647"/>
      <c r="R81" s="648"/>
      <c r="S81" s="648"/>
      <c r="T81" s="648"/>
      <c r="U81" s="648"/>
      <c r="V81" s="648"/>
      <c r="W81" s="407"/>
      <c r="X81" s="1"/>
      <c r="Y81" s="2"/>
      <c r="Z81" s="400" t="str">
        <f>IFERROR(VLOOKUP(Y81, 【参考】数式用!$A$2:$B$50, 2, FALSE), "")</f>
        <v/>
      </c>
      <c r="AA81" s="401"/>
    </row>
    <row r="82" spans="1:27" ht="33.950000000000003" customHeight="1">
      <c r="A82" s="232"/>
      <c r="B82" s="402">
        <f t="shared" si="0"/>
        <v>44</v>
      </c>
      <c r="C82" s="649"/>
      <c r="D82" s="650"/>
      <c r="E82" s="650"/>
      <c r="F82" s="650"/>
      <c r="G82" s="650"/>
      <c r="H82" s="650"/>
      <c r="I82" s="650"/>
      <c r="J82" s="650"/>
      <c r="K82" s="650"/>
      <c r="L82" s="651"/>
      <c r="M82" s="645"/>
      <c r="N82" s="646"/>
      <c r="O82" s="646"/>
      <c r="P82" s="646"/>
      <c r="Q82" s="647"/>
      <c r="R82" s="648"/>
      <c r="S82" s="648"/>
      <c r="T82" s="648"/>
      <c r="U82" s="648"/>
      <c r="V82" s="648"/>
      <c r="W82" s="407"/>
      <c r="X82" s="1"/>
      <c r="Y82" s="2"/>
      <c r="Z82" s="400" t="str">
        <f>IFERROR(VLOOKUP(Y82, 【参考】数式用!$A$2:$B$50, 2, FALSE), "")</f>
        <v/>
      </c>
      <c r="AA82" s="401"/>
    </row>
    <row r="83" spans="1:27" ht="33.950000000000003" customHeight="1">
      <c r="A83" s="232"/>
      <c r="B83" s="402">
        <f t="shared" si="0"/>
        <v>45</v>
      </c>
      <c r="C83" s="649"/>
      <c r="D83" s="650"/>
      <c r="E83" s="650"/>
      <c r="F83" s="650"/>
      <c r="G83" s="650"/>
      <c r="H83" s="650"/>
      <c r="I83" s="650"/>
      <c r="J83" s="650"/>
      <c r="K83" s="650"/>
      <c r="L83" s="651"/>
      <c r="M83" s="645"/>
      <c r="N83" s="646"/>
      <c r="O83" s="646"/>
      <c r="P83" s="646"/>
      <c r="Q83" s="647"/>
      <c r="R83" s="648"/>
      <c r="S83" s="648"/>
      <c r="T83" s="648"/>
      <c r="U83" s="648"/>
      <c r="V83" s="648"/>
      <c r="W83" s="407"/>
      <c r="X83" s="1"/>
      <c r="Y83" s="2"/>
      <c r="Z83" s="400" t="str">
        <f>IFERROR(VLOOKUP(Y83, 【参考】数式用!$A$2:$B$50, 2, FALSE), "")</f>
        <v/>
      </c>
      <c r="AA83" s="401"/>
    </row>
    <row r="84" spans="1:27" ht="33.950000000000003" customHeight="1">
      <c r="A84" s="232"/>
      <c r="B84" s="402">
        <f t="shared" si="0"/>
        <v>46</v>
      </c>
      <c r="C84" s="649"/>
      <c r="D84" s="650"/>
      <c r="E84" s="650"/>
      <c r="F84" s="650"/>
      <c r="G84" s="650"/>
      <c r="H84" s="650"/>
      <c r="I84" s="650"/>
      <c r="J84" s="650"/>
      <c r="K84" s="650"/>
      <c r="L84" s="651"/>
      <c r="M84" s="645"/>
      <c r="N84" s="646"/>
      <c r="O84" s="646"/>
      <c r="P84" s="646"/>
      <c r="Q84" s="647"/>
      <c r="R84" s="648"/>
      <c r="S84" s="648"/>
      <c r="T84" s="648"/>
      <c r="U84" s="648"/>
      <c r="V84" s="648"/>
      <c r="W84" s="407"/>
      <c r="X84" s="1"/>
      <c r="Y84" s="2"/>
      <c r="Z84" s="400" t="str">
        <f>IFERROR(VLOOKUP(Y84, 【参考】数式用!$A$2:$B$50, 2, FALSE), "")</f>
        <v/>
      </c>
      <c r="AA84" s="401"/>
    </row>
    <row r="85" spans="1:27" ht="33.950000000000003" customHeight="1">
      <c r="A85" s="232"/>
      <c r="B85" s="402">
        <f t="shared" si="0"/>
        <v>47</v>
      </c>
      <c r="C85" s="649"/>
      <c r="D85" s="650"/>
      <c r="E85" s="650"/>
      <c r="F85" s="650"/>
      <c r="G85" s="650"/>
      <c r="H85" s="650"/>
      <c r="I85" s="650"/>
      <c r="J85" s="650"/>
      <c r="K85" s="650"/>
      <c r="L85" s="651"/>
      <c r="M85" s="645"/>
      <c r="N85" s="646"/>
      <c r="O85" s="646"/>
      <c r="P85" s="646"/>
      <c r="Q85" s="647"/>
      <c r="R85" s="648"/>
      <c r="S85" s="648"/>
      <c r="T85" s="648"/>
      <c r="U85" s="648"/>
      <c r="V85" s="648"/>
      <c r="W85" s="407"/>
      <c r="X85" s="1"/>
      <c r="Y85" s="2"/>
      <c r="Z85" s="400" t="str">
        <f>IFERROR(VLOOKUP(Y85, 【参考】数式用!$A$2:$B$50, 2, FALSE), "")</f>
        <v/>
      </c>
      <c r="AA85" s="401"/>
    </row>
    <row r="86" spans="1:27" ht="33.950000000000003" customHeight="1">
      <c r="A86" s="232"/>
      <c r="B86" s="402">
        <f t="shared" si="0"/>
        <v>48</v>
      </c>
      <c r="C86" s="649"/>
      <c r="D86" s="650"/>
      <c r="E86" s="650"/>
      <c r="F86" s="650"/>
      <c r="G86" s="650"/>
      <c r="H86" s="650"/>
      <c r="I86" s="650"/>
      <c r="J86" s="650"/>
      <c r="K86" s="650"/>
      <c r="L86" s="651"/>
      <c r="M86" s="669"/>
      <c r="N86" s="669"/>
      <c r="O86" s="669"/>
      <c r="P86" s="669"/>
      <c r="Q86" s="669"/>
      <c r="R86" s="645"/>
      <c r="S86" s="646"/>
      <c r="T86" s="646"/>
      <c r="U86" s="646"/>
      <c r="V86" s="647"/>
      <c r="W86" s="407"/>
      <c r="X86" s="1"/>
      <c r="Y86" s="2"/>
      <c r="Z86" s="400" t="str">
        <f>IFERROR(VLOOKUP(Y86, 【参考】数式用!$A$2:$B$50, 2, FALSE), "")</f>
        <v/>
      </c>
      <c r="AA86" s="401"/>
    </row>
    <row r="87" spans="1:27" ht="33.950000000000003" customHeight="1">
      <c r="A87" s="232"/>
      <c r="B87" s="402">
        <f t="shared" si="0"/>
        <v>49</v>
      </c>
      <c r="C87" s="649"/>
      <c r="D87" s="650"/>
      <c r="E87" s="650"/>
      <c r="F87" s="650"/>
      <c r="G87" s="650"/>
      <c r="H87" s="650"/>
      <c r="I87" s="650"/>
      <c r="J87" s="650"/>
      <c r="K87" s="650"/>
      <c r="L87" s="651"/>
      <c r="M87" s="669"/>
      <c r="N87" s="669"/>
      <c r="O87" s="669"/>
      <c r="P87" s="669"/>
      <c r="Q87" s="669"/>
      <c r="R87" s="645"/>
      <c r="S87" s="646"/>
      <c r="T87" s="646"/>
      <c r="U87" s="646"/>
      <c r="V87" s="647"/>
      <c r="W87" s="21"/>
      <c r="X87" s="1"/>
      <c r="Y87" s="2"/>
      <c r="Z87" s="400" t="str">
        <f>IFERROR(VLOOKUP(Y87, 【参考】数式用!$A$2:$B$50, 2, FALSE), "")</f>
        <v/>
      </c>
      <c r="AA87" s="401"/>
    </row>
    <row r="88" spans="1:27" ht="33.950000000000003" customHeight="1">
      <c r="A88" s="232"/>
      <c r="B88" s="402">
        <f t="shared" si="0"/>
        <v>50</v>
      </c>
      <c r="C88" s="649"/>
      <c r="D88" s="650"/>
      <c r="E88" s="650"/>
      <c r="F88" s="650"/>
      <c r="G88" s="650"/>
      <c r="H88" s="650"/>
      <c r="I88" s="650"/>
      <c r="J88" s="650"/>
      <c r="K88" s="650"/>
      <c r="L88" s="651"/>
      <c r="M88" s="669"/>
      <c r="N88" s="669"/>
      <c r="O88" s="669"/>
      <c r="P88" s="669"/>
      <c r="Q88" s="669"/>
      <c r="R88" s="645"/>
      <c r="S88" s="646"/>
      <c r="T88" s="646"/>
      <c r="U88" s="646"/>
      <c r="V88" s="647"/>
      <c r="W88" s="21"/>
      <c r="X88" s="1"/>
      <c r="Y88" s="2"/>
      <c r="Z88" s="400" t="str">
        <f>IFERROR(VLOOKUP(Y88, 【参考】数式用!$A$2:$B$50, 2, FALSE), "")</f>
        <v/>
      </c>
      <c r="AA88" s="401"/>
    </row>
    <row r="89" spans="1:27" ht="33.950000000000003" customHeight="1">
      <c r="A89" s="232"/>
      <c r="B89" s="402">
        <f t="shared" si="0"/>
        <v>51</v>
      </c>
      <c r="C89" s="649"/>
      <c r="D89" s="650"/>
      <c r="E89" s="650"/>
      <c r="F89" s="650"/>
      <c r="G89" s="650"/>
      <c r="H89" s="650"/>
      <c r="I89" s="650"/>
      <c r="J89" s="650"/>
      <c r="K89" s="650"/>
      <c r="L89" s="651"/>
      <c r="M89" s="669"/>
      <c r="N89" s="669"/>
      <c r="O89" s="669"/>
      <c r="P89" s="669"/>
      <c r="Q89" s="669"/>
      <c r="R89" s="645"/>
      <c r="S89" s="646"/>
      <c r="T89" s="646"/>
      <c r="U89" s="646"/>
      <c r="V89" s="647"/>
      <c r="W89" s="21"/>
      <c r="X89" s="1"/>
      <c r="Y89" s="2"/>
      <c r="Z89" s="400" t="str">
        <f>IFERROR(VLOOKUP(Y89, 【参考】数式用!$A$2:$B$50, 2, FALSE), "")</f>
        <v/>
      </c>
      <c r="AA89" s="401"/>
    </row>
    <row r="90" spans="1:27" ht="33.950000000000003" customHeight="1">
      <c r="A90" s="232"/>
      <c r="B90" s="402">
        <f t="shared" si="0"/>
        <v>52</v>
      </c>
      <c r="C90" s="649"/>
      <c r="D90" s="650"/>
      <c r="E90" s="650"/>
      <c r="F90" s="650"/>
      <c r="G90" s="650"/>
      <c r="H90" s="650"/>
      <c r="I90" s="650"/>
      <c r="J90" s="650"/>
      <c r="K90" s="650"/>
      <c r="L90" s="651"/>
      <c r="M90" s="669"/>
      <c r="N90" s="669"/>
      <c r="O90" s="669"/>
      <c r="P90" s="669"/>
      <c r="Q90" s="669"/>
      <c r="R90" s="645"/>
      <c r="S90" s="646"/>
      <c r="T90" s="646"/>
      <c r="U90" s="646"/>
      <c r="V90" s="647"/>
      <c r="W90" s="21"/>
      <c r="X90" s="1"/>
      <c r="Y90" s="2"/>
      <c r="Z90" s="400" t="str">
        <f>IFERROR(VLOOKUP(Y90, 【参考】数式用!$A$2:$B$50, 2, FALSE), "")</f>
        <v/>
      </c>
      <c r="AA90" s="401"/>
    </row>
    <row r="91" spans="1:27" ht="33.950000000000003" customHeight="1">
      <c r="A91" s="232"/>
      <c r="B91" s="402">
        <f t="shared" si="0"/>
        <v>53</v>
      </c>
      <c r="C91" s="649"/>
      <c r="D91" s="650"/>
      <c r="E91" s="650"/>
      <c r="F91" s="650"/>
      <c r="G91" s="650"/>
      <c r="H91" s="650"/>
      <c r="I91" s="650"/>
      <c r="J91" s="650"/>
      <c r="K91" s="650"/>
      <c r="L91" s="651"/>
      <c r="M91" s="669"/>
      <c r="N91" s="669"/>
      <c r="O91" s="669"/>
      <c r="P91" s="669"/>
      <c r="Q91" s="669"/>
      <c r="R91" s="645"/>
      <c r="S91" s="646"/>
      <c r="T91" s="646"/>
      <c r="U91" s="646"/>
      <c r="V91" s="647"/>
      <c r="W91" s="21"/>
      <c r="X91" s="1"/>
      <c r="Y91" s="2"/>
      <c r="Z91" s="400" t="str">
        <f>IFERROR(VLOOKUP(Y91, 【参考】数式用!$A$2:$B$50, 2, FALSE), "")</f>
        <v/>
      </c>
      <c r="AA91" s="401"/>
    </row>
    <row r="92" spans="1:27" ht="33.950000000000003" customHeight="1">
      <c r="A92" s="232"/>
      <c r="B92" s="402">
        <f t="shared" si="0"/>
        <v>54</v>
      </c>
      <c r="C92" s="649"/>
      <c r="D92" s="650"/>
      <c r="E92" s="650"/>
      <c r="F92" s="650"/>
      <c r="G92" s="650"/>
      <c r="H92" s="650"/>
      <c r="I92" s="650"/>
      <c r="J92" s="650"/>
      <c r="K92" s="650"/>
      <c r="L92" s="651"/>
      <c r="M92" s="669"/>
      <c r="N92" s="669"/>
      <c r="O92" s="669"/>
      <c r="P92" s="669"/>
      <c r="Q92" s="669"/>
      <c r="R92" s="645"/>
      <c r="S92" s="646"/>
      <c r="T92" s="646"/>
      <c r="U92" s="646"/>
      <c r="V92" s="647"/>
      <c r="W92" s="21"/>
      <c r="X92" s="1"/>
      <c r="Y92" s="2"/>
      <c r="Z92" s="400" t="str">
        <f>IFERROR(VLOOKUP(Y92, 【参考】数式用!$A$2:$B$50, 2, FALSE), "")</f>
        <v/>
      </c>
      <c r="AA92" s="401"/>
    </row>
    <row r="93" spans="1:27" ht="33.950000000000003" customHeight="1">
      <c r="A93" s="232"/>
      <c r="B93" s="402">
        <f t="shared" si="0"/>
        <v>55</v>
      </c>
      <c r="C93" s="649"/>
      <c r="D93" s="650"/>
      <c r="E93" s="650"/>
      <c r="F93" s="650"/>
      <c r="G93" s="650"/>
      <c r="H93" s="650"/>
      <c r="I93" s="650"/>
      <c r="J93" s="650"/>
      <c r="K93" s="650"/>
      <c r="L93" s="651"/>
      <c r="M93" s="669"/>
      <c r="N93" s="669"/>
      <c r="O93" s="669"/>
      <c r="P93" s="669"/>
      <c r="Q93" s="669"/>
      <c r="R93" s="645"/>
      <c r="S93" s="646"/>
      <c r="T93" s="646"/>
      <c r="U93" s="646"/>
      <c r="V93" s="647"/>
      <c r="W93" s="21"/>
      <c r="X93" s="1"/>
      <c r="Y93" s="2"/>
      <c r="Z93" s="400" t="str">
        <f>IFERROR(VLOOKUP(Y93, 【参考】数式用!$A$2:$B$50, 2, FALSE), "")</f>
        <v/>
      </c>
      <c r="AA93" s="401"/>
    </row>
    <row r="94" spans="1:27" ht="33.950000000000003" customHeight="1">
      <c r="A94" s="232"/>
      <c r="B94" s="402">
        <f t="shared" si="0"/>
        <v>56</v>
      </c>
      <c r="C94" s="649"/>
      <c r="D94" s="650"/>
      <c r="E94" s="650"/>
      <c r="F94" s="650"/>
      <c r="G94" s="650"/>
      <c r="H94" s="650"/>
      <c r="I94" s="650"/>
      <c r="J94" s="650"/>
      <c r="K94" s="650"/>
      <c r="L94" s="651"/>
      <c r="M94" s="669"/>
      <c r="N94" s="669"/>
      <c r="O94" s="669"/>
      <c r="P94" s="669"/>
      <c r="Q94" s="669"/>
      <c r="R94" s="645"/>
      <c r="S94" s="646"/>
      <c r="T94" s="646"/>
      <c r="U94" s="646"/>
      <c r="V94" s="647"/>
      <c r="W94" s="21"/>
      <c r="X94" s="1"/>
      <c r="Y94" s="2"/>
      <c r="Z94" s="400" t="str">
        <f>IFERROR(VLOOKUP(Y94, 【参考】数式用!$A$2:$B$50, 2, FALSE), "")</f>
        <v/>
      </c>
      <c r="AA94" s="401"/>
    </row>
    <row r="95" spans="1:27" ht="33.950000000000003" customHeight="1">
      <c r="A95" s="232"/>
      <c r="B95" s="402">
        <f t="shared" si="0"/>
        <v>57</v>
      </c>
      <c r="C95" s="649"/>
      <c r="D95" s="650"/>
      <c r="E95" s="650"/>
      <c r="F95" s="650"/>
      <c r="G95" s="650"/>
      <c r="H95" s="650"/>
      <c r="I95" s="650"/>
      <c r="J95" s="650"/>
      <c r="K95" s="650"/>
      <c r="L95" s="651"/>
      <c r="M95" s="669"/>
      <c r="N95" s="669"/>
      <c r="O95" s="669"/>
      <c r="P95" s="669"/>
      <c r="Q95" s="669"/>
      <c r="R95" s="645"/>
      <c r="S95" s="646"/>
      <c r="T95" s="646"/>
      <c r="U95" s="646"/>
      <c r="V95" s="647"/>
      <c r="W95" s="21"/>
      <c r="X95" s="1"/>
      <c r="Y95" s="2"/>
      <c r="Z95" s="400" t="str">
        <f>IFERROR(VLOOKUP(Y95, 【参考】数式用!$A$2:$B$50, 2, FALSE), "")</f>
        <v/>
      </c>
      <c r="AA95" s="401"/>
    </row>
    <row r="96" spans="1:27" ht="33.950000000000003" customHeight="1">
      <c r="A96" s="232"/>
      <c r="B96" s="402">
        <f t="shared" si="0"/>
        <v>58</v>
      </c>
      <c r="C96" s="649"/>
      <c r="D96" s="650"/>
      <c r="E96" s="650"/>
      <c r="F96" s="650"/>
      <c r="G96" s="650"/>
      <c r="H96" s="650"/>
      <c r="I96" s="650"/>
      <c r="J96" s="650"/>
      <c r="K96" s="650"/>
      <c r="L96" s="651"/>
      <c r="M96" s="669"/>
      <c r="N96" s="669"/>
      <c r="O96" s="669"/>
      <c r="P96" s="669"/>
      <c r="Q96" s="669"/>
      <c r="R96" s="645"/>
      <c r="S96" s="646"/>
      <c r="T96" s="646"/>
      <c r="U96" s="646"/>
      <c r="V96" s="647"/>
      <c r="W96" s="21"/>
      <c r="X96" s="1"/>
      <c r="Y96" s="2"/>
      <c r="Z96" s="400" t="str">
        <f>IFERROR(VLOOKUP(Y96, 【参考】数式用!$A$2:$B$50, 2, FALSE), "")</f>
        <v/>
      </c>
      <c r="AA96" s="401"/>
    </row>
    <row r="97" spans="1:27" ht="33.950000000000003" customHeight="1">
      <c r="A97" s="232"/>
      <c r="B97" s="402">
        <f t="shared" si="0"/>
        <v>59</v>
      </c>
      <c r="C97" s="649"/>
      <c r="D97" s="650"/>
      <c r="E97" s="650"/>
      <c r="F97" s="650"/>
      <c r="G97" s="650"/>
      <c r="H97" s="650"/>
      <c r="I97" s="650"/>
      <c r="J97" s="650"/>
      <c r="K97" s="650"/>
      <c r="L97" s="651"/>
      <c r="M97" s="669"/>
      <c r="N97" s="669"/>
      <c r="O97" s="669"/>
      <c r="P97" s="669"/>
      <c r="Q97" s="669"/>
      <c r="R97" s="645"/>
      <c r="S97" s="646"/>
      <c r="T97" s="646"/>
      <c r="U97" s="646"/>
      <c r="V97" s="647"/>
      <c r="W97" s="21"/>
      <c r="X97" s="1"/>
      <c r="Y97" s="2"/>
      <c r="Z97" s="400" t="str">
        <f>IFERROR(VLOOKUP(Y97, 【参考】数式用!$A$2:$B$50, 2, FALSE), "")</f>
        <v/>
      </c>
      <c r="AA97" s="401"/>
    </row>
    <row r="98" spans="1:27" ht="33.950000000000003" customHeight="1">
      <c r="A98" s="232"/>
      <c r="B98" s="402">
        <f t="shared" si="0"/>
        <v>60</v>
      </c>
      <c r="C98" s="649"/>
      <c r="D98" s="650"/>
      <c r="E98" s="650"/>
      <c r="F98" s="650"/>
      <c r="G98" s="650"/>
      <c r="H98" s="650"/>
      <c r="I98" s="650"/>
      <c r="J98" s="650"/>
      <c r="K98" s="650"/>
      <c r="L98" s="651"/>
      <c r="M98" s="669"/>
      <c r="N98" s="669"/>
      <c r="O98" s="669"/>
      <c r="P98" s="669"/>
      <c r="Q98" s="669"/>
      <c r="R98" s="645"/>
      <c r="S98" s="646"/>
      <c r="T98" s="646"/>
      <c r="U98" s="646"/>
      <c r="V98" s="647"/>
      <c r="W98" s="21"/>
      <c r="X98" s="1"/>
      <c r="Y98" s="2"/>
      <c r="Z98" s="400" t="str">
        <f>IFERROR(VLOOKUP(Y98, 【参考】数式用!$A$2:$B$50, 2, FALSE), "")</f>
        <v/>
      </c>
      <c r="AA98" s="401"/>
    </row>
    <row r="99" spans="1:27" ht="33.950000000000003" customHeight="1">
      <c r="A99" s="232"/>
      <c r="B99" s="402">
        <f t="shared" si="0"/>
        <v>61</v>
      </c>
      <c r="C99" s="649"/>
      <c r="D99" s="650"/>
      <c r="E99" s="650"/>
      <c r="F99" s="650"/>
      <c r="G99" s="650"/>
      <c r="H99" s="650"/>
      <c r="I99" s="650"/>
      <c r="J99" s="650"/>
      <c r="K99" s="650"/>
      <c r="L99" s="651"/>
      <c r="M99" s="669"/>
      <c r="N99" s="669"/>
      <c r="O99" s="669"/>
      <c r="P99" s="669"/>
      <c r="Q99" s="669"/>
      <c r="R99" s="645"/>
      <c r="S99" s="646"/>
      <c r="T99" s="646"/>
      <c r="U99" s="646"/>
      <c r="V99" s="647"/>
      <c r="W99" s="21"/>
      <c r="X99" s="1"/>
      <c r="Y99" s="2"/>
      <c r="Z99" s="400" t="str">
        <f>IFERROR(VLOOKUP(Y99, 【参考】数式用!$A$2:$B$50, 2, FALSE), "")</f>
        <v/>
      </c>
      <c r="AA99" s="401"/>
    </row>
    <row r="100" spans="1:27" ht="33.950000000000003" customHeight="1">
      <c r="A100" s="232"/>
      <c r="B100" s="402">
        <f t="shared" si="0"/>
        <v>62</v>
      </c>
      <c r="C100" s="649"/>
      <c r="D100" s="650"/>
      <c r="E100" s="650"/>
      <c r="F100" s="650"/>
      <c r="G100" s="650"/>
      <c r="H100" s="650"/>
      <c r="I100" s="650"/>
      <c r="J100" s="650"/>
      <c r="K100" s="650"/>
      <c r="L100" s="651"/>
      <c r="M100" s="669"/>
      <c r="N100" s="669"/>
      <c r="O100" s="669"/>
      <c r="P100" s="669"/>
      <c r="Q100" s="669"/>
      <c r="R100" s="645"/>
      <c r="S100" s="646"/>
      <c r="T100" s="646"/>
      <c r="U100" s="646"/>
      <c r="V100" s="647"/>
      <c r="W100" s="21"/>
      <c r="X100" s="1"/>
      <c r="Y100" s="2"/>
      <c r="Z100" s="400" t="str">
        <f>IFERROR(VLOOKUP(Y100, 【参考】数式用!$A$2:$B$50, 2, FALSE), "")</f>
        <v/>
      </c>
      <c r="AA100" s="401"/>
    </row>
    <row r="101" spans="1:27" ht="33.950000000000003" customHeight="1">
      <c r="A101" s="232"/>
      <c r="B101" s="402">
        <f t="shared" si="0"/>
        <v>63</v>
      </c>
      <c r="C101" s="649"/>
      <c r="D101" s="650"/>
      <c r="E101" s="650"/>
      <c r="F101" s="650"/>
      <c r="G101" s="650"/>
      <c r="H101" s="650"/>
      <c r="I101" s="650"/>
      <c r="J101" s="650"/>
      <c r="K101" s="650"/>
      <c r="L101" s="651"/>
      <c r="M101" s="669"/>
      <c r="N101" s="669"/>
      <c r="O101" s="669"/>
      <c r="P101" s="669"/>
      <c r="Q101" s="669"/>
      <c r="R101" s="645"/>
      <c r="S101" s="646"/>
      <c r="T101" s="646"/>
      <c r="U101" s="646"/>
      <c r="V101" s="647"/>
      <c r="W101" s="21"/>
      <c r="X101" s="1"/>
      <c r="Y101" s="2"/>
      <c r="Z101" s="400" t="str">
        <f>IFERROR(VLOOKUP(Y101, 【参考】数式用!$A$2:$B$50, 2, FALSE), "")</f>
        <v/>
      </c>
      <c r="AA101" s="401"/>
    </row>
    <row r="102" spans="1:27" ht="33.950000000000003" customHeight="1">
      <c r="A102" s="232"/>
      <c r="B102" s="402">
        <f t="shared" si="0"/>
        <v>64</v>
      </c>
      <c r="C102" s="649"/>
      <c r="D102" s="650"/>
      <c r="E102" s="650"/>
      <c r="F102" s="650"/>
      <c r="G102" s="650"/>
      <c r="H102" s="650"/>
      <c r="I102" s="650"/>
      <c r="J102" s="650"/>
      <c r="K102" s="650"/>
      <c r="L102" s="651"/>
      <c r="M102" s="669"/>
      <c r="N102" s="669"/>
      <c r="O102" s="669"/>
      <c r="P102" s="669"/>
      <c r="Q102" s="669"/>
      <c r="R102" s="645"/>
      <c r="S102" s="646"/>
      <c r="T102" s="646"/>
      <c r="U102" s="646"/>
      <c r="V102" s="647"/>
      <c r="W102" s="21"/>
      <c r="X102" s="1"/>
      <c r="Y102" s="2"/>
      <c r="Z102" s="400" t="str">
        <f>IFERROR(VLOOKUP(Y102, 【参考】数式用!$A$2:$B$50, 2, FALSE), "")</f>
        <v/>
      </c>
      <c r="AA102" s="401"/>
    </row>
    <row r="103" spans="1:27" ht="33.950000000000003" customHeight="1">
      <c r="A103" s="232"/>
      <c r="B103" s="402">
        <f t="shared" si="0"/>
        <v>65</v>
      </c>
      <c r="C103" s="649"/>
      <c r="D103" s="650"/>
      <c r="E103" s="650"/>
      <c r="F103" s="650"/>
      <c r="G103" s="650"/>
      <c r="H103" s="650"/>
      <c r="I103" s="650"/>
      <c r="J103" s="650"/>
      <c r="K103" s="650"/>
      <c r="L103" s="651"/>
      <c r="M103" s="669"/>
      <c r="N103" s="669"/>
      <c r="O103" s="669"/>
      <c r="P103" s="669"/>
      <c r="Q103" s="669"/>
      <c r="R103" s="645"/>
      <c r="S103" s="646"/>
      <c r="T103" s="646"/>
      <c r="U103" s="646"/>
      <c r="V103" s="647"/>
      <c r="W103" s="21"/>
      <c r="X103" s="1"/>
      <c r="Y103" s="2"/>
      <c r="Z103" s="400" t="str">
        <f>IFERROR(VLOOKUP(Y103, 【参考】数式用!$A$2:$B$50, 2, FALSE), "")</f>
        <v/>
      </c>
      <c r="AA103" s="401"/>
    </row>
    <row r="104" spans="1:27" ht="33.950000000000003" customHeight="1">
      <c r="A104" s="232"/>
      <c r="B104" s="402">
        <f t="shared" si="0"/>
        <v>66</v>
      </c>
      <c r="C104" s="649"/>
      <c r="D104" s="650"/>
      <c r="E104" s="650"/>
      <c r="F104" s="650"/>
      <c r="G104" s="650"/>
      <c r="H104" s="650"/>
      <c r="I104" s="650"/>
      <c r="J104" s="650"/>
      <c r="K104" s="650"/>
      <c r="L104" s="651"/>
      <c r="M104" s="669"/>
      <c r="N104" s="669"/>
      <c r="O104" s="669"/>
      <c r="P104" s="669"/>
      <c r="Q104" s="669"/>
      <c r="R104" s="645"/>
      <c r="S104" s="646"/>
      <c r="T104" s="646"/>
      <c r="U104" s="646"/>
      <c r="V104" s="647"/>
      <c r="W104" s="21"/>
      <c r="X104" s="1"/>
      <c r="Y104" s="2"/>
      <c r="Z104" s="400" t="str">
        <f>IFERROR(VLOOKUP(Y104, 【参考】数式用!$A$2:$B$50, 2, FALSE), "")</f>
        <v/>
      </c>
      <c r="AA104" s="401"/>
    </row>
    <row r="105" spans="1:27" ht="33.950000000000003" customHeight="1">
      <c r="A105" s="232"/>
      <c r="B105" s="402">
        <f t="shared" ref="B105:B168" si="1">B104+1</f>
        <v>67</v>
      </c>
      <c r="C105" s="649"/>
      <c r="D105" s="650"/>
      <c r="E105" s="650"/>
      <c r="F105" s="650"/>
      <c r="G105" s="650"/>
      <c r="H105" s="650"/>
      <c r="I105" s="650"/>
      <c r="J105" s="650"/>
      <c r="K105" s="650"/>
      <c r="L105" s="651"/>
      <c r="M105" s="669"/>
      <c r="N105" s="669"/>
      <c r="O105" s="669"/>
      <c r="P105" s="669"/>
      <c r="Q105" s="669"/>
      <c r="R105" s="645"/>
      <c r="S105" s="646"/>
      <c r="T105" s="646"/>
      <c r="U105" s="646"/>
      <c r="V105" s="647"/>
      <c r="W105" s="21"/>
      <c r="X105" s="1"/>
      <c r="Y105" s="2"/>
      <c r="Z105" s="400" t="str">
        <f>IFERROR(VLOOKUP(Y105, 【参考】数式用!$A$2:$B$50, 2, FALSE), "")</f>
        <v/>
      </c>
      <c r="AA105" s="401"/>
    </row>
    <row r="106" spans="1:27" ht="33.950000000000003" customHeight="1">
      <c r="A106" s="232"/>
      <c r="B106" s="402">
        <f t="shared" si="1"/>
        <v>68</v>
      </c>
      <c r="C106" s="649"/>
      <c r="D106" s="650"/>
      <c r="E106" s="650"/>
      <c r="F106" s="650"/>
      <c r="G106" s="650"/>
      <c r="H106" s="650"/>
      <c r="I106" s="650"/>
      <c r="J106" s="650"/>
      <c r="K106" s="650"/>
      <c r="L106" s="651"/>
      <c r="M106" s="669"/>
      <c r="N106" s="669"/>
      <c r="O106" s="669"/>
      <c r="P106" s="669"/>
      <c r="Q106" s="669"/>
      <c r="R106" s="645"/>
      <c r="S106" s="646"/>
      <c r="T106" s="646"/>
      <c r="U106" s="646"/>
      <c r="V106" s="647"/>
      <c r="W106" s="21"/>
      <c r="X106" s="1"/>
      <c r="Y106" s="2"/>
      <c r="Z106" s="400" t="str">
        <f>IFERROR(VLOOKUP(Y106, 【参考】数式用!$A$2:$B$50, 2, FALSE), "")</f>
        <v/>
      </c>
      <c r="AA106" s="401"/>
    </row>
    <row r="107" spans="1:27" ht="33.950000000000003" customHeight="1">
      <c r="A107" s="232"/>
      <c r="B107" s="402">
        <f t="shared" si="1"/>
        <v>69</v>
      </c>
      <c r="C107" s="649"/>
      <c r="D107" s="650"/>
      <c r="E107" s="650"/>
      <c r="F107" s="650"/>
      <c r="G107" s="650"/>
      <c r="H107" s="650"/>
      <c r="I107" s="650"/>
      <c r="J107" s="650"/>
      <c r="K107" s="650"/>
      <c r="L107" s="651"/>
      <c r="M107" s="669"/>
      <c r="N107" s="669"/>
      <c r="O107" s="669"/>
      <c r="P107" s="669"/>
      <c r="Q107" s="669"/>
      <c r="R107" s="645"/>
      <c r="S107" s="646"/>
      <c r="T107" s="646"/>
      <c r="U107" s="646"/>
      <c r="V107" s="647"/>
      <c r="W107" s="21"/>
      <c r="X107" s="1"/>
      <c r="Y107" s="2"/>
      <c r="Z107" s="400" t="str">
        <f>IFERROR(VLOOKUP(Y107, 【参考】数式用!$A$2:$B$50, 2, FALSE), "")</f>
        <v/>
      </c>
      <c r="AA107" s="401"/>
    </row>
    <row r="108" spans="1:27" ht="33.950000000000003" customHeight="1">
      <c r="A108" s="232"/>
      <c r="B108" s="402">
        <f t="shared" si="1"/>
        <v>70</v>
      </c>
      <c r="C108" s="649"/>
      <c r="D108" s="650"/>
      <c r="E108" s="650"/>
      <c r="F108" s="650"/>
      <c r="G108" s="650"/>
      <c r="H108" s="650"/>
      <c r="I108" s="650"/>
      <c r="J108" s="650"/>
      <c r="K108" s="650"/>
      <c r="L108" s="651"/>
      <c r="M108" s="669"/>
      <c r="N108" s="669"/>
      <c r="O108" s="669"/>
      <c r="P108" s="669"/>
      <c r="Q108" s="669"/>
      <c r="R108" s="645"/>
      <c r="S108" s="646"/>
      <c r="T108" s="646"/>
      <c r="U108" s="646"/>
      <c r="V108" s="647"/>
      <c r="W108" s="21"/>
      <c r="X108" s="1"/>
      <c r="Y108" s="2"/>
      <c r="Z108" s="400" t="str">
        <f>IFERROR(VLOOKUP(Y108, 【参考】数式用!$A$2:$B$50, 2, FALSE), "")</f>
        <v/>
      </c>
      <c r="AA108" s="401"/>
    </row>
    <row r="109" spans="1:27" ht="33.950000000000003" customHeight="1">
      <c r="A109" s="232"/>
      <c r="B109" s="402">
        <f t="shared" si="1"/>
        <v>71</v>
      </c>
      <c r="C109" s="649"/>
      <c r="D109" s="650"/>
      <c r="E109" s="650"/>
      <c r="F109" s="650"/>
      <c r="G109" s="650"/>
      <c r="H109" s="650"/>
      <c r="I109" s="650"/>
      <c r="J109" s="650"/>
      <c r="K109" s="650"/>
      <c r="L109" s="651"/>
      <c r="M109" s="669"/>
      <c r="N109" s="669"/>
      <c r="O109" s="669"/>
      <c r="P109" s="669"/>
      <c r="Q109" s="669"/>
      <c r="R109" s="645"/>
      <c r="S109" s="646"/>
      <c r="T109" s="646"/>
      <c r="U109" s="646"/>
      <c r="V109" s="647"/>
      <c r="W109" s="21"/>
      <c r="X109" s="1"/>
      <c r="Y109" s="2"/>
      <c r="Z109" s="400" t="str">
        <f>IFERROR(VLOOKUP(Y109, 【参考】数式用!$A$2:$B$50, 2, FALSE), "")</f>
        <v/>
      </c>
      <c r="AA109" s="401"/>
    </row>
    <row r="110" spans="1:27" ht="33.950000000000003" customHeight="1">
      <c r="A110" s="232"/>
      <c r="B110" s="402">
        <f t="shared" si="1"/>
        <v>72</v>
      </c>
      <c r="C110" s="649"/>
      <c r="D110" s="650"/>
      <c r="E110" s="650"/>
      <c r="F110" s="650"/>
      <c r="G110" s="650"/>
      <c r="H110" s="650"/>
      <c r="I110" s="650"/>
      <c r="J110" s="650"/>
      <c r="K110" s="650"/>
      <c r="L110" s="651"/>
      <c r="M110" s="669"/>
      <c r="N110" s="669"/>
      <c r="O110" s="669"/>
      <c r="P110" s="669"/>
      <c r="Q110" s="669"/>
      <c r="R110" s="645"/>
      <c r="S110" s="646"/>
      <c r="T110" s="646"/>
      <c r="U110" s="646"/>
      <c r="V110" s="647"/>
      <c r="W110" s="21"/>
      <c r="X110" s="1"/>
      <c r="Y110" s="2"/>
      <c r="Z110" s="400" t="str">
        <f>IFERROR(VLOOKUP(Y110, 【参考】数式用!$A$2:$B$50, 2, FALSE), "")</f>
        <v/>
      </c>
      <c r="AA110" s="401"/>
    </row>
    <row r="111" spans="1:27" ht="33.950000000000003" customHeight="1">
      <c r="A111" s="232"/>
      <c r="B111" s="402">
        <f t="shared" si="1"/>
        <v>73</v>
      </c>
      <c r="C111" s="649"/>
      <c r="D111" s="650"/>
      <c r="E111" s="650"/>
      <c r="F111" s="650"/>
      <c r="G111" s="650"/>
      <c r="H111" s="650"/>
      <c r="I111" s="650"/>
      <c r="J111" s="650"/>
      <c r="K111" s="650"/>
      <c r="L111" s="651"/>
      <c r="M111" s="669"/>
      <c r="N111" s="669"/>
      <c r="O111" s="669"/>
      <c r="P111" s="669"/>
      <c r="Q111" s="669"/>
      <c r="R111" s="645"/>
      <c r="S111" s="646"/>
      <c r="T111" s="646"/>
      <c r="U111" s="646"/>
      <c r="V111" s="647"/>
      <c r="W111" s="21"/>
      <c r="X111" s="1"/>
      <c r="Y111" s="2"/>
      <c r="Z111" s="400" t="str">
        <f>IFERROR(VLOOKUP(Y111, 【参考】数式用!$A$2:$B$50, 2, FALSE), "")</f>
        <v/>
      </c>
      <c r="AA111" s="401"/>
    </row>
    <row r="112" spans="1:27" ht="33.950000000000003" customHeight="1">
      <c r="A112" s="232"/>
      <c r="B112" s="402">
        <f t="shared" si="1"/>
        <v>74</v>
      </c>
      <c r="C112" s="649"/>
      <c r="D112" s="650"/>
      <c r="E112" s="650"/>
      <c r="F112" s="650"/>
      <c r="G112" s="650"/>
      <c r="H112" s="650"/>
      <c r="I112" s="650"/>
      <c r="J112" s="650"/>
      <c r="K112" s="650"/>
      <c r="L112" s="651"/>
      <c r="M112" s="669"/>
      <c r="N112" s="669"/>
      <c r="O112" s="669"/>
      <c r="P112" s="669"/>
      <c r="Q112" s="669"/>
      <c r="R112" s="645"/>
      <c r="S112" s="646"/>
      <c r="T112" s="646"/>
      <c r="U112" s="646"/>
      <c r="V112" s="647"/>
      <c r="W112" s="21"/>
      <c r="X112" s="1"/>
      <c r="Y112" s="2"/>
      <c r="Z112" s="400" t="str">
        <f>IFERROR(VLOOKUP(Y112, 【参考】数式用!$A$2:$B$50, 2, FALSE), "")</f>
        <v/>
      </c>
      <c r="AA112" s="401"/>
    </row>
    <row r="113" spans="1:27" ht="33.950000000000003" customHeight="1">
      <c r="A113" s="232"/>
      <c r="B113" s="402">
        <f t="shared" si="1"/>
        <v>75</v>
      </c>
      <c r="C113" s="649"/>
      <c r="D113" s="650"/>
      <c r="E113" s="650"/>
      <c r="F113" s="650"/>
      <c r="G113" s="650"/>
      <c r="H113" s="650"/>
      <c r="I113" s="650"/>
      <c r="J113" s="650"/>
      <c r="K113" s="650"/>
      <c r="L113" s="651"/>
      <c r="M113" s="669"/>
      <c r="N113" s="669"/>
      <c r="O113" s="669"/>
      <c r="P113" s="669"/>
      <c r="Q113" s="669"/>
      <c r="R113" s="645"/>
      <c r="S113" s="646"/>
      <c r="T113" s="646"/>
      <c r="U113" s="646"/>
      <c r="V113" s="647"/>
      <c r="W113" s="21"/>
      <c r="X113" s="1"/>
      <c r="Y113" s="2"/>
      <c r="Z113" s="400" t="str">
        <f>IFERROR(VLOOKUP(Y113, 【参考】数式用!$A$2:$B$50, 2, FALSE), "")</f>
        <v/>
      </c>
      <c r="AA113" s="401"/>
    </row>
    <row r="114" spans="1:27" ht="33.950000000000003" customHeight="1">
      <c r="A114" s="232"/>
      <c r="B114" s="402">
        <f t="shared" si="1"/>
        <v>76</v>
      </c>
      <c r="C114" s="649"/>
      <c r="D114" s="650"/>
      <c r="E114" s="650"/>
      <c r="F114" s="650"/>
      <c r="G114" s="650"/>
      <c r="H114" s="650"/>
      <c r="I114" s="650"/>
      <c r="J114" s="650"/>
      <c r="K114" s="650"/>
      <c r="L114" s="651"/>
      <c r="M114" s="669"/>
      <c r="N114" s="669"/>
      <c r="O114" s="669"/>
      <c r="P114" s="669"/>
      <c r="Q114" s="669"/>
      <c r="R114" s="645"/>
      <c r="S114" s="646"/>
      <c r="T114" s="646"/>
      <c r="U114" s="646"/>
      <c r="V114" s="647"/>
      <c r="W114" s="21"/>
      <c r="X114" s="1"/>
      <c r="Y114" s="2"/>
      <c r="Z114" s="400" t="str">
        <f>IFERROR(VLOOKUP(Y114, 【参考】数式用!$A$2:$B$50, 2, FALSE), "")</f>
        <v/>
      </c>
      <c r="AA114" s="401"/>
    </row>
    <row r="115" spans="1:27" ht="33.950000000000003" customHeight="1">
      <c r="A115" s="232"/>
      <c r="B115" s="402">
        <f t="shared" si="1"/>
        <v>77</v>
      </c>
      <c r="C115" s="649"/>
      <c r="D115" s="650"/>
      <c r="E115" s="650"/>
      <c r="F115" s="650"/>
      <c r="G115" s="650"/>
      <c r="H115" s="650"/>
      <c r="I115" s="650"/>
      <c r="J115" s="650"/>
      <c r="K115" s="650"/>
      <c r="L115" s="651"/>
      <c r="M115" s="669"/>
      <c r="N115" s="669"/>
      <c r="O115" s="669"/>
      <c r="P115" s="669"/>
      <c r="Q115" s="669"/>
      <c r="R115" s="645"/>
      <c r="S115" s="646"/>
      <c r="T115" s="646"/>
      <c r="U115" s="646"/>
      <c r="V115" s="647"/>
      <c r="W115" s="21"/>
      <c r="X115" s="1"/>
      <c r="Y115" s="2"/>
      <c r="Z115" s="400" t="str">
        <f>IFERROR(VLOOKUP(Y115, 【参考】数式用!$A$2:$B$50, 2, FALSE), "")</f>
        <v/>
      </c>
      <c r="AA115" s="401"/>
    </row>
    <row r="116" spans="1:27" ht="33.950000000000003" customHeight="1">
      <c r="A116" s="232"/>
      <c r="B116" s="402">
        <f t="shared" si="1"/>
        <v>78</v>
      </c>
      <c r="C116" s="649"/>
      <c r="D116" s="650"/>
      <c r="E116" s="650"/>
      <c r="F116" s="650"/>
      <c r="G116" s="650"/>
      <c r="H116" s="650"/>
      <c r="I116" s="650"/>
      <c r="J116" s="650"/>
      <c r="K116" s="650"/>
      <c r="L116" s="651"/>
      <c r="M116" s="669"/>
      <c r="N116" s="669"/>
      <c r="O116" s="669"/>
      <c r="P116" s="669"/>
      <c r="Q116" s="669"/>
      <c r="R116" s="645"/>
      <c r="S116" s="646"/>
      <c r="T116" s="646"/>
      <c r="U116" s="646"/>
      <c r="V116" s="647"/>
      <c r="W116" s="21"/>
      <c r="X116" s="1"/>
      <c r="Y116" s="2"/>
      <c r="Z116" s="400" t="str">
        <f>IFERROR(VLOOKUP(Y116, 【参考】数式用!$A$2:$B$50, 2, FALSE), "")</f>
        <v/>
      </c>
      <c r="AA116" s="401"/>
    </row>
    <row r="117" spans="1:27" ht="33.950000000000003" customHeight="1">
      <c r="A117" s="232"/>
      <c r="B117" s="402">
        <f t="shared" si="1"/>
        <v>79</v>
      </c>
      <c r="C117" s="649"/>
      <c r="D117" s="650"/>
      <c r="E117" s="650"/>
      <c r="F117" s="650"/>
      <c r="G117" s="650"/>
      <c r="H117" s="650"/>
      <c r="I117" s="650"/>
      <c r="J117" s="650"/>
      <c r="K117" s="650"/>
      <c r="L117" s="651"/>
      <c r="M117" s="669"/>
      <c r="N117" s="669"/>
      <c r="O117" s="669"/>
      <c r="P117" s="669"/>
      <c r="Q117" s="669"/>
      <c r="R117" s="645"/>
      <c r="S117" s="646"/>
      <c r="T117" s="646"/>
      <c r="U117" s="646"/>
      <c r="V117" s="647"/>
      <c r="W117" s="21"/>
      <c r="X117" s="1"/>
      <c r="Y117" s="2"/>
      <c r="Z117" s="400" t="str">
        <f>IFERROR(VLOOKUP(Y117, 【参考】数式用!$A$2:$B$50, 2, FALSE), "")</f>
        <v/>
      </c>
      <c r="AA117" s="401"/>
    </row>
    <row r="118" spans="1:27" ht="33.950000000000003" customHeight="1">
      <c r="A118" s="232"/>
      <c r="B118" s="402">
        <f t="shared" si="1"/>
        <v>80</v>
      </c>
      <c r="C118" s="649"/>
      <c r="D118" s="650"/>
      <c r="E118" s="650"/>
      <c r="F118" s="650"/>
      <c r="G118" s="650"/>
      <c r="H118" s="650"/>
      <c r="I118" s="650"/>
      <c r="J118" s="650"/>
      <c r="K118" s="650"/>
      <c r="L118" s="651"/>
      <c r="M118" s="669"/>
      <c r="N118" s="669"/>
      <c r="O118" s="669"/>
      <c r="P118" s="669"/>
      <c r="Q118" s="669"/>
      <c r="R118" s="645"/>
      <c r="S118" s="646"/>
      <c r="T118" s="646"/>
      <c r="U118" s="646"/>
      <c r="V118" s="647"/>
      <c r="W118" s="21"/>
      <c r="X118" s="1"/>
      <c r="Y118" s="2"/>
      <c r="Z118" s="400" t="str">
        <f>IFERROR(VLOOKUP(Y118, 【参考】数式用!$A$2:$B$50, 2, FALSE), "")</f>
        <v/>
      </c>
      <c r="AA118" s="401"/>
    </row>
    <row r="119" spans="1:27" ht="33.950000000000003" customHeight="1">
      <c r="A119" s="232"/>
      <c r="B119" s="402">
        <f t="shared" si="1"/>
        <v>81</v>
      </c>
      <c r="C119" s="649"/>
      <c r="D119" s="650"/>
      <c r="E119" s="650"/>
      <c r="F119" s="650"/>
      <c r="G119" s="650"/>
      <c r="H119" s="650"/>
      <c r="I119" s="650"/>
      <c r="J119" s="650"/>
      <c r="K119" s="650"/>
      <c r="L119" s="651"/>
      <c r="M119" s="669"/>
      <c r="N119" s="669"/>
      <c r="O119" s="669"/>
      <c r="P119" s="669"/>
      <c r="Q119" s="669"/>
      <c r="R119" s="645"/>
      <c r="S119" s="646"/>
      <c r="T119" s="646"/>
      <c r="U119" s="646"/>
      <c r="V119" s="647"/>
      <c r="W119" s="21"/>
      <c r="X119" s="1"/>
      <c r="Y119" s="2"/>
      <c r="Z119" s="400" t="str">
        <f>IFERROR(VLOOKUP(Y119, 【参考】数式用!$A$2:$B$50, 2, FALSE), "")</f>
        <v/>
      </c>
      <c r="AA119" s="401"/>
    </row>
    <row r="120" spans="1:27" ht="33.950000000000003" customHeight="1">
      <c r="A120" s="232"/>
      <c r="B120" s="402">
        <f t="shared" si="1"/>
        <v>82</v>
      </c>
      <c r="C120" s="649"/>
      <c r="D120" s="650"/>
      <c r="E120" s="650"/>
      <c r="F120" s="650"/>
      <c r="G120" s="650"/>
      <c r="H120" s="650"/>
      <c r="I120" s="650"/>
      <c r="J120" s="650"/>
      <c r="K120" s="650"/>
      <c r="L120" s="651"/>
      <c r="M120" s="669"/>
      <c r="N120" s="669"/>
      <c r="O120" s="669"/>
      <c r="P120" s="669"/>
      <c r="Q120" s="669"/>
      <c r="R120" s="645"/>
      <c r="S120" s="646"/>
      <c r="T120" s="646"/>
      <c r="U120" s="646"/>
      <c r="V120" s="647"/>
      <c r="W120" s="21"/>
      <c r="X120" s="1"/>
      <c r="Y120" s="2"/>
      <c r="Z120" s="400" t="str">
        <f>IFERROR(VLOOKUP(Y120, 【参考】数式用!$A$2:$B$50, 2, FALSE), "")</f>
        <v/>
      </c>
      <c r="AA120" s="401"/>
    </row>
    <row r="121" spans="1:27" ht="33.950000000000003" customHeight="1">
      <c r="A121" s="232"/>
      <c r="B121" s="402">
        <f t="shared" si="1"/>
        <v>83</v>
      </c>
      <c r="C121" s="649"/>
      <c r="D121" s="650"/>
      <c r="E121" s="650"/>
      <c r="F121" s="650"/>
      <c r="G121" s="650"/>
      <c r="H121" s="650"/>
      <c r="I121" s="650"/>
      <c r="J121" s="650"/>
      <c r="K121" s="650"/>
      <c r="L121" s="651"/>
      <c r="M121" s="669"/>
      <c r="N121" s="669"/>
      <c r="O121" s="669"/>
      <c r="P121" s="669"/>
      <c r="Q121" s="669"/>
      <c r="R121" s="645"/>
      <c r="S121" s="646"/>
      <c r="T121" s="646"/>
      <c r="U121" s="646"/>
      <c r="V121" s="647"/>
      <c r="W121" s="21"/>
      <c r="X121" s="1"/>
      <c r="Y121" s="2"/>
      <c r="Z121" s="400" t="str">
        <f>IFERROR(VLOOKUP(Y121, 【参考】数式用!$A$2:$B$50, 2, FALSE), "")</f>
        <v/>
      </c>
      <c r="AA121" s="401"/>
    </row>
    <row r="122" spans="1:27" ht="33.950000000000003" customHeight="1">
      <c r="A122" s="232"/>
      <c r="B122" s="402">
        <f t="shared" si="1"/>
        <v>84</v>
      </c>
      <c r="C122" s="649"/>
      <c r="D122" s="650"/>
      <c r="E122" s="650"/>
      <c r="F122" s="650"/>
      <c r="G122" s="650"/>
      <c r="H122" s="650"/>
      <c r="I122" s="650"/>
      <c r="J122" s="650"/>
      <c r="K122" s="650"/>
      <c r="L122" s="651"/>
      <c r="M122" s="669"/>
      <c r="N122" s="669"/>
      <c r="O122" s="669"/>
      <c r="P122" s="669"/>
      <c r="Q122" s="669"/>
      <c r="R122" s="645"/>
      <c r="S122" s="646"/>
      <c r="T122" s="646"/>
      <c r="U122" s="646"/>
      <c r="V122" s="647"/>
      <c r="W122" s="21"/>
      <c r="X122" s="1"/>
      <c r="Y122" s="2"/>
      <c r="Z122" s="400" t="str">
        <f>IFERROR(VLOOKUP(Y122, 【参考】数式用!$A$2:$B$50, 2, FALSE), "")</f>
        <v/>
      </c>
      <c r="AA122" s="401"/>
    </row>
    <row r="123" spans="1:27" ht="33.950000000000003" customHeight="1">
      <c r="A123" s="232"/>
      <c r="B123" s="402">
        <f t="shared" si="1"/>
        <v>85</v>
      </c>
      <c r="C123" s="649"/>
      <c r="D123" s="650"/>
      <c r="E123" s="650"/>
      <c r="F123" s="650"/>
      <c r="G123" s="650"/>
      <c r="H123" s="650"/>
      <c r="I123" s="650"/>
      <c r="J123" s="650"/>
      <c r="K123" s="650"/>
      <c r="L123" s="651"/>
      <c r="M123" s="669"/>
      <c r="N123" s="669"/>
      <c r="O123" s="669"/>
      <c r="P123" s="669"/>
      <c r="Q123" s="669"/>
      <c r="R123" s="645"/>
      <c r="S123" s="646"/>
      <c r="T123" s="646"/>
      <c r="U123" s="646"/>
      <c r="V123" s="647"/>
      <c r="W123" s="21"/>
      <c r="X123" s="1"/>
      <c r="Y123" s="2"/>
      <c r="Z123" s="400" t="str">
        <f>IFERROR(VLOOKUP(Y123, 【参考】数式用!$A$2:$B$50, 2, FALSE), "")</f>
        <v/>
      </c>
      <c r="AA123" s="401"/>
    </row>
    <row r="124" spans="1:27" ht="33.950000000000003" customHeight="1">
      <c r="A124" s="232"/>
      <c r="B124" s="402">
        <f t="shared" si="1"/>
        <v>86</v>
      </c>
      <c r="C124" s="649"/>
      <c r="D124" s="650"/>
      <c r="E124" s="650"/>
      <c r="F124" s="650"/>
      <c r="G124" s="650"/>
      <c r="H124" s="650"/>
      <c r="I124" s="650"/>
      <c r="J124" s="650"/>
      <c r="K124" s="650"/>
      <c r="L124" s="651"/>
      <c r="M124" s="669"/>
      <c r="N124" s="669"/>
      <c r="O124" s="669"/>
      <c r="P124" s="669"/>
      <c r="Q124" s="669"/>
      <c r="R124" s="645"/>
      <c r="S124" s="646"/>
      <c r="T124" s="646"/>
      <c r="U124" s="646"/>
      <c r="V124" s="647"/>
      <c r="W124" s="21"/>
      <c r="X124" s="1"/>
      <c r="Y124" s="2"/>
      <c r="Z124" s="400" t="str">
        <f>IFERROR(VLOOKUP(Y124, 【参考】数式用!$A$2:$B$50, 2, FALSE), "")</f>
        <v/>
      </c>
      <c r="AA124" s="401"/>
    </row>
    <row r="125" spans="1:27" ht="33.950000000000003" customHeight="1">
      <c r="A125" s="232"/>
      <c r="B125" s="402">
        <f t="shared" si="1"/>
        <v>87</v>
      </c>
      <c r="C125" s="649"/>
      <c r="D125" s="650"/>
      <c r="E125" s="650"/>
      <c r="F125" s="650"/>
      <c r="G125" s="650"/>
      <c r="H125" s="650"/>
      <c r="I125" s="650"/>
      <c r="J125" s="650"/>
      <c r="K125" s="650"/>
      <c r="L125" s="651"/>
      <c r="M125" s="669"/>
      <c r="N125" s="669"/>
      <c r="O125" s="669"/>
      <c r="P125" s="669"/>
      <c r="Q125" s="669"/>
      <c r="R125" s="645"/>
      <c r="S125" s="646"/>
      <c r="T125" s="646"/>
      <c r="U125" s="646"/>
      <c r="V125" s="647"/>
      <c r="W125" s="21"/>
      <c r="X125" s="1"/>
      <c r="Y125" s="2"/>
      <c r="Z125" s="400" t="str">
        <f>IFERROR(VLOOKUP(Y125, 【参考】数式用!$A$2:$B$50, 2, FALSE), "")</f>
        <v/>
      </c>
      <c r="AA125" s="401"/>
    </row>
    <row r="126" spans="1:27" ht="33.950000000000003" customHeight="1">
      <c r="A126" s="232"/>
      <c r="B126" s="402">
        <f t="shared" si="1"/>
        <v>88</v>
      </c>
      <c r="C126" s="649"/>
      <c r="D126" s="650"/>
      <c r="E126" s="650"/>
      <c r="F126" s="650"/>
      <c r="G126" s="650"/>
      <c r="H126" s="650"/>
      <c r="I126" s="650"/>
      <c r="J126" s="650"/>
      <c r="K126" s="650"/>
      <c r="L126" s="651"/>
      <c r="M126" s="669"/>
      <c r="N126" s="669"/>
      <c r="O126" s="669"/>
      <c r="P126" s="669"/>
      <c r="Q126" s="669"/>
      <c r="R126" s="645"/>
      <c r="S126" s="646"/>
      <c r="T126" s="646"/>
      <c r="U126" s="646"/>
      <c r="V126" s="647"/>
      <c r="W126" s="21"/>
      <c r="X126" s="1"/>
      <c r="Y126" s="2"/>
      <c r="Z126" s="400" t="str">
        <f>IFERROR(VLOOKUP(Y126, 【参考】数式用!$A$2:$B$50, 2, FALSE), "")</f>
        <v/>
      </c>
      <c r="AA126" s="401"/>
    </row>
    <row r="127" spans="1:27" ht="33.950000000000003" customHeight="1">
      <c r="A127" s="232"/>
      <c r="B127" s="402">
        <f t="shared" si="1"/>
        <v>89</v>
      </c>
      <c r="C127" s="649"/>
      <c r="D127" s="650"/>
      <c r="E127" s="650"/>
      <c r="F127" s="650"/>
      <c r="G127" s="650"/>
      <c r="H127" s="650"/>
      <c r="I127" s="650"/>
      <c r="J127" s="650"/>
      <c r="K127" s="650"/>
      <c r="L127" s="651"/>
      <c r="M127" s="669"/>
      <c r="N127" s="669"/>
      <c r="O127" s="669"/>
      <c r="P127" s="669"/>
      <c r="Q127" s="669"/>
      <c r="R127" s="645"/>
      <c r="S127" s="646"/>
      <c r="T127" s="646"/>
      <c r="U127" s="646"/>
      <c r="V127" s="647"/>
      <c r="W127" s="21"/>
      <c r="X127" s="1"/>
      <c r="Y127" s="2"/>
      <c r="Z127" s="400" t="str">
        <f>IFERROR(VLOOKUP(Y127, 【参考】数式用!$A$2:$B$50, 2, FALSE), "")</f>
        <v/>
      </c>
      <c r="AA127" s="401"/>
    </row>
    <row r="128" spans="1:27" ht="33.950000000000003" customHeight="1">
      <c r="A128" s="232"/>
      <c r="B128" s="402">
        <f t="shared" si="1"/>
        <v>90</v>
      </c>
      <c r="C128" s="649"/>
      <c r="D128" s="650"/>
      <c r="E128" s="650"/>
      <c r="F128" s="650"/>
      <c r="G128" s="650"/>
      <c r="H128" s="650"/>
      <c r="I128" s="650"/>
      <c r="J128" s="650"/>
      <c r="K128" s="650"/>
      <c r="L128" s="651"/>
      <c r="M128" s="669"/>
      <c r="N128" s="669"/>
      <c r="O128" s="669"/>
      <c r="P128" s="669"/>
      <c r="Q128" s="669"/>
      <c r="R128" s="645"/>
      <c r="S128" s="646"/>
      <c r="T128" s="646"/>
      <c r="U128" s="646"/>
      <c r="V128" s="647"/>
      <c r="W128" s="21"/>
      <c r="X128" s="1"/>
      <c r="Y128" s="2"/>
      <c r="Z128" s="400" t="str">
        <f>IFERROR(VLOOKUP(Y128, 【参考】数式用!$A$2:$B$50, 2, FALSE), "")</f>
        <v/>
      </c>
      <c r="AA128" s="401"/>
    </row>
    <row r="129" spans="1:27" ht="33.950000000000003" customHeight="1">
      <c r="A129" s="232"/>
      <c r="B129" s="402">
        <f t="shared" si="1"/>
        <v>91</v>
      </c>
      <c r="C129" s="649"/>
      <c r="D129" s="650"/>
      <c r="E129" s="650"/>
      <c r="F129" s="650"/>
      <c r="G129" s="650"/>
      <c r="H129" s="650"/>
      <c r="I129" s="650"/>
      <c r="J129" s="650"/>
      <c r="K129" s="650"/>
      <c r="L129" s="651"/>
      <c r="M129" s="669"/>
      <c r="N129" s="669"/>
      <c r="O129" s="669"/>
      <c r="P129" s="669"/>
      <c r="Q129" s="669"/>
      <c r="R129" s="645"/>
      <c r="S129" s="646"/>
      <c r="T129" s="646"/>
      <c r="U129" s="646"/>
      <c r="V129" s="647"/>
      <c r="W129" s="21"/>
      <c r="X129" s="1"/>
      <c r="Y129" s="2"/>
      <c r="Z129" s="400" t="str">
        <f>IFERROR(VLOOKUP(Y129, 【参考】数式用!$A$2:$B$50, 2, FALSE), "")</f>
        <v/>
      </c>
      <c r="AA129" s="401"/>
    </row>
    <row r="130" spans="1:27" ht="33.950000000000003" customHeight="1">
      <c r="A130" s="232"/>
      <c r="B130" s="402">
        <f t="shared" si="1"/>
        <v>92</v>
      </c>
      <c r="C130" s="649"/>
      <c r="D130" s="650"/>
      <c r="E130" s="650"/>
      <c r="F130" s="650"/>
      <c r="G130" s="650"/>
      <c r="H130" s="650"/>
      <c r="I130" s="650"/>
      <c r="J130" s="650"/>
      <c r="K130" s="650"/>
      <c r="L130" s="651"/>
      <c r="M130" s="669"/>
      <c r="N130" s="669"/>
      <c r="O130" s="669"/>
      <c r="P130" s="669"/>
      <c r="Q130" s="669"/>
      <c r="R130" s="645"/>
      <c r="S130" s="646"/>
      <c r="T130" s="646"/>
      <c r="U130" s="646"/>
      <c r="V130" s="647"/>
      <c r="W130" s="21"/>
      <c r="X130" s="1"/>
      <c r="Y130" s="2"/>
      <c r="Z130" s="400" t="str">
        <f>IFERROR(VLOOKUP(Y130, 【参考】数式用!$A$2:$B$50, 2, FALSE), "")</f>
        <v/>
      </c>
      <c r="AA130" s="401"/>
    </row>
    <row r="131" spans="1:27" ht="33.950000000000003" customHeight="1">
      <c r="A131" s="232"/>
      <c r="B131" s="402">
        <f t="shared" si="1"/>
        <v>93</v>
      </c>
      <c r="C131" s="649"/>
      <c r="D131" s="650"/>
      <c r="E131" s="650"/>
      <c r="F131" s="650"/>
      <c r="G131" s="650"/>
      <c r="H131" s="650"/>
      <c r="I131" s="650"/>
      <c r="J131" s="650"/>
      <c r="K131" s="650"/>
      <c r="L131" s="651"/>
      <c r="M131" s="669"/>
      <c r="N131" s="669"/>
      <c r="O131" s="669"/>
      <c r="P131" s="669"/>
      <c r="Q131" s="669"/>
      <c r="R131" s="645"/>
      <c r="S131" s="646"/>
      <c r="T131" s="646"/>
      <c r="U131" s="646"/>
      <c r="V131" s="647"/>
      <c r="W131" s="21"/>
      <c r="X131" s="1"/>
      <c r="Y131" s="2"/>
      <c r="Z131" s="400" t="str">
        <f>IFERROR(VLOOKUP(Y131, 【参考】数式用!$A$2:$B$50, 2, FALSE), "")</f>
        <v/>
      </c>
      <c r="AA131" s="401"/>
    </row>
    <row r="132" spans="1:27" ht="33.950000000000003" customHeight="1">
      <c r="A132" s="232"/>
      <c r="B132" s="402">
        <f t="shared" si="1"/>
        <v>94</v>
      </c>
      <c r="C132" s="649"/>
      <c r="D132" s="650"/>
      <c r="E132" s="650"/>
      <c r="F132" s="650"/>
      <c r="G132" s="650"/>
      <c r="H132" s="650"/>
      <c r="I132" s="650"/>
      <c r="J132" s="650"/>
      <c r="K132" s="650"/>
      <c r="L132" s="651"/>
      <c r="M132" s="669"/>
      <c r="N132" s="669"/>
      <c r="O132" s="669"/>
      <c r="P132" s="669"/>
      <c r="Q132" s="669"/>
      <c r="R132" s="645"/>
      <c r="S132" s="646"/>
      <c r="T132" s="646"/>
      <c r="U132" s="646"/>
      <c r="V132" s="647"/>
      <c r="W132" s="21"/>
      <c r="X132" s="1"/>
      <c r="Y132" s="2"/>
      <c r="Z132" s="400" t="str">
        <f>IFERROR(VLOOKUP(Y132, 【参考】数式用!$A$2:$B$50, 2, FALSE), "")</f>
        <v/>
      </c>
      <c r="AA132" s="401"/>
    </row>
    <row r="133" spans="1:27" ht="33.950000000000003" customHeight="1">
      <c r="A133" s="232"/>
      <c r="B133" s="402">
        <f t="shared" si="1"/>
        <v>95</v>
      </c>
      <c r="C133" s="649"/>
      <c r="D133" s="650"/>
      <c r="E133" s="650"/>
      <c r="F133" s="650"/>
      <c r="G133" s="650"/>
      <c r="H133" s="650"/>
      <c r="I133" s="650"/>
      <c r="J133" s="650"/>
      <c r="K133" s="650"/>
      <c r="L133" s="651"/>
      <c r="M133" s="669"/>
      <c r="N133" s="669"/>
      <c r="O133" s="669"/>
      <c r="P133" s="669"/>
      <c r="Q133" s="669"/>
      <c r="R133" s="645"/>
      <c r="S133" s="646"/>
      <c r="T133" s="646"/>
      <c r="U133" s="646"/>
      <c r="V133" s="647"/>
      <c r="W133" s="21"/>
      <c r="X133" s="1"/>
      <c r="Y133" s="2"/>
      <c r="Z133" s="400" t="str">
        <f>IFERROR(VLOOKUP(Y133, 【参考】数式用!$A$2:$B$50, 2, FALSE), "")</f>
        <v/>
      </c>
      <c r="AA133" s="401"/>
    </row>
    <row r="134" spans="1:27" ht="33.950000000000003" customHeight="1">
      <c r="A134" s="232"/>
      <c r="B134" s="402">
        <f t="shared" si="1"/>
        <v>96</v>
      </c>
      <c r="C134" s="649"/>
      <c r="D134" s="650"/>
      <c r="E134" s="650"/>
      <c r="F134" s="650"/>
      <c r="G134" s="650"/>
      <c r="H134" s="650"/>
      <c r="I134" s="650"/>
      <c r="J134" s="650"/>
      <c r="K134" s="650"/>
      <c r="L134" s="651"/>
      <c r="M134" s="669"/>
      <c r="N134" s="669"/>
      <c r="O134" s="669"/>
      <c r="P134" s="669"/>
      <c r="Q134" s="669"/>
      <c r="R134" s="645"/>
      <c r="S134" s="646"/>
      <c r="T134" s="646"/>
      <c r="U134" s="646"/>
      <c r="V134" s="647"/>
      <c r="W134" s="21"/>
      <c r="X134" s="1"/>
      <c r="Y134" s="2"/>
      <c r="Z134" s="400" t="str">
        <f>IFERROR(VLOOKUP(Y134, 【参考】数式用!$A$2:$B$50, 2, FALSE), "")</f>
        <v/>
      </c>
      <c r="AA134" s="401"/>
    </row>
    <row r="135" spans="1:27" ht="33.950000000000003" customHeight="1">
      <c r="A135" s="232"/>
      <c r="B135" s="402">
        <f t="shared" si="1"/>
        <v>97</v>
      </c>
      <c r="C135" s="649"/>
      <c r="D135" s="650"/>
      <c r="E135" s="650"/>
      <c r="F135" s="650"/>
      <c r="G135" s="650"/>
      <c r="H135" s="650"/>
      <c r="I135" s="650"/>
      <c r="J135" s="650"/>
      <c r="K135" s="650"/>
      <c r="L135" s="651"/>
      <c r="M135" s="669"/>
      <c r="N135" s="669"/>
      <c r="O135" s="669"/>
      <c r="P135" s="669"/>
      <c r="Q135" s="669"/>
      <c r="R135" s="645"/>
      <c r="S135" s="646"/>
      <c r="T135" s="646"/>
      <c r="U135" s="646"/>
      <c r="V135" s="647"/>
      <c r="W135" s="21"/>
      <c r="X135" s="1"/>
      <c r="Y135" s="2"/>
      <c r="Z135" s="400" t="str">
        <f>IFERROR(VLOOKUP(Y135, 【参考】数式用!$A$2:$B$50, 2, FALSE), "")</f>
        <v/>
      </c>
      <c r="AA135" s="401"/>
    </row>
    <row r="136" spans="1:27" ht="33.950000000000003" customHeight="1">
      <c r="A136" s="232"/>
      <c r="B136" s="402">
        <f t="shared" si="1"/>
        <v>98</v>
      </c>
      <c r="C136" s="649"/>
      <c r="D136" s="650"/>
      <c r="E136" s="650"/>
      <c r="F136" s="650"/>
      <c r="G136" s="650"/>
      <c r="H136" s="650"/>
      <c r="I136" s="650"/>
      <c r="J136" s="650"/>
      <c r="K136" s="650"/>
      <c r="L136" s="651"/>
      <c r="M136" s="669"/>
      <c r="N136" s="669"/>
      <c r="O136" s="669"/>
      <c r="P136" s="669"/>
      <c r="Q136" s="669"/>
      <c r="R136" s="645"/>
      <c r="S136" s="646"/>
      <c r="T136" s="646"/>
      <c r="U136" s="646"/>
      <c r="V136" s="647"/>
      <c r="W136" s="21"/>
      <c r="X136" s="1"/>
      <c r="Y136" s="2"/>
      <c r="Z136" s="400" t="str">
        <f>IFERROR(VLOOKUP(Y136, 【参考】数式用!$A$2:$B$50, 2, FALSE), "")</f>
        <v/>
      </c>
      <c r="AA136" s="401"/>
    </row>
    <row r="137" spans="1:27" ht="33.950000000000003" customHeight="1">
      <c r="A137" s="232"/>
      <c r="B137" s="402">
        <f t="shared" si="1"/>
        <v>99</v>
      </c>
      <c r="C137" s="649"/>
      <c r="D137" s="650"/>
      <c r="E137" s="650"/>
      <c r="F137" s="650"/>
      <c r="G137" s="650"/>
      <c r="H137" s="650"/>
      <c r="I137" s="650"/>
      <c r="J137" s="650"/>
      <c r="K137" s="650"/>
      <c r="L137" s="651"/>
      <c r="M137" s="669"/>
      <c r="N137" s="669"/>
      <c r="O137" s="669"/>
      <c r="P137" s="669"/>
      <c r="Q137" s="669"/>
      <c r="R137" s="645"/>
      <c r="S137" s="646"/>
      <c r="T137" s="646"/>
      <c r="U137" s="646"/>
      <c r="V137" s="647"/>
      <c r="W137" s="21"/>
      <c r="X137" s="1"/>
      <c r="Y137" s="2"/>
      <c r="Z137" s="400" t="str">
        <f>IFERROR(VLOOKUP(Y137, 【参考】数式用!$A$2:$B$50, 2, FALSE), "")</f>
        <v/>
      </c>
      <c r="AA137" s="401"/>
    </row>
    <row r="138" spans="1:27" ht="33.950000000000003" customHeight="1" thickBot="1">
      <c r="A138" s="232"/>
      <c r="B138" s="402">
        <f t="shared" si="1"/>
        <v>100</v>
      </c>
      <c r="C138" s="670"/>
      <c r="D138" s="671"/>
      <c r="E138" s="671"/>
      <c r="F138" s="671"/>
      <c r="G138" s="671"/>
      <c r="H138" s="671"/>
      <c r="I138" s="671"/>
      <c r="J138" s="671"/>
      <c r="K138" s="671"/>
      <c r="L138" s="672"/>
      <c r="M138" s="665"/>
      <c r="N138" s="665"/>
      <c r="O138" s="665"/>
      <c r="P138" s="665"/>
      <c r="Q138" s="665"/>
      <c r="R138" s="666"/>
      <c r="S138" s="667"/>
      <c r="T138" s="667"/>
      <c r="U138" s="667"/>
      <c r="V138" s="668"/>
      <c r="W138" s="33"/>
      <c r="X138" s="34"/>
      <c r="Y138" s="35"/>
      <c r="Z138" s="400" t="str">
        <f>IFERROR(VLOOKUP(Y138, 【参考】数式用!$A$2:$B$50, 2, FALSE), "")</f>
        <v/>
      </c>
      <c r="AA138" s="401"/>
    </row>
    <row r="139" spans="1:27" ht="34.5" customHeight="1" thickBot="1">
      <c r="B139" s="535">
        <f t="shared" si="1"/>
        <v>101</v>
      </c>
      <c r="C139" s="670"/>
      <c r="D139" s="671"/>
      <c r="E139" s="671"/>
      <c r="F139" s="671"/>
      <c r="G139" s="671"/>
      <c r="H139" s="671"/>
      <c r="I139" s="671"/>
      <c r="J139" s="671"/>
      <c r="K139" s="671"/>
      <c r="L139" s="672"/>
      <c r="M139" s="665"/>
      <c r="N139" s="665"/>
      <c r="O139" s="665"/>
      <c r="P139" s="665"/>
      <c r="Q139" s="665"/>
      <c r="R139" s="666"/>
      <c r="S139" s="667"/>
      <c r="T139" s="667"/>
      <c r="U139" s="667"/>
      <c r="V139" s="668"/>
      <c r="W139" s="33"/>
      <c r="X139" s="34"/>
      <c r="Y139" s="35"/>
      <c r="Z139" s="400" t="str">
        <f>IFERROR(VLOOKUP(Y139, 【参考】数式用!$A$2:$B$50, 2, FALSE), "")</f>
        <v/>
      </c>
    </row>
    <row r="140" spans="1:27" ht="34.5" customHeight="1" thickBot="1">
      <c r="B140" s="535">
        <f t="shared" si="1"/>
        <v>102</v>
      </c>
      <c r="C140" s="670"/>
      <c r="D140" s="671"/>
      <c r="E140" s="671"/>
      <c r="F140" s="671"/>
      <c r="G140" s="671"/>
      <c r="H140" s="671"/>
      <c r="I140" s="671"/>
      <c r="J140" s="671"/>
      <c r="K140" s="671"/>
      <c r="L140" s="672"/>
      <c r="M140" s="665"/>
      <c r="N140" s="665"/>
      <c r="O140" s="665"/>
      <c r="P140" s="665"/>
      <c r="Q140" s="665"/>
      <c r="R140" s="666"/>
      <c r="S140" s="667"/>
      <c r="T140" s="667"/>
      <c r="U140" s="667"/>
      <c r="V140" s="668"/>
      <c r="W140" s="33"/>
      <c r="X140" s="34"/>
      <c r="Y140" s="35"/>
      <c r="Z140" s="400" t="str">
        <f>IFERROR(VLOOKUP(Y140, 【参考】数式用!$A$2:$B$50, 2, FALSE), "")</f>
        <v/>
      </c>
    </row>
    <row r="141" spans="1:27" ht="34.5" customHeight="1" thickBot="1">
      <c r="B141" s="535">
        <f t="shared" si="1"/>
        <v>103</v>
      </c>
      <c r="C141" s="670"/>
      <c r="D141" s="671"/>
      <c r="E141" s="671"/>
      <c r="F141" s="671"/>
      <c r="G141" s="671"/>
      <c r="H141" s="671"/>
      <c r="I141" s="671"/>
      <c r="J141" s="671"/>
      <c r="K141" s="671"/>
      <c r="L141" s="672"/>
      <c r="M141" s="665"/>
      <c r="N141" s="665"/>
      <c r="O141" s="665"/>
      <c r="P141" s="665"/>
      <c r="Q141" s="665"/>
      <c r="R141" s="666"/>
      <c r="S141" s="667"/>
      <c r="T141" s="667"/>
      <c r="U141" s="667"/>
      <c r="V141" s="668"/>
      <c r="W141" s="33"/>
      <c r="X141" s="34"/>
      <c r="Y141" s="35"/>
      <c r="Z141" s="400" t="str">
        <f>IFERROR(VLOOKUP(Y141, 【参考】数式用!$A$2:$B$50, 2, FALSE), "")</f>
        <v/>
      </c>
    </row>
    <row r="142" spans="1:27" ht="34.5" customHeight="1" thickBot="1">
      <c r="B142" s="535">
        <f t="shared" si="1"/>
        <v>104</v>
      </c>
      <c r="C142" s="670"/>
      <c r="D142" s="671"/>
      <c r="E142" s="671"/>
      <c r="F142" s="671"/>
      <c r="G142" s="671"/>
      <c r="H142" s="671"/>
      <c r="I142" s="671"/>
      <c r="J142" s="671"/>
      <c r="K142" s="671"/>
      <c r="L142" s="672"/>
      <c r="M142" s="665"/>
      <c r="N142" s="665"/>
      <c r="O142" s="665"/>
      <c r="P142" s="665"/>
      <c r="Q142" s="665"/>
      <c r="R142" s="666"/>
      <c r="S142" s="667"/>
      <c r="T142" s="667"/>
      <c r="U142" s="667"/>
      <c r="V142" s="668"/>
      <c r="W142" s="33"/>
      <c r="X142" s="34"/>
      <c r="Y142" s="35"/>
      <c r="Z142" s="400" t="str">
        <f>IFERROR(VLOOKUP(Y142, 【参考】数式用!$A$2:$B$50, 2, FALSE), "")</f>
        <v/>
      </c>
    </row>
    <row r="143" spans="1:27" ht="34.5" customHeight="1" thickBot="1">
      <c r="B143" s="535">
        <f t="shared" si="1"/>
        <v>105</v>
      </c>
      <c r="C143" s="670"/>
      <c r="D143" s="671"/>
      <c r="E143" s="671"/>
      <c r="F143" s="671"/>
      <c r="G143" s="671"/>
      <c r="H143" s="671"/>
      <c r="I143" s="671"/>
      <c r="J143" s="671"/>
      <c r="K143" s="671"/>
      <c r="L143" s="672"/>
      <c r="M143" s="665"/>
      <c r="N143" s="665"/>
      <c r="O143" s="665"/>
      <c r="P143" s="665"/>
      <c r="Q143" s="665"/>
      <c r="R143" s="666"/>
      <c r="S143" s="667"/>
      <c r="T143" s="667"/>
      <c r="U143" s="667"/>
      <c r="V143" s="668"/>
      <c r="W143" s="33"/>
      <c r="X143" s="34"/>
      <c r="Y143" s="35"/>
      <c r="Z143" s="400" t="str">
        <f>IFERROR(VLOOKUP(Y143, 【参考】数式用!$A$2:$B$50, 2, FALSE), "")</f>
        <v/>
      </c>
    </row>
    <row r="144" spans="1:27" ht="34.5" customHeight="1" thickBot="1">
      <c r="B144" s="535">
        <f t="shared" si="1"/>
        <v>106</v>
      </c>
      <c r="C144" s="670"/>
      <c r="D144" s="671"/>
      <c r="E144" s="671"/>
      <c r="F144" s="671"/>
      <c r="G144" s="671"/>
      <c r="H144" s="671"/>
      <c r="I144" s="671"/>
      <c r="J144" s="671"/>
      <c r="K144" s="671"/>
      <c r="L144" s="672"/>
      <c r="M144" s="665"/>
      <c r="N144" s="665"/>
      <c r="O144" s="665"/>
      <c r="P144" s="665"/>
      <c r="Q144" s="665"/>
      <c r="R144" s="666"/>
      <c r="S144" s="667"/>
      <c r="T144" s="667"/>
      <c r="U144" s="667"/>
      <c r="V144" s="668"/>
      <c r="W144" s="33"/>
      <c r="X144" s="34"/>
      <c r="Y144" s="35"/>
      <c r="Z144" s="400" t="str">
        <f>IFERROR(VLOOKUP(Y144, 【参考】数式用!$A$2:$B$50, 2, FALSE), "")</f>
        <v/>
      </c>
    </row>
    <row r="145" spans="2:26" ht="34.5" customHeight="1" thickBot="1">
      <c r="B145" s="535">
        <f t="shared" si="1"/>
        <v>107</v>
      </c>
      <c r="C145" s="670"/>
      <c r="D145" s="671"/>
      <c r="E145" s="671"/>
      <c r="F145" s="671"/>
      <c r="G145" s="671"/>
      <c r="H145" s="671"/>
      <c r="I145" s="671"/>
      <c r="J145" s="671"/>
      <c r="K145" s="671"/>
      <c r="L145" s="672"/>
      <c r="M145" s="665"/>
      <c r="N145" s="665"/>
      <c r="O145" s="665"/>
      <c r="P145" s="665"/>
      <c r="Q145" s="665"/>
      <c r="R145" s="666"/>
      <c r="S145" s="667"/>
      <c r="T145" s="667"/>
      <c r="U145" s="667"/>
      <c r="V145" s="668"/>
      <c r="W145" s="33"/>
      <c r="X145" s="34"/>
      <c r="Y145" s="35"/>
      <c r="Z145" s="400" t="str">
        <f>IFERROR(VLOOKUP(Y145, 【参考】数式用!$A$2:$B$50, 2, FALSE), "")</f>
        <v/>
      </c>
    </row>
    <row r="146" spans="2:26" ht="34.5" customHeight="1" thickBot="1">
      <c r="B146" s="535">
        <f t="shared" si="1"/>
        <v>108</v>
      </c>
      <c r="C146" s="670"/>
      <c r="D146" s="671"/>
      <c r="E146" s="671"/>
      <c r="F146" s="671"/>
      <c r="G146" s="671"/>
      <c r="H146" s="671"/>
      <c r="I146" s="671"/>
      <c r="J146" s="671"/>
      <c r="K146" s="671"/>
      <c r="L146" s="672"/>
      <c r="M146" s="665"/>
      <c r="N146" s="665"/>
      <c r="O146" s="665"/>
      <c r="P146" s="665"/>
      <c r="Q146" s="665"/>
      <c r="R146" s="666"/>
      <c r="S146" s="667"/>
      <c r="T146" s="667"/>
      <c r="U146" s="667"/>
      <c r="V146" s="668"/>
      <c r="W146" s="33"/>
      <c r="X146" s="34"/>
      <c r="Y146" s="35"/>
      <c r="Z146" s="400" t="str">
        <f>IFERROR(VLOOKUP(Y146, 【参考】数式用!$A$2:$B$50, 2, FALSE), "")</f>
        <v/>
      </c>
    </row>
    <row r="147" spans="2:26" ht="34.5" customHeight="1" thickBot="1">
      <c r="B147" s="535">
        <f t="shared" si="1"/>
        <v>109</v>
      </c>
      <c r="C147" s="670"/>
      <c r="D147" s="671"/>
      <c r="E147" s="671"/>
      <c r="F147" s="671"/>
      <c r="G147" s="671"/>
      <c r="H147" s="671"/>
      <c r="I147" s="671"/>
      <c r="J147" s="671"/>
      <c r="K147" s="671"/>
      <c r="L147" s="672"/>
      <c r="M147" s="665"/>
      <c r="N147" s="665"/>
      <c r="O147" s="665"/>
      <c r="P147" s="665"/>
      <c r="Q147" s="665"/>
      <c r="R147" s="666"/>
      <c r="S147" s="667"/>
      <c r="T147" s="667"/>
      <c r="U147" s="667"/>
      <c r="V147" s="668"/>
      <c r="W147" s="33"/>
      <c r="X147" s="34"/>
      <c r="Y147" s="35"/>
      <c r="Z147" s="400" t="str">
        <f>IFERROR(VLOOKUP(Y147, 【参考】数式用!$A$2:$B$50, 2, FALSE), "")</f>
        <v/>
      </c>
    </row>
    <row r="148" spans="2:26" ht="34.5" customHeight="1" thickBot="1">
      <c r="B148" s="535">
        <f t="shared" si="1"/>
        <v>110</v>
      </c>
      <c r="C148" s="670"/>
      <c r="D148" s="671"/>
      <c r="E148" s="671"/>
      <c r="F148" s="671"/>
      <c r="G148" s="671"/>
      <c r="H148" s="671"/>
      <c r="I148" s="671"/>
      <c r="J148" s="671"/>
      <c r="K148" s="671"/>
      <c r="L148" s="672"/>
      <c r="M148" s="665"/>
      <c r="N148" s="665"/>
      <c r="O148" s="665"/>
      <c r="P148" s="665"/>
      <c r="Q148" s="665"/>
      <c r="R148" s="666"/>
      <c r="S148" s="667"/>
      <c r="T148" s="667"/>
      <c r="U148" s="667"/>
      <c r="V148" s="668"/>
      <c r="W148" s="33"/>
      <c r="X148" s="34"/>
      <c r="Y148" s="35"/>
      <c r="Z148" s="400" t="str">
        <f>IFERROR(VLOOKUP(Y148, 【参考】数式用!$A$2:$B$50, 2, FALSE), "")</f>
        <v/>
      </c>
    </row>
    <row r="149" spans="2:26" ht="34.5" customHeight="1" thickBot="1">
      <c r="B149" s="535">
        <f t="shared" si="1"/>
        <v>111</v>
      </c>
      <c r="C149" s="670"/>
      <c r="D149" s="671"/>
      <c r="E149" s="671"/>
      <c r="F149" s="671"/>
      <c r="G149" s="671"/>
      <c r="H149" s="671"/>
      <c r="I149" s="671"/>
      <c r="J149" s="671"/>
      <c r="K149" s="671"/>
      <c r="L149" s="672"/>
      <c r="M149" s="665"/>
      <c r="N149" s="665"/>
      <c r="O149" s="665"/>
      <c r="P149" s="665"/>
      <c r="Q149" s="665"/>
      <c r="R149" s="666"/>
      <c r="S149" s="667"/>
      <c r="T149" s="667"/>
      <c r="U149" s="667"/>
      <c r="V149" s="668"/>
      <c r="W149" s="33"/>
      <c r="X149" s="34"/>
      <c r="Y149" s="35"/>
      <c r="Z149" s="400" t="str">
        <f>IFERROR(VLOOKUP(Y149, 【参考】数式用!$A$2:$B$50, 2, FALSE), "")</f>
        <v/>
      </c>
    </row>
    <row r="150" spans="2:26" ht="34.5" customHeight="1" thickBot="1">
      <c r="B150" s="535">
        <f t="shared" si="1"/>
        <v>112</v>
      </c>
      <c r="C150" s="670"/>
      <c r="D150" s="671"/>
      <c r="E150" s="671"/>
      <c r="F150" s="671"/>
      <c r="G150" s="671"/>
      <c r="H150" s="671"/>
      <c r="I150" s="671"/>
      <c r="J150" s="671"/>
      <c r="K150" s="671"/>
      <c r="L150" s="672"/>
      <c r="M150" s="665"/>
      <c r="N150" s="665"/>
      <c r="O150" s="665"/>
      <c r="P150" s="665"/>
      <c r="Q150" s="665"/>
      <c r="R150" s="666"/>
      <c r="S150" s="667"/>
      <c r="T150" s="667"/>
      <c r="U150" s="667"/>
      <c r="V150" s="668"/>
      <c r="W150" s="33"/>
      <c r="X150" s="34"/>
      <c r="Y150" s="35"/>
      <c r="Z150" s="400" t="str">
        <f>IFERROR(VLOOKUP(Y150, 【参考】数式用!$A$2:$B$50, 2, FALSE), "")</f>
        <v/>
      </c>
    </row>
    <row r="151" spans="2:26" ht="34.5" customHeight="1" thickBot="1">
      <c r="B151" s="535">
        <f t="shared" si="1"/>
        <v>113</v>
      </c>
      <c r="C151" s="670"/>
      <c r="D151" s="671"/>
      <c r="E151" s="671"/>
      <c r="F151" s="671"/>
      <c r="G151" s="671"/>
      <c r="H151" s="671"/>
      <c r="I151" s="671"/>
      <c r="J151" s="671"/>
      <c r="K151" s="671"/>
      <c r="L151" s="672"/>
      <c r="M151" s="665"/>
      <c r="N151" s="665"/>
      <c r="O151" s="665"/>
      <c r="P151" s="665"/>
      <c r="Q151" s="665"/>
      <c r="R151" s="666"/>
      <c r="S151" s="667"/>
      <c r="T151" s="667"/>
      <c r="U151" s="667"/>
      <c r="V151" s="668"/>
      <c r="W151" s="33"/>
      <c r="X151" s="34"/>
      <c r="Y151" s="35"/>
      <c r="Z151" s="400" t="str">
        <f>IFERROR(VLOOKUP(Y151, 【参考】数式用!$A$2:$B$50, 2, FALSE), "")</f>
        <v/>
      </c>
    </row>
    <row r="152" spans="2:26" ht="34.5" customHeight="1" thickBot="1">
      <c r="B152" s="535">
        <f t="shared" si="1"/>
        <v>114</v>
      </c>
      <c r="C152" s="670"/>
      <c r="D152" s="671"/>
      <c r="E152" s="671"/>
      <c r="F152" s="671"/>
      <c r="G152" s="671"/>
      <c r="H152" s="671"/>
      <c r="I152" s="671"/>
      <c r="J152" s="671"/>
      <c r="K152" s="671"/>
      <c r="L152" s="672"/>
      <c r="M152" s="665"/>
      <c r="N152" s="665"/>
      <c r="O152" s="665"/>
      <c r="P152" s="665"/>
      <c r="Q152" s="665"/>
      <c r="R152" s="666"/>
      <c r="S152" s="667"/>
      <c r="T152" s="667"/>
      <c r="U152" s="667"/>
      <c r="V152" s="668"/>
      <c r="W152" s="33"/>
      <c r="X152" s="34"/>
      <c r="Y152" s="35"/>
      <c r="Z152" s="400" t="str">
        <f>IFERROR(VLOOKUP(Y152, 【参考】数式用!$A$2:$B$50, 2, FALSE), "")</f>
        <v/>
      </c>
    </row>
    <row r="153" spans="2:26" ht="34.5" customHeight="1" thickBot="1">
      <c r="B153" s="535">
        <f t="shared" si="1"/>
        <v>115</v>
      </c>
      <c r="C153" s="670"/>
      <c r="D153" s="671"/>
      <c r="E153" s="671"/>
      <c r="F153" s="671"/>
      <c r="G153" s="671"/>
      <c r="H153" s="671"/>
      <c r="I153" s="671"/>
      <c r="J153" s="671"/>
      <c r="K153" s="671"/>
      <c r="L153" s="672"/>
      <c r="M153" s="665"/>
      <c r="N153" s="665"/>
      <c r="O153" s="665"/>
      <c r="P153" s="665"/>
      <c r="Q153" s="665"/>
      <c r="R153" s="666"/>
      <c r="S153" s="667"/>
      <c r="T153" s="667"/>
      <c r="U153" s="667"/>
      <c r="V153" s="668"/>
      <c r="W153" s="33"/>
      <c r="X153" s="34"/>
      <c r="Y153" s="35"/>
      <c r="Z153" s="400" t="str">
        <f>IFERROR(VLOOKUP(Y153, 【参考】数式用!$A$2:$B$50, 2, FALSE), "")</f>
        <v/>
      </c>
    </row>
    <row r="154" spans="2:26" ht="34.5" customHeight="1" thickBot="1">
      <c r="B154" s="535">
        <f t="shared" si="1"/>
        <v>116</v>
      </c>
      <c r="C154" s="670"/>
      <c r="D154" s="671"/>
      <c r="E154" s="671"/>
      <c r="F154" s="671"/>
      <c r="G154" s="671"/>
      <c r="H154" s="671"/>
      <c r="I154" s="671"/>
      <c r="J154" s="671"/>
      <c r="K154" s="671"/>
      <c r="L154" s="672"/>
      <c r="M154" s="665"/>
      <c r="N154" s="665"/>
      <c r="O154" s="665"/>
      <c r="P154" s="665"/>
      <c r="Q154" s="665"/>
      <c r="R154" s="666"/>
      <c r="S154" s="667"/>
      <c r="T154" s="667"/>
      <c r="U154" s="667"/>
      <c r="V154" s="668"/>
      <c r="W154" s="33"/>
      <c r="X154" s="34"/>
      <c r="Y154" s="35"/>
      <c r="Z154" s="400" t="str">
        <f>IFERROR(VLOOKUP(Y154, 【参考】数式用!$A$2:$B$50, 2, FALSE), "")</f>
        <v/>
      </c>
    </row>
    <row r="155" spans="2:26" ht="34.5" customHeight="1" thickBot="1">
      <c r="B155" s="535">
        <f t="shared" si="1"/>
        <v>117</v>
      </c>
      <c r="C155" s="670"/>
      <c r="D155" s="671"/>
      <c r="E155" s="671"/>
      <c r="F155" s="671"/>
      <c r="G155" s="671"/>
      <c r="H155" s="671"/>
      <c r="I155" s="671"/>
      <c r="J155" s="671"/>
      <c r="K155" s="671"/>
      <c r="L155" s="672"/>
      <c r="M155" s="665"/>
      <c r="N155" s="665"/>
      <c r="O155" s="665"/>
      <c r="P155" s="665"/>
      <c r="Q155" s="665"/>
      <c r="R155" s="666"/>
      <c r="S155" s="667"/>
      <c r="T155" s="667"/>
      <c r="U155" s="667"/>
      <c r="V155" s="668"/>
      <c r="W155" s="33"/>
      <c r="X155" s="34"/>
      <c r="Y155" s="35"/>
      <c r="Z155" s="400" t="str">
        <f>IFERROR(VLOOKUP(Y155, 【参考】数式用!$A$2:$B$50, 2, FALSE), "")</f>
        <v/>
      </c>
    </row>
    <row r="156" spans="2:26" ht="34.5" customHeight="1" thickBot="1">
      <c r="B156" s="535">
        <f t="shared" si="1"/>
        <v>118</v>
      </c>
      <c r="C156" s="670"/>
      <c r="D156" s="671"/>
      <c r="E156" s="671"/>
      <c r="F156" s="671"/>
      <c r="G156" s="671"/>
      <c r="H156" s="671"/>
      <c r="I156" s="671"/>
      <c r="J156" s="671"/>
      <c r="K156" s="671"/>
      <c r="L156" s="672"/>
      <c r="M156" s="665"/>
      <c r="N156" s="665"/>
      <c r="O156" s="665"/>
      <c r="P156" s="665"/>
      <c r="Q156" s="665"/>
      <c r="R156" s="666"/>
      <c r="S156" s="667"/>
      <c r="T156" s="667"/>
      <c r="U156" s="667"/>
      <c r="V156" s="668"/>
      <c r="W156" s="33"/>
      <c r="X156" s="34"/>
      <c r="Y156" s="35"/>
      <c r="Z156" s="400" t="str">
        <f>IFERROR(VLOOKUP(Y156, 【参考】数式用!$A$2:$B$50, 2, FALSE), "")</f>
        <v/>
      </c>
    </row>
    <row r="157" spans="2:26" ht="34.5" customHeight="1" thickBot="1">
      <c r="B157" s="535">
        <f t="shared" si="1"/>
        <v>119</v>
      </c>
      <c r="C157" s="670"/>
      <c r="D157" s="671"/>
      <c r="E157" s="671"/>
      <c r="F157" s="671"/>
      <c r="G157" s="671"/>
      <c r="H157" s="671"/>
      <c r="I157" s="671"/>
      <c r="J157" s="671"/>
      <c r="K157" s="671"/>
      <c r="L157" s="672"/>
      <c r="M157" s="665"/>
      <c r="N157" s="665"/>
      <c r="O157" s="665"/>
      <c r="P157" s="665"/>
      <c r="Q157" s="665"/>
      <c r="R157" s="666"/>
      <c r="S157" s="667"/>
      <c r="T157" s="667"/>
      <c r="U157" s="667"/>
      <c r="V157" s="668"/>
      <c r="W157" s="33"/>
      <c r="X157" s="34"/>
      <c r="Y157" s="35"/>
      <c r="Z157" s="400" t="str">
        <f>IFERROR(VLOOKUP(Y157, 【参考】数式用!$A$2:$B$50, 2, FALSE), "")</f>
        <v/>
      </c>
    </row>
    <row r="158" spans="2:26" ht="34.5" customHeight="1" thickBot="1">
      <c r="B158" s="535">
        <f t="shared" si="1"/>
        <v>120</v>
      </c>
      <c r="C158" s="670"/>
      <c r="D158" s="671"/>
      <c r="E158" s="671"/>
      <c r="F158" s="671"/>
      <c r="G158" s="671"/>
      <c r="H158" s="671"/>
      <c r="I158" s="671"/>
      <c r="J158" s="671"/>
      <c r="K158" s="671"/>
      <c r="L158" s="672"/>
      <c r="M158" s="665"/>
      <c r="N158" s="665"/>
      <c r="O158" s="665"/>
      <c r="P158" s="665"/>
      <c r="Q158" s="665"/>
      <c r="R158" s="666"/>
      <c r="S158" s="667"/>
      <c r="T158" s="667"/>
      <c r="U158" s="667"/>
      <c r="V158" s="668"/>
      <c r="W158" s="33"/>
      <c r="X158" s="34"/>
      <c r="Y158" s="35"/>
      <c r="Z158" s="400" t="str">
        <f>IFERROR(VLOOKUP(Y158, 【参考】数式用!$A$2:$B$50, 2, FALSE), "")</f>
        <v/>
      </c>
    </row>
    <row r="159" spans="2:26" ht="34.5" customHeight="1" thickBot="1">
      <c r="B159" s="535">
        <f t="shared" si="1"/>
        <v>121</v>
      </c>
      <c r="C159" s="670"/>
      <c r="D159" s="671"/>
      <c r="E159" s="671"/>
      <c r="F159" s="671"/>
      <c r="G159" s="671"/>
      <c r="H159" s="671"/>
      <c r="I159" s="671"/>
      <c r="J159" s="671"/>
      <c r="K159" s="671"/>
      <c r="L159" s="672"/>
      <c r="M159" s="665"/>
      <c r="N159" s="665"/>
      <c r="O159" s="665"/>
      <c r="P159" s="665"/>
      <c r="Q159" s="665"/>
      <c r="R159" s="666"/>
      <c r="S159" s="667"/>
      <c r="T159" s="667"/>
      <c r="U159" s="667"/>
      <c r="V159" s="668"/>
      <c r="W159" s="33"/>
      <c r="X159" s="34"/>
      <c r="Y159" s="35"/>
      <c r="Z159" s="400" t="str">
        <f>IFERROR(VLOOKUP(Y159, 【参考】数式用!$A$2:$B$50, 2, FALSE), "")</f>
        <v/>
      </c>
    </row>
    <row r="160" spans="2:26" ht="34.5" customHeight="1" thickBot="1">
      <c r="B160" s="535">
        <f t="shared" si="1"/>
        <v>122</v>
      </c>
      <c r="C160" s="670"/>
      <c r="D160" s="671"/>
      <c r="E160" s="671"/>
      <c r="F160" s="671"/>
      <c r="G160" s="671"/>
      <c r="H160" s="671"/>
      <c r="I160" s="671"/>
      <c r="J160" s="671"/>
      <c r="K160" s="671"/>
      <c r="L160" s="672"/>
      <c r="M160" s="665"/>
      <c r="N160" s="665"/>
      <c r="O160" s="665"/>
      <c r="P160" s="665"/>
      <c r="Q160" s="665"/>
      <c r="R160" s="666"/>
      <c r="S160" s="667"/>
      <c r="T160" s="667"/>
      <c r="U160" s="667"/>
      <c r="V160" s="668"/>
      <c r="W160" s="33"/>
      <c r="X160" s="34"/>
      <c r="Y160" s="35"/>
      <c r="Z160" s="400" t="str">
        <f>IFERROR(VLOOKUP(Y160, 【参考】数式用!$A$2:$B$50, 2, FALSE), "")</f>
        <v/>
      </c>
    </row>
    <row r="161" spans="2:26" ht="34.5" customHeight="1" thickBot="1">
      <c r="B161" s="535">
        <f t="shared" si="1"/>
        <v>123</v>
      </c>
      <c r="C161" s="670"/>
      <c r="D161" s="671"/>
      <c r="E161" s="671"/>
      <c r="F161" s="671"/>
      <c r="G161" s="671"/>
      <c r="H161" s="671"/>
      <c r="I161" s="671"/>
      <c r="J161" s="671"/>
      <c r="K161" s="671"/>
      <c r="L161" s="672"/>
      <c r="M161" s="665"/>
      <c r="N161" s="665"/>
      <c r="O161" s="665"/>
      <c r="P161" s="665"/>
      <c r="Q161" s="665"/>
      <c r="R161" s="666"/>
      <c r="S161" s="667"/>
      <c r="T161" s="667"/>
      <c r="U161" s="667"/>
      <c r="V161" s="668"/>
      <c r="W161" s="33"/>
      <c r="X161" s="34"/>
      <c r="Y161" s="35"/>
      <c r="Z161" s="400" t="str">
        <f>IFERROR(VLOOKUP(Y161, 【参考】数式用!$A$2:$B$50, 2, FALSE), "")</f>
        <v/>
      </c>
    </row>
    <row r="162" spans="2:26" ht="34.5" customHeight="1" thickBot="1">
      <c r="B162" s="535">
        <f t="shared" si="1"/>
        <v>124</v>
      </c>
      <c r="C162" s="670"/>
      <c r="D162" s="671"/>
      <c r="E162" s="671"/>
      <c r="F162" s="671"/>
      <c r="G162" s="671"/>
      <c r="H162" s="671"/>
      <c r="I162" s="671"/>
      <c r="J162" s="671"/>
      <c r="K162" s="671"/>
      <c r="L162" s="672"/>
      <c r="M162" s="665"/>
      <c r="N162" s="665"/>
      <c r="O162" s="665"/>
      <c r="P162" s="665"/>
      <c r="Q162" s="665"/>
      <c r="R162" s="666"/>
      <c r="S162" s="667"/>
      <c r="T162" s="667"/>
      <c r="U162" s="667"/>
      <c r="V162" s="668"/>
      <c r="W162" s="33"/>
      <c r="X162" s="34"/>
      <c r="Y162" s="35"/>
      <c r="Z162" s="400" t="str">
        <f>IFERROR(VLOOKUP(Y162, 【参考】数式用!$A$2:$B$50, 2, FALSE), "")</f>
        <v/>
      </c>
    </row>
    <row r="163" spans="2:26" ht="34.5" customHeight="1" thickBot="1">
      <c r="B163" s="535">
        <f t="shared" si="1"/>
        <v>125</v>
      </c>
      <c r="C163" s="670"/>
      <c r="D163" s="671"/>
      <c r="E163" s="671"/>
      <c r="F163" s="671"/>
      <c r="G163" s="671"/>
      <c r="H163" s="671"/>
      <c r="I163" s="671"/>
      <c r="J163" s="671"/>
      <c r="K163" s="671"/>
      <c r="L163" s="672"/>
      <c r="M163" s="665"/>
      <c r="N163" s="665"/>
      <c r="O163" s="665"/>
      <c r="P163" s="665"/>
      <c r="Q163" s="665"/>
      <c r="R163" s="666"/>
      <c r="S163" s="667"/>
      <c r="T163" s="667"/>
      <c r="U163" s="667"/>
      <c r="V163" s="668"/>
      <c r="W163" s="33"/>
      <c r="X163" s="34"/>
      <c r="Y163" s="35"/>
      <c r="Z163" s="400" t="str">
        <f>IFERROR(VLOOKUP(Y163, 【参考】数式用!$A$2:$B$50, 2, FALSE), "")</f>
        <v/>
      </c>
    </row>
    <row r="164" spans="2:26" ht="34.5" customHeight="1" thickBot="1">
      <c r="B164" s="535">
        <f t="shared" si="1"/>
        <v>126</v>
      </c>
      <c r="C164" s="670"/>
      <c r="D164" s="671"/>
      <c r="E164" s="671"/>
      <c r="F164" s="671"/>
      <c r="G164" s="671"/>
      <c r="H164" s="671"/>
      <c r="I164" s="671"/>
      <c r="J164" s="671"/>
      <c r="K164" s="671"/>
      <c r="L164" s="672"/>
      <c r="M164" s="665"/>
      <c r="N164" s="665"/>
      <c r="O164" s="665"/>
      <c r="P164" s="665"/>
      <c r="Q164" s="665"/>
      <c r="R164" s="666"/>
      <c r="S164" s="667"/>
      <c r="T164" s="667"/>
      <c r="U164" s="667"/>
      <c r="V164" s="668"/>
      <c r="W164" s="33"/>
      <c r="X164" s="34"/>
      <c r="Y164" s="35"/>
      <c r="Z164" s="400" t="str">
        <f>IFERROR(VLOOKUP(Y164, 【参考】数式用!$A$2:$B$50, 2, FALSE), "")</f>
        <v/>
      </c>
    </row>
    <row r="165" spans="2:26" ht="34.5" customHeight="1" thickBot="1">
      <c r="B165" s="535">
        <f t="shared" si="1"/>
        <v>127</v>
      </c>
      <c r="C165" s="670"/>
      <c r="D165" s="671"/>
      <c r="E165" s="671"/>
      <c r="F165" s="671"/>
      <c r="G165" s="671"/>
      <c r="H165" s="671"/>
      <c r="I165" s="671"/>
      <c r="J165" s="671"/>
      <c r="K165" s="671"/>
      <c r="L165" s="672"/>
      <c r="M165" s="665"/>
      <c r="N165" s="665"/>
      <c r="O165" s="665"/>
      <c r="P165" s="665"/>
      <c r="Q165" s="665"/>
      <c r="R165" s="666"/>
      <c r="S165" s="667"/>
      <c r="T165" s="667"/>
      <c r="U165" s="667"/>
      <c r="V165" s="668"/>
      <c r="W165" s="33"/>
      <c r="X165" s="34"/>
      <c r="Y165" s="35"/>
      <c r="Z165" s="400" t="str">
        <f>IFERROR(VLOOKUP(Y165, 【参考】数式用!$A$2:$B$50, 2, FALSE), "")</f>
        <v/>
      </c>
    </row>
    <row r="166" spans="2:26" ht="34.5" customHeight="1" thickBot="1">
      <c r="B166" s="535">
        <f t="shared" si="1"/>
        <v>128</v>
      </c>
      <c r="C166" s="670"/>
      <c r="D166" s="671"/>
      <c r="E166" s="671"/>
      <c r="F166" s="671"/>
      <c r="G166" s="671"/>
      <c r="H166" s="671"/>
      <c r="I166" s="671"/>
      <c r="J166" s="671"/>
      <c r="K166" s="671"/>
      <c r="L166" s="672"/>
      <c r="M166" s="665"/>
      <c r="N166" s="665"/>
      <c r="O166" s="665"/>
      <c r="P166" s="665"/>
      <c r="Q166" s="665"/>
      <c r="R166" s="666"/>
      <c r="S166" s="667"/>
      <c r="T166" s="667"/>
      <c r="U166" s="667"/>
      <c r="V166" s="668"/>
      <c r="W166" s="33"/>
      <c r="X166" s="34"/>
      <c r="Y166" s="35"/>
      <c r="Z166" s="400" t="str">
        <f>IFERROR(VLOOKUP(Y166, 【参考】数式用!$A$2:$B$50, 2, FALSE), "")</f>
        <v/>
      </c>
    </row>
    <row r="167" spans="2:26" ht="34.5" customHeight="1" thickBot="1">
      <c r="B167" s="535">
        <f t="shared" si="1"/>
        <v>129</v>
      </c>
      <c r="C167" s="670"/>
      <c r="D167" s="671"/>
      <c r="E167" s="671"/>
      <c r="F167" s="671"/>
      <c r="G167" s="671"/>
      <c r="H167" s="671"/>
      <c r="I167" s="671"/>
      <c r="J167" s="671"/>
      <c r="K167" s="671"/>
      <c r="L167" s="672"/>
      <c r="M167" s="665"/>
      <c r="N167" s="665"/>
      <c r="O167" s="665"/>
      <c r="P167" s="665"/>
      <c r="Q167" s="665"/>
      <c r="R167" s="666"/>
      <c r="S167" s="667"/>
      <c r="T167" s="667"/>
      <c r="U167" s="667"/>
      <c r="V167" s="668"/>
      <c r="W167" s="33"/>
      <c r="X167" s="34"/>
      <c r="Y167" s="35"/>
      <c r="Z167" s="400" t="str">
        <f>IFERROR(VLOOKUP(Y167, 【参考】数式用!$A$2:$B$50, 2, FALSE), "")</f>
        <v/>
      </c>
    </row>
    <row r="168" spans="2:26" ht="34.5" customHeight="1" thickBot="1">
      <c r="B168" s="535">
        <f t="shared" si="1"/>
        <v>130</v>
      </c>
      <c r="C168" s="670"/>
      <c r="D168" s="671"/>
      <c r="E168" s="671"/>
      <c r="F168" s="671"/>
      <c r="G168" s="671"/>
      <c r="H168" s="671"/>
      <c r="I168" s="671"/>
      <c r="J168" s="671"/>
      <c r="K168" s="671"/>
      <c r="L168" s="672"/>
      <c r="M168" s="665"/>
      <c r="N168" s="665"/>
      <c r="O168" s="665"/>
      <c r="P168" s="665"/>
      <c r="Q168" s="665"/>
      <c r="R168" s="666"/>
      <c r="S168" s="667"/>
      <c r="T168" s="667"/>
      <c r="U168" s="667"/>
      <c r="V168" s="668"/>
      <c r="W168" s="33"/>
      <c r="X168" s="34"/>
      <c r="Y168" s="35"/>
      <c r="Z168" s="400" t="str">
        <f>IFERROR(VLOOKUP(Y168, 【参考】数式用!$A$2:$B$50, 2, FALSE), "")</f>
        <v/>
      </c>
    </row>
    <row r="169" spans="2:26" ht="34.5" customHeight="1" thickBot="1">
      <c r="B169" s="535">
        <f t="shared" ref="B169:B232" si="2">B168+1</f>
        <v>131</v>
      </c>
      <c r="C169" s="670"/>
      <c r="D169" s="671"/>
      <c r="E169" s="671"/>
      <c r="F169" s="671"/>
      <c r="G169" s="671"/>
      <c r="H169" s="671"/>
      <c r="I169" s="671"/>
      <c r="J169" s="671"/>
      <c r="K169" s="671"/>
      <c r="L169" s="672"/>
      <c r="M169" s="665"/>
      <c r="N169" s="665"/>
      <c r="O169" s="665"/>
      <c r="P169" s="665"/>
      <c r="Q169" s="665"/>
      <c r="R169" s="666"/>
      <c r="S169" s="667"/>
      <c r="T169" s="667"/>
      <c r="U169" s="667"/>
      <c r="V169" s="668"/>
      <c r="W169" s="33"/>
      <c r="X169" s="34"/>
      <c r="Y169" s="35"/>
      <c r="Z169" s="400" t="str">
        <f>IFERROR(VLOOKUP(Y169, 【参考】数式用!$A$2:$B$50, 2, FALSE), "")</f>
        <v/>
      </c>
    </row>
    <row r="170" spans="2:26" ht="34.5" customHeight="1" thickBot="1">
      <c r="B170" s="535">
        <f t="shared" si="2"/>
        <v>132</v>
      </c>
      <c r="C170" s="670"/>
      <c r="D170" s="671"/>
      <c r="E170" s="671"/>
      <c r="F170" s="671"/>
      <c r="G170" s="671"/>
      <c r="H170" s="671"/>
      <c r="I170" s="671"/>
      <c r="J170" s="671"/>
      <c r="K170" s="671"/>
      <c r="L170" s="672"/>
      <c r="M170" s="665"/>
      <c r="N170" s="665"/>
      <c r="O170" s="665"/>
      <c r="P170" s="665"/>
      <c r="Q170" s="665"/>
      <c r="R170" s="666"/>
      <c r="S170" s="667"/>
      <c r="T170" s="667"/>
      <c r="U170" s="667"/>
      <c r="V170" s="668"/>
      <c r="W170" s="33"/>
      <c r="X170" s="34"/>
      <c r="Y170" s="35"/>
      <c r="Z170" s="400" t="str">
        <f>IFERROR(VLOOKUP(Y170, 【参考】数式用!$A$2:$B$50, 2, FALSE), "")</f>
        <v/>
      </c>
    </row>
    <row r="171" spans="2:26" ht="34.5" customHeight="1" thickBot="1">
      <c r="B171" s="535">
        <f t="shared" si="2"/>
        <v>133</v>
      </c>
      <c r="C171" s="670"/>
      <c r="D171" s="671"/>
      <c r="E171" s="671"/>
      <c r="F171" s="671"/>
      <c r="G171" s="671"/>
      <c r="H171" s="671"/>
      <c r="I171" s="671"/>
      <c r="J171" s="671"/>
      <c r="K171" s="671"/>
      <c r="L171" s="672"/>
      <c r="M171" s="665"/>
      <c r="N171" s="665"/>
      <c r="O171" s="665"/>
      <c r="P171" s="665"/>
      <c r="Q171" s="665"/>
      <c r="R171" s="666"/>
      <c r="S171" s="667"/>
      <c r="T171" s="667"/>
      <c r="U171" s="667"/>
      <c r="V171" s="668"/>
      <c r="W171" s="33"/>
      <c r="X171" s="34"/>
      <c r="Y171" s="35"/>
      <c r="Z171" s="400" t="str">
        <f>IFERROR(VLOOKUP(Y171, 【参考】数式用!$A$2:$B$50, 2, FALSE), "")</f>
        <v/>
      </c>
    </row>
    <row r="172" spans="2:26" ht="34.5" customHeight="1" thickBot="1">
      <c r="B172" s="535">
        <f t="shared" si="2"/>
        <v>134</v>
      </c>
      <c r="C172" s="670"/>
      <c r="D172" s="671"/>
      <c r="E172" s="671"/>
      <c r="F172" s="671"/>
      <c r="G172" s="671"/>
      <c r="H172" s="671"/>
      <c r="I172" s="671"/>
      <c r="J172" s="671"/>
      <c r="K172" s="671"/>
      <c r="L172" s="672"/>
      <c r="M172" s="665"/>
      <c r="N172" s="665"/>
      <c r="O172" s="665"/>
      <c r="P172" s="665"/>
      <c r="Q172" s="665"/>
      <c r="R172" s="666"/>
      <c r="S172" s="667"/>
      <c r="T172" s="667"/>
      <c r="U172" s="667"/>
      <c r="V172" s="668"/>
      <c r="W172" s="33"/>
      <c r="X172" s="34"/>
      <c r="Y172" s="35"/>
      <c r="Z172" s="400" t="str">
        <f>IFERROR(VLOOKUP(Y172, 【参考】数式用!$A$2:$B$50, 2, FALSE), "")</f>
        <v/>
      </c>
    </row>
    <row r="173" spans="2:26" ht="34.5" customHeight="1" thickBot="1">
      <c r="B173" s="535">
        <f t="shared" si="2"/>
        <v>135</v>
      </c>
      <c r="C173" s="670"/>
      <c r="D173" s="671"/>
      <c r="E173" s="671"/>
      <c r="F173" s="671"/>
      <c r="G173" s="671"/>
      <c r="H173" s="671"/>
      <c r="I173" s="671"/>
      <c r="J173" s="671"/>
      <c r="K173" s="671"/>
      <c r="L173" s="672"/>
      <c r="M173" s="665"/>
      <c r="N173" s="665"/>
      <c r="O173" s="665"/>
      <c r="P173" s="665"/>
      <c r="Q173" s="665"/>
      <c r="R173" s="666"/>
      <c r="S173" s="667"/>
      <c r="T173" s="667"/>
      <c r="U173" s="667"/>
      <c r="V173" s="668"/>
      <c r="W173" s="33"/>
      <c r="X173" s="34"/>
      <c r="Y173" s="35"/>
      <c r="Z173" s="400" t="str">
        <f>IFERROR(VLOOKUP(Y173, 【参考】数式用!$A$2:$B$50, 2, FALSE), "")</f>
        <v/>
      </c>
    </row>
    <row r="174" spans="2:26" ht="34.5" customHeight="1" thickBot="1">
      <c r="B174" s="535">
        <f t="shared" si="2"/>
        <v>136</v>
      </c>
      <c r="C174" s="670"/>
      <c r="D174" s="671"/>
      <c r="E174" s="671"/>
      <c r="F174" s="671"/>
      <c r="G174" s="671"/>
      <c r="H174" s="671"/>
      <c r="I174" s="671"/>
      <c r="J174" s="671"/>
      <c r="K174" s="671"/>
      <c r="L174" s="672"/>
      <c r="M174" s="665"/>
      <c r="N174" s="665"/>
      <c r="O174" s="665"/>
      <c r="P174" s="665"/>
      <c r="Q174" s="665"/>
      <c r="R174" s="666"/>
      <c r="S174" s="667"/>
      <c r="T174" s="667"/>
      <c r="U174" s="667"/>
      <c r="V174" s="668"/>
      <c r="W174" s="33"/>
      <c r="X174" s="34"/>
      <c r="Y174" s="35"/>
      <c r="Z174" s="400" t="str">
        <f>IFERROR(VLOOKUP(Y174, 【参考】数式用!$A$2:$B$50, 2, FALSE), "")</f>
        <v/>
      </c>
    </row>
    <row r="175" spans="2:26" ht="34.5" customHeight="1" thickBot="1">
      <c r="B175" s="535">
        <f t="shared" si="2"/>
        <v>137</v>
      </c>
      <c r="C175" s="670"/>
      <c r="D175" s="671"/>
      <c r="E175" s="671"/>
      <c r="F175" s="671"/>
      <c r="G175" s="671"/>
      <c r="H175" s="671"/>
      <c r="I175" s="671"/>
      <c r="J175" s="671"/>
      <c r="K175" s="671"/>
      <c r="L175" s="672"/>
      <c r="M175" s="665"/>
      <c r="N175" s="665"/>
      <c r="O175" s="665"/>
      <c r="P175" s="665"/>
      <c r="Q175" s="665"/>
      <c r="R175" s="666"/>
      <c r="S175" s="667"/>
      <c r="T175" s="667"/>
      <c r="U175" s="667"/>
      <c r="V175" s="668"/>
      <c r="W175" s="33"/>
      <c r="X175" s="34"/>
      <c r="Y175" s="35"/>
      <c r="Z175" s="400" t="str">
        <f>IFERROR(VLOOKUP(Y175, 【参考】数式用!$A$2:$B$50, 2, FALSE), "")</f>
        <v/>
      </c>
    </row>
    <row r="176" spans="2:26" ht="34.5" customHeight="1" thickBot="1">
      <c r="B176" s="535">
        <f t="shared" si="2"/>
        <v>138</v>
      </c>
      <c r="C176" s="670"/>
      <c r="D176" s="671"/>
      <c r="E176" s="671"/>
      <c r="F176" s="671"/>
      <c r="G176" s="671"/>
      <c r="H176" s="671"/>
      <c r="I176" s="671"/>
      <c r="J176" s="671"/>
      <c r="K176" s="671"/>
      <c r="L176" s="672"/>
      <c r="M176" s="665"/>
      <c r="N176" s="665"/>
      <c r="O176" s="665"/>
      <c r="P176" s="665"/>
      <c r="Q176" s="665"/>
      <c r="R176" s="666"/>
      <c r="S176" s="667"/>
      <c r="T176" s="667"/>
      <c r="U176" s="667"/>
      <c r="V176" s="668"/>
      <c r="W176" s="33"/>
      <c r="X176" s="34"/>
      <c r="Y176" s="35"/>
      <c r="Z176" s="400" t="str">
        <f>IFERROR(VLOOKUP(Y176, 【参考】数式用!$A$2:$B$50, 2, FALSE), "")</f>
        <v/>
      </c>
    </row>
    <row r="177" spans="2:26" ht="34.5" customHeight="1" thickBot="1">
      <c r="B177" s="535">
        <f t="shared" si="2"/>
        <v>139</v>
      </c>
      <c r="C177" s="670"/>
      <c r="D177" s="671"/>
      <c r="E177" s="671"/>
      <c r="F177" s="671"/>
      <c r="G177" s="671"/>
      <c r="H177" s="671"/>
      <c r="I177" s="671"/>
      <c r="J177" s="671"/>
      <c r="K177" s="671"/>
      <c r="L177" s="672"/>
      <c r="M177" s="665"/>
      <c r="N177" s="665"/>
      <c r="O177" s="665"/>
      <c r="P177" s="665"/>
      <c r="Q177" s="665"/>
      <c r="R177" s="666"/>
      <c r="S177" s="667"/>
      <c r="T177" s="667"/>
      <c r="U177" s="667"/>
      <c r="V177" s="668"/>
      <c r="W177" s="33"/>
      <c r="X177" s="34"/>
      <c r="Y177" s="35"/>
      <c r="Z177" s="400" t="str">
        <f>IFERROR(VLOOKUP(Y177, 【参考】数式用!$A$2:$B$50, 2, FALSE), "")</f>
        <v/>
      </c>
    </row>
    <row r="178" spans="2:26" ht="34.5" customHeight="1" thickBot="1">
      <c r="B178" s="535">
        <f t="shared" si="2"/>
        <v>140</v>
      </c>
      <c r="C178" s="670"/>
      <c r="D178" s="671"/>
      <c r="E178" s="671"/>
      <c r="F178" s="671"/>
      <c r="G178" s="671"/>
      <c r="H178" s="671"/>
      <c r="I178" s="671"/>
      <c r="J178" s="671"/>
      <c r="K178" s="671"/>
      <c r="L178" s="672"/>
      <c r="M178" s="665"/>
      <c r="N178" s="665"/>
      <c r="O178" s="665"/>
      <c r="P178" s="665"/>
      <c r="Q178" s="665"/>
      <c r="R178" s="666"/>
      <c r="S178" s="667"/>
      <c r="T178" s="667"/>
      <c r="U178" s="667"/>
      <c r="V178" s="668"/>
      <c r="W178" s="33"/>
      <c r="X178" s="34"/>
      <c r="Y178" s="35"/>
      <c r="Z178" s="400" t="str">
        <f>IFERROR(VLOOKUP(Y178, 【参考】数式用!$A$2:$B$50, 2, FALSE), "")</f>
        <v/>
      </c>
    </row>
    <row r="179" spans="2:26" ht="34.5" customHeight="1" thickBot="1">
      <c r="B179" s="535">
        <f t="shared" si="2"/>
        <v>141</v>
      </c>
      <c r="C179" s="670"/>
      <c r="D179" s="671"/>
      <c r="E179" s="671"/>
      <c r="F179" s="671"/>
      <c r="G179" s="671"/>
      <c r="H179" s="671"/>
      <c r="I179" s="671"/>
      <c r="J179" s="671"/>
      <c r="K179" s="671"/>
      <c r="L179" s="672"/>
      <c r="M179" s="665"/>
      <c r="N179" s="665"/>
      <c r="O179" s="665"/>
      <c r="P179" s="665"/>
      <c r="Q179" s="665"/>
      <c r="R179" s="666"/>
      <c r="S179" s="667"/>
      <c r="T179" s="667"/>
      <c r="U179" s="667"/>
      <c r="V179" s="668"/>
      <c r="W179" s="33"/>
      <c r="X179" s="34"/>
      <c r="Y179" s="35"/>
      <c r="Z179" s="400" t="str">
        <f>IFERROR(VLOOKUP(Y179, 【参考】数式用!$A$2:$B$50, 2, FALSE), "")</f>
        <v/>
      </c>
    </row>
    <row r="180" spans="2:26" ht="34.5" customHeight="1" thickBot="1">
      <c r="B180" s="535">
        <f t="shared" si="2"/>
        <v>142</v>
      </c>
      <c r="C180" s="670"/>
      <c r="D180" s="671"/>
      <c r="E180" s="671"/>
      <c r="F180" s="671"/>
      <c r="G180" s="671"/>
      <c r="H180" s="671"/>
      <c r="I180" s="671"/>
      <c r="J180" s="671"/>
      <c r="K180" s="671"/>
      <c r="L180" s="672"/>
      <c r="M180" s="665"/>
      <c r="N180" s="665"/>
      <c r="O180" s="665"/>
      <c r="P180" s="665"/>
      <c r="Q180" s="665"/>
      <c r="R180" s="666"/>
      <c r="S180" s="667"/>
      <c r="T180" s="667"/>
      <c r="U180" s="667"/>
      <c r="V180" s="668"/>
      <c r="W180" s="33"/>
      <c r="X180" s="34"/>
      <c r="Y180" s="35"/>
      <c r="Z180" s="400" t="str">
        <f>IFERROR(VLOOKUP(Y180, 【参考】数式用!$A$2:$B$50, 2, FALSE), "")</f>
        <v/>
      </c>
    </row>
    <row r="181" spans="2:26" ht="34.5" customHeight="1" thickBot="1">
      <c r="B181" s="535">
        <f t="shared" si="2"/>
        <v>143</v>
      </c>
      <c r="C181" s="670"/>
      <c r="D181" s="671"/>
      <c r="E181" s="671"/>
      <c r="F181" s="671"/>
      <c r="G181" s="671"/>
      <c r="H181" s="671"/>
      <c r="I181" s="671"/>
      <c r="J181" s="671"/>
      <c r="K181" s="671"/>
      <c r="L181" s="672"/>
      <c r="M181" s="665"/>
      <c r="N181" s="665"/>
      <c r="O181" s="665"/>
      <c r="P181" s="665"/>
      <c r="Q181" s="665"/>
      <c r="R181" s="666"/>
      <c r="S181" s="667"/>
      <c r="T181" s="667"/>
      <c r="U181" s="667"/>
      <c r="V181" s="668"/>
      <c r="W181" s="33"/>
      <c r="X181" s="34"/>
      <c r="Y181" s="35"/>
      <c r="Z181" s="400" t="str">
        <f>IFERROR(VLOOKUP(Y181, 【参考】数式用!$A$2:$B$50, 2, FALSE), "")</f>
        <v/>
      </c>
    </row>
    <row r="182" spans="2:26" ht="34.5" customHeight="1" thickBot="1">
      <c r="B182" s="535">
        <f t="shared" si="2"/>
        <v>144</v>
      </c>
      <c r="C182" s="670"/>
      <c r="D182" s="671"/>
      <c r="E182" s="671"/>
      <c r="F182" s="671"/>
      <c r="G182" s="671"/>
      <c r="H182" s="671"/>
      <c r="I182" s="671"/>
      <c r="J182" s="671"/>
      <c r="K182" s="671"/>
      <c r="L182" s="672"/>
      <c r="M182" s="665"/>
      <c r="N182" s="665"/>
      <c r="O182" s="665"/>
      <c r="P182" s="665"/>
      <c r="Q182" s="665"/>
      <c r="R182" s="666"/>
      <c r="S182" s="667"/>
      <c r="T182" s="667"/>
      <c r="U182" s="667"/>
      <c r="V182" s="668"/>
      <c r="W182" s="33"/>
      <c r="X182" s="34"/>
      <c r="Y182" s="35"/>
      <c r="Z182" s="400" t="str">
        <f>IFERROR(VLOOKUP(Y182, 【参考】数式用!$A$2:$B$50, 2, FALSE), "")</f>
        <v/>
      </c>
    </row>
    <row r="183" spans="2:26" ht="34.5" customHeight="1" thickBot="1">
      <c r="B183" s="535">
        <f t="shared" si="2"/>
        <v>145</v>
      </c>
      <c r="C183" s="670"/>
      <c r="D183" s="671"/>
      <c r="E183" s="671"/>
      <c r="F183" s="671"/>
      <c r="G183" s="671"/>
      <c r="H183" s="671"/>
      <c r="I183" s="671"/>
      <c r="J183" s="671"/>
      <c r="K183" s="671"/>
      <c r="L183" s="672"/>
      <c r="M183" s="665"/>
      <c r="N183" s="665"/>
      <c r="O183" s="665"/>
      <c r="P183" s="665"/>
      <c r="Q183" s="665"/>
      <c r="R183" s="666"/>
      <c r="S183" s="667"/>
      <c r="T183" s="667"/>
      <c r="U183" s="667"/>
      <c r="V183" s="668"/>
      <c r="W183" s="33"/>
      <c r="X183" s="34"/>
      <c r="Y183" s="35"/>
      <c r="Z183" s="400" t="str">
        <f>IFERROR(VLOOKUP(Y183, 【参考】数式用!$A$2:$B$50, 2, FALSE), "")</f>
        <v/>
      </c>
    </row>
    <row r="184" spans="2:26" ht="34.5" customHeight="1" thickBot="1">
      <c r="B184" s="535">
        <f t="shared" si="2"/>
        <v>146</v>
      </c>
      <c r="C184" s="670"/>
      <c r="D184" s="671"/>
      <c r="E184" s="671"/>
      <c r="F184" s="671"/>
      <c r="G184" s="671"/>
      <c r="H184" s="671"/>
      <c r="I184" s="671"/>
      <c r="J184" s="671"/>
      <c r="K184" s="671"/>
      <c r="L184" s="672"/>
      <c r="M184" s="665"/>
      <c r="N184" s="665"/>
      <c r="O184" s="665"/>
      <c r="P184" s="665"/>
      <c r="Q184" s="665"/>
      <c r="R184" s="666"/>
      <c r="S184" s="667"/>
      <c r="T184" s="667"/>
      <c r="U184" s="667"/>
      <c r="V184" s="668"/>
      <c r="W184" s="33"/>
      <c r="X184" s="34"/>
      <c r="Y184" s="35"/>
      <c r="Z184" s="400" t="str">
        <f>IFERROR(VLOOKUP(Y184, 【参考】数式用!$A$2:$B$50, 2, FALSE), "")</f>
        <v/>
      </c>
    </row>
    <row r="185" spans="2:26" ht="34.5" customHeight="1" thickBot="1">
      <c r="B185" s="535">
        <f t="shared" si="2"/>
        <v>147</v>
      </c>
      <c r="C185" s="670"/>
      <c r="D185" s="671"/>
      <c r="E185" s="671"/>
      <c r="F185" s="671"/>
      <c r="G185" s="671"/>
      <c r="H185" s="671"/>
      <c r="I185" s="671"/>
      <c r="J185" s="671"/>
      <c r="K185" s="671"/>
      <c r="L185" s="672"/>
      <c r="M185" s="665"/>
      <c r="N185" s="665"/>
      <c r="O185" s="665"/>
      <c r="P185" s="665"/>
      <c r="Q185" s="665"/>
      <c r="R185" s="666"/>
      <c r="S185" s="667"/>
      <c r="T185" s="667"/>
      <c r="U185" s="667"/>
      <c r="V185" s="668"/>
      <c r="W185" s="33"/>
      <c r="X185" s="34"/>
      <c r="Y185" s="35"/>
      <c r="Z185" s="400" t="str">
        <f>IFERROR(VLOOKUP(Y185, 【参考】数式用!$A$2:$B$50, 2, FALSE), "")</f>
        <v/>
      </c>
    </row>
    <row r="186" spans="2:26" ht="34.5" customHeight="1" thickBot="1">
      <c r="B186" s="535">
        <f t="shared" si="2"/>
        <v>148</v>
      </c>
      <c r="C186" s="670"/>
      <c r="D186" s="671"/>
      <c r="E186" s="671"/>
      <c r="F186" s="671"/>
      <c r="G186" s="671"/>
      <c r="H186" s="671"/>
      <c r="I186" s="671"/>
      <c r="J186" s="671"/>
      <c r="K186" s="671"/>
      <c r="L186" s="672"/>
      <c r="M186" s="665"/>
      <c r="N186" s="665"/>
      <c r="O186" s="665"/>
      <c r="P186" s="665"/>
      <c r="Q186" s="665"/>
      <c r="R186" s="666"/>
      <c r="S186" s="667"/>
      <c r="T186" s="667"/>
      <c r="U186" s="667"/>
      <c r="V186" s="668"/>
      <c r="W186" s="33"/>
      <c r="X186" s="34"/>
      <c r="Y186" s="35"/>
      <c r="Z186" s="400" t="str">
        <f>IFERROR(VLOOKUP(Y186, 【参考】数式用!$A$2:$B$50, 2, FALSE), "")</f>
        <v/>
      </c>
    </row>
    <row r="187" spans="2:26" ht="34.5" customHeight="1" thickBot="1">
      <c r="B187" s="535">
        <f t="shared" si="2"/>
        <v>149</v>
      </c>
      <c r="C187" s="670"/>
      <c r="D187" s="671"/>
      <c r="E187" s="671"/>
      <c r="F187" s="671"/>
      <c r="G187" s="671"/>
      <c r="H187" s="671"/>
      <c r="I187" s="671"/>
      <c r="J187" s="671"/>
      <c r="K187" s="671"/>
      <c r="L187" s="672"/>
      <c r="M187" s="665"/>
      <c r="N187" s="665"/>
      <c r="O187" s="665"/>
      <c r="P187" s="665"/>
      <c r="Q187" s="665"/>
      <c r="R187" s="666"/>
      <c r="S187" s="667"/>
      <c r="T187" s="667"/>
      <c r="U187" s="667"/>
      <c r="V187" s="668"/>
      <c r="W187" s="33"/>
      <c r="X187" s="34"/>
      <c r="Y187" s="35"/>
      <c r="Z187" s="400" t="str">
        <f>IFERROR(VLOOKUP(Y187, 【参考】数式用!$A$2:$B$50, 2, FALSE), "")</f>
        <v/>
      </c>
    </row>
    <row r="188" spans="2:26" ht="34.5" customHeight="1" thickBot="1">
      <c r="B188" s="535">
        <f t="shared" si="2"/>
        <v>150</v>
      </c>
      <c r="C188" s="670"/>
      <c r="D188" s="671"/>
      <c r="E188" s="671"/>
      <c r="F188" s="671"/>
      <c r="G188" s="671"/>
      <c r="H188" s="671"/>
      <c r="I188" s="671"/>
      <c r="J188" s="671"/>
      <c r="K188" s="671"/>
      <c r="L188" s="672"/>
      <c r="M188" s="665"/>
      <c r="N188" s="665"/>
      <c r="O188" s="665"/>
      <c r="P188" s="665"/>
      <c r="Q188" s="665"/>
      <c r="R188" s="666"/>
      <c r="S188" s="667"/>
      <c r="T188" s="667"/>
      <c r="U188" s="667"/>
      <c r="V188" s="668"/>
      <c r="W188" s="33"/>
      <c r="X188" s="34"/>
      <c r="Y188" s="35"/>
      <c r="Z188" s="400" t="str">
        <f>IFERROR(VLOOKUP(Y188, 【参考】数式用!$A$2:$B$50, 2, FALSE), "")</f>
        <v/>
      </c>
    </row>
    <row r="189" spans="2:26" ht="34.5" customHeight="1" thickBot="1">
      <c r="B189" s="535">
        <f t="shared" si="2"/>
        <v>151</v>
      </c>
      <c r="C189" s="670"/>
      <c r="D189" s="671"/>
      <c r="E189" s="671"/>
      <c r="F189" s="671"/>
      <c r="G189" s="671"/>
      <c r="H189" s="671"/>
      <c r="I189" s="671"/>
      <c r="J189" s="671"/>
      <c r="K189" s="671"/>
      <c r="L189" s="672"/>
      <c r="M189" s="665"/>
      <c r="N189" s="665"/>
      <c r="O189" s="665"/>
      <c r="P189" s="665"/>
      <c r="Q189" s="665"/>
      <c r="R189" s="666"/>
      <c r="S189" s="667"/>
      <c r="T189" s="667"/>
      <c r="U189" s="667"/>
      <c r="V189" s="668"/>
      <c r="W189" s="33"/>
      <c r="X189" s="34"/>
      <c r="Y189" s="35"/>
      <c r="Z189" s="400" t="str">
        <f>IFERROR(VLOOKUP(Y189, 【参考】数式用!$A$2:$B$50, 2, FALSE), "")</f>
        <v/>
      </c>
    </row>
    <row r="190" spans="2:26" ht="34.5" customHeight="1" thickBot="1">
      <c r="B190" s="535">
        <f t="shared" si="2"/>
        <v>152</v>
      </c>
      <c r="C190" s="670"/>
      <c r="D190" s="671"/>
      <c r="E190" s="671"/>
      <c r="F190" s="671"/>
      <c r="G190" s="671"/>
      <c r="H190" s="671"/>
      <c r="I190" s="671"/>
      <c r="J190" s="671"/>
      <c r="K190" s="671"/>
      <c r="L190" s="672"/>
      <c r="M190" s="665"/>
      <c r="N190" s="665"/>
      <c r="O190" s="665"/>
      <c r="P190" s="665"/>
      <c r="Q190" s="665"/>
      <c r="R190" s="666"/>
      <c r="S190" s="667"/>
      <c r="T190" s="667"/>
      <c r="U190" s="667"/>
      <c r="V190" s="668"/>
      <c r="W190" s="33"/>
      <c r="X190" s="34"/>
      <c r="Y190" s="35"/>
      <c r="Z190" s="400" t="str">
        <f>IFERROR(VLOOKUP(Y190, 【参考】数式用!$A$2:$B$50, 2, FALSE), "")</f>
        <v/>
      </c>
    </row>
    <row r="191" spans="2:26" ht="34.5" customHeight="1" thickBot="1">
      <c r="B191" s="535">
        <f t="shared" si="2"/>
        <v>153</v>
      </c>
      <c r="C191" s="670"/>
      <c r="D191" s="671"/>
      <c r="E191" s="671"/>
      <c r="F191" s="671"/>
      <c r="G191" s="671"/>
      <c r="H191" s="671"/>
      <c r="I191" s="671"/>
      <c r="J191" s="671"/>
      <c r="K191" s="671"/>
      <c r="L191" s="672"/>
      <c r="M191" s="665"/>
      <c r="N191" s="665"/>
      <c r="O191" s="665"/>
      <c r="P191" s="665"/>
      <c r="Q191" s="665"/>
      <c r="R191" s="666"/>
      <c r="S191" s="667"/>
      <c r="T191" s="667"/>
      <c r="U191" s="667"/>
      <c r="V191" s="668"/>
      <c r="W191" s="33"/>
      <c r="X191" s="34"/>
      <c r="Y191" s="35"/>
      <c r="Z191" s="400" t="str">
        <f>IFERROR(VLOOKUP(Y191, 【参考】数式用!$A$2:$B$50, 2, FALSE), "")</f>
        <v/>
      </c>
    </row>
    <row r="192" spans="2:26" ht="34.5" customHeight="1" thickBot="1">
      <c r="B192" s="535">
        <f t="shared" si="2"/>
        <v>154</v>
      </c>
      <c r="C192" s="670"/>
      <c r="D192" s="671"/>
      <c r="E192" s="671"/>
      <c r="F192" s="671"/>
      <c r="G192" s="671"/>
      <c r="H192" s="671"/>
      <c r="I192" s="671"/>
      <c r="J192" s="671"/>
      <c r="K192" s="671"/>
      <c r="L192" s="672"/>
      <c r="M192" s="665"/>
      <c r="N192" s="665"/>
      <c r="O192" s="665"/>
      <c r="P192" s="665"/>
      <c r="Q192" s="665"/>
      <c r="R192" s="666"/>
      <c r="S192" s="667"/>
      <c r="T192" s="667"/>
      <c r="U192" s="667"/>
      <c r="V192" s="668"/>
      <c r="W192" s="33"/>
      <c r="X192" s="34"/>
      <c r="Y192" s="35"/>
      <c r="Z192" s="400" t="str">
        <f>IFERROR(VLOOKUP(Y192, 【参考】数式用!$A$2:$B$50, 2, FALSE), "")</f>
        <v/>
      </c>
    </row>
    <row r="193" spans="2:26" ht="34.5" customHeight="1" thickBot="1">
      <c r="B193" s="535">
        <f t="shared" si="2"/>
        <v>155</v>
      </c>
      <c r="C193" s="670"/>
      <c r="D193" s="671"/>
      <c r="E193" s="671"/>
      <c r="F193" s="671"/>
      <c r="G193" s="671"/>
      <c r="H193" s="671"/>
      <c r="I193" s="671"/>
      <c r="J193" s="671"/>
      <c r="K193" s="671"/>
      <c r="L193" s="672"/>
      <c r="M193" s="665"/>
      <c r="N193" s="665"/>
      <c r="O193" s="665"/>
      <c r="P193" s="665"/>
      <c r="Q193" s="665"/>
      <c r="R193" s="666"/>
      <c r="S193" s="667"/>
      <c r="T193" s="667"/>
      <c r="U193" s="667"/>
      <c r="V193" s="668"/>
      <c r="W193" s="33"/>
      <c r="X193" s="34"/>
      <c r="Y193" s="35"/>
      <c r="Z193" s="400" t="str">
        <f>IFERROR(VLOOKUP(Y193, 【参考】数式用!$A$2:$B$50, 2, FALSE), "")</f>
        <v/>
      </c>
    </row>
    <row r="194" spans="2:26" ht="34.5" customHeight="1" thickBot="1">
      <c r="B194" s="535">
        <f t="shared" si="2"/>
        <v>156</v>
      </c>
      <c r="C194" s="670"/>
      <c r="D194" s="671"/>
      <c r="E194" s="671"/>
      <c r="F194" s="671"/>
      <c r="G194" s="671"/>
      <c r="H194" s="671"/>
      <c r="I194" s="671"/>
      <c r="J194" s="671"/>
      <c r="K194" s="671"/>
      <c r="L194" s="672"/>
      <c r="M194" s="665"/>
      <c r="N194" s="665"/>
      <c r="O194" s="665"/>
      <c r="P194" s="665"/>
      <c r="Q194" s="665"/>
      <c r="R194" s="666"/>
      <c r="S194" s="667"/>
      <c r="T194" s="667"/>
      <c r="U194" s="667"/>
      <c r="V194" s="668"/>
      <c r="W194" s="33"/>
      <c r="X194" s="34"/>
      <c r="Y194" s="35"/>
      <c r="Z194" s="400" t="str">
        <f>IFERROR(VLOOKUP(Y194, 【参考】数式用!$A$2:$B$50, 2, FALSE), "")</f>
        <v/>
      </c>
    </row>
    <row r="195" spans="2:26" ht="34.5" customHeight="1" thickBot="1">
      <c r="B195" s="535">
        <f t="shared" si="2"/>
        <v>157</v>
      </c>
      <c r="C195" s="670"/>
      <c r="D195" s="671"/>
      <c r="E195" s="671"/>
      <c r="F195" s="671"/>
      <c r="G195" s="671"/>
      <c r="H195" s="671"/>
      <c r="I195" s="671"/>
      <c r="J195" s="671"/>
      <c r="K195" s="671"/>
      <c r="L195" s="672"/>
      <c r="M195" s="665"/>
      <c r="N195" s="665"/>
      <c r="O195" s="665"/>
      <c r="P195" s="665"/>
      <c r="Q195" s="665"/>
      <c r="R195" s="666"/>
      <c r="S195" s="667"/>
      <c r="T195" s="667"/>
      <c r="U195" s="667"/>
      <c r="V195" s="668"/>
      <c r="W195" s="33"/>
      <c r="X195" s="34"/>
      <c r="Y195" s="35"/>
      <c r="Z195" s="400" t="str">
        <f>IFERROR(VLOOKUP(Y195, 【参考】数式用!$A$2:$B$50, 2, FALSE), "")</f>
        <v/>
      </c>
    </row>
    <row r="196" spans="2:26" ht="34.5" customHeight="1" thickBot="1">
      <c r="B196" s="535">
        <f t="shared" si="2"/>
        <v>158</v>
      </c>
      <c r="C196" s="670"/>
      <c r="D196" s="671"/>
      <c r="E196" s="671"/>
      <c r="F196" s="671"/>
      <c r="G196" s="671"/>
      <c r="H196" s="671"/>
      <c r="I196" s="671"/>
      <c r="J196" s="671"/>
      <c r="K196" s="671"/>
      <c r="L196" s="672"/>
      <c r="M196" s="665"/>
      <c r="N196" s="665"/>
      <c r="O196" s="665"/>
      <c r="P196" s="665"/>
      <c r="Q196" s="665"/>
      <c r="R196" s="666"/>
      <c r="S196" s="667"/>
      <c r="T196" s="667"/>
      <c r="U196" s="667"/>
      <c r="V196" s="668"/>
      <c r="W196" s="33"/>
      <c r="X196" s="34"/>
      <c r="Y196" s="35"/>
      <c r="Z196" s="400" t="str">
        <f>IFERROR(VLOOKUP(Y196, 【参考】数式用!$A$2:$B$50, 2, FALSE), "")</f>
        <v/>
      </c>
    </row>
    <row r="197" spans="2:26" ht="34.5" customHeight="1" thickBot="1">
      <c r="B197" s="535">
        <f t="shared" si="2"/>
        <v>159</v>
      </c>
      <c r="C197" s="670"/>
      <c r="D197" s="671"/>
      <c r="E197" s="671"/>
      <c r="F197" s="671"/>
      <c r="G197" s="671"/>
      <c r="H197" s="671"/>
      <c r="I197" s="671"/>
      <c r="J197" s="671"/>
      <c r="K197" s="671"/>
      <c r="L197" s="672"/>
      <c r="M197" s="665"/>
      <c r="N197" s="665"/>
      <c r="O197" s="665"/>
      <c r="P197" s="665"/>
      <c r="Q197" s="665"/>
      <c r="R197" s="666"/>
      <c r="S197" s="667"/>
      <c r="T197" s="667"/>
      <c r="U197" s="667"/>
      <c r="V197" s="668"/>
      <c r="W197" s="33"/>
      <c r="X197" s="34"/>
      <c r="Y197" s="35"/>
      <c r="Z197" s="400" t="str">
        <f>IFERROR(VLOOKUP(Y197, 【参考】数式用!$A$2:$B$50, 2, FALSE), "")</f>
        <v/>
      </c>
    </row>
    <row r="198" spans="2:26" ht="34.5" customHeight="1" thickBot="1">
      <c r="B198" s="535">
        <f t="shared" si="2"/>
        <v>160</v>
      </c>
      <c r="C198" s="670"/>
      <c r="D198" s="671"/>
      <c r="E198" s="671"/>
      <c r="F198" s="671"/>
      <c r="G198" s="671"/>
      <c r="H198" s="671"/>
      <c r="I198" s="671"/>
      <c r="J198" s="671"/>
      <c r="K198" s="671"/>
      <c r="L198" s="672"/>
      <c r="M198" s="665"/>
      <c r="N198" s="665"/>
      <c r="O198" s="665"/>
      <c r="P198" s="665"/>
      <c r="Q198" s="665"/>
      <c r="R198" s="666"/>
      <c r="S198" s="667"/>
      <c r="T198" s="667"/>
      <c r="U198" s="667"/>
      <c r="V198" s="668"/>
      <c r="W198" s="33"/>
      <c r="X198" s="34"/>
      <c r="Y198" s="35"/>
      <c r="Z198" s="400" t="str">
        <f>IFERROR(VLOOKUP(Y198, 【参考】数式用!$A$2:$B$50, 2, FALSE), "")</f>
        <v/>
      </c>
    </row>
    <row r="199" spans="2:26" ht="34.5" customHeight="1" thickBot="1">
      <c r="B199" s="535">
        <f t="shared" si="2"/>
        <v>161</v>
      </c>
      <c r="C199" s="670"/>
      <c r="D199" s="671"/>
      <c r="E199" s="671"/>
      <c r="F199" s="671"/>
      <c r="G199" s="671"/>
      <c r="H199" s="671"/>
      <c r="I199" s="671"/>
      <c r="J199" s="671"/>
      <c r="K199" s="671"/>
      <c r="L199" s="672"/>
      <c r="M199" s="665"/>
      <c r="N199" s="665"/>
      <c r="O199" s="665"/>
      <c r="P199" s="665"/>
      <c r="Q199" s="665"/>
      <c r="R199" s="666"/>
      <c r="S199" s="667"/>
      <c r="T199" s="667"/>
      <c r="U199" s="667"/>
      <c r="V199" s="668"/>
      <c r="W199" s="33"/>
      <c r="X199" s="34"/>
      <c r="Y199" s="35"/>
      <c r="Z199" s="400" t="str">
        <f>IFERROR(VLOOKUP(Y199, 【参考】数式用!$A$2:$B$50, 2, FALSE), "")</f>
        <v/>
      </c>
    </row>
    <row r="200" spans="2:26" ht="34.5" customHeight="1" thickBot="1">
      <c r="B200" s="535">
        <f t="shared" si="2"/>
        <v>162</v>
      </c>
      <c r="C200" s="670"/>
      <c r="D200" s="671"/>
      <c r="E200" s="671"/>
      <c r="F200" s="671"/>
      <c r="G200" s="671"/>
      <c r="H200" s="671"/>
      <c r="I200" s="671"/>
      <c r="J200" s="671"/>
      <c r="K200" s="671"/>
      <c r="L200" s="672"/>
      <c r="M200" s="665"/>
      <c r="N200" s="665"/>
      <c r="O200" s="665"/>
      <c r="P200" s="665"/>
      <c r="Q200" s="665"/>
      <c r="R200" s="666"/>
      <c r="S200" s="667"/>
      <c r="T200" s="667"/>
      <c r="U200" s="667"/>
      <c r="V200" s="668"/>
      <c r="W200" s="33"/>
      <c r="X200" s="34"/>
      <c r="Y200" s="35"/>
      <c r="Z200" s="400" t="str">
        <f>IFERROR(VLOOKUP(Y200, 【参考】数式用!$A$2:$B$50, 2, FALSE), "")</f>
        <v/>
      </c>
    </row>
    <row r="201" spans="2:26" ht="34.5" customHeight="1" thickBot="1">
      <c r="B201" s="535">
        <f t="shared" si="2"/>
        <v>163</v>
      </c>
      <c r="C201" s="670"/>
      <c r="D201" s="671"/>
      <c r="E201" s="671"/>
      <c r="F201" s="671"/>
      <c r="G201" s="671"/>
      <c r="H201" s="671"/>
      <c r="I201" s="671"/>
      <c r="J201" s="671"/>
      <c r="K201" s="671"/>
      <c r="L201" s="672"/>
      <c r="M201" s="665"/>
      <c r="N201" s="665"/>
      <c r="O201" s="665"/>
      <c r="P201" s="665"/>
      <c r="Q201" s="665"/>
      <c r="R201" s="666"/>
      <c r="S201" s="667"/>
      <c r="T201" s="667"/>
      <c r="U201" s="667"/>
      <c r="V201" s="668"/>
      <c r="W201" s="33"/>
      <c r="X201" s="34"/>
      <c r="Y201" s="35"/>
      <c r="Z201" s="400" t="str">
        <f>IFERROR(VLOOKUP(Y201, 【参考】数式用!$A$2:$B$50, 2, FALSE), "")</f>
        <v/>
      </c>
    </row>
    <row r="202" spans="2:26" ht="34.5" customHeight="1" thickBot="1">
      <c r="B202" s="535">
        <f t="shared" si="2"/>
        <v>164</v>
      </c>
      <c r="C202" s="670"/>
      <c r="D202" s="671"/>
      <c r="E202" s="671"/>
      <c r="F202" s="671"/>
      <c r="G202" s="671"/>
      <c r="H202" s="671"/>
      <c r="I202" s="671"/>
      <c r="J202" s="671"/>
      <c r="K202" s="671"/>
      <c r="L202" s="672"/>
      <c r="M202" s="665"/>
      <c r="N202" s="665"/>
      <c r="O202" s="665"/>
      <c r="P202" s="665"/>
      <c r="Q202" s="665"/>
      <c r="R202" s="666"/>
      <c r="S202" s="667"/>
      <c r="T202" s="667"/>
      <c r="U202" s="667"/>
      <c r="V202" s="668"/>
      <c r="W202" s="33"/>
      <c r="X202" s="34"/>
      <c r="Y202" s="35"/>
      <c r="Z202" s="400" t="str">
        <f>IFERROR(VLOOKUP(Y202, 【参考】数式用!$A$2:$B$50, 2, FALSE), "")</f>
        <v/>
      </c>
    </row>
    <row r="203" spans="2:26" ht="34.5" customHeight="1" thickBot="1">
      <c r="B203" s="535">
        <f t="shared" si="2"/>
        <v>165</v>
      </c>
      <c r="C203" s="670"/>
      <c r="D203" s="671"/>
      <c r="E203" s="671"/>
      <c r="F203" s="671"/>
      <c r="G203" s="671"/>
      <c r="H203" s="671"/>
      <c r="I203" s="671"/>
      <c r="J203" s="671"/>
      <c r="K203" s="671"/>
      <c r="L203" s="672"/>
      <c r="M203" s="665"/>
      <c r="N203" s="665"/>
      <c r="O203" s="665"/>
      <c r="P203" s="665"/>
      <c r="Q203" s="665"/>
      <c r="R203" s="666"/>
      <c r="S203" s="667"/>
      <c r="T203" s="667"/>
      <c r="U203" s="667"/>
      <c r="V203" s="668"/>
      <c r="W203" s="33"/>
      <c r="X203" s="34"/>
      <c r="Y203" s="35"/>
      <c r="Z203" s="400" t="str">
        <f>IFERROR(VLOOKUP(Y203, 【参考】数式用!$A$2:$B$50, 2, FALSE), "")</f>
        <v/>
      </c>
    </row>
    <row r="204" spans="2:26" ht="34.5" customHeight="1" thickBot="1">
      <c r="B204" s="535">
        <f t="shared" si="2"/>
        <v>166</v>
      </c>
      <c r="C204" s="670"/>
      <c r="D204" s="671"/>
      <c r="E204" s="671"/>
      <c r="F204" s="671"/>
      <c r="G204" s="671"/>
      <c r="H204" s="671"/>
      <c r="I204" s="671"/>
      <c r="J204" s="671"/>
      <c r="K204" s="671"/>
      <c r="L204" s="672"/>
      <c r="M204" s="665"/>
      <c r="N204" s="665"/>
      <c r="O204" s="665"/>
      <c r="P204" s="665"/>
      <c r="Q204" s="665"/>
      <c r="R204" s="666"/>
      <c r="S204" s="667"/>
      <c r="T204" s="667"/>
      <c r="U204" s="667"/>
      <c r="V204" s="668"/>
      <c r="W204" s="33"/>
      <c r="X204" s="34"/>
      <c r="Y204" s="35"/>
      <c r="Z204" s="400" t="str">
        <f>IFERROR(VLOOKUP(Y204, 【参考】数式用!$A$2:$B$50, 2, FALSE), "")</f>
        <v/>
      </c>
    </row>
    <row r="205" spans="2:26" ht="34.5" customHeight="1" thickBot="1">
      <c r="B205" s="535">
        <f t="shared" si="2"/>
        <v>167</v>
      </c>
      <c r="C205" s="670"/>
      <c r="D205" s="671"/>
      <c r="E205" s="671"/>
      <c r="F205" s="671"/>
      <c r="G205" s="671"/>
      <c r="H205" s="671"/>
      <c r="I205" s="671"/>
      <c r="J205" s="671"/>
      <c r="K205" s="671"/>
      <c r="L205" s="672"/>
      <c r="M205" s="665"/>
      <c r="N205" s="665"/>
      <c r="O205" s="665"/>
      <c r="P205" s="665"/>
      <c r="Q205" s="665"/>
      <c r="R205" s="666"/>
      <c r="S205" s="667"/>
      <c r="T205" s="667"/>
      <c r="U205" s="667"/>
      <c r="V205" s="668"/>
      <c r="W205" s="33"/>
      <c r="X205" s="34"/>
      <c r="Y205" s="35"/>
      <c r="Z205" s="400" t="str">
        <f>IFERROR(VLOOKUP(Y205, 【参考】数式用!$A$2:$B$50, 2, FALSE), "")</f>
        <v/>
      </c>
    </row>
    <row r="206" spans="2:26" ht="34.5" customHeight="1" thickBot="1">
      <c r="B206" s="535">
        <f t="shared" si="2"/>
        <v>168</v>
      </c>
      <c r="C206" s="670"/>
      <c r="D206" s="671"/>
      <c r="E206" s="671"/>
      <c r="F206" s="671"/>
      <c r="G206" s="671"/>
      <c r="H206" s="671"/>
      <c r="I206" s="671"/>
      <c r="J206" s="671"/>
      <c r="K206" s="671"/>
      <c r="L206" s="672"/>
      <c r="M206" s="665"/>
      <c r="N206" s="665"/>
      <c r="O206" s="665"/>
      <c r="P206" s="665"/>
      <c r="Q206" s="665"/>
      <c r="R206" s="666"/>
      <c r="S206" s="667"/>
      <c r="T206" s="667"/>
      <c r="U206" s="667"/>
      <c r="V206" s="668"/>
      <c r="W206" s="33"/>
      <c r="X206" s="34"/>
      <c r="Y206" s="35"/>
      <c r="Z206" s="400" t="str">
        <f>IFERROR(VLOOKUP(Y206, 【参考】数式用!$A$2:$B$50, 2, FALSE), "")</f>
        <v/>
      </c>
    </row>
    <row r="207" spans="2:26" ht="34.5" customHeight="1" thickBot="1">
      <c r="B207" s="535">
        <f t="shared" si="2"/>
        <v>169</v>
      </c>
      <c r="C207" s="670"/>
      <c r="D207" s="671"/>
      <c r="E207" s="671"/>
      <c r="F207" s="671"/>
      <c r="G207" s="671"/>
      <c r="H207" s="671"/>
      <c r="I207" s="671"/>
      <c r="J207" s="671"/>
      <c r="K207" s="671"/>
      <c r="L207" s="672"/>
      <c r="M207" s="665"/>
      <c r="N207" s="665"/>
      <c r="O207" s="665"/>
      <c r="P207" s="665"/>
      <c r="Q207" s="665"/>
      <c r="R207" s="666"/>
      <c r="S207" s="667"/>
      <c r="T207" s="667"/>
      <c r="U207" s="667"/>
      <c r="V207" s="668"/>
      <c r="W207" s="33"/>
      <c r="X207" s="34"/>
      <c r="Y207" s="35"/>
      <c r="Z207" s="400" t="str">
        <f>IFERROR(VLOOKUP(Y207, 【参考】数式用!$A$2:$B$50, 2, FALSE), "")</f>
        <v/>
      </c>
    </row>
    <row r="208" spans="2:26" ht="34.5" customHeight="1" thickBot="1">
      <c r="B208" s="535">
        <f t="shared" si="2"/>
        <v>170</v>
      </c>
      <c r="C208" s="670"/>
      <c r="D208" s="671"/>
      <c r="E208" s="671"/>
      <c r="F208" s="671"/>
      <c r="G208" s="671"/>
      <c r="H208" s="671"/>
      <c r="I208" s="671"/>
      <c r="J208" s="671"/>
      <c r="K208" s="671"/>
      <c r="L208" s="672"/>
      <c r="M208" s="665"/>
      <c r="N208" s="665"/>
      <c r="O208" s="665"/>
      <c r="P208" s="665"/>
      <c r="Q208" s="665"/>
      <c r="R208" s="666"/>
      <c r="S208" s="667"/>
      <c r="T208" s="667"/>
      <c r="U208" s="667"/>
      <c r="V208" s="668"/>
      <c r="W208" s="33"/>
      <c r="X208" s="34"/>
      <c r="Y208" s="35"/>
      <c r="Z208" s="400" t="str">
        <f>IFERROR(VLOOKUP(Y208, 【参考】数式用!$A$2:$B$50, 2, FALSE), "")</f>
        <v/>
      </c>
    </row>
    <row r="209" spans="2:26" ht="34.5" customHeight="1" thickBot="1">
      <c r="B209" s="535">
        <f t="shared" si="2"/>
        <v>171</v>
      </c>
      <c r="C209" s="670"/>
      <c r="D209" s="671"/>
      <c r="E209" s="671"/>
      <c r="F209" s="671"/>
      <c r="G209" s="671"/>
      <c r="H209" s="671"/>
      <c r="I209" s="671"/>
      <c r="J209" s="671"/>
      <c r="K209" s="671"/>
      <c r="L209" s="672"/>
      <c r="M209" s="665"/>
      <c r="N209" s="665"/>
      <c r="O209" s="665"/>
      <c r="P209" s="665"/>
      <c r="Q209" s="665"/>
      <c r="R209" s="666"/>
      <c r="S209" s="667"/>
      <c r="T209" s="667"/>
      <c r="U209" s="667"/>
      <c r="V209" s="668"/>
      <c r="W209" s="33"/>
      <c r="X209" s="34"/>
      <c r="Y209" s="35"/>
      <c r="Z209" s="400" t="str">
        <f>IFERROR(VLOOKUP(Y209, 【参考】数式用!$A$2:$B$50, 2, FALSE), "")</f>
        <v/>
      </c>
    </row>
    <row r="210" spans="2:26" ht="34.5" customHeight="1" thickBot="1">
      <c r="B210" s="535">
        <f t="shared" si="2"/>
        <v>172</v>
      </c>
      <c r="C210" s="670"/>
      <c r="D210" s="671"/>
      <c r="E210" s="671"/>
      <c r="F210" s="671"/>
      <c r="G210" s="671"/>
      <c r="H210" s="671"/>
      <c r="I210" s="671"/>
      <c r="J210" s="671"/>
      <c r="K210" s="671"/>
      <c r="L210" s="672"/>
      <c r="M210" s="665"/>
      <c r="N210" s="665"/>
      <c r="O210" s="665"/>
      <c r="P210" s="665"/>
      <c r="Q210" s="665"/>
      <c r="R210" s="666"/>
      <c r="S210" s="667"/>
      <c r="T210" s="667"/>
      <c r="U210" s="667"/>
      <c r="V210" s="668"/>
      <c r="W210" s="33"/>
      <c r="X210" s="34"/>
      <c r="Y210" s="35"/>
      <c r="Z210" s="400" t="str">
        <f>IFERROR(VLOOKUP(Y210, 【参考】数式用!$A$2:$B$50, 2, FALSE), "")</f>
        <v/>
      </c>
    </row>
    <row r="211" spans="2:26" ht="34.5" customHeight="1" thickBot="1">
      <c r="B211" s="535">
        <f t="shared" si="2"/>
        <v>173</v>
      </c>
      <c r="C211" s="670"/>
      <c r="D211" s="671"/>
      <c r="E211" s="671"/>
      <c r="F211" s="671"/>
      <c r="G211" s="671"/>
      <c r="H211" s="671"/>
      <c r="I211" s="671"/>
      <c r="J211" s="671"/>
      <c r="K211" s="671"/>
      <c r="L211" s="672"/>
      <c r="M211" s="665"/>
      <c r="N211" s="665"/>
      <c r="O211" s="665"/>
      <c r="P211" s="665"/>
      <c r="Q211" s="665"/>
      <c r="R211" s="666"/>
      <c r="S211" s="667"/>
      <c r="T211" s="667"/>
      <c r="U211" s="667"/>
      <c r="V211" s="668"/>
      <c r="W211" s="33"/>
      <c r="X211" s="34"/>
      <c r="Y211" s="35"/>
      <c r="Z211" s="400" t="str">
        <f>IFERROR(VLOOKUP(Y211, 【参考】数式用!$A$2:$B$50, 2, FALSE), "")</f>
        <v/>
      </c>
    </row>
    <row r="212" spans="2:26" ht="34.5" customHeight="1" thickBot="1">
      <c r="B212" s="535">
        <f t="shared" si="2"/>
        <v>174</v>
      </c>
      <c r="C212" s="670"/>
      <c r="D212" s="671"/>
      <c r="E212" s="671"/>
      <c r="F212" s="671"/>
      <c r="G212" s="671"/>
      <c r="H212" s="671"/>
      <c r="I212" s="671"/>
      <c r="J212" s="671"/>
      <c r="K212" s="671"/>
      <c r="L212" s="672"/>
      <c r="M212" s="665"/>
      <c r="N212" s="665"/>
      <c r="O212" s="665"/>
      <c r="P212" s="665"/>
      <c r="Q212" s="665"/>
      <c r="R212" s="666"/>
      <c r="S212" s="667"/>
      <c r="T212" s="667"/>
      <c r="U212" s="667"/>
      <c r="V212" s="668"/>
      <c r="W212" s="33"/>
      <c r="X212" s="34"/>
      <c r="Y212" s="35"/>
      <c r="Z212" s="400" t="str">
        <f>IFERROR(VLOOKUP(Y212, 【参考】数式用!$A$2:$B$50, 2, FALSE), "")</f>
        <v/>
      </c>
    </row>
    <row r="213" spans="2:26" ht="34.5" customHeight="1" thickBot="1">
      <c r="B213" s="535">
        <f t="shared" si="2"/>
        <v>175</v>
      </c>
      <c r="C213" s="670"/>
      <c r="D213" s="671"/>
      <c r="E213" s="671"/>
      <c r="F213" s="671"/>
      <c r="G213" s="671"/>
      <c r="H213" s="671"/>
      <c r="I213" s="671"/>
      <c r="J213" s="671"/>
      <c r="K213" s="671"/>
      <c r="L213" s="672"/>
      <c r="M213" s="665"/>
      <c r="N213" s="665"/>
      <c r="O213" s="665"/>
      <c r="P213" s="665"/>
      <c r="Q213" s="665"/>
      <c r="R213" s="666"/>
      <c r="S213" s="667"/>
      <c r="T213" s="667"/>
      <c r="U213" s="667"/>
      <c r="V213" s="668"/>
      <c r="W213" s="33"/>
      <c r="X213" s="34"/>
      <c r="Y213" s="35"/>
      <c r="Z213" s="400" t="str">
        <f>IFERROR(VLOOKUP(Y213, 【参考】数式用!$A$2:$B$50, 2, FALSE), "")</f>
        <v/>
      </c>
    </row>
    <row r="214" spans="2:26" ht="34.5" customHeight="1" thickBot="1">
      <c r="B214" s="535">
        <f t="shared" si="2"/>
        <v>176</v>
      </c>
      <c r="C214" s="670"/>
      <c r="D214" s="671"/>
      <c r="E214" s="671"/>
      <c r="F214" s="671"/>
      <c r="G214" s="671"/>
      <c r="H214" s="671"/>
      <c r="I214" s="671"/>
      <c r="J214" s="671"/>
      <c r="K214" s="671"/>
      <c r="L214" s="672"/>
      <c r="M214" s="665"/>
      <c r="N214" s="665"/>
      <c r="O214" s="665"/>
      <c r="P214" s="665"/>
      <c r="Q214" s="665"/>
      <c r="R214" s="666"/>
      <c r="S214" s="667"/>
      <c r="T214" s="667"/>
      <c r="U214" s="667"/>
      <c r="V214" s="668"/>
      <c r="W214" s="33"/>
      <c r="X214" s="34"/>
      <c r="Y214" s="35"/>
      <c r="Z214" s="400" t="str">
        <f>IFERROR(VLOOKUP(Y214, 【参考】数式用!$A$2:$B$50, 2, FALSE), "")</f>
        <v/>
      </c>
    </row>
    <row r="215" spans="2:26" ht="34.5" customHeight="1" thickBot="1">
      <c r="B215" s="535">
        <f t="shared" si="2"/>
        <v>177</v>
      </c>
      <c r="C215" s="670"/>
      <c r="D215" s="671"/>
      <c r="E215" s="671"/>
      <c r="F215" s="671"/>
      <c r="G215" s="671"/>
      <c r="H215" s="671"/>
      <c r="I215" s="671"/>
      <c r="J215" s="671"/>
      <c r="K215" s="671"/>
      <c r="L215" s="672"/>
      <c r="M215" s="665"/>
      <c r="N215" s="665"/>
      <c r="O215" s="665"/>
      <c r="P215" s="665"/>
      <c r="Q215" s="665"/>
      <c r="R215" s="666"/>
      <c r="S215" s="667"/>
      <c r="T215" s="667"/>
      <c r="U215" s="667"/>
      <c r="V215" s="668"/>
      <c r="W215" s="33"/>
      <c r="X215" s="34"/>
      <c r="Y215" s="35"/>
      <c r="Z215" s="400" t="str">
        <f>IFERROR(VLOOKUP(Y215, 【参考】数式用!$A$2:$B$50, 2, FALSE), "")</f>
        <v/>
      </c>
    </row>
    <row r="216" spans="2:26" ht="34.5" customHeight="1" thickBot="1">
      <c r="B216" s="535">
        <f t="shared" si="2"/>
        <v>178</v>
      </c>
      <c r="C216" s="670"/>
      <c r="D216" s="671"/>
      <c r="E216" s="671"/>
      <c r="F216" s="671"/>
      <c r="G216" s="671"/>
      <c r="H216" s="671"/>
      <c r="I216" s="671"/>
      <c r="J216" s="671"/>
      <c r="K216" s="671"/>
      <c r="L216" s="672"/>
      <c r="M216" s="665"/>
      <c r="N216" s="665"/>
      <c r="O216" s="665"/>
      <c r="P216" s="665"/>
      <c r="Q216" s="665"/>
      <c r="R216" s="666"/>
      <c r="S216" s="667"/>
      <c r="T216" s="667"/>
      <c r="U216" s="667"/>
      <c r="V216" s="668"/>
      <c r="W216" s="33"/>
      <c r="X216" s="34"/>
      <c r="Y216" s="35"/>
      <c r="Z216" s="400" t="str">
        <f>IFERROR(VLOOKUP(Y216, 【参考】数式用!$A$2:$B$50, 2, FALSE), "")</f>
        <v/>
      </c>
    </row>
    <row r="217" spans="2:26" ht="34.5" customHeight="1" thickBot="1">
      <c r="B217" s="535">
        <f t="shared" si="2"/>
        <v>179</v>
      </c>
      <c r="C217" s="670"/>
      <c r="D217" s="671"/>
      <c r="E217" s="671"/>
      <c r="F217" s="671"/>
      <c r="G217" s="671"/>
      <c r="H217" s="671"/>
      <c r="I217" s="671"/>
      <c r="J217" s="671"/>
      <c r="K217" s="671"/>
      <c r="L217" s="672"/>
      <c r="M217" s="665"/>
      <c r="N217" s="665"/>
      <c r="O217" s="665"/>
      <c r="P217" s="665"/>
      <c r="Q217" s="665"/>
      <c r="R217" s="666"/>
      <c r="S217" s="667"/>
      <c r="T217" s="667"/>
      <c r="U217" s="667"/>
      <c r="V217" s="668"/>
      <c r="W217" s="33"/>
      <c r="X217" s="34"/>
      <c r="Y217" s="35"/>
      <c r="Z217" s="400" t="str">
        <f>IFERROR(VLOOKUP(Y217, 【参考】数式用!$A$2:$B$50, 2, FALSE), "")</f>
        <v/>
      </c>
    </row>
    <row r="218" spans="2:26" ht="34.5" customHeight="1" thickBot="1">
      <c r="B218" s="535">
        <f t="shared" si="2"/>
        <v>180</v>
      </c>
      <c r="C218" s="670"/>
      <c r="D218" s="671"/>
      <c r="E218" s="671"/>
      <c r="F218" s="671"/>
      <c r="G218" s="671"/>
      <c r="H218" s="671"/>
      <c r="I218" s="671"/>
      <c r="J218" s="671"/>
      <c r="K218" s="671"/>
      <c r="L218" s="672"/>
      <c r="M218" s="665"/>
      <c r="N218" s="665"/>
      <c r="O218" s="665"/>
      <c r="P218" s="665"/>
      <c r="Q218" s="665"/>
      <c r="R218" s="666"/>
      <c r="S218" s="667"/>
      <c r="T218" s="667"/>
      <c r="U218" s="667"/>
      <c r="V218" s="668"/>
      <c r="W218" s="33"/>
      <c r="X218" s="34"/>
      <c r="Y218" s="35"/>
      <c r="Z218" s="400" t="str">
        <f>IFERROR(VLOOKUP(Y218, 【参考】数式用!$A$2:$B$50, 2, FALSE), "")</f>
        <v/>
      </c>
    </row>
    <row r="219" spans="2:26" ht="34.5" customHeight="1" thickBot="1">
      <c r="B219" s="535">
        <f t="shared" si="2"/>
        <v>181</v>
      </c>
      <c r="C219" s="670"/>
      <c r="D219" s="671"/>
      <c r="E219" s="671"/>
      <c r="F219" s="671"/>
      <c r="G219" s="671"/>
      <c r="H219" s="671"/>
      <c r="I219" s="671"/>
      <c r="J219" s="671"/>
      <c r="K219" s="671"/>
      <c r="L219" s="672"/>
      <c r="M219" s="665"/>
      <c r="N219" s="665"/>
      <c r="O219" s="665"/>
      <c r="P219" s="665"/>
      <c r="Q219" s="665"/>
      <c r="R219" s="666"/>
      <c r="S219" s="667"/>
      <c r="T219" s="667"/>
      <c r="U219" s="667"/>
      <c r="V219" s="668"/>
      <c r="W219" s="33"/>
      <c r="X219" s="34"/>
      <c r="Y219" s="35"/>
      <c r="Z219" s="400" t="str">
        <f>IFERROR(VLOOKUP(Y219, 【参考】数式用!$A$2:$B$50, 2, FALSE), "")</f>
        <v/>
      </c>
    </row>
    <row r="220" spans="2:26" ht="34.5" customHeight="1" thickBot="1">
      <c r="B220" s="535">
        <f t="shared" si="2"/>
        <v>182</v>
      </c>
      <c r="C220" s="670"/>
      <c r="D220" s="671"/>
      <c r="E220" s="671"/>
      <c r="F220" s="671"/>
      <c r="G220" s="671"/>
      <c r="H220" s="671"/>
      <c r="I220" s="671"/>
      <c r="J220" s="671"/>
      <c r="K220" s="671"/>
      <c r="L220" s="672"/>
      <c r="M220" s="665"/>
      <c r="N220" s="665"/>
      <c r="O220" s="665"/>
      <c r="P220" s="665"/>
      <c r="Q220" s="665"/>
      <c r="R220" s="666"/>
      <c r="S220" s="667"/>
      <c r="T220" s="667"/>
      <c r="U220" s="667"/>
      <c r="V220" s="668"/>
      <c r="W220" s="33"/>
      <c r="X220" s="34"/>
      <c r="Y220" s="35"/>
      <c r="Z220" s="400" t="str">
        <f>IFERROR(VLOOKUP(Y220, 【参考】数式用!$A$2:$B$50, 2, FALSE), "")</f>
        <v/>
      </c>
    </row>
    <row r="221" spans="2:26" ht="34.5" customHeight="1" thickBot="1">
      <c r="B221" s="535">
        <f t="shared" si="2"/>
        <v>183</v>
      </c>
      <c r="C221" s="670"/>
      <c r="D221" s="671"/>
      <c r="E221" s="671"/>
      <c r="F221" s="671"/>
      <c r="G221" s="671"/>
      <c r="H221" s="671"/>
      <c r="I221" s="671"/>
      <c r="J221" s="671"/>
      <c r="K221" s="671"/>
      <c r="L221" s="672"/>
      <c r="M221" s="665"/>
      <c r="N221" s="665"/>
      <c r="O221" s="665"/>
      <c r="P221" s="665"/>
      <c r="Q221" s="665"/>
      <c r="R221" s="666"/>
      <c r="S221" s="667"/>
      <c r="T221" s="667"/>
      <c r="U221" s="667"/>
      <c r="V221" s="668"/>
      <c r="W221" s="33"/>
      <c r="X221" s="34"/>
      <c r="Y221" s="35"/>
      <c r="Z221" s="400" t="str">
        <f>IFERROR(VLOOKUP(Y221, 【参考】数式用!$A$2:$B$50, 2, FALSE), "")</f>
        <v/>
      </c>
    </row>
    <row r="222" spans="2:26" ht="34.5" customHeight="1" thickBot="1">
      <c r="B222" s="535">
        <f t="shared" si="2"/>
        <v>184</v>
      </c>
      <c r="C222" s="670"/>
      <c r="D222" s="671"/>
      <c r="E222" s="671"/>
      <c r="F222" s="671"/>
      <c r="G222" s="671"/>
      <c r="H222" s="671"/>
      <c r="I222" s="671"/>
      <c r="J222" s="671"/>
      <c r="K222" s="671"/>
      <c r="L222" s="672"/>
      <c r="M222" s="665"/>
      <c r="N222" s="665"/>
      <c r="O222" s="665"/>
      <c r="P222" s="665"/>
      <c r="Q222" s="665"/>
      <c r="R222" s="666"/>
      <c r="S222" s="667"/>
      <c r="T222" s="667"/>
      <c r="U222" s="667"/>
      <c r="V222" s="668"/>
      <c r="W222" s="33"/>
      <c r="X222" s="34"/>
      <c r="Y222" s="35"/>
      <c r="Z222" s="400" t="str">
        <f>IFERROR(VLOOKUP(Y222, 【参考】数式用!$A$2:$B$50, 2, FALSE), "")</f>
        <v/>
      </c>
    </row>
    <row r="223" spans="2:26" ht="34.5" customHeight="1" thickBot="1">
      <c r="B223" s="535">
        <f t="shared" si="2"/>
        <v>185</v>
      </c>
      <c r="C223" s="670"/>
      <c r="D223" s="671"/>
      <c r="E223" s="671"/>
      <c r="F223" s="671"/>
      <c r="G223" s="671"/>
      <c r="H223" s="671"/>
      <c r="I223" s="671"/>
      <c r="J223" s="671"/>
      <c r="K223" s="671"/>
      <c r="L223" s="672"/>
      <c r="M223" s="665"/>
      <c r="N223" s="665"/>
      <c r="O223" s="665"/>
      <c r="P223" s="665"/>
      <c r="Q223" s="665"/>
      <c r="R223" s="666"/>
      <c r="S223" s="667"/>
      <c r="T223" s="667"/>
      <c r="U223" s="667"/>
      <c r="V223" s="668"/>
      <c r="W223" s="33"/>
      <c r="X223" s="34"/>
      <c r="Y223" s="35"/>
      <c r="Z223" s="400" t="str">
        <f>IFERROR(VLOOKUP(Y223, 【参考】数式用!$A$2:$B$50, 2, FALSE), "")</f>
        <v/>
      </c>
    </row>
    <row r="224" spans="2:26" ht="34.5" customHeight="1" thickBot="1">
      <c r="B224" s="535">
        <f t="shared" si="2"/>
        <v>186</v>
      </c>
      <c r="C224" s="670"/>
      <c r="D224" s="671"/>
      <c r="E224" s="671"/>
      <c r="F224" s="671"/>
      <c r="G224" s="671"/>
      <c r="H224" s="671"/>
      <c r="I224" s="671"/>
      <c r="J224" s="671"/>
      <c r="K224" s="671"/>
      <c r="L224" s="672"/>
      <c r="M224" s="665"/>
      <c r="N224" s="665"/>
      <c r="O224" s="665"/>
      <c r="P224" s="665"/>
      <c r="Q224" s="665"/>
      <c r="R224" s="666"/>
      <c r="S224" s="667"/>
      <c r="T224" s="667"/>
      <c r="U224" s="667"/>
      <c r="V224" s="668"/>
      <c r="W224" s="33"/>
      <c r="X224" s="34"/>
      <c r="Y224" s="35"/>
      <c r="Z224" s="400" t="str">
        <f>IFERROR(VLOOKUP(Y224, 【参考】数式用!$A$2:$B$50, 2, FALSE), "")</f>
        <v/>
      </c>
    </row>
    <row r="225" spans="2:26" ht="34.5" customHeight="1" thickBot="1">
      <c r="B225" s="535">
        <f t="shared" si="2"/>
        <v>187</v>
      </c>
      <c r="C225" s="670"/>
      <c r="D225" s="671"/>
      <c r="E225" s="671"/>
      <c r="F225" s="671"/>
      <c r="G225" s="671"/>
      <c r="H225" s="671"/>
      <c r="I225" s="671"/>
      <c r="J225" s="671"/>
      <c r="K225" s="671"/>
      <c r="L225" s="672"/>
      <c r="M225" s="665"/>
      <c r="N225" s="665"/>
      <c r="O225" s="665"/>
      <c r="P225" s="665"/>
      <c r="Q225" s="665"/>
      <c r="R225" s="666"/>
      <c r="S225" s="667"/>
      <c r="T225" s="667"/>
      <c r="U225" s="667"/>
      <c r="V225" s="668"/>
      <c r="W225" s="33"/>
      <c r="X225" s="34"/>
      <c r="Y225" s="35"/>
      <c r="Z225" s="400" t="str">
        <f>IFERROR(VLOOKUP(Y225, 【参考】数式用!$A$2:$B$50, 2, FALSE), "")</f>
        <v/>
      </c>
    </row>
    <row r="226" spans="2:26" ht="34.5" customHeight="1" thickBot="1">
      <c r="B226" s="535">
        <f t="shared" si="2"/>
        <v>188</v>
      </c>
      <c r="C226" s="670"/>
      <c r="D226" s="671"/>
      <c r="E226" s="671"/>
      <c r="F226" s="671"/>
      <c r="G226" s="671"/>
      <c r="H226" s="671"/>
      <c r="I226" s="671"/>
      <c r="J226" s="671"/>
      <c r="K226" s="671"/>
      <c r="L226" s="672"/>
      <c r="M226" s="665"/>
      <c r="N226" s="665"/>
      <c r="O226" s="665"/>
      <c r="P226" s="665"/>
      <c r="Q226" s="665"/>
      <c r="R226" s="666"/>
      <c r="S226" s="667"/>
      <c r="T226" s="667"/>
      <c r="U226" s="667"/>
      <c r="V226" s="668"/>
      <c r="W226" s="33"/>
      <c r="X226" s="34"/>
      <c r="Y226" s="35"/>
      <c r="Z226" s="400" t="str">
        <f>IFERROR(VLOOKUP(Y226, 【参考】数式用!$A$2:$B$50, 2, FALSE), "")</f>
        <v/>
      </c>
    </row>
    <row r="227" spans="2:26" ht="34.5" customHeight="1" thickBot="1">
      <c r="B227" s="535">
        <f t="shared" si="2"/>
        <v>189</v>
      </c>
      <c r="C227" s="670"/>
      <c r="D227" s="671"/>
      <c r="E227" s="671"/>
      <c r="F227" s="671"/>
      <c r="G227" s="671"/>
      <c r="H227" s="671"/>
      <c r="I227" s="671"/>
      <c r="J227" s="671"/>
      <c r="K227" s="671"/>
      <c r="L227" s="672"/>
      <c r="M227" s="665"/>
      <c r="N227" s="665"/>
      <c r="O227" s="665"/>
      <c r="P227" s="665"/>
      <c r="Q227" s="665"/>
      <c r="R227" s="666"/>
      <c r="S227" s="667"/>
      <c r="T227" s="667"/>
      <c r="U227" s="667"/>
      <c r="V227" s="668"/>
      <c r="W227" s="33"/>
      <c r="X227" s="34"/>
      <c r="Y227" s="35"/>
      <c r="Z227" s="400" t="str">
        <f>IFERROR(VLOOKUP(Y227, 【参考】数式用!$A$2:$B$50, 2, FALSE), "")</f>
        <v/>
      </c>
    </row>
    <row r="228" spans="2:26" ht="34.5" customHeight="1" thickBot="1">
      <c r="B228" s="535">
        <f t="shared" si="2"/>
        <v>190</v>
      </c>
      <c r="C228" s="670"/>
      <c r="D228" s="671"/>
      <c r="E228" s="671"/>
      <c r="F228" s="671"/>
      <c r="G228" s="671"/>
      <c r="H228" s="671"/>
      <c r="I228" s="671"/>
      <c r="J228" s="671"/>
      <c r="K228" s="671"/>
      <c r="L228" s="672"/>
      <c r="M228" s="665"/>
      <c r="N228" s="665"/>
      <c r="O228" s="665"/>
      <c r="P228" s="665"/>
      <c r="Q228" s="665"/>
      <c r="R228" s="666"/>
      <c r="S228" s="667"/>
      <c r="T228" s="667"/>
      <c r="U228" s="667"/>
      <c r="V228" s="668"/>
      <c r="W228" s="33"/>
      <c r="X228" s="34"/>
      <c r="Y228" s="35"/>
      <c r="Z228" s="400" t="str">
        <f>IFERROR(VLOOKUP(Y228, 【参考】数式用!$A$2:$B$50, 2, FALSE), "")</f>
        <v/>
      </c>
    </row>
    <row r="229" spans="2:26" ht="34.5" customHeight="1" thickBot="1">
      <c r="B229" s="535">
        <f t="shared" si="2"/>
        <v>191</v>
      </c>
      <c r="C229" s="670"/>
      <c r="D229" s="671"/>
      <c r="E229" s="671"/>
      <c r="F229" s="671"/>
      <c r="G229" s="671"/>
      <c r="H229" s="671"/>
      <c r="I229" s="671"/>
      <c r="J229" s="671"/>
      <c r="K229" s="671"/>
      <c r="L229" s="672"/>
      <c r="M229" s="665"/>
      <c r="N229" s="665"/>
      <c r="O229" s="665"/>
      <c r="P229" s="665"/>
      <c r="Q229" s="665"/>
      <c r="R229" s="666"/>
      <c r="S229" s="667"/>
      <c r="T229" s="667"/>
      <c r="U229" s="667"/>
      <c r="V229" s="668"/>
      <c r="W229" s="33"/>
      <c r="X229" s="34"/>
      <c r="Y229" s="35"/>
      <c r="Z229" s="400" t="str">
        <f>IFERROR(VLOOKUP(Y229, 【参考】数式用!$A$2:$B$50, 2, FALSE), "")</f>
        <v/>
      </c>
    </row>
    <row r="230" spans="2:26" ht="34.5" customHeight="1" thickBot="1">
      <c r="B230" s="535">
        <f t="shared" si="2"/>
        <v>192</v>
      </c>
      <c r="C230" s="670"/>
      <c r="D230" s="671"/>
      <c r="E230" s="671"/>
      <c r="F230" s="671"/>
      <c r="G230" s="671"/>
      <c r="H230" s="671"/>
      <c r="I230" s="671"/>
      <c r="J230" s="671"/>
      <c r="K230" s="671"/>
      <c r="L230" s="672"/>
      <c r="M230" s="665"/>
      <c r="N230" s="665"/>
      <c r="O230" s="665"/>
      <c r="P230" s="665"/>
      <c r="Q230" s="665"/>
      <c r="R230" s="666"/>
      <c r="S230" s="667"/>
      <c r="T230" s="667"/>
      <c r="U230" s="667"/>
      <c r="V230" s="668"/>
      <c r="W230" s="33"/>
      <c r="X230" s="34"/>
      <c r="Y230" s="35"/>
      <c r="Z230" s="400" t="str">
        <f>IFERROR(VLOOKUP(Y230, 【参考】数式用!$A$2:$B$50, 2, FALSE), "")</f>
        <v/>
      </c>
    </row>
    <row r="231" spans="2:26" ht="34.5" customHeight="1" thickBot="1">
      <c r="B231" s="535">
        <f t="shared" si="2"/>
        <v>193</v>
      </c>
      <c r="C231" s="670"/>
      <c r="D231" s="671"/>
      <c r="E231" s="671"/>
      <c r="F231" s="671"/>
      <c r="G231" s="671"/>
      <c r="H231" s="671"/>
      <c r="I231" s="671"/>
      <c r="J231" s="671"/>
      <c r="K231" s="671"/>
      <c r="L231" s="672"/>
      <c r="M231" s="665"/>
      <c r="N231" s="665"/>
      <c r="O231" s="665"/>
      <c r="P231" s="665"/>
      <c r="Q231" s="665"/>
      <c r="R231" s="666"/>
      <c r="S231" s="667"/>
      <c r="T231" s="667"/>
      <c r="U231" s="667"/>
      <c r="V231" s="668"/>
      <c r="W231" s="33"/>
      <c r="X231" s="34"/>
      <c r="Y231" s="35"/>
      <c r="Z231" s="400" t="str">
        <f>IFERROR(VLOOKUP(Y231, 【参考】数式用!$A$2:$B$50, 2, FALSE), "")</f>
        <v/>
      </c>
    </row>
    <row r="232" spans="2:26" ht="34.5" customHeight="1" thickBot="1">
      <c r="B232" s="535">
        <f t="shared" si="2"/>
        <v>194</v>
      </c>
      <c r="C232" s="670"/>
      <c r="D232" s="671"/>
      <c r="E232" s="671"/>
      <c r="F232" s="671"/>
      <c r="G232" s="671"/>
      <c r="H232" s="671"/>
      <c r="I232" s="671"/>
      <c r="J232" s="671"/>
      <c r="K232" s="671"/>
      <c r="L232" s="672"/>
      <c r="M232" s="665"/>
      <c r="N232" s="665"/>
      <c r="O232" s="665"/>
      <c r="P232" s="665"/>
      <c r="Q232" s="665"/>
      <c r="R232" s="666"/>
      <c r="S232" s="667"/>
      <c r="T232" s="667"/>
      <c r="U232" s="667"/>
      <c r="V232" s="668"/>
      <c r="W232" s="33"/>
      <c r="X232" s="34"/>
      <c r="Y232" s="35"/>
      <c r="Z232" s="400" t="str">
        <f>IFERROR(VLOOKUP(Y232, 【参考】数式用!$A$2:$B$50, 2, FALSE), "")</f>
        <v/>
      </c>
    </row>
    <row r="233" spans="2:26" ht="34.5" customHeight="1" thickBot="1">
      <c r="B233" s="535">
        <f t="shared" ref="B233:B296" si="3">B232+1</f>
        <v>195</v>
      </c>
      <c r="C233" s="670"/>
      <c r="D233" s="671"/>
      <c r="E233" s="671"/>
      <c r="F233" s="671"/>
      <c r="G233" s="671"/>
      <c r="H233" s="671"/>
      <c r="I233" s="671"/>
      <c r="J233" s="671"/>
      <c r="K233" s="671"/>
      <c r="L233" s="672"/>
      <c r="M233" s="665"/>
      <c r="N233" s="665"/>
      <c r="O233" s="665"/>
      <c r="P233" s="665"/>
      <c r="Q233" s="665"/>
      <c r="R233" s="666"/>
      <c r="S233" s="667"/>
      <c r="T233" s="667"/>
      <c r="U233" s="667"/>
      <c r="V233" s="668"/>
      <c r="W233" s="33"/>
      <c r="X233" s="34"/>
      <c r="Y233" s="35"/>
      <c r="Z233" s="400" t="str">
        <f>IFERROR(VLOOKUP(Y233, 【参考】数式用!$A$2:$B$50, 2, FALSE), "")</f>
        <v/>
      </c>
    </row>
    <row r="234" spans="2:26" ht="34.5" customHeight="1" thickBot="1">
      <c r="B234" s="535">
        <f t="shared" si="3"/>
        <v>196</v>
      </c>
      <c r="C234" s="670"/>
      <c r="D234" s="671"/>
      <c r="E234" s="671"/>
      <c r="F234" s="671"/>
      <c r="G234" s="671"/>
      <c r="H234" s="671"/>
      <c r="I234" s="671"/>
      <c r="J234" s="671"/>
      <c r="K234" s="671"/>
      <c r="L234" s="672"/>
      <c r="M234" s="665"/>
      <c r="N234" s="665"/>
      <c r="O234" s="665"/>
      <c r="P234" s="665"/>
      <c r="Q234" s="665"/>
      <c r="R234" s="666"/>
      <c r="S234" s="667"/>
      <c r="T234" s="667"/>
      <c r="U234" s="667"/>
      <c r="V234" s="668"/>
      <c r="W234" s="33"/>
      <c r="X234" s="34"/>
      <c r="Y234" s="35"/>
      <c r="Z234" s="400" t="str">
        <f>IFERROR(VLOOKUP(Y234, 【参考】数式用!$A$2:$B$50, 2, FALSE), "")</f>
        <v/>
      </c>
    </row>
    <row r="235" spans="2:26" ht="34.5" customHeight="1" thickBot="1">
      <c r="B235" s="535">
        <f t="shared" si="3"/>
        <v>197</v>
      </c>
      <c r="C235" s="670"/>
      <c r="D235" s="671"/>
      <c r="E235" s="671"/>
      <c r="F235" s="671"/>
      <c r="G235" s="671"/>
      <c r="H235" s="671"/>
      <c r="I235" s="671"/>
      <c r="J235" s="671"/>
      <c r="K235" s="671"/>
      <c r="L235" s="672"/>
      <c r="M235" s="665"/>
      <c r="N235" s="665"/>
      <c r="O235" s="665"/>
      <c r="P235" s="665"/>
      <c r="Q235" s="665"/>
      <c r="R235" s="666"/>
      <c r="S235" s="667"/>
      <c r="T235" s="667"/>
      <c r="U235" s="667"/>
      <c r="V235" s="668"/>
      <c r="W235" s="33"/>
      <c r="X235" s="34"/>
      <c r="Y235" s="35"/>
      <c r="Z235" s="400" t="str">
        <f>IFERROR(VLOOKUP(Y235, 【参考】数式用!$A$2:$B$50, 2, FALSE), "")</f>
        <v/>
      </c>
    </row>
    <row r="236" spans="2:26" ht="34.5" customHeight="1" thickBot="1">
      <c r="B236" s="535">
        <f t="shared" si="3"/>
        <v>198</v>
      </c>
      <c r="C236" s="670"/>
      <c r="D236" s="671"/>
      <c r="E236" s="671"/>
      <c r="F236" s="671"/>
      <c r="G236" s="671"/>
      <c r="H236" s="671"/>
      <c r="I236" s="671"/>
      <c r="J236" s="671"/>
      <c r="K236" s="671"/>
      <c r="L236" s="672"/>
      <c r="M236" s="665"/>
      <c r="N236" s="665"/>
      <c r="O236" s="665"/>
      <c r="P236" s="665"/>
      <c r="Q236" s="665"/>
      <c r="R236" s="666"/>
      <c r="S236" s="667"/>
      <c r="T236" s="667"/>
      <c r="U236" s="667"/>
      <c r="V236" s="668"/>
      <c r="W236" s="33"/>
      <c r="X236" s="34"/>
      <c r="Y236" s="35"/>
      <c r="Z236" s="400" t="str">
        <f>IFERROR(VLOOKUP(Y236, 【参考】数式用!$A$2:$B$50, 2, FALSE), "")</f>
        <v/>
      </c>
    </row>
    <row r="237" spans="2:26" ht="34.5" customHeight="1" thickBot="1">
      <c r="B237" s="535">
        <f t="shared" si="3"/>
        <v>199</v>
      </c>
      <c r="C237" s="670"/>
      <c r="D237" s="671"/>
      <c r="E237" s="671"/>
      <c r="F237" s="671"/>
      <c r="G237" s="671"/>
      <c r="H237" s="671"/>
      <c r="I237" s="671"/>
      <c r="J237" s="671"/>
      <c r="K237" s="671"/>
      <c r="L237" s="672"/>
      <c r="M237" s="665"/>
      <c r="N237" s="665"/>
      <c r="O237" s="665"/>
      <c r="P237" s="665"/>
      <c r="Q237" s="665"/>
      <c r="R237" s="666"/>
      <c r="S237" s="667"/>
      <c r="T237" s="667"/>
      <c r="U237" s="667"/>
      <c r="V237" s="668"/>
      <c r="W237" s="33"/>
      <c r="X237" s="34"/>
      <c r="Y237" s="35"/>
      <c r="Z237" s="400" t="str">
        <f>IFERROR(VLOOKUP(Y237, 【参考】数式用!$A$2:$B$50, 2, FALSE), "")</f>
        <v/>
      </c>
    </row>
    <row r="238" spans="2:26" ht="34.5" customHeight="1" thickBot="1">
      <c r="B238" s="535">
        <f t="shared" si="3"/>
        <v>200</v>
      </c>
      <c r="C238" s="670"/>
      <c r="D238" s="671"/>
      <c r="E238" s="671"/>
      <c r="F238" s="671"/>
      <c r="G238" s="671"/>
      <c r="H238" s="671"/>
      <c r="I238" s="671"/>
      <c r="J238" s="671"/>
      <c r="K238" s="671"/>
      <c r="L238" s="672"/>
      <c r="M238" s="665"/>
      <c r="N238" s="665"/>
      <c r="O238" s="665"/>
      <c r="P238" s="665"/>
      <c r="Q238" s="665"/>
      <c r="R238" s="666"/>
      <c r="S238" s="667"/>
      <c r="T238" s="667"/>
      <c r="U238" s="667"/>
      <c r="V238" s="668"/>
      <c r="W238" s="33"/>
      <c r="X238" s="34"/>
      <c r="Y238" s="35"/>
      <c r="Z238" s="400" t="str">
        <f>IFERROR(VLOOKUP(Y238, 【参考】数式用!$A$2:$B$50, 2, FALSE), "")</f>
        <v/>
      </c>
    </row>
    <row r="239" spans="2:26" ht="34.5" customHeight="1" thickBot="1">
      <c r="B239" s="535">
        <f t="shared" si="3"/>
        <v>201</v>
      </c>
      <c r="C239" s="670"/>
      <c r="D239" s="671"/>
      <c r="E239" s="671"/>
      <c r="F239" s="671"/>
      <c r="G239" s="671"/>
      <c r="H239" s="671"/>
      <c r="I239" s="671"/>
      <c r="J239" s="671"/>
      <c r="K239" s="671"/>
      <c r="L239" s="672"/>
      <c r="M239" s="665"/>
      <c r="N239" s="665"/>
      <c r="O239" s="665"/>
      <c r="P239" s="665"/>
      <c r="Q239" s="665"/>
      <c r="R239" s="666"/>
      <c r="S239" s="667"/>
      <c r="T239" s="667"/>
      <c r="U239" s="667"/>
      <c r="V239" s="668"/>
      <c r="W239" s="33"/>
      <c r="X239" s="34"/>
      <c r="Y239" s="35"/>
      <c r="Z239" s="400" t="str">
        <f>IFERROR(VLOOKUP(Y239, 【参考】数式用!$A$2:$B$50, 2, FALSE), "")</f>
        <v/>
      </c>
    </row>
    <row r="240" spans="2:26" ht="34.5" customHeight="1" thickBot="1">
      <c r="B240" s="535">
        <f t="shared" si="3"/>
        <v>202</v>
      </c>
      <c r="C240" s="670"/>
      <c r="D240" s="671"/>
      <c r="E240" s="671"/>
      <c r="F240" s="671"/>
      <c r="G240" s="671"/>
      <c r="H240" s="671"/>
      <c r="I240" s="671"/>
      <c r="J240" s="671"/>
      <c r="K240" s="671"/>
      <c r="L240" s="672"/>
      <c r="M240" s="665"/>
      <c r="N240" s="665"/>
      <c r="O240" s="665"/>
      <c r="P240" s="665"/>
      <c r="Q240" s="665"/>
      <c r="R240" s="666"/>
      <c r="S240" s="667"/>
      <c r="T240" s="667"/>
      <c r="U240" s="667"/>
      <c r="V240" s="668"/>
      <c r="W240" s="33"/>
      <c r="X240" s="34"/>
      <c r="Y240" s="35"/>
      <c r="Z240" s="400" t="str">
        <f>IFERROR(VLOOKUP(Y240, 【参考】数式用!$A$2:$B$50, 2, FALSE), "")</f>
        <v/>
      </c>
    </row>
    <row r="241" spans="2:26" ht="34.5" customHeight="1" thickBot="1">
      <c r="B241" s="535">
        <f t="shared" si="3"/>
        <v>203</v>
      </c>
      <c r="C241" s="670"/>
      <c r="D241" s="671"/>
      <c r="E241" s="671"/>
      <c r="F241" s="671"/>
      <c r="G241" s="671"/>
      <c r="H241" s="671"/>
      <c r="I241" s="671"/>
      <c r="J241" s="671"/>
      <c r="K241" s="671"/>
      <c r="L241" s="672"/>
      <c r="M241" s="665"/>
      <c r="N241" s="665"/>
      <c r="O241" s="665"/>
      <c r="P241" s="665"/>
      <c r="Q241" s="665"/>
      <c r="R241" s="666"/>
      <c r="S241" s="667"/>
      <c r="T241" s="667"/>
      <c r="U241" s="667"/>
      <c r="V241" s="668"/>
      <c r="W241" s="33"/>
      <c r="X241" s="34"/>
      <c r="Y241" s="35"/>
      <c r="Z241" s="400" t="str">
        <f>IFERROR(VLOOKUP(Y241, 【参考】数式用!$A$2:$B$50, 2, FALSE), "")</f>
        <v/>
      </c>
    </row>
    <row r="242" spans="2:26" ht="34.5" customHeight="1" thickBot="1">
      <c r="B242" s="535">
        <f t="shared" si="3"/>
        <v>204</v>
      </c>
      <c r="C242" s="670"/>
      <c r="D242" s="671"/>
      <c r="E242" s="671"/>
      <c r="F242" s="671"/>
      <c r="G242" s="671"/>
      <c r="H242" s="671"/>
      <c r="I242" s="671"/>
      <c r="J242" s="671"/>
      <c r="K242" s="671"/>
      <c r="L242" s="672"/>
      <c r="M242" s="665"/>
      <c r="N242" s="665"/>
      <c r="O242" s="665"/>
      <c r="P242" s="665"/>
      <c r="Q242" s="665"/>
      <c r="R242" s="666"/>
      <c r="S242" s="667"/>
      <c r="T242" s="667"/>
      <c r="U242" s="667"/>
      <c r="V242" s="668"/>
      <c r="W242" s="33"/>
      <c r="X242" s="34"/>
      <c r="Y242" s="35"/>
      <c r="Z242" s="400" t="str">
        <f>IFERROR(VLOOKUP(Y242, 【参考】数式用!$A$2:$B$50, 2, FALSE), "")</f>
        <v/>
      </c>
    </row>
    <row r="243" spans="2:26" ht="34.5" customHeight="1" thickBot="1">
      <c r="B243" s="535">
        <f t="shared" si="3"/>
        <v>205</v>
      </c>
      <c r="C243" s="670"/>
      <c r="D243" s="671"/>
      <c r="E243" s="671"/>
      <c r="F243" s="671"/>
      <c r="G243" s="671"/>
      <c r="H243" s="671"/>
      <c r="I243" s="671"/>
      <c r="J243" s="671"/>
      <c r="K243" s="671"/>
      <c r="L243" s="672"/>
      <c r="M243" s="665"/>
      <c r="N243" s="665"/>
      <c r="O243" s="665"/>
      <c r="P243" s="665"/>
      <c r="Q243" s="665"/>
      <c r="R243" s="666"/>
      <c r="S243" s="667"/>
      <c r="T243" s="667"/>
      <c r="U243" s="667"/>
      <c r="V243" s="668"/>
      <c r="W243" s="33"/>
      <c r="X243" s="34"/>
      <c r="Y243" s="35"/>
      <c r="Z243" s="400" t="str">
        <f>IFERROR(VLOOKUP(Y243, 【参考】数式用!$A$2:$B$50, 2, FALSE), "")</f>
        <v/>
      </c>
    </row>
    <row r="244" spans="2:26" ht="34.5" customHeight="1" thickBot="1">
      <c r="B244" s="535">
        <f t="shared" si="3"/>
        <v>206</v>
      </c>
      <c r="C244" s="670"/>
      <c r="D244" s="671"/>
      <c r="E244" s="671"/>
      <c r="F244" s="671"/>
      <c r="G244" s="671"/>
      <c r="H244" s="671"/>
      <c r="I244" s="671"/>
      <c r="J244" s="671"/>
      <c r="K244" s="671"/>
      <c r="L244" s="672"/>
      <c r="M244" s="665"/>
      <c r="N244" s="665"/>
      <c r="O244" s="665"/>
      <c r="P244" s="665"/>
      <c r="Q244" s="665"/>
      <c r="R244" s="666"/>
      <c r="S244" s="667"/>
      <c r="T244" s="667"/>
      <c r="U244" s="667"/>
      <c r="V244" s="668"/>
      <c r="W244" s="33"/>
      <c r="X244" s="34"/>
      <c r="Y244" s="35"/>
      <c r="Z244" s="400" t="str">
        <f>IFERROR(VLOOKUP(Y244, 【参考】数式用!$A$2:$B$50, 2, FALSE), "")</f>
        <v/>
      </c>
    </row>
    <row r="245" spans="2:26" ht="34.5" customHeight="1" thickBot="1">
      <c r="B245" s="535">
        <f t="shared" si="3"/>
        <v>207</v>
      </c>
      <c r="C245" s="670"/>
      <c r="D245" s="671"/>
      <c r="E245" s="671"/>
      <c r="F245" s="671"/>
      <c r="G245" s="671"/>
      <c r="H245" s="671"/>
      <c r="I245" s="671"/>
      <c r="J245" s="671"/>
      <c r="K245" s="671"/>
      <c r="L245" s="672"/>
      <c r="M245" s="665"/>
      <c r="N245" s="665"/>
      <c r="O245" s="665"/>
      <c r="P245" s="665"/>
      <c r="Q245" s="665"/>
      <c r="R245" s="666"/>
      <c r="S245" s="667"/>
      <c r="T245" s="667"/>
      <c r="U245" s="667"/>
      <c r="V245" s="668"/>
      <c r="W245" s="33"/>
      <c r="X245" s="34"/>
      <c r="Y245" s="35"/>
      <c r="Z245" s="400" t="str">
        <f>IFERROR(VLOOKUP(Y245, 【参考】数式用!$A$2:$B$50, 2, FALSE), "")</f>
        <v/>
      </c>
    </row>
    <row r="246" spans="2:26" ht="34.5" customHeight="1" thickBot="1">
      <c r="B246" s="535">
        <f t="shared" si="3"/>
        <v>208</v>
      </c>
      <c r="C246" s="670"/>
      <c r="D246" s="671"/>
      <c r="E246" s="671"/>
      <c r="F246" s="671"/>
      <c r="G246" s="671"/>
      <c r="H246" s="671"/>
      <c r="I246" s="671"/>
      <c r="J246" s="671"/>
      <c r="K246" s="671"/>
      <c r="L246" s="672"/>
      <c r="M246" s="665"/>
      <c r="N246" s="665"/>
      <c r="O246" s="665"/>
      <c r="P246" s="665"/>
      <c r="Q246" s="665"/>
      <c r="R246" s="666"/>
      <c r="S246" s="667"/>
      <c r="T246" s="667"/>
      <c r="U246" s="667"/>
      <c r="V246" s="668"/>
      <c r="W246" s="33"/>
      <c r="X246" s="34"/>
      <c r="Y246" s="35"/>
      <c r="Z246" s="400" t="str">
        <f>IFERROR(VLOOKUP(Y246, 【参考】数式用!$A$2:$B$50, 2, FALSE), "")</f>
        <v/>
      </c>
    </row>
    <row r="247" spans="2:26" ht="34.5" customHeight="1" thickBot="1">
      <c r="B247" s="535">
        <f t="shared" si="3"/>
        <v>209</v>
      </c>
      <c r="C247" s="670"/>
      <c r="D247" s="671"/>
      <c r="E247" s="671"/>
      <c r="F247" s="671"/>
      <c r="G247" s="671"/>
      <c r="H247" s="671"/>
      <c r="I247" s="671"/>
      <c r="J247" s="671"/>
      <c r="K247" s="671"/>
      <c r="L247" s="672"/>
      <c r="M247" s="665"/>
      <c r="N247" s="665"/>
      <c r="O247" s="665"/>
      <c r="P247" s="665"/>
      <c r="Q247" s="665"/>
      <c r="R247" s="666"/>
      <c r="S247" s="667"/>
      <c r="T247" s="667"/>
      <c r="U247" s="667"/>
      <c r="V247" s="668"/>
      <c r="W247" s="33"/>
      <c r="X247" s="34"/>
      <c r="Y247" s="35"/>
      <c r="Z247" s="400" t="str">
        <f>IFERROR(VLOOKUP(Y247, 【参考】数式用!$A$2:$B$50, 2, FALSE), "")</f>
        <v/>
      </c>
    </row>
    <row r="248" spans="2:26" ht="34.5" customHeight="1" thickBot="1">
      <c r="B248" s="535">
        <f t="shared" si="3"/>
        <v>210</v>
      </c>
      <c r="C248" s="670"/>
      <c r="D248" s="671"/>
      <c r="E248" s="671"/>
      <c r="F248" s="671"/>
      <c r="G248" s="671"/>
      <c r="H248" s="671"/>
      <c r="I248" s="671"/>
      <c r="J248" s="671"/>
      <c r="K248" s="671"/>
      <c r="L248" s="672"/>
      <c r="M248" s="665"/>
      <c r="N248" s="665"/>
      <c r="O248" s="665"/>
      <c r="P248" s="665"/>
      <c r="Q248" s="665"/>
      <c r="R248" s="666"/>
      <c r="S248" s="667"/>
      <c r="T248" s="667"/>
      <c r="U248" s="667"/>
      <c r="V248" s="668"/>
      <c r="W248" s="33"/>
      <c r="X248" s="34"/>
      <c r="Y248" s="35"/>
      <c r="Z248" s="400" t="str">
        <f>IFERROR(VLOOKUP(Y248, 【参考】数式用!$A$2:$B$50, 2, FALSE), "")</f>
        <v/>
      </c>
    </row>
    <row r="249" spans="2:26" ht="34.5" customHeight="1" thickBot="1">
      <c r="B249" s="535">
        <f t="shared" si="3"/>
        <v>211</v>
      </c>
      <c r="C249" s="670"/>
      <c r="D249" s="671"/>
      <c r="E249" s="671"/>
      <c r="F249" s="671"/>
      <c r="G249" s="671"/>
      <c r="H249" s="671"/>
      <c r="I249" s="671"/>
      <c r="J249" s="671"/>
      <c r="K249" s="671"/>
      <c r="L249" s="672"/>
      <c r="M249" s="665"/>
      <c r="N249" s="665"/>
      <c r="O249" s="665"/>
      <c r="P249" s="665"/>
      <c r="Q249" s="665"/>
      <c r="R249" s="666"/>
      <c r="S249" s="667"/>
      <c r="T249" s="667"/>
      <c r="U249" s="667"/>
      <c r="V249" s="668"/>
      <c r="W249" s="33"/>
      <c r="X249" s="34"/>
      <c r="Y249" s="35"/>
      <c r="Z249" s="400" t="str">
        <f>IFERROR(VLOOKUP(Y249, 【参考】数式用!$A$2:$B$50, 2, FALSE), "")</f>
        <v/>
      </c>
    </row>
    <row r="250" spans="2:26" ht="34.5" customHeight="1" thickBot="1">
      <c r="B250" s="535">
        <f t="shared" si="3"/>
        <v>212</v>
      </c>
      <c r="C250" s="670"/>
      <c r="D250" s="671"/>
      <c r="E250" s="671"/>
      <c r="F250" s="671"/>
      <c r="G250" s="671"/>
      <c r="H250" s="671"/>
      <c r="I250" s="671"/>
      <c r="J250" s="671"/>
      <c r="K250" s="671"/>
      <c r="L250" s="672"/>
      <c r="M250" s="665"/>
      <c r="N250" s="665"/>
      <c r="O250" s="665"/>
      <c r="P250" s="665"/>
      <c r="Q250" s="665"/>
      <c r="R250" s="666"/>
      <c r="S250" s="667"/>
      <c r="T250" s="667"/>
      <c r="U250" s="667"/>
      <c r="V250" s="668"/>
      <c r="W250" s="33"/>
      <c r="X250" s="34"/>
      <c r="Y250" s="35"/>
      <c r="Z250" s="400" t="str">
        <f>IFERROR(VLOOKUP(Y250, 【参考】数式用!$A$2:$B$50, 2, FALSE), "")</f>
        <v/>
      </c>
    </row>
    <row r="251" spans="2:26" ht="34.5" customHeight="1" thickBot="1">
      <c r="B251" s="535">
        <f t="shared" si="3"/>
        <v>213</v>
      </c>
      <c r="C251" s="670"/>
      <c r="D251" s="671"/>
      <c r="E251" s="671"/>
      <c r="F251" s="671"/>
      <c r="G251" s="671"/>
      <c r="H251" s="671"/>
      <c r="I251" s="671"/>
      <c r="J251" s="671"/>
      <c r="K251" s="671"/>
      <c r="L251" s="672"/>
      <c r="M251" s="665"/>
      <c r="N251" s="665"/>
      <c r="O251" s="665"/>
      <c r="P251" s="665"/>
      <c r="Q251" s="665"/>
      <c r="R251" s="666"/>
      <c r="S251" s="667"/>
      <c r="T251" s="667"/>
      <c r="U251" s="667"/>
      <c r="V251" s="668"/>
      <c r="W251" s="33"/>
      <c r="X251" s="34"/>
      <c r="Y251" s="35"/>
      <c r="Z251" s="400" t="str">
        <f>IFERROR(VLOOKUP(Y251, 【参考】数式用!$A$2:$B$50, 2, FALSE), "")</f>
        <v/>
      </c>
    </row>
    <row r="252" spans="2:26" ht="34.5" customHeight="1" thickBot="1">
      <c r="B252" s="535">
        <f t="shared" si="3"/>
        <v>214</v>
      </c>
      <c r="C252" s="670"/>
      <c r="D252" s="671"/>
      <c r="E252" s="671"/>
      <c r="F252" s="671"/>
      <c r="G252" s="671"/>
      <c r="H252" s="671"/>
      <c r="I252" s="671"/>
      <c r="J252" s="671"/>
      <c r="K252" s="671"/>
      <c r="L252" s="672"/>
      <c r="M252" s="665"/>
      <c r="N252" s="665"/>
      <c r="O252" s="665"/>
      <c r="P252" s="665"/>
      <c r="Q252" s="665"/>
      <c r="R252" s="666"/>
      <c r="S252" s="667"/>
      <c r="T252" s="667"/>
      <c r="U252" s="667"/>
      <c r="V252" s="668"/>
      <c r="W252" s="33"/>
      <c r="X252" s="34"/>
      <c r="Y252" s="35"/>
      <c r="Z252" s="400" t="str">
        <f>IFERROR(VLOOKUP(Y252, 【参考】数式用!$A$2:$B$50, 2, FALSE), "")</f>
        <v/>
      </c>
    </row>
    <row r="253" spans="2:26" ht="34.5" customHeight="1" thickBot="1">
      <c r="B253" s="535">
        <f t="shared" si="3"/>
        <v>215</v>
      </c>
      <c r="C253" s="670"/>
      <c r="D253" s="671"/>
      <c r="E253" s="671"/>
      <c r="F253" s="671"/>
      <c r="G253" s="671"/>
      <c r="H253" s="671"/>
      <c r="I253" s="671"/>
      <c r="J253" s="671"/>
      <c r="K253" s="671"/>
      <c r="L253" s="672"/>
      <c r="M253" s="665"/>
      <c r="N253" s="665"/>
      <c r="O253" s="665"/>
      <c r="P253" s="665"/>
      <c r="Q253" s="665"/>
      <c r="R253" s="666"/>
      <c r="S253" s="667"/>
      <c r="T253" s="667"/>
      <c r="U253" s="667"/>
      <c r="V253" s="668"/>
      <c r="W253" s="33"/>
      <c r="X253" s="34"/>
      <c r="Y253" s="35"/>
      <c r="Z253" s="400" t="str">
        <f>IFERROR(VLOOKUP(Y253, 【参考】数式用!$A$2:$B$50, 2, FALSE), "")</f>
        <v/>
      </c>
    </row>
    <row r="254" spans="2:26" ht="34.5" customHeight="1" thickBot="1">
      <c r="B254" s="535">
        <f t="shared" si="3"/>
        <v>216</v>
      </c>
      <c r="C254" s="670"/>
      <c r="D254" s="671"/>
      <c r="E254" s="671"/>
      <c r="F254" s="671"/>
      <c r="G254" s="671"/>
      <c r="H254" s="671"/>
      <c r="I254" s="671"/>
      <c r="J254" s="671"/>
      <c r="K254" s="671"/>
      <c r="L254" s="672"/>
      <c r="M254" s="665"/>
      <c r="N254" s="665"/>
      <c r="O254" s="665"/>
      <c r="P254" s="665"/>
      <c r="Q254" s="665"/>
      <c r="R254" s="666"/>
      <c r="S254" s="667"/>
      <c r="T254" s="667"/>
      <c r="U254" s="667"/>
      <c r="V254" s="668"/>
      <c r="W254" s="33"/>
      <c r="X254" s="34"/>
      <c r="Y254" s="35"/>
      <c r="Z254" s="400" t="str">
        <f>IFERROR(VLOOKUP(Y254, 【参考】数式用!$A$2:$B$50, 2, FALSE), "")</f>
        <v/>
      </c>
    </row>
    <row r="255" spans="2:26" ht="34.5" customHeight="1" thickBot="1">
      <c r="B255" s="535">
        <f t="shared" si="3"/>
        <v>217</v>
      </c>
      <c r="C255" s="670"/>
      <c r="D255" s="671"/>
      <c r="E255" s="671"/>
      <c r="F255" s="671"/>
      <c r="G255" s="671"/>
      <c r="H255" s="671"/>
      <c r="I255" s="671"/>
      <c r="J255" s="671"/>
      <c r="K255" s="671"/>
      <c r="L255" s="672"/>
      <c r="M255" s="665"/>
      <c r="N255" s="665"/>
      <c r="O255" s="665"/>
      <c r="P255" s="665"/>
      <c r="Q255" s="665"/>
      <c r="R255" s="666"/>
      <c r="S255" s="667"/>
      <c r="T255" s="667"/>
      <c r="U255" s="667"/>
      <c r="V255" s="668"/>
      <c r="W255" s="33"/>
      <c r="X255" s="34"/>
      <c r="Y255" s="35"/>
      <c r="Z255" s="400" t="str">
        <f>IFERROR(VLOOKUP(Y255, 【参考】数式用!$A$2:$B$50, 2, FALSE), "")</f>
        <v/>
      </c>
    </row>
    <row r="256" spans="2:26" ht="34.5" customHeight="1" thickBot="1">
      <c r="B256" s="535">
        <f t="shared" si="3"/>
        <v>218</v>
      </c>
      <c r="C256" s="670"/>
      <c r="D256" s="671"/>
      <c r="E256" s="671"/>
      <c r="F256" s="671"/>
      <c r="G256" s="671"/>
      <c r="H256" s="671"/>
      <c r="I256" s="671"/>
      <c r="J256" s="671"/>
      <c r="K256" s="671"/>
      <c r="L256" s="672"/>
      <c r="M256" s="665"/>
      <c r="N256" s="665"/>
      <c r="O256" s="665"/>
      <c r="P256" s="665"/>
      <c r="Q256" s="665"/>
      <c r="R256" s="666"/>
      <c r="S256" s="667"/>
      <c r="T256" s="667"/>
      <c r="U256" s="667"/>
      <c r="V256" s="668"/>
      <c r="W256" s="33"/>
      <c r="X256" s="34"/>
      <c r="Y256" s="35"/>
      <c r="Z256" s="400" t="str">
        <f>IFERROR(VLOOKUP(Y256, 【参考】数式用!$A$2:$B$50, 2, FALSE), "")</f>
        <v/>
      </c>
    </row>
    <row r="257" spans="2:26" ht="34.5" customHeight="1" thickBot="1">
      <c r="B257" s="535">
        <f t="shared" si="3"/>
        <v>219</v>
      </c>
      <c r="C257" s="670"/>
      <c r="D257" s="671"/>
      <c r="E257" s="671"/>
      <c r="F257" s="671"/>
      <c r="G257" s="671"/>
      <c r="H257" s="671"/>
      <c r="I257" s="671"/>
      <c r="J257" s="671"/>
      <c r="K257" s="671"/>
      <c r="L257" s="672"/>
      <c r="M257" s="665"/>
      <c r="N257" s="665"/>
      <c r="O257" s="665"/>
      <c r="P257" s="665"/>
      <c r="Q257" s="665"/>
      <c r="R257" s="666"/>
      <c r="S257" s="667"/>
      <c r="T257" s="667"/>
      <c r="U257" s="667"/>
      <c r="V257" s="668"/>
      <c r="W257" s="33"/>
      <c r="X257" s="34"/>
      <c r="Y257" s="35"/>
      <c r="Z257" s="400" t="str">
        <f>IFERROR(VLOOKUP(Y257, 【参考】数式用!$A$2:$B$50, 2, FALSE), "")</f>
        <v/>
      </c>
    </row>
    <row r="258" spans="2:26" ht="34.5" customHeight="1" thickBot="1">
      <c r="B258" s="535">
        <f t="shared" si="3"/>
        <v>220</v>
      </c>
      <c r="C258" s="670"/>
      <c r="D258" s="671"/>
      <c r="E258" s="671"/>
      <c r="F258" s="671"/>
      <c r="G258" s="671"/>
      <c r="H258" s="671"/>
      <c r="I258" s="671"/>
      <c r="J258" s="671"/>
      <c r="K258" s="671"/>
      <c r="L258" s="672"/>
      <c r="M258" s="665"/>
      <c r="N258" s="665"/>
      <c r="O258" s="665"/>
      <c r="P258" s="665"/>
      <c r="Q258" s="665"/>
      <c r="R258" s="666"/>
      <c r="S258" s="667"/>
      <c r="T258" s="667"/>
      <c r="U258" s="667"/>
      <c r="V258" s="668"/>
      <c r="W258" s="33"/>
      <c r="X258" s="34"/>
      <c r="Y258" s="35"/>
      <c r="Z258" s="400" t="str">
        <f>IFERROR(VLOOKUP(Y258, 【参考】数式用!$A$2:$B$50, 2, FALSE), "")</f>
        <v/>
      </c>
    </row>
    <row r="259" spans="2:26" ht="34.5" customHeight="1" thickBot="1">
      <c r="B259" s="535">
        <f t="shared" si="3"/>
        <v>221</v>
      </c>
      <c r="C259" s="670"/>
      <c r="D259" s="671"/>
      <c r="E259" s="671"/>
      <c r="F259" s="671"/>
      <c r="G259" s="671"/>
      <c r="H259" s="671"/>
      <c r="I259" s="671"/>
      <c r="J259" s="671"/>
      <c r="K259" s="671"/>
      <c r="L259" s="672"/>
      <c r="M259" s="665"/>
      <c r="N259" s="665"/>
      <c r="O259" s="665"/>
      <c r="P259" s="665"/>
      <c r="Q259" s="665"/>
      <c r="R259" s="666"/>
      <c r="S259" s="667"/>
      <c r="T259" s="667"/>
      <c r="U259" s="667"/>
      <c r="V259" s="668"/>
      <c r="W259" s="33"/>
      <c r="X259" s="34"/>
      <c r="Y259" s="35"/>
      <c r="Z259" s="400" t="str">
        <f>IFERROR(VLOOKUP(Y259, 【参考】数式用!$A$2:$B$50, 2, FALSE), "")</f>
        <v/>
      </c>
    </row>
    <row r="260" spans="2:26" ht="34.5" customHeight="1" thickBot="1">
      <c r="B260" s="535">
        <f t="shared" si="3"/>
        <v>222</v>
      </c>
      <c r="C260" s="670"/>
      <c r="D260" s="671"/>
      <c r="E260" s="671"/>
      <c r="F260" s="671"/>
      <c r="G260" s="671"/>
      <c r="H260" s="671"/>
      <c r="I260" s="671"/>
      <c r="J260" s="671"/>
      <c r="K260" s="671"/>
      <c r="L260" s="672"/>
      <c r="M260" s="665"/>
      <c r="N260" s="665"/>
      <c r="O260" s="665"/>
      <c r="P260" s="665"/>
      <c r="Q260" s="665"/>
      <c r="R260" s="666"/>
      <c r="S260" s="667"/>
      <c r="T260" s="667"/>
      <c r="U260" s="667"/>
      <c r="V260" s="668"/>
      <c r="W260" s="33"/>
      <c r="X260" s="34"/>
      <c r="Y260" s="35"/>
      <c r="Z260" s="400" t="str">
        <f>IFERROR(VLOOKUP(Y260, 【参考】数式用!$A$2:$B$50, 2, FALSE), "")</f>
        <v/>
      </c>
    </row>
    <row r="261" spans="2:26" ht="34.5" customHeight="1" thickBot="1">
      <c r="B261" s="535">
        <f t="shared" si="3"/>
        <v>223</v>
      </c>
      <c r="C261" s="670"/>
      <c r="D261" s="671"/>
      <c r="E261" s="671"/>
      <c r="F261" s="671"/>
      <c r="G261" s="671"/>
      <c r="H261" s="671"/>
      <c r="I261" s="671"/>
      <c r="J261" s="671"/>
      <c r="K261" s="671"/>
      <c r="L261" s="672"/>
      <c r="M261" s="665"/>
      <c r="N261" s="665"/>
      <c r="O261" s="665"/>
      <c r="P261" s="665"/>
      <c r="Q261" s="665"/>
      <c r="R261" s="666"/>
      <c r="S261" s="667"/>
      <c r="T261" s="667"/>
      <c r="U261" s="667"/>
      <c r="V261" s="668"/>
      <c r="W261" s="33"/>
      <c r="X261" s="34"/>
      <c r="Y261" s="35"/>
      <c r="Z261" s="400" t="str">
        <f>IFERROR(VLOOKUP(Y261, 【参考】数式用!$A$2:$B$50, 2, FALSE), "")</f>
        <v/>
      </c>
    </row>
    <row r="262" spans="2:26" ht="34.5" customHeight="1" thickBot="1">
      <c r="B262" s="535">
        <f t="shared" si="3"/>
        <v>224</v>
      </c>
      <c r="C262" s="670"/>
      <c r="D262" s="671"/>
      <c r="E262" s="671"/>
      <c r="F262" s="671"/>
      <c r="G262" s="671"/>
      <c r="H262" s="671"/>
      <c r="I262" s="671"/>
      <c r="J262" s="671"/>
      <c r="K262" s="671"/>
      <c r="L262" s="672"/>
      <c r="M262" s="665"/>
      <c r="N262" s="665"/>
      <c r="O262" s="665"/>
      <c r="P262" s="665"/>
      <c r="Q262" s="665"/>
      <c r="R262" s="666"/>
      <c r="S262" s="667"/>
      <c r="T262" s="667"/>
      <c r="U262" s="667"/>
      <c r="V262" s="668"/>
      <c r="W262" s="33"/>
      <c r="X262" s="34"/>
      <c r="Y262" s="35"/>
      <c r="Z262" s="400" t="str">
        <f>IFERROR(VLOOKUP(Y262, 【参考】数式用!$A$2:$B$50, 2, FALSE), "")</f>
        <v/>
      </c>
    </row>
    <row r="263" spans="2:26" ht="34.5" customHeight="1" thickBot="1">
      <c r="B263" s="535">
        <f t="shared" si="3"/>
        <v>225</v>
      </c>
      <c r="C263" s="670"/>
      <c r="D263" s="671"/>
      <c r="E263" s="671"/>
      <c r="F263" s="671"/>
      <c r="G263" s="671"/>
      <c r="H263" s="671"/>
      <c r="I263" s="671"/>
      <c r="J263" s="671"/>
      <c r="K263" s="671"/>
      <c r="L263" s="672"/>
      <c r="M263" s="665"/>
      <c r="N263" s="665"/>
      <c r="O263" s="665"/>
      <c r="P263" s="665"/>
      <c r="Q263" s="665"/>
      <c r="R263" s="666"/>
      <c r="S263" s="667"/>
      <c r="T263" s="667"/>
      <c r="U263" s="667"/>
      <c r="V263" s="668"/>
      <c r="W263" s="33"/>
      <c r="X263" s="34"/>
      <c r="Y263" s="35"/>
      <c r="Z263" s="400" t="str">
        <f>IFERROR(VLOOKUP(Y263, 【参考】数式用!$A$2:$B$50, 2, FALSE), "")</f>
        <v/>
      </c>
    </row>
    <row r="264" spans="2:26" ht="34.5" customHeight="1" thickBot="1">
      <c r="B264" s="535">
        <f t="shared" si="3"/>
        <v>226</v>
      </c>
      <c r="C264" s="670"/>
      <c r="D264" s="671"/>
      <c r="E264" s="671"/>
      <c r="F264" s="671"/>
      <c r="G264" s="671"/>
      <c r="H264" s="671"/>
      <c r="I264" s="671"/>
      <c r="J264" s="671"/>
      <c r="K264" s="671"/>
      <c r="L264" s="672"/>
      <c r="M264" s="665"/>
      <c r="N264" s="665"/>
      <c r="O264" s="665"/>
      <c r="P264" s="665"/>
      <c r="Q264" s="665"/>
      <c r="R264" s="666"/>
      <c r="S264" s="667"/>
      <c r="T264" s="667"/>
      <c r="U264" s="667"/>
      <c r="V264" s="668"/>
      <c r="W264" s="33"/>
      <c r="X264" s="34"/>
      <c r="Y264" s="35"/>
      <c r="Z264" s="400" t="str">
        <f>IFERROR(VLOOKUP(Y264, 【参考】数式用!$A$2:$B$50, 2, FALSE), "")</f>
        <v/>
      </c>
    </row>
    <row r="265" spans="2:26" ht="34.5" customHeight="1" thickBot="1">
      <c r="B265" s="535">
        <f t="shared" si="3"/>
        <v>227</v>
      </c>
      <c r="C265" s="670"/>
      <c r="D265" s="671"/>
      <c r="E265" s="671"/>
      <c r="F265" s="671"/>
      <c r="G265" s="671"/>
      <c r="H265" s="671"/>
      <c r="I265" s="671"/>
      <c r="J265" s="671"/>
      <c r="K265" s="671"/>
      <c r="L265" s="672"/>
      <c r="M265" s="665"/>
      <c r="N265" s="665"/>
      <c r="O265" s="665"/>
      <c r="P265" s="665"/>
      <c r="Q265" s="665"/>
      <c r="R265" s="666"/>
      <c r="S265" s="667"/>
      <c r="T265" s="667"/>
      <c r="U265" s="667"/>
      <c r="V265" s="668"/>
      <c r="W265" s="33"/>
      <c r="X265" s="34"/>
      <c r="Y265" s="35"/>
      <c r="Z265" s="400" t="str">
        <f>IFERROR(VLOOKUP(Y265, 【参考】数式用!$A$2:$B$50, 2, FALSE), "")</f>
        <v/>
      </c>
    </row>
    <row r="266" spans="2:26" ht="34.5" customHeight="1" thickBot="1">
      <c r="B266" s="535">
        <f t="shared" si="3"/>
        <v>228</v>
      </c>
      <c r="C266" s="670"/>
      <c r="D266" s="671"/>
      <c r="E266" s="671"/>
      <c r="F266" s="671"/>
      <c r="G266" s="671"/>
      <c r="H266" s="671"/>
      <c r="I266" s="671"/>
      <c r="J266" s="671"/>
      <c r="K266" s="671"/>
      <c r="L266" s="672"/>
      <c r="M266" s="665"/>
      <c r="N266" s="665"/>
      <c r="O266" s="665"/>
      <c r="P266" s="665"/>
      <c r="Q266" s="665"/>
      <c r="R266" s="666"/>
      <c r="S266" s="667"/>
      <c r="T266" s="667"/>
      <c r="U266" s="667"/>
      <c r="V266" s="668"/>
      <c r="W266" s="33"/>
      <c r="X266" s="34"/>
      <c r="Y266" s="35"/>
      <c r="Z266" s="400" t="str">
        <f>IFERROR(VLOOKUP(Y266, 【参考】数式用!$A$2:$B$50, 2, FALSE), "")</f>
        <v/>
      </c>
    </row>
    <row r="267" spans="2:26" ht="34.5" customHeight="1" thickBot="1">
      <c r="B267" s="535">
        <f t="shared" si="3"/>
        <v>229</v>
      </c>
      <c r="C267" s="670"/>
      <c r="D267" s="671"/>
      <c r="E267" s="671"/>
      <c r="F267" s="671"/>
      <c r="G267" s="671"/>
      <c r="H267" s="671"/>
      <c r="I267" s="671"/>
      <c r="J267" s="671"/>
      <c r="K267" s="671"/>
      <c r="L267" s="672"/>
      <c r="M267" s="665"/>
      <c r="N267" s="665"/>
      <c r="O267" s="665"/>
      <c r="P267" s="665"/>
      <c r="Q267" s="665"/>
      <c r="R267" s="666"/>
      <c r="S267" s="667"/>
      <c r="T267" s="667"/>
      <c r="U267" s="667"/>
      <c r="V267" s="668"/>
      <c r="W267" s="33"/>
      <c r="X267" s="34"/>
      <c r="Y267" s="35"/>
      <c r="Z267" s="400" t="str">
        <f>IFERROR(VLOOKUP(Y267, 【参考】数式用!$A$2:$B$50, 2, FALSE), "")</f>
        <v/>
      </c>
    </row>
    <row r="268" spans="2:26" ht="34.5" customHeight="1" thickBot="1">
      <c r="B268" s="535">
        <f t="shared" si="3"/>
        <v>230</v>
      </c>
      <c r="C268" s="670"/>
      <c r="D268" s="671"/>
      <c r="E268" s="671"/>
      <c r="F268" s="671"/>
      <c r="G268" s="671"/>
      <c r="H268" s="671"/>
      <c r="I268" s="671"/>
      <c r="J268" s="671"/>
      <c r="K268" s="671"/>
      <c r="L268" s="672"/>
      <c r="M268" s="665"/>
      <c r="N268" s="665"/>
      <c r="O268" s="665"/>
      <c r="P268" s="665"/>
      <c r="Q268" s="665"/>
      <c r="R268" s="666"/>
      <c r="S268" s="667"/>
      <c r="T268" s="667"/>
      <c r="U268" s="667"/>
      <c r="V268" s="668"/>
      <c r="W268" s="33"/>
      <c r="X268" s="34"/>
      <c r="Y268" s="35"/>
      <c r="Z268" s="400" t="str">
        <f>IFERROR(VLOOKUP(Y268, 【参考】数式用!$A$2:$B$50, 2, FALSE), "")</f>
        <v/>
      </c>
    </row>
    <row r="269" spans="2:26" ht="34.5" customHeight="1" thickBot="1">
      <c r="B269" s="535">
        <f t="shared" si="3"/>
        <v>231</v>
      </c>
      <c r="C269" s="670"/>
      <c r="D269" s="671"/>
      <c r="E269" s="671"/>
      <c r="F269" s="671"/>
      <c r="G269" s="671"/>
      <c r="H269" s="671"/>
      <c r="I269" s="671"/>
      <c r="J269" s="671"/>
      <c r="K269" s="671"/>
      <c r="L269" s="672"/>
      <c r="M269" s="665"/>
      <c r="N269" s="665"/>
      <c r="O269" s="665"/>
      <c r="P269" s="665"/>
      <c r="Q269" s="665"/>
      <c r="R269" s="666"/>
      <c r="S269" s="667"/>
      <c r="T269" s="667"/>
      <c r="U269" s="667"/>
      <c r="V269" s="668"/>
      <c r="W269" s="33"/>
      <c r="X269" s="34"/>
      <c r="Y269" s="35"/>
      <c r="Z269" s="400" t="str">
        <f>IFERROR(VLOOKUP(Y269, 【参考】数式用!$A$2:$B$50, 2, FALSE), "")</f>
        <v/>
      </c>
    </row>
    <row r="270" spans="2:26" ht="34.5" customHeight="1" thickBot="1">
      <c r="B270" s="535">
        <f t="shared" si="3"/>
        <v>232</v>
      </c>
      <c r="C270" s="670"/>
      <c r="D270" s="671"/>
      <c r="E270" s="671"/>
      <c r="F270" s="671"/>
      <c r="G270" s="671"/>
      <c r="H270" s="671"/>
      <c r="I270" s="671"/>
      <c r="J270" s="671"/>
      <c r="K270" s="671"/>
      <c r="L270" s="672"/>
      <c r="M270" s="665"/>
      <c r="N270" s="665"/>
      <c r="O270" s="665"/>
      <c r="P270" s="665"/>
      <c r="Q270" s="665"/>
      <c r="R270" s="666"/>
      <c r="S270" s="667"/>
      <c r="T270" s="667"/>
      <c r="U270" s="667"/>
      <c r="V270" s="668"/>
      <c r="W270" s="33"/>
      <c r="X270" s="34"/>
      <c r="Y270" s="35"/>
      <c r="Z270" s="400" t="str">
        <f>IFERROR(VLOOKUP(Y270, 【参考】数式用!$A$2:$B$50, 2, FALSE), "")</f>
        <v/>
      </c>
    </row>
    <row r="271" spans="2:26" ht="34.5" customHeight="1" thickBot="1">
      <c r="B271" s="535">
        <f t="shared" si="3"/>
        <v>233</v>
      </c>
      <c r="C271" s="670"/>
      <c r="D271" s="671"/>
      <c r="E271" s="671"/>
      <c r="F271" s="671"/>
      <c r="G271" s="671"/>
      <c r="H271" s="671"/>
      <c r="I271" s="671"/>
      <c r="J271" s="671"/>
      <c r="K271" s="671"/>
      <c r="L271" s="672"/>
      <c r="M271" s="665"/>
      <c r="N271" s="665"/>
      <c r="O271" s="665"/>
      <c r="P271" s="665"/>
      <c r="Q271" s="665"/>
      <c r="R271" s="666"/>
      <c r="S271" s="667"/>
      <c r="T271" s="667"/>
      <c r="U271" s="667"/>
      <c r="V271" s="668"/>
      <c r="W271" s="33"/>
      <c r="X271" s="34"/>
      <c r="Y271" s="35"/>
      <c r="Z271" s="400" t="str">
        <f>IFERROR(VLOOKUP(Y271, 【参考】数式用!$A$2:$B$50, 2, FALSE), "")</f>
        <v/>
      </c>
    </row>
    <row r="272" spans="2:26" ht="34.5" customHeight="1" thickBot="1">
      <c r="B272" s="535">
        <f t="shared" si="3"/>
        <v>234</v>
      </c>
      <c r="C272" s="670"/>
      <c r="D272" s="671"/>
      <c r="E272" s="671"/>
      <c r="F272" s="671"/>
      <c r="G272" s="671"/>
      <c r="H272" s="671"/>
      <c r="I272" s="671"/>
      <c r="J272" s="671"/>
      <c r="K272" s="671"/>
      <c r="L272" s="672"/>
      <c r="M272" s="665"/>
      <c r="N272" s="665"/>
      <c r="O272" s="665"/>
      <c r="P272" s="665"/>
      <c r="Q272" s="665"/>
      <c r="R272" s="666"/>
      <c r="S272" s="667"/>
      <c r="T272" s="667"/>
      <c r="U272" s="667"/>
      <c r="V272" s="668"/>
      <c r="W272" s="33"/>
      <c r="X272" s="34"/>
      <c r="Y272" s="35"/>
      <c r="Z272" s="400" t="str">
        <f>IFERROR(VLOOKUP(Y272, 【参考】数式用!$A$2:$B$50, 2, FALSE), "")</f>
        <v/>
      </c>
    </row>
    <row r="273" spans="2:26" ht="34.5" customHeight="1" thickBot="1">
      <c r="B273" s="535">
        <f t="shared" si="3"/>
        <v>235</v>
      </c>
      <c r="C273" s="670"/>
      <c r="D273" s="671"/>
      <c r="E273" s="671"/>
      <c r="F273" s="671"/>
      <c r="G273" s="671"/>
      <c r="H273" s="671"/>
      <c r="I273" s="671"/>
      <c r="J273" s="671"/>
      <c r="K273" s="671"/>
      <c r="L273" s="672"/>
      <c r="M273" s="665"/>
      <c r="N273" s="665"/>
      <c r="O273" s="665"/>
      <c r="P273" s="665"/>
      <c r="Q273" s="665"/>
      <c r="R273" s="666"/>
      <c r="S273" s="667"/>
      <c r="T273" s="667"/>
      <c r="U273" s="667"/>
      <c r="V273" s="668"/>
      <c r="W273" s="33"/>
      <c r="X273" s="34"/>
      <c r="Y273" s="35"/>
      <c r="Z273" s="400" t="str">
        <f>IFERROR(VLOOKUP(Y273, 【参考】数式用!$A$2:$B$50, 2, FALSE), "")</f>
        <v/>
      </c>
    </row>
    <row r="274" spans="2:26" ht="34.5" customHeight="1" thickBot="1">
      <c r="B274" s="535">
        <f t="shared" si="3"/>
        <v>236</v>
      </c>
      <c r="C274" s="670"/>
      <c r="D274" s="671"/>
      <c r="E274" s="671"/>
      <c r="F274" s="671"/>
      <c r="G274" s="671"/>
      <c r="H274" s="671"/>
      <c r="I274" s="671"/>
      <c r="J274" s="671"/>
      <c r="K274" s="671"/>
      <c r="L274" s="672"/>
      <c r="M274" s="665"/>
      <c r="N274" s="665"/>
      <c r="O274" s="665"/>
      <c r="P274" s="665"/>
      <c r="Q274" s="665"/>
      <c r="R274" s="666"/>
      <c r="S274" s="667"/>
      <c r="T274" s="667"/>
      <c r="U274" s="667"/>
      <c r="V274" s="668"/>
      <c r="W274" s="33"/>
      <c r="X274" s="34"/>
      <c r="Y274" s="35"/>
      <c r="Z274" s="400" t="str">
        <f>IFERROR(VLOOKUP(Y274, 【参考】数式用!$A$2:$B$50, 2, FALSE), "")</f>
        <v/>
      </c>
    </row>
    <row r="275" spans="2:26" ht="34.5" customHeight="1" thickBot="1">
      <c r="B275" s="535">
        <f t="shared" si="3"/>
        <v>237</v>
      </c>
      <c r="C275" s="670"/>
      <c r="D275" s="671"/>
      <c r="E275" s="671"/>
      <c r="F275" s="671"/>
      <c r="G275" s="671"/>
      <c r="H275" s="671"/>
      <c r="I275" s="671"/>
      <c r="J275" s="671"/>
      <c r="K275" s="671"/>
      <c r="L275" s="672"/>
      <c r="M275" s="665"/>
      <c r="N275" s="665"/>
      <c r="O275" s="665"/>
      <c r="P275" s="665"/>
      <c r="Q275" s="665"/>
      <c r="R275" s="666"/>
      <c r="S275" s="667"/>
      <c r="T275" s="667"/>
      <c r="U275" s="667"/>
      <c r="V275" s="668"/>
      <c r="W275" s="33"/>
      <c r="X275" s="34"/>
      <c r="Y275" s="35"/>
      <c r="Z275" s="400" t="str">
        <f>IFERROR(VLOOKUP(Y275, 【参考】数式用!$A$2:$B$50, 2, FALSE), "")</f>
        <v/>
      </c>
    </row>
    <row r="276" spans="2:26" ht="34.5" customHeight="1" thickBot="1">
      <c r="B276" s="535">
        <f t="shared" si="3"/>
        <v>238</v>
      </c>
      <c r="C276" s="670"/>
      <c r="D276" s="671"/>
      <c r="E276" s="671"/>
      <c r="F276" s="671"/>
      <c r="G276" s="671"/>
      <c r="H276" s="671"/>
      <c r="I276" s="671"/>
      <c r="J276" s="671"/>
      <c r="K276" s="671"/>
      <c r="L276" s="672"/>
      <c r="M276" s="665"/>
      <c r="N276" s="665"/>
      <c r="O276" s="665"/>
      <c r="P276" s="665"/>
      <c r="Q276" s="665"/>
      <c r="R276" s="666"/>
      <c r="S276" s="667"/>
      <c r="T276" s="667"/>
      <c r="U276" s="667"/>
      <c r="V276" s="668"/>
      <c r="W276" s="33"/>
      <c r="X276" s="34"/>
      <c r="Y276" s="35"/>
      <c r="Z276" s="400" t="str">
        <f>IFERROR(VLOOKUP(Y276, 【参考】数式用!$A$2:$B$50, 2, FALSE), "")</f>
        <v/>
      </c>
    </row>
    <row r="277" spans="2:26" ht="34.5" customHeight="1" thickBot="1">
      <c r="B277" s="535">
        <f t="shared" si="3"/>
        <v>239</v>
      </c>
      <c r="C277" s="670"/>
      <c r="D277" s="671"/>
      <c r="E277" s="671"/>
      <c r="F277" s="671"/>
      <c r="G277" s="671"/>
      <c r="H277" s="671"/>
      <c r="I277" s="671"/>
      <c r="J277" s="671"/>
      <c r="K277" s="671"/>
      <c r="L277" s="672"/>
      <c r="M277" s="665"/>
      <c r="N277" s="665"/>
      <c r="O277" s="665"/>
      <c r="P277" s="665"/>
      <c r="Q277" s="665"/>
      <c r="R277" s="666"/>
      <c r="S277" s="667"/>
      <c r="T277" s="667"/>
      <c r="U277" s="667"/>
      <c r="V277" s="668"/>
      <c r="W277" s="33"/>
      <c r="X277" s="34"/>
      <c r="Y277" s="35"/>
      <c r="Z277" s="400" t="str">
        <f>IFERROR(VLOOKUP(Y277, 【参考】数式用!$A$2:$B$50, 2, FALSE), "")</f>
        <v/>
      </c>
    </row>
    <row r="278" spans="2:26" ht="34.5" customHeight="1" thickBot="1">
      <c r="B278" s="535">
        <f t="shared" si="3"/>
        <v>240</v>
      </c>
      <c r="C278" s="670"/>
      <c r="D278" s="671"/>
      <c r="E278" s="671"/>
      <c r="F278" s="671"/>
      <c r="G278" s="671"/>
      <c r="H278" s="671"/>
      <c r="I278" s="671"/>
      <c r="J278" s="671"/>
      <c r="K278" s="671"/>
      <c r="L278" s="672"/>
      <c r="M278" s="665"/>
      <c r="N278" s="665"/>
      <c r="O278" s="665"/>
      <c r="P278" s="665"/>
      <c r="Q278" s="665"/>
      <c r="R278" s="666"/>
      <c r="S278" s="667"/>
      <c r="T278" s="667"/>
      <c r="U278" s="667"/>
      <c r="V278" s="668"/>
      <c r="W278" s="33"/>
      <c r="X278" s="34"/>
      <c r="Y278" s="35"/>
      <c r="Z278" s="400" t="str">
        <f>IFERROR(VLOOKUP(Y278, 【参考】数式用!$A$2:$B$50, 2, FALSE), "")</f>
        <v/>
      </c>
    </row>
    <row r="279" spans="2:26" ht="34.5" customHeight="1" thickBot="1">
      <c r="B279" s="535">
        <f t="shared" si="3"/>
        <v>241</v>
      </c>
      <c r="C279" s="670"/>
      <c r="D279" s="671"/>
      <c r="E279" s="671"/>
      <c r="F279" s="671"/>
      <c r="G279" s="671"/>
      <c r="H279" s="671"/>
      <c r="I279" s="671"/>
      <c r="J279" s="671"/>
      <c r="K279" s="671"/>
      <c r="L279" s="672"/>
      <c r="M279" s="665"/>
      <c r="N279" s="665"/>
      <c r="O279" s="665"/>
      <c r="P279" s="665"/>
      <c r="Q279" s="665"/>
      <c r="R279" s="666"/>
      <c r="S279" s="667"/>
      <c r="T279" s="667"/>
      <c r="U279" s="667"/>
      <c r="V279" s="668"/>
      <c r="W279" s="33"/>
      <c r="X279" s="34"/>
      <c r="Y279" s="35"/>
      <c r="Z279" s="400" t="str">
        <f>IFERROR(VLOOKUP(Y279, 【参考】数式用!$A$2:$B$50, 2, FALSE), "")</f>
        <v/>
      </c>
    </row>
    <row r="280" spans="2:26" ht="34.5" customHeight="1" thickBot="1">
      <c r="B280" s="535">
        <f t="shared" si="3"/>
        <v>242</v>
      </c>
      <c r="C280" s="670"/>
      <c r="D280" s="671"/>
      <c r="E280" s="671"/>
      <c r="F280" s="671"/>
      <c r="G280" s="671"/>
      <c r="H280" s="671"/>
      <c r="I280" s="671"/>
      <c r="J280" s="671"/>
      <c r="K280" s="671"/>
      <c r="L280" s="672"/>
      <c r="M280" s="665"/>
      <c r="N280" s="665"/>
      <c r="O280" s="665"/>
      <c r="P280" s="665"/>
      <c r="Q280" s="665"/>
      <c r="R280" s="666"/>
      <c r="S280" s="667"/>
      <c r="T280" s="667"/>
      <c r="U280" s="667"/>
      <c r="V280" s="668"/>
      <c r="W280" s="33"/>
      <c r="X280" s="34"/>
      <c r="Y280" s="35"/>
      <c r="Z280" s="400" t="str">
        <f>IFERROR(VLOOKUP(Y280, 【参考】数式用!$A$2:$B$50, 2, FALSE), "")</f>
        <v/>
      </c>
    </row>
    <row r="281" spans="2:26" ht="34.5" customHeight="1" thickBot="1">
      <c r="B281" s="535">
        <f t="shared" si="3"/>
        <v>243</v>
      </c>
      <c r="C281" s="670"/>
      <c r="D281" s="671"/>
      <c r="E281" s="671"/>
      <c r="F281" s="671"/>
      <c r="G281" s="671"/>
      <c r="H281" s="671"/>
      <c r="I281" s="671"/>
      <c r="J281" s="671"/>
      <c r="K281" s="671"/>
      <c r="L281" s="672"/>
      <c r="M281" s="665"/>
      <c r="N281" s="665"/>
      <c r="O281" s="665"/>
      <c r="P281" s="665"/>
      <c r="Q281" s="665"/>
      <c r="R281" s="666"/>
      <c r="S281" s="667"/>
      <c r="T281" s="667"/>
      <c r="U281" s="667"/>
      <c r="V281" s="668"/>
      <c r="W281" s="33"/>
      <c r="X281" s="34"/>
      <c r="Y281" s="35"/>
      <c r="Z281" s="400" t="str">
        <f>IFERROR(VLOOKUP(Y281, 【参考】数式用!$A$2:$B$50, 2, FALSE), "")</f>
        <v/>
      </c>
    </row>
    <row r="282" spans="2:26" ht="34.5" customHeight="1" thickBot="1">
      <c r="B282" s="535">
        <f t="shared" si="3"/>
        <v>244</v>
      </c>
      <c r="C282" s="670"/>
      <c r="D282" s="671"/>
      <c r="E282" s="671"/>
      <c r="F282" s="671"/>
      <c r="G282" s="671"/>
      <c r="H282" s="671"/>
      <c r="I282" s="671"/>
      <c r="J282" s="671"/>
      <c r="K282" s="671"/>
      <c r="L282" s="672"/>
      <c r="M282" s="665"/>
      <c r="N282" s="665"/>
      <c r="O282" s="665"/>
      <c r="P282" s="665"/>
      <c r="Q282" s="665"/>
      <c r="R282" s="666"/>
      <c r="S282" s="667"/>
      <c r="T282" s="667"/>
      <c r="U282" s="667"/>
      <c r="V282" s="668"/>
      <c r="W282" s="33"/>
      <c r="X282" s="34"/>
      <c r="Y282" s="35"/>
      <c r="Z282" s="400" t="str">
        <f>IFERROR(VLOOKUP(Y282, 【参考】数式用!$A$2:$B$50, 2, FALSE), "")</f>
        <v/>
      </c>
    </row>
    <row r="283" spans="2:26" ht="34.5" customHeight="1" thickBot="1">
      <c r="B283" s="535">
        <f t="shared" si="3"/>
        <v>245</v>
      </c>
      <c r="C283" s="670"/>
      <c r="D283" s="671"/>
      <c r="E283" s="671"/>
      <c r="F283" s="671"/>
      <c r="G283" s="671"/>
      <c r="H283" s="671"/>
      <c r="I283" s="671"/>
      <c r="J283" s="671"/>
      <c r="K283" s="671"/>
      <c r="L283" s="672"/>
      <c r="M283" s="665"/>
      <c r="N283" s="665"/>
      <c r="O283" s="665"/>
      <c r="P283" s="665"/>
      <c r="Q283" s="665"/>
      <c r="R283" s="666"/>
      <c r="S283" s="667"/>
      <c r="T283" s="667"/>
      <c r="U283" s="667"/>
      <c r="V283" s="668"/>
      <c r="W283" s="33"/>
      <c r="X283" s="34"/>
      <c r="Y283" s="35"/>
      <c r="Z283" s="400" t="str">
        <f>IFERROR(VLOOKUP(Y283, 【参考】数式用!$A$2:$B$50, 2, FALSE), "")</f>
        <v/>
      </c>
    </row>
    <row r="284" spans="2:26" ht="34.5" customHeight="1" thickBot="1">
      <c r="B284" s="535">
        <f t="shared" si="3"/>
        <v>246</v>
      </c>
      <c r="C284" s="670"/>
      <c r="D284" s="671"/>
      <c r="E284" s="671"/>
      <c r="F284" s="671"/>
      <c r="G284" s="671"/>
      <c r="H284" s="671"/>
      <c r="I284" s="671"/>
      <c r="J284" s="671"/>
      <c r="K284" s="671"/>
      <c r="L284" s="672"/>
      <c r="M284" s="665"/>
      <c r="N284" s="665"/>
      <c r="O284" s="665"/>
      <c r="P284" s="665"/>
      <c r="Q284" s="665"/>
      <c r="R284" s="666"/>
      <c r="S284" s="667"/>
      <c r="T284" s="667"/>
      <c r="U284" s="667"/>
      <c r="V284" s="668"/>
      <c r="W284" s="33"/>
      <c r="X284" s="34"/>
      <c r="Y284" s="35"/>
      <c r="Z284" s="400" t="str">
        <f>IFERROR(VLOOKUP(Y284, 【参考】数式用!$A$2:$B$50, 2, FALSE), "")</f>
        <v/>
      </c>
    </row>
    <row r="285" spans="2:26" ht="34.5" customHeight="1" thickBot="1">
      <c r="B285" s="535">
        <f t="shared" si="3"/>
        <v>247</v>
      </c>
      <c r="C285" s="670"/>
      <c r="D285" s="671"/>
      <c r="E285" s="671"/>
      <c r="F285" s="671"/>
      <c r="G285" s="671"/>
      <c r="H285" s="671"/>
      <c r="I285" s="671"/>
      <c r="J285" s="671"/>
      <c r="K285" s="671"/>
      <c r="L285" s="672"/>
      <c r="M285" s="665"/>
      <c r="N285" s="665"/>
      <c r="O285" s="665"/>
      <c r="P285" s="665"/>
      <c r="Q285" s="665"/>
      <c r="R285" s="666"/>
      <c r="S285" s="667"/>
      <c r="T285" s="667"/>
      <c r="U285" s="667"/>
      <c r="V285" s="668"/>
      <c r="W285" s="33"/>
      <c r="X285" s="34"/>
      <c r="Y285" s="35"/>
      <c r="Z285" s="400" t="str">
        <f>IFERROR(VLOOKUP(Y285, 【参考】数式用!$A$2:$B$50, 2, FALSE), "")</f>
        <v/>
      </c>
    </row>
    <row r="286" spans="2:26" ht="34.5" customHeight="1" thickBot="1">
      <c r="B286" s="535">
        <f t="shared" si="3"/>
        <v>248</v>
      </c>
      <c r="C286" s="670"/>
      <c r="D286" s="671"/>
      <c r="E286" s="671"/>
      <c r="F286" s="671"/>
      <c r="G286" s="671"/>
      <c r="H286" s="671"/>
      <c r="I286" s="671"/>
      <c r="J286" s="671"/>
      <c r="K286" s="671"/>
      <c r="L286" s="672"/>
      <c r="M286" s="665"/>
      <c r="N286" s="665"/>
      <c r="O286" s="665"/>
      <c r="P286" s="665"/>
      <c r="Q286" s="665"/>
      <c r="R286" s="666"/>
      <c r="S286" s="667"/>
      <c r="T286" s="667"/>
      <c r="U286" s="667"/>
      <c r="V286" s="668"/>
      <c r="W286" s="33"/>
      <c r="X286" s="34"/>
      <c r="Y286" s="35"/>
      <c r="Z286" s="400" t="str">
        <f>IFERROR(VLOOKUP(Y286, 【参考】数式用!$A$2:$B$50, 2, FALSE), "")</f>
        <v/>
      </c>
    </row>
    <row r="287" spans="2:26" ht="34.5" customHeight="1" thickBot="1">
      <c r="B287" s="535">
        <f t="shared" si="3"/>
        <v>249</v>
      </c>
      <c r="C287" s="670"/>
      <c r="D287" s="671"/>
      <c r="E287" s="671"/>
      <c r="F287" s="671"/>
      <c r="G287" s="671"/>
      <c r="H287" s="671"/>
      <c r="I287" s="671"/>
      <c r="J287" s="671"/>
      <c r="K287" s="671"/>
      <c r="L287" s="672"/>
      <c r="M287" s="665"/>
      <c r="N287" s="665"/>
      <c r="O287" s="665"/>
      <c r="P287" s="665"/>
      <c r="Q287" s="665"/>
      <c r="R287" s="666"/>
      <c r="S287" s="667"/>
      <c r="T287" s="667"/>
      <c r="U287" s="667"/>
      <c r="V287" s="668"/>
      <c r="W287" s="33"/>
      <c r="X287" s="34"/>
      <c r="Y287" s="35"/>
      <c r="Z287" s="400" t="str">
        <f>IFERROR(VLOOKUP(Y287, 【参考】数式用!$A$2:$B$50, 2, FALSE), "")</f>
        <v/>
      </c>
    </row>
    <row r="288" spans="2:26" ht="34.5" customHeight="1" thickBot="1">
      <c r="B288" s="535">
        <f t="shared" si="3"/>
        <v>250</v>
      </c>
      <c r="C288" s="670"/>
      <c r="D288" s="671"/>
      <c r="E288" s="671"/>
      <c r="F288" s="671"/>
      <c r="G288" s="671"/>
      <c r="H288" s="671"/>
      <c r="I288" s="671"/>
      <c r="J288" s="671"/>
      <c r="K288" s="671"/>
      <c r="L288" s="672"/>
      <c r="M288" s="665"/>
      <c r="N288" s="665"/>
      <c r="O288" s="665"/>
      <c r="P288" s="665"/>
      <c r="Q288" s="665"/>
      <c r="R288" s="666"/>
      <c r="S288" s="667"/>
      <c r="T288" s="667"/>
      <c r="U288" s="667"/>
      <c r="V288" s="668"/>
      <c r="W288" s="33"/>
      <c r="X288" s="34"/>
      <c r="Y288" s="35"/>
      <c r="Z288" s="400" t="str">
        <f>IFERROR(VLOOKUP(Y288, 【参考】数式用!$A$2:$B$50, 2, FALSE), "")</f>
        <v/>
      </c>
    </row>
    <row r="289" spans="2:26" ht="34.5" customHeight="1" thickBot="1">
      <c r="B289" s="535">
        <f t="shared" si="3"/>
        <v>251</v>
      </c>
      <c r="C289" s="670"/>
      <c r="D289" s="671"/>
      <c r="E289" s="671"/>
      <c r="F289" s="671"/>
      <c r="G289" s="671"/>
      <c r="H289" s="671"/>
      <c r="I289" s="671"/>
      <c r="J289" s="671"/>
      <c r="K289" s="671"/>
      <c r="L289" s="672"/>
      <c r="M289" s="665"/>
      <c r="N289" s="665"/>
      <c r="O289" s="665"/>
      <c r="P289" s="665"/>
      <c r="Q289" s="665"/>
      <c r="R289" s="666"/>
      <c r="S289" s="667"/>
      <c r="T289" s="667"/>
      <c r="U289" s="667"/>
      <c r="V289" s="668"/>
      <c r="W289" s="33"/>
      <c r="X289" s="34"/>
      <c r="Y289" s="35"/>
      <c r="Z289" s="400" t="str">
        <f>IFERROR(VLOOKUP(Y289, 【参考】数式用!$A$2:$B$50, 2, FALSE), "")</f>
        <v/>
      </c>
    </row>
    <row r="290" spans="2:26" ht="34.5" customHeight="1" thickBot="1">
      <c r="B290" s="535">
        <f t="shared" si="3"/>
        <v>252</v>
      </c>
      <c r="C290" s="670"/>
      <c r="D290" s="671"/>
      <c r="E290" s="671"/>
      <c r="F290" s="671"/>
      <c r="G290" s="671"/>
      <c r="H290" s="671"/>
      <c r="I290" s="671"/>
      <c r="J290" s="671"/>
      <c r="K290" s="671"/>
      <c r="L290" s="672"/>
      <c r="M290" s="665"/>
      <c r="N290" s="665"/>
      <c r="O290" s="665"/>
      <c r="P290" s="665"/>
      <c r="Q290" s="665"/>
      <c r="R290" s="666"/>
      <c r="S290" s="667"/>
      <c r="T290" s="667"/>
      <c r="U290" s="667"/>
      <c r="V290" s="668"/>
      <c r="W290" s="33"/>
      <c r="X290" s="34"/>
      <c r="Y290" s="35"/>
      <c r="Z290" s="400" t="str">
        <f>IFERROR(VLOOKUP(Y290, 【参考】数式用!$A$2:$B$50, 2, FALSE), "")</f>
        <v/>
      </c>
    </row>
    <row r="291" spans="2:26" ht="34.5" customHeight="1" thickBot="1">
      <c r="B291" s="535">
        <f t="shared" si="3"/>
        <v>253</v>
      </c>
      <c r="C291" s="670"/>
      <c r="D291" s="671"/>
      <c r="E291" s="671"/>
      <c r="F291" s="671"/>
      <c r="G291" s="671"/>
      <c r="H291" s="671"/>
      <c r="I291" s="671"/>
      <c r="J291" s="671"/>
      <c r="K291" s="671"/>
      <c r="L291" s="672"/>
      <c r="M291" s="665"/>
      <c r="N291" s="665"/>
      <c r="O291" s="665"/>
      <c r="P291" s="665"/>
      <c r="Q291" s="665"/>
      <c r="R291" s="666"/>
      <c r="S291" s="667"/>
      <c r="T291" s="667"/>
      <c r="U291" s="667"/>
      <c r="V291" s="668"/>
      <c r="W291" s="33"/>
      <c r="X291" s="34"/>
      <c r="Y291" s="35"/>
      <c r="Z291" s="400" t="str">
        <f>IFERROR(VLOOKUP(Y291, 【参考】数式用!$A$2:$B$50, 2, FALSE), "")</f>
        <v/>
      </c>
    </row>
    <row r="292" spans="2:26" ht="34.5" customHeight="1" thickBot="1">
      <c r="B292" s="535">
        <f t="shared" si="3"/>
        <v>254</v>
      </c>
      <c r="C292" s="670"/>
      <c r="D292" s="671"/>
      <c r="E292" s="671"/>
      <c r="F292" s="671"/>
      <c r="G292" s="671"/>
      <c r="H292" s="671"/>
      <c r="I292" s="671"/>
      <c r="J292" s="671"/>
      <c r="K292" s="671"/>
      <c r="L292" s="672"/>
      <c r="M292" s="665"/>
      <c r="N292" s="665"/>
      <c r="O292" s="665"/>
      <c r="P292" s="665"/>
      <c r="Q292" s="665"/>
      <c r="R292" s="666"/>
      <c r="S292" s="667"/>
      <c r="T292" s="667"/>
      <c r="U292" s="667"/>
      <c r="V292" s="668"/>
      <c r="W292" s="33"/>
      <c r="X292" s="34"/>
      <c r="Y292" s="35"/>
      <c r="Z292" s="400" t="str">
        <f>IFERROR(VLOOKUP(Y292, 【参考】数式用!$A$2:$B$50, 2, FALSE), "")</f>
        <v/>
      </c>
    </row>
    <row r="293" spans="2:26" ht="34.5" customHeight="1" thickBot="1">
      <c r="B293" s="535">
        <f t="shared" si="3"/>
        <v>255</v>
      </c>
      <c r="C293" s="670"/>
      <c r="D293" s="671"/>
      <c r="E293" s="671"/>
      <c r="F293" s="671"/>
      <c r="G293" s="671"/>
      <c r="H293" s="671"/>
      <c r="I293" s="671"/>
      <c r="J293" s="671"/>
      <c r="K293" s="671"/>
      <c r="L293" s="672"/>
      <c r="M293" s="665"/>
      <c r="N293" s="665"/>
      <c r="O293" s="665"/>
      <c r="P293" s="665"/>
      <c r="Q293" s="665"/>
      <c r="R293" s="666"/>
      <c r="S293" s="667"/>
      <c r="T293" s="667"/>
      <c r="U293" s="667"/>
      <c r="V293" s="668"/>
      <c r="W293" s="33"/>
      <c r="X293" s="34"/>
      <c r="Y293" s="35"/>
      <c r="Z293" s="400" t="str">
        <f>IFERROR(VLOOKUP(Y293, 【参考】数式用!$A$2:$B$50, 2, FALSE), "")</f>
        <v/>
      </c>
    </row>
    <row r="294" spans="2:26" ht="34.5" customHeight="1" thickBot="1">
      <c r="B294" s="535">
        <f t="shared" si="3"/>
        <v>256</v>
      </c>
      <c r="C294" s="670"/>
      <c r="D294" s="671"/>
      <c r="E294" s="671"/>
      <c r="F294" s="671"/>
      <c r="G294" s="671"/>
      <c r="H294" s="671"/>
      <c r="I294" s="671"/>
      <c r="J294" s="671"/>
      <c r="K294" s="671"/>
      <c r="L294" s="672"/>
      <c r="M294" s="665"/>
      <c r="N294" s="665"/>
      <c r="O294" s="665"/>
      <c r="P294" s="665"/>
      <c r="Q294" s="665"/>
      <c r="R294" s="666"/>
      <c r="S294" s="667"/>
      <c r="T294" s="667"/>
      <c r="U294" s="667"/>
      <c r="V294" s="668"/>
      <c r="W294" s="33"/>
      <c r="X294" s="34"/>
      <c r="Y294" s="35"/>
      <c r="Z294" s="400" t="str">
        <f>IFERROR(VLOOKUP(Y294, 【参考】数式用!$A$2:$B$50, 2, FALSE), "")</f>
        <v/>
      </c>
    </row>
    <row r="295" spans="2:26" ht="34.5" customHeight="1" thickBot="1">
      <c r="B295" s="535">
        <f t="shared" si="3"/>
        <v>257</v>
      </c>
      <c r="C295" s="670"/>
      <c r="D295" s="671"/>
      <c r="E295" s="671"/>
      <c r="F295" s="671"/>
      <c r="G295" s="671"/>
      <c r="H295" s="671"/>
      <c r="I295" s="671"/>
      <c r="J295" s="671"/>
      <c r="K295" s="671"/>
      <c r="L295" s="672"/>
      <c r="M295" s="665"/>
      <c r="N295" s="665"/>
      <c r="O295" s="665"/>
      <c r="P295" s="665"/>
      <c r="Q295" s="665"/>
      <c r="R295" s="666"/>
      <c r="S295" s="667"/>
      <c r="T295" s="667"/>
      <c r="U295" s="667"/>
      <c r="V295" s="668"/>
      <c r="W295" s="33"/>
      <c r="X295" s="34"/>
      <c r="Y295" s="35"/>
      <c r="Z295" s="400" t="str">
        <f>IFERROR(VLOOKUP(Y295, 【参考】数式用!$A$2:$B$50, 2, FALSE), "")</f>
        <v/>
      </c>
    </row>
    <row r="296" spans="2:26" ht="34.5" customHeight="1" thickBot="1">
      <c r="B296" s="535">
        <f t="shared" si="3"/>
        <v>258</v>
      </c>
      <c r="C296" s="670"/>
      <c r="D296" s="671"/>
      <c r="E296" s="671"/>
      <c r="F296" s="671"/>
      <c r="G296" s="671"/>
      <c r="H296" s="671"/>
      <c r="I296" s="671"/>
      <c r="J296" s="671"/>
      <c r="K296" s="671"/>
      <c r="L296" s="672"/>
      <c r="M296" s="665"/>
      <c r="N296" s="665"/>
      <c r="O296" s="665"/>
      <c r="P296" s="665"/>
      <c r="Q296" s="665"/>
      <c r="R296" s="666"/>
      <c r="S296" s="667"/>
      <c r="T296" s="667"/>
      <c r="U296" s="667"/>
      <c r="V296" s="668"/>
      <c r="W296" s="33"/>
      <c r="X296" s="34"/>
      <c r="Y296" s="35"/>
      <c r="Z296" s="400" t="str">
        <f>IFERROR(VLOOKUP(Y296, 【参考】数式用!$A$2:$B$50, 2, FALSE), "")</f>
        <v/>
      </c>
    </row>
    <row r="297" spans="2:26" ht="34.5" customHeight="1" thickBot="1">
      <c r="B297" s="535">
        <f t="shared" ref="B297:B360" si="4">B296+1</f>
        <v>259</v>
      </c>
      <c r="C297" s="670"/>
      <c r="D297" s="671"/>
      <c r="E297" s="671"/>
      <c r="F297" s="671"/>
      <c r="G297" s="671"/>
      <c r="H297" s="671"/>
      <c r="I297" s="671"/>
      <c r="J297" s="671"/>
      <c r="K297" s="671"/>
      <c r="L297" s="672"/>
      <c r="M297" s="665"/>
      <c r="N297" s="665"/>
      <c r="O297" s="665"/>
      <c r="P297" s="665"/>
      <c r="Q297" s="665"/>
      <c r="R297" s="666"/>
      <c r="S297" s="667"/>
      <c r="T297" s="667"/>
      <c r="U297" s="667"/>
      <c r="V297" s="668"/>
      <c r="W297" s="33"/>
      <c r="X297" s="34"/>
      <c r="Y297" s="35"/>
      <c r="Z297" s="400" t="str">
        <f>IFERROR(VLOOKUP(Y297, 【参考】数式用!$A$2:$B$50, 2, FALSE), "")</f>
        <v/>
      </c>
    </row>
    <row r="298" spans="2:26" ht="34.5" customHeight="1" thickBot="1">
      <c r="B298" s="535">
        <f t="shared" si="4"/>
        <v>260</v>
      </c>
      <c r="C298" s="670"/>
      <c r="D298" s="671"/>
      <c r="E298" s="671"/>
      <c r="F298" s="671"/>
      <c r="G298" s="671"/>
      <c r="H298" s="671"/>
      <c r="I298" s="671"/>
      <c r="J298" s="671"/>
      <c r="K298" s="671"/>
      <c r="L298" s="672"/>
      <c r="M298" s="665"/>
      <c r="N298" s="665"/>
      <c r="O298" s="665"/>
      <c r="P298" s="665"/>
      <c r="Q298" s="665"/>
      <c r="R298" s="666"/>
      <c r="S298" s="667"/>
      <c r="T298" s="667"/>
      <c r="U298" s="667"/>
      <c r="V298" s="668"/>
      <c r="W298" s="33"/>
      <c r="X298" s="34"/>
      <c r="Y298" s="35"/>
      <c r="Z298" s="400" t="str">
        <f>IFERROR(VLOOKUP(Y298, 【参考】数式用!$A$2:$B$50, 2, FALSE), "")</f>
        <v/>
      </c>
    </row>
    <row r="299" spans="2:26" ht="34.5" customHeight="1" thickBot="1">
      <c r="B299" s="535">
        <f t="shared" si="4"/>
        <v>261</v>
      </c>
      <c r="C299" s="670"/>
      <c r="D299" s="671"/>
      <c r="E299" s="671"/>
      <c r="F299" s="671"/>
      <c r="G299" s="671"/>
      <c r="H299" s="671"/>
      <c r="I299" s="671"/>
      <c r="J299" s="671"/>
      <c r="K299" s="671"/>
      <c r="L299" s="672"/>
      <c r="M299" s="665"/>
      <c r="N299" s="665"/>
      <c r="O299" s="665"/>
      <c r="P299" s="665"/>
      <c r="Q299" s="665"/>
      <c r="R299" s="666"/>
      <c r="S299" s="667"/>
      <c r="T299" s="667"/>
      <c r="U299" s="667"/>
      <c r="V299" s="668"/>
      <c r="W299" s="33"/>
      <c r="X299" s="34"/>
      <c r="Y299" s="35"/>
      <c r="Z299" s="400" t="str">
        <f>IFERROR(VLOOKUP(Y299, 【参考】数式用!$A$2:$B$50, 2, FALSE), "")</f>
        <v/>
      </c>
    </row>
    <row r="300" spans="2:26" ht="34.5" customHeight="1" thickBot="1">
      <c r="B300" s="535">
        <f t="shared" si="4"/>
        <v>262</v>
      </c>
      <c r="C300" s="670"/>
      <c r="D300" s="671"/>
      <c r="E300" s="671"/>
      <c r="F300" s="671"/>
      <c r="G300" s="671"/>
      <c r="H300" s="671"/>
      <c r="I300" s="671"/>
      <c r="J300" s="671"/>
      <c r="K300" s="671"/>
      <c r="L300" s="672"/>
      <c r="M300" s="665"/>
      <c r="N300" s="665"/>
      <c r="O300" s="665"/>
      <c r="P300" s="665"/>
      <c r="Q300" s="665"/>
      <c r="R300" s="666"/>
      <c r="S300" s="667"/>
      <c r="T300" s="667"/>
      <c r="U300" s="667"/>
      <c r="V300" s="668"/>
      <c r="W300" s="33"/>
      <c r="X300" s="34"/>
      <c r="Y300" s="35"/>
      <c r="Z300" s="400" t="str">
        <f>IFERROR(VLOOKUP(Y300, 【参考】数式用!$A$2:$B$50, 2, FALSE), "")</f>
        <v/>
      </c>
    </row>
    <row r="301" spans="2:26" ht="34.5" customHeight="1" thickBot="1">
      <c r="B301" s="535">
        <f t="shared" si="4"/>
        <v>263</v>
      </c>
      <c r="C301" s="670"/>
      <c r="D301" s="671"/>
      <c r="E301" s="671"/>
      <c r="F301" s="671"/>
      <c r="G301" s="671"/>
      <c r="H301" s="671"/>
      <c r="I301" s="671"/>
      <c r="J301" s="671"/>
      <c r="K301" s="671"/>
      <c r="L301" s="672"/>
      <c r="M301" s="665"/>
      <c r="N301" s="665"/>
      <c r="O301" s="665"/>
      <c r="P301" s="665"/>
      <c r="Q301" s="665"/>
      <c r="R301" s="666"/>
      <c r="S301" s="667"/>
      <c r="T301" s="667"/>
      <c r="U301" s="667"/>
      <c r="V301" s="668"/>
      <c r="W301" s="33"/>
      <c r="X301" s="34"/>
      <c r="Y301" s="35"/>
      <c r="Z301" s="400" t="str">
        <f>IFERROR(VLOOKUP(Y301, 【参考】数式用!$A$2:$B$50, 2, FALSE), "")</f>
        <v/>
      </c>
    </row>
    <row r="302" spans="2:26" ht="34.5" customHeight="1" thickBot="1">
      <c r="B302" s="535">
        <f t="shared" si="4"/>
        <v>264</v>
      </c>
      <c r="C302" s="670"/>
      <c r="D302" s="671"/>
      <c r="E302" s="671"/>
      <c r="F302" s="671"/>
      <c r="G302" s="671"/>
      <c r="H302" s="671"/>
      <c r="I302" s="671"/>
      <c r="J302" s="671"/>
      <c r="K302" s="671"/>
      <c r="L302" s="672"/>
      <c r="M302" s="665"/>
      <c r="N302" s="665"/>
      <c r="O302" s="665"/>
      <c r="P302" s="665"/>
      <c r="Q302" s="665"/>
      <c r="R302" s="666"/>
      <c r="S302" s="667"/>
      <c r="T302" s="667"/>
      <c r="U302" s="667"/>
      <c r="V302" s="668"/>
      <c r="W302" s="33"/>
      <c r="X302" s="34"/>
      <c r="Y302" s="35"/>
      <c r="Z302" s="400" t="str">
        <f>IFERROR(VLOOKUP(Y302, 【参考】数式用!$A$2:$B$50, 2, FALSE), "")</f>
        <v/>
      </c>
    </row>
    <row r="303" spans="2:26" ht="34.5" customHeight="1" thickBot="1">
      <c r="B303" s="535">
        <f t="shared" si="4"/>
        <v>265</v>
      </c>
      <c r="C303" s="670"/>
      <c r="D303" s="671"/>
      <c r="E303" s="671"/>
      <c r="F303" s="671"/>
      <c r="G303" s="671"/>
      <c r="H303" s="671"/>
      <c r="I303" s="671"/>
      <c r="J303" s="671"/>
      <c r="K303" s="671"/>
      <c r="L303" s="672"/>
      <c r="M303" s="665"/>
      <c r="N303" s="665"/>
      <c r="O303" s="665"/>
      <c r="P303" s="665"/>
      <c r="Q303" s="665"/>
      <c r="R303" s="666"/>
      <c r="S303" s="667"/>
      <c r="T303" s="667"/>
      <c r="U303" s="667"/>
      <c r="V303" s="668"/>
      <c r="W303" s="33"/>
      <c r="X303" s="34"/>
      <c r="Y303" s="35"/>
      <c r="Z303" s="400" t="str">
        <f>IFERROR(VLOOKUP(Y303, 【参考】数式用!$A$2:$B$50, 2, FALSE), "")</f>
        <v/>
      </c>
    </row>
    <row r="304" spans="2:26" ht="34.5" customHeight="1" thickBot="1">
      <c r="B304" s="535">
        <f t="shared" si="4"/>
        <v>266</v>
      </c>
      <c r="C304" s="670"/>
      <c r="D304" s="671"/>
      <c r="E304" s="671"/>
      <c r="F304" s="671"/>
      <c r="G304" s="671"/>
      <c r="H304" s="671"/>
      <c r="I304" s="671"/>
      <c r="J304" s="671"/>
      <c r="K304" s="671"/>
      <c r="L304" s="672"/>
      <c r="M304" s="665"/>
      <c r="N304" s="665"/>
      <c r="O304" s="665"/>
      <c r="P304" s="665"/>
      <c r="Q304" s="665"/>
      <c r="R304" s="666"/>
      <c r="S304" s="667"/>
      <c r="T304" s="667"/>
      <c r="U304" s="667"/>
      <c r="V304" s="668"/>
      <c r="W304" s="33"/>
      <c r="X304" s="34"/>
      <c r="Y304" s="35"/>
      <c r="Z304" s="400" t="str">
        <f>IFERROR(VLOOKUP(Y304, 【参考】数式用!$A$2:$B$50, 2, FALSE), "")</f>
        <v/>
      </c>
    </row>
    <row r="305" spans="2:26" ht="34.5" customHeight="1" thickBot="1">
      <c r="B305" s="535">
        <f t="shared" si="4"/>
        <v>267</v>
      </c>
      <c r="C305" s="670"/>
      <c r="D305" s="671"/>
      <c r="E305" s="671"/>
      <c r="F305" s="671"/>
      <c r="G305" s="671"/>
      <c r="H305" s="671"/>
      <c r="I305" s="671"/>
      <c r="J305" s="671"/>
      <c r="K305" s="671"/>
      <c r="L305" s="672"/>
      <c r="M305" s="665"/>
      <c r="N305" s="665"/>
      <c r="O305" s="665"/>
      <c r="P305" s="665"/>
      <c r="Q305" s="665"/>
      <c r="R305" s="666"/>
      <c r="S305" s="667"/>
      <c r="T305" s="667"/>
      <c r="U305" s="667"/>
      <c r="V305" s="668"/>
      <c r="W305" s="33"/>
      <c r="X305" s="34"/>
      <c r="Y305" s="35"/>
      <c r="Z305" s="400" t="str">
        <f>IFERROR(VLOOKUP(Y305, 【参考】数式用!$A$2:$B$50, 2, FALSE), "")</f>
        <v/>
      </c>
    </row>
    <row r="306" spans="2:26" ht="34.5" customHeight="1" thickBot="1">
      <c r="B306" s="535">
        <f t="shared" si="4"/>
        <v>268</v>
      </c>
      <c r="C306" s="670"/>
      <c r="D306" s="671"/>
      <c r="E306" s="671"/>
      <c r="F306" s="671"/>
      <c r="G306" s="671"/>
      <c r="H306" s="671"/>
      <c r="I306" s="671"/>
      <c r="J306" s="671"/>
      <c r="K306" s="671"/>
      <c r="L306" s="672"/>
      <c r="M306" s="665"/>
      <c r="N306" s="665"/>
      <c r="O306" s="665"/>
      <c r="P306" s="665"/>
      <c r="Q306" s="665"/>
      <c r="R306" s="666"/>
      <c r="S306" s="667"/>
      <c r="T306" s="667"/>
      <c r="U306" s="667"/>
      <c r="V306" s="668"/>
      <c r="W306" s="33"/>
      <c r="X306" s="34"/>
      <c r="Y306" s="35"/>
      <c r="Z306" s="400" t="str">
        <f>IFERROR(VLOOKUP(Y306, 【参考】数式用!$A$2:$B$50, 2, FALSE), "")</f>
        <v/>
      </c>
    </row>
    <row r="307" spans="2:26" ht="34.5" customHeight="1" thickBot="1">
      <c r="B307" s="535">
        <f t="shared" si="4"/>
        <v>269</v>
      </c>
      <c r="C307" s="670"/>
      <c r="D307" s="671"/>
      <c r="E307" s="671"/>
      <c r="F307" s="671"/>
      <c r="G307" s="671"/>
      <c r="H307" s="671"/>
      <c r="I307" s="671"/>
      <c r="J307" s="671"/>
      <c r="K307" s="671"/>
      <c r="L307" s="672"/>
      <c r="M307" s="665"/>
      <c r="N307" s="665"/>
      <c r="O307" s="665"/>
      <c r="P307" s="665"/>
      <c r="Q307" s="665"/>
      <c r="R307" s="666"/>
      <c r="S307" s="667"/>
      <c r="T307" s="667"/>
      <c r="U307" s="667"/>
      <c r="V307" s="668"/>
      <c r="W307" s="33"/>
      <c r="X307" s="34"/>
      <c r="Y307" s="35"/>
      <c r="Z307" s="400" t="str">
        <f>IFERROR(VLOOKUP(Y307, 【参考】数式用!$A$2:$B$50, 2, FALSE), "")</f>
        <v/>
      </c>
    </row>
    <row r="308" spans="2:26" ht="34.5" customHeight="1" thickBot="1">
      <c r="B308" s="535">
        <f t="shared" si="4"/>
        <v>270</v>
      </c>
      <c r="C308" s="670"/>
      <c r="D308" s="671"/>
      <c r="E308" s="671"/>
      <c r="F308" s="671"/>
      <c r="G308" s="671"/>
      <c r="H308" s="671"/>
      <c r="I308" s="671"/>
      <c r="J308" s="671"/>
      <c r="K308" s="671"/>
      <c r="L308" s="672"/>
      <c r="M308" s="665"/>
      <c r="N308" s="665"/>
      <c r="O308" s="665"/>
      <c r="P308" s="665"/>
      <c r="Q308" s="665"/>
      <c r="R308" s="666"/>
      <c r="S308" s="667"/>
      <c r="T308" s="667"/>
      <c r="U308" s="667"/>
      <c r="V308" s="668"/>
      <c r="W308" s="33"/>
      <c r="X308" s="34"/>
      <c r="Y308" s="35"/>
      <c r="Z308" s="400" t="str">
        <f>IFERROR(VLOOKUP(Y308, 【参考】数式用!$A$2:$B$50, 2, FALSE), "")</f>
        <v/>
      </c>
    </row>
    <row r="309" spans="2:26" ht="34.5" customHeight="1" thickBot="1">
      <c r="B309" s="535">
        <f t="shared" si="4"/>
        <v>271</v>
      </c>
      <c r="C309" s="670"/>
      <c r="D309" s="671"/>
      <c r="E309" s="671"/>
      <c r="F309" s="671"/>
      <c r="G309" s="671"/>
      <c r="H309" s="671"/>
      <c r="I309" s="671"/>
      <c r="J309" s="671"/>
      <c r="K309" s="671"/>
      <c r="L309" s="672"/>
      <c r="M309" s="665"/>
      <c r="N309" s="665"/>
      <c r="O309" s="665"/>
      <c r="P309" s="665"/>
      <c r="Q309" s="665"/>
      <c r="R309" s="666"/>
      <c r="S309" s="667"/>
      <c r="T309" s="667"/>
      <c r="U309" s="667"/>
      <c r="V309" s="668"/>
      <c r="W309" s="33"/>
      <c r="X309" s="34"/>
      <c r="Y309" s="35"/>
      <c r="Z309" s="400" t="str">
        <f>IFERROR(VLOOKUP(Y309, 【参考】数式用!$A$2:$B$50, 2, FALSE), "")</f>
        <v/>
      </c>
    </row>
    <row r="310" spans="2:26" ht="34.5" customHeight="1" thickBot="1">
      <c r="B310" s="535">
        <f t="shared" si="4"/>
        <v>272</v>
      </c>
      <c r="C310" s="670"/>
      <c r="D310" s="671"/>
      <c r="E310" s="671"/>
      <c r="F310" s="671"/>
      <c r="G310" s="671"/>
      <c r="H310" s="671"/>
      <c r="I310" s="671"/>
      <c r="J310" s="671"/>
      <c r="K310" s="671"/>
      <c r="L310" s="672"/>
      <c r="M310" s="665"/>
      <c r="N310" s="665"/>
      <c r="O310" s="665"/>
      <c r="P310" s="665"/>
      <c r="Q310" s="665"/>
      <c r="R310" s="666"/>
      <c r="S310" s="667"/>
      <c r="T310" s="667"/>
      <c r="U310" s="667"/>
      <c r="V310" s="668"/>
      <c r="W310" s="33"/>
      <c r="X310" s="34"/>
      <c r="Y310" s="35"/>
      <c r="Z310" s="400" t="str">
        <f>IFERROR(VLOOKUP(Y310, 【参考】数式用!$A$2:$B$50, 2, FALSE), "")</f>
        <v/>
      </c>
    </row>
    <row r="311" spans="2:26" ht="34.5" customHeight="1" thickBot="1">
      <c r="B311" s="535">
        <f t="shared" si="4"/>
        <v>273</v>
      </c>
      <c r="C311" s="670"/>
      <c r="D311" s="671"/>
      <c r="E311" s="671"/>
      <c r="F311" s="671"/>
      <c r="G311" s="671"/>
      <c r="H311" s="671"/>
      <c r="I311" s="671"/>
      <c r="J311" s="671"/>
      <c r="K311" s="671"/>
      <c r="L311" s="672"/>
      <c r="M311" s="665"/>
      <c r="N311" s="665"/>
      <c r="O311" s="665"/>
      <c r="P311" s="665"/>
      <c r="Q311" s="665"/>
      <c r="R311" s="666"/>
      <c r="S311" s="667"/>
      <c r="T311" s="667"/>
      <c r="U311" s="667"/>
      <c r="V311" s="668"/>
      <c r="W311" s="33"/>
      <c r="X311" s="34"/>
      <c r="Y311" s="35"/>
      <c r="Z311" s="400" t="str">
        <f>IFERROR(VLOOKUP(Y311, 【参考】数式用!$A$2:$B$50, 2, FALSE), "")</f>
        <v/>
      </c>
    </row>
    <row r="312" spans="2:26" ht="34.5" customHeight="1" thickBot="1">
      <c r="B312" s="535">
        <f t="shared" si="4"/>
        <v>274</v>
      </c>
      <c r="C312" s="670"/>
      <c r="D312" s="671"/>
      <c r="E312" s="671"/>
      <c r="F312" s="671"/>
      <c r="G312" s="671"/>
      <c r="H312" s="671"/>
      <c r="I312" s="671"/>
      <c r="J312" s="671"/>
      <c r="K312" s="671"/>
      <c r="L312" s="672"/>
      <c r="M312" s="665"/>
      <c r="N312" s="665"/>
      <c r="O312" s="665"/>
      <c r="P312" s="665"/>
      <c r="Q312" s="665"/>
      <c r="R312" s="666"/>
      <c r="S312" s="667"/>
      <c r="T312" s="667"/>
      <c r="U312" s="667"/>
      <c r="V312" s="668"/>
      <c r="W312" s="33"/>
      <c r="X312" s="34"/>
      <c r="Y312" s="35"/>
      <c r="Z312" s="400" t="str">
        <f>IFERROR(VLOOKUP(Y312, 【参考】数式用!$A$2:$B$50, 2, FALSE), "")</f>
        <v/>
      </c>
    </row>
    <row r="313" spans="2:26" ht="34.5" customHeight="1" thickBot="1">
      <c r="B313" s="535">
        <f t="shared" si="4"/>
        <v>275</v>
      </c>
      <c r="C313" s="670"/>
      <c r="D313" s="671"/>
      <c r="E313" s="671"/>
      <c r="F313" s="671"/>
      <c r="G313" s="671"/>
      <c r="H313" s="671"/>
      <c r="I313" s="671"/>
      <c r="J313" s="671"/>
      <c r="K313" s="671"/>
      <c r="L313" s="672"/>
      <c r="M313" s="665"/>
      <c r="N313" s="665"/>
      <c r="O313" s="665"/>
      <c r="P313" s="665"/>
      <c r="Q313" s="665"/>
      <c r="R313" s="666"/>
      <c r="S313" s="667"/>
      <c r="T313" s="667"/>
      <c r="U313" s="667"/>
      <c r="V313" s="668"/>
      <c r="W313" s="33"/>
      <c r="X313" s="34"/>
      <c r="Y313" s="35"/>
      <c r="Z313" s="400" t="str">
        <f>IFERROR(VLOOKUP(Y313, 【参考】数式用!$A$2:$B$50, 2, FALSE), "")</f>
        <v/>
      </c>
    </row>
    <row r="314" spans="2:26" ht="34.5" customHeight="1" thickBot="1">
      <c r="B314" s="535">
        <f t="shared" si="4"/>
        <v>276</v>
      </c>
      <c r="C314" s="670"/>
      <c r="D314" s="671"/>
      <c r="E314" s="671"/>
      <c r="F314" s="671"/>
      <c r="G314" s="671"/>
      <c r="H314" s="671"/>
      <c r="I314" s="671"/>
      <c r="J314" s="671"/>
      <c r="K314" s="671"/>
      <c r="L314" s="672"/>
      <c r="M314" s="665"/>
      <c r="N314" s="665"/>
      <c r="O314" s="665"/>
      <c r="P314" s="665"/>
      <c r="Q314" s="665"/>
      <c r="R314" s="666"/>
      <c r="S314" s="667"/>
      <c r="T314" s="667"/>
      <c r="U314" s="667"/>
      <c r="V314" s="668"/>
      <c r="W314" s="33"/>
      <c r="X314" s="34"/>
      <c r="Y314" s="35"/>
      <c r="Z314" s="400" t="str">
        <f>IFERROR(VLOOKUP(Y314, 【参考】数式用!$A$2:$B$50, 2, FALSE), "")</f>
        <v/>
      </c>
    </row>
    <row r="315" spans="2:26" ht="34.5" customHeight="1" thickBot="1">
      <c r="B315" s="535">
        <f t="shared" si="4"/>
        <v>277</v>
      </c>
      <c r="C315" s="670"/>
      <c r="D315" s="671"/>
      <c r="E315" s="671"/>
      <c r="F315" s="671"/>
      <c r="G315" s="671"/>
      <c r="H315" s="671"/>
      <c r="I315" s="671"/>
      <c r="J315" s="671"/>
      <c r="K315" s="671"/>
      <c r="L315" s="672"/>
      <c r="M315" s="665"/>
      <c r="N315" s="665"/>
      <c r="O315" s="665"/>
      <c r="P315" s="665"/>
      <c r="Q315" s="665"/>
      <c r="R315" s="666"/>
      <c r="S315" s="667"/>
      <c r="T315" s="667"/>
      <c r="U315" s="667"/>
      <c r="V315" s="668"/>
      <c r="W315" s="33"/>
      <c r="X315" s="34"/>
      <c r="Y315" s="35"/>
      <c r="Z315" s="400" t="str">
        <f>IFERROR(VLOOKUP(Y315, 【参考】数式用!$A$2:$B$50, 2, FALSE), "")</f>
        <v/>
      </c>
    </row>
    <row r="316" spans="2:26" ht="34.5" customHeight="1" thickBot="1">
      <c r="B316" s="535">
        <f t="shared" si="4"/>
        <v>278</v>
      </c>
      <c r="C316" s="670"/>
      <c r="D316" s="671"/>
      <c r="E316" s="671"/>
      <c r="F316" s="671"/>
      <c r="G316" s="671"/>
      <c r="H316" s="671"/>
      <c r="I316" s="671"/>
      <c r="J316" s="671"/>
      <c r="K316" s="671"/>
      <c r="L316" s="672"/>
      <c r="M316" s="665"/>
      <c r="N316" s="665"/>
      <c r="O316" s="665"/>
      <c r="P316" s="665"/>
      <c r="Q316" s="665"/>
      <c r="R316" s="666"/>
      <c r="S316" s="667"/>
      <c r="T316" s="667"/>
      <c r="U316" s="667"/>
      <c r="V316" s="668"/>
      <c r="W316" s="33"/>
      <c r="X316" s="34"/>
      <c r="Y316" s="35"/>
      <c r="Z316" s="400" t="str">
        <f>IFERROR(VLOOKUP(Y316, 【参考】数式用!$A$2:$B$50, 2, FALSE), "")</f>
        <v/>
      </c>
    </row>
    <row r="317" spans="2:26" ht="34.5" customHeight="1" thickBot="1">
      <c r="B317" s="535">
        <f t="shared" si="4"/>
        <v>279</v>
      </c>
      <c r="C317" s="670"/>
      <c r="D317" s="671"/>
      <c r="E317" s="671"/>
      <c r="F317" s="671"/>
      <c r="G317" s="671"/>
      <c r="H317" s="671"/>
      <c r="I317" s="671"/>
      <c r="J317" s="671"/>
      <c r="K317" s="671"/>
      <c r="L317" s="672"/>
      <c r="M317" s="665"/>
      <c r="N317" s="665"/>
      <c r="O317" s="665"/>
      <c r="P317" s="665"/>
      <c r="Q317" s="665"/>
      <c r="R317" s="666"/>
      <c r="S317" s="667"/>
      <c r="T317" s="667"/>
      <c r="U317" s="667"/>
      <c r="V317" s="668"/>
      <c r="W317" s="33"/>
      <c r="X317" s="34"/>
      <c r="Y317" s="35"/>
      <c r="Z317" s="400" t="str">
        <f>IFERROR(VLOOKUP(Y317, 【参考】数式用!$A$2:$B$50, 2, FALSE), "")</f>
        <v/>
      </c>
    </row>
    <row r="318" spans="2:26" ht="34.5" customHeight="1" thickBot="1">
      <c r="B318" s="535">
        <f t="shared" si="4"/>
        <v>280</v>
      </c>
      <c r="C318" s="670"/>
      <c r="D318" s="671"/>
      <c r="E318" s="671"/>
      <c r="F318" s="671"/>
      <c r="G318" s="671"/>
      <c r="H318" s="671"/>
      <c r="I318" s="671"/>
      <c r="J318" s="671"/>
      <c r="K318" s="671"/>
      <c r="L318" s="672"/>
      <c r="M318" s="665"/>
      <c r="N318" s="665"/>
      <c r="O318" s="665"/>
      <c r="P318" s="665"/>
      <c r="Q318" s="665"/>
      <c r="R318" s="666"/>
      <c r="S318" s="667"/>
      <c r="T318" s="667"/>
      <c r="U318" s="667"/>
      <c r="V318" s="668"/>
      <c r="W318" s="33"/>
      <c r="X318" s="34"/>
      <c r="Y318" s="35"/>
      <c r="Z318" s="400" t="str">
        <f>IFERROR(VLOOKUP(Y318, 【参考】数式用!$A$2:$B$50, 2, FALSE), "")</f>
        <v/>
      </c>
    </row>
    <row r="319" spans="2:26" ht="34.5" customHeight="1" thickBot="1">
      <c r="B319" s="535">
        <f t="shared" si="4"/>
        <v>281</v>
      </c>
      <c r="C319" s="670"/>
      <c r="D319" s="671"/>
      <c r="E319" s="671"/>
      <c r="F319" s="671"/>
      <c r="G319" s="671"/>
      <c r="H319" s="671"/>
      <c r="I319" s="671"/>
      <c r="J319" s="671"/>
      <c r="K319" s="671"/>
      <c r="L319" s="672"/>
      <c r="M319" s="665"/>
      <c r="N319" s="665"/>
      <c r="O319" s="665"/>
      <c r="P319" s="665"/>
      <c r="Q319" s="665"/>
      <c r="R319" s="666"/>
      <c r="S319" s="667"/>
      <c r="T319" s="667"/>
      <c r="U319" s="667"/>
      <c r="V319" s="668"/>
      <c r="W319" s="33"/>
      <c r="X319" s="34"/>
      <c r="Y319" s="35"/>
      <c r="Z319" s="400" t="str">
        <f>IFERROR(VLOOKUP(Y319, 【参考】数式用!$A$2:$B$50, 2, FALSE), "")</f>
        <v/>
      </c>
    </row>
    <row r="320" spans="2:26" ht="34.5" customHeight="1" thickBot="1">
      <c r="B320" s="535">
        <f t="shared" si="4"/>
        <v>282</v>
      </c>
      <c r="C320" s="670"/>
      <c r="D320" s="671"/>
      <c r="E320" s="671"/>
      <c r="F320" s="671"/>
      <c r="G320" s="671"/>
      <c r="H320" s="671"/>
      <c r="I320" s="671"/>
      <c r="J320" s="671"/>
      <c r="K320" s="671"/>
      <c r="L320" s="672"/>
      <c r="M320" s="665"/>
      <c r="N320" s="665"/>
      <c r="O320" s="665"/>
      <c r="P320" s="665"/>
      <c r="Q320" s="665"/>
      <c r="R320" s="666"/>
      <c r="S320" s="667"/>
      <c r="T320" s="667"/>
      <c r="U320" s="667"/>
      <c r="V320" s="668"/>
      <c r="W320" s="33"/>
      <c r="X320" s="34"/>
      <c r="Y320" s="35"/>
      <c r="Z320" s="400" t="str">
        <f>IFERROR(VLOOKUP(Y320, 【参考】数式用!$A$2:$B$50, 2, FALSE), "")</f>
        <v/>
      </c>
    </row>
    <row r="321" spans="2:26" ht="34.5" customHeight="1" thickBot="1">
      <c r="B321" s="535">
        <f t="shared" si="4"/>
        <v>283</v>
      </c>
      <c r="C321" s="670"/>
      <c r="D321" s="671"/>
      <c r="E321" s="671"/>
      <c r="F321" s="671"/>
      <c r="G321" s="671"/>
      <c r="H321" s="671"/>
      <c r="I321" s="671"/>
      <c r="J321" s="671"/>
      <c r="K321" s="671"/>
      <c r="L321" s="672"/>
      <c r="M321" s="665"/>
      <c r="N321" s="665"/>
      <c r="O321" s="665"/>
      <c r="P321" s="665"/>
      <c r="Q321" s="665"/>
      <c r="R321" s="666"/>
      <c r="S321" s="667"/>
      <c r="T321" s="667"/>
      <c r="U321" s="667"/>
      <c r="V321" s="668"/>
      <c r="W321" s="33"/>
      <c r="X321" s="34"/>
      <c r="Y321" s="35"/>
      <c r="Z321" s="400" t="str">
        <f>IFERROR(VLOOKUP(Y321, 【参考】数式用!$A$2:$B$50, 2, FALSE), "")</f>
        <v/>
      </c>
    </row>
    <row r="322" spans="2:26" ht="34.5" customHeight="1" thickBot="1">
      <c r="B322" s="535">
        <f t="shared" si="4"/>
        <v>284</v>
      </c>
      <c r="C322" s="670"/>
      <c r="D322" s="671"/>
      <c r="E322" s="671"/>
      <c r="F322" s="671"/>
      <c r="G322" s="671"/>
      <c r="H322" s="671"/>
      <c r="I322" s="671"/>
      <c r="J322" s="671"/>
      <c r="K322" s="671"/>
      <c r="L322" s="672"/>
      <c r="M322" s="665"/>
      <c r="N322" s="665"/>
      <c r="O322" s="665"/>
      <c r="P322" s="665"/>
      <c r="Q322" s="665"/>
      <c r="R322" s="666"/>
      <c r="S322" s="667"/>
      <c r="T322" s="667"/>
      <c r="U322" s="667"/>
      <c r="V322" s="668"/>
      <c r="W322" s="33"/>
      <c r="X322" s="34"/>
      <c r="Y322" s="35"/>
      <c r="Z322" s="400" t="str">
        <f>IFERROR(VLOOKUP(Y322, 【参考】数式用!$A$2:$B$50, 2, FALSE), "")</f>
        <v/>
      </c>
    </row>
    <row r="323" spans="2:26" ht="34.5" customHeight="1" thickBot="1">
      <c r="B323" s="535">
        <f t="shared" si="4"/>
        <v>285</v>
      </c>
      <c r="C323" s="670"/>
      <c r="D323" s="671"/>
      <c r="E323" s="671"/>
      <c r="F323" s="671"/>
      <c r="G323" s="671"/>
      <c r="H323" s="671"/>
      <c r="I323" s="671"/>
      <c r="J323" s="671"/>
      <c r="K323" s="671"/>
      <c r="L323" s="672"/>
      <c r="M323" s="665"/>
      <c r="N323" s="665"/>
      <c r="O323" s="665"/>
      <c r="P323" s="665"/>
      <c r="Q323" s="665"/>
      <c r="R323" s="666"/>
      <c r="S323" s="667"/>
      <c r="T323" s="667"/>
      <c r="U323" s="667"/>
      <c r="V323" s="668"/>
      <c r="W323" s="33"/>
      <c r="X323" s="34"/>
      <c r="Y323" s="35"/>
      <c r="Z323" s="400" t="str">
        <f>IFERROR(VLOOKUP(Y323, 【参考】数式用!$A$2:$B$50, 2, FALSE), "")</f>
        <v/>
      </c>
    </row>
    <row r="324" spans="2:26" ht="34.5" customHeight="1" thickBot="1">
      <c r="B324" s="535">
        <f t="shared" si="4"/>
        <v>286</v>
      </c>
      <c r="C324" s="670"/>
      <c r="D324" s="671"/>
      <c r="E324" s="671"/>
      <c r="F324" s="671"/>
      <c r="G324" s="671"/>
      <c r="H324" s="671"/>
      <c r="I324" s="671"/>
      <c r="J324" s="671"/>
      <c r="K324" s="671"/>
      <c r="L324" s="672"/>
      <c r="M324" s="665"/>
      <c r="N324" s="665"/>
      <c r="O324" s="665"/>
      <c r="P324" s="665"/>
      <c r="Q324" s="665"/>
      <c r="R324" s="666"/>
      <c r="S324" s="667"/>
      <c r="T324" s="667"/>
      <c r="U324" s="667"/>
      <c r="V324" s="668"/>
      <c r="W324" s="33"/>
      <c r="X324" s="34"/>
      <c r="Y324" s="35"/>
      <c r="Z324" s="400" t="str">
        <f>IFERROR(VLOOKUP(Y324, 【参考】数式用!$A$2:$B$50, 2, FALSE), "")</f>
        <v/>
      </c>
    </row>
    <row r="325" spans="2:26" ht="34.5" customHeight="1" thickBot="1">
      <c r="B325" s="535">
        <f t="shared" si="4"/>
        <v>287</v>
      </c>
      <c r="C325" s="670"/>
      <c r="D325" s="671"/>
      <c r="E325" s="671"/>
      <c r="F325" s="671"/>
      <c r="G325" s="671"/>
      <c r="H325" s="671"/>
      <c r="I325" s="671"/>
      <c r="J325" s="671"/>
      <c r="K325" s="671"/>
      <c r="L325" s="672"/>
      <c r="M325" s="665"/>
      <c r="N325" s="665"/>
      <c r="O325" s="665"/>
      <c r="P325" s="665"/>
      <c r="Q325" s="665"/>
      <c r="R325" s="666"/>
      <c r="S325" s="667"/>
      <c r="T325" s="667"/>
      <c r="U325" s="667"/>
      <c r="V325" s="668"/>
      <c r="W325" s="33"/>
      <c r="X325" s="34"/>
      <c r="Y325" s="35"/>
      <c r="Z325" s="400" t="str">
        <f>IFERROR(VLOOKUP(Y325, 【参考】数式用!$A$2:$B$50, 2, FALSE), "")</f>
        <v/>
      </c>
    </row>
    <row r="326" spans="2:26" ht="34.5" customHeight="1" thickBot="1">
      <c r="B326" s="535">
        <f t="shared" si="4"/>
        <v>288</v>
      </c>
      <c r="C326" s="670"/>
      <c r="D326" s="671"/>
      <c r="E326" s="671"/>
      <c r="F326" s="671"/>
      <c r="G326" s="671"/>
      <c r="H326" s="671"/>
      <c r="I326" s="671"/>
      <c r="J326" s="671"/>
      <c r="K326" s="671"/>
      <c r="L326" s="672"/>
      <c r="M326" s="665"/>
      <c r="N326" s="665"/>
      <c r="O326" s="665"/>
      <c r="P326" s="665"/>
      <c r="Q326" s="665"/>
      <c r="R326" s="666"/>
      <c r="S326" s="667"/>
      <c r="T326" s="667"/>
      <c r="U326" s="667"/>
      <c r="V326" s="668"/>
      <c r="W326" s="33"/>
      <c r="X326" s="34"/>
      <c r="Y326" s="35"/>
      <c r="Z326" s="400" t="str">
        <f>IFERROR(VLOOKUP(Y326, 【参考】数式用!$A$2:$B$50, 2, FALSE), "")</f>
        <v/>
      </c>
    </row>
    <row r="327" spans="2:26" ht="34.5" customHeight="1" thickBot="1">
      <c r="B327" s="535">
        <f t="shared" si="4"/>
        <v>289</v>
      </c>
      <c r="C327" s="670"/>
      <c r="D327" s="671"/>
      <c r="E327" s="671"/>
      <c r="F327" s="671"/>
      <c r="G327" s="671"/>
      <c r="H327" s="671"/>
      <c r="I327" s="671"/>
      <c r="J327" s="671"/>
      <c r="K327" s="671"/>
      <c r="L327" s="672"/>
      <c r="M327" s="665"/>
      <c r="N327" s="665"/>
      <c r="O327" s="665"/>
      <c r="P327" s="665"/>
      <c r="Q327" s="665"/>
      <c r="R327" s="666"/>
      <c r="S327" s="667"/>
      <c r="T327" s="667"/>
      <c r="U327" s="667"/>
      <c r="V327" s="668"/>
      <c r="W327" s="33"/>
      <c r="X327" s="34"/>
      <c r="Y327" s="35"/>
      <c r="Z327" s="400" t="str">
        <f>IFERROR(VLOOKUP(Y327, 【参考】数式用!$A$2:$B$50, 2, FALSE), "")</f>
        <v/>
      </c>
    </row>
    <row r="328" spans="2:26" ht="34.5" customHeight="1" thickBot="1">
      <c r="B328" s="535">
        <f t="shared" si="4"/>
        <v>290</v>
      </c>
      <c r="C328" s="670"/>
      <c r="D328" s="671"/>
      <c r="E328" s="671"/>
      <c r="F328" s="671"/>
      <c r="G328" s="671"/>
      <c r="H328" s="671"/>
      <c r="I328" s="671"/>
      <c r="J328" s="671"/>
      <c r="K328" s="671"/>
      <c r="L328" s="672"/>
      <c r="M328" s="665"/>
      <c r="N328" s="665"/>
      <c r="O328" s="665"/>
      <c r="P328" s="665"/>
      <c r="Q328" s="665"/>
      <c r="R328" s="666"/>
      <c r="S328" s="667"/>
      <c r="T328" s="667"/>
      <c r="U328" s="667"/>
      <c r="V328" s="668"/>
      <c r="W328" s="33"/>
      <c r="X328" s="34"/>
      <c r="Y328" s="35"/>
      <c r="Z328" s="400" t="str">
        <f>IFERROR(VLOOKUP(Y328, 【参考】数式用!$A$2:$B$50, 2, FALSE), "")</f>
        <v/>
      </c>
    </row>
    <row r="329" spans="2:26" ht="34.5" customHeight="1" thickBot="1">
      <c r="B329" s="535">
        <f t="shared" si="4"/>
        <v>291</v>
      </c>
      <c r="C329" s="670"/>
      <c r="D329" s="671"/>
      <c r="E329" s="671"/>
      <c r="F329" s="671"/>
      <c r="G329" s="671"/>
      <c r="H329" s="671"/>
      <c r="I329" s="671"/>
      <c r="J329" s="671"/>
      <c r="K329" s="671"/>
      <c r="L329" s="672"/>
      <c r="M329" s="665"/>
      <c r="N329" s="665"/>
      <c r="O329" s="665"/>
      <c r="P329" s="665"/>
      <c r="Q329" s="665"/>
      <c r="R329" s="666"/>
      <c r="S329" s="667"/>
      <c r="T329" s="667"/>
      <c r="U329" s="667"/>
      <c r="V329" s="668"/>
      <c r="W329" s="33"/>
      <c r="X329" s="34"/>
      <c r="Y329" s="35"/>
      <c r="Z329" s="400" t="str">
        <f>IFERROR(VLOOKUP(Y329, 【参考】数式用!$A$2:$B$50, 2, FALSE), "")</f>
        <v/>
      </c>
    </row>
    <row r="330" spans="2:26" ht="34.5" customHeight="1" thickBot="1">
      <c r="B330" s="535">
        <f t="shared" si="4"/>
        <v>292</v>
      </c>
      <c r="C330" s="670"/>
      <c r="D330" s="671"/>
      <c r="E330" s="671"/>
      <c r="F330" s="671"/>
      <c r="G330" s="671"/>
      <c r="H330" s="671"/>
      <c r="I330" s="671"/>
      <c r="J330" s="671"/>
      <c r="K330" s="671"/>
      <c r="L330" s="672"/>
      <c r="M330" s="665"/>
      <c r="N330" s="665"/>
      <c r="O330" s="665"/>
      <c r="P330" s="665"/>
      <c r="Q330" s="665"/>
      <c r="R330" s="666"/>
      <c r="S330" s="667"/>
      <c r="T330" s="667"/>
      <c r="U330" s="667"/>
      <c r="V330" s="668"/>
      <c r="W330" s="33"/>
      <c r="X330" s="34"/>
      <c r="Y330" s="35"/>
      <c r="Z330" s="400" t="str">
        <f>IFERROR(VLOOKUP(Y330, 【参考】数式用!$A$2:$B$50, 2, FALSE), "")</f>
        <v/>
      </c>
    </row>
    <row r="331" spans="2:26" ht="34.5" customHeight="1" thickBot="1">
      <c r="B331" s="535">
        <f t="shared" si="4"/>
        <v>293</v>
      </c>
      <c r="C331" s="670"/>
      <c r="D331" s="671"/>
      <c r="E331" s="671"/>
      <c r="F331" s="671"/>
      <c r="G331" s="671"/>
      <c r="H331" s="671"/>
      <c r="I331" s="671"/>
      <c r="J331" s="671"/>
      <c r="K331" s="671"/>
      <c r="L331" s="672"/>
      <c r="M331" s="665"/>
      <c r="N331" s="665"/>
      <c r="O331" s="665"/>
      <c r="P331" s="665"/>
      <c r="Q331" s="665"/>
      <c r="R331" s="666"/>
      <c r="S331" s="667"/>
      <c r="T331" s="667"/>
      <c r="U331" s="667"/>
      <c r="V331" s="668"/>
      <c r="W331" s="33"/>
      <c r="X331" s="34"/>
      <c r="Y331" s="35"/>
      <c r="Z331" s="400" t="str">
        <f>IFERROR(VLOOKUP(Y331, 【参考】数式用!$A$2:$B$50, 2, FALSE), "")</f>
        <v/>
      </c>
    </row>
    <row r="332" spans="2:26" ht="34.5" customHeight="1" thickBot="1">
      <c r="B332" s="535">
        <f t="shared" si="4"/>
        <v>294</v>
      </c>
      <c r="C332" s="670"/>
      <c r="D332" s="671"/>
      <c r="E332" s="671"/>
      <c r="F332" s="671"/>
      <c r="G332" s="671"/>
      <c r="H332" s="671"/>
      <c r="I332" s="671"/>
      <c r="J332" s="671"/>
      <c r="K332" s="671"/>
      <c r="L332" s="672"/>
      <c r="M332" s="665"/>
      <c r="N332" s="665"/>
      <c r="O332" s="665"/>
      <c r="P332" s="665"/>
      <c r="Q332" s="665"/>
      <c r="R332" s="666"/>
      <c r="S332" s="667"/>
      <c r="T332" s="667"/>
      <c r="U332" s="667"/>
      <c r="V332" s="668"/>
      <c r="W332" s="33"/>
      <c r="X332" s="34"/>
      <c r="Y332" s="35"/>
      <c r="Z332" s="400" t="str">
        <f>IFERROR(VLOOKUP(Y332, 【参考】数式用!$A$2:$B$50, 2, FALSE), "")</f>
        <v/>
      </c>
    </row>
    <row r="333" spans="2:26" ht="34.5" customHeight="1" thickBot="1">
      <c r="B333" s="535">
        <f t="shared" si="4"/>
        <v>295</v>
      </c>
      <c r="C333" s="670"/>
      <c r="D333" s="671"/>
      <c r="E333" s="671"/>
      <c r="F333" s="671"/>
      <c r="G333" s="671"/>
      <c r="H333" s="671"/>
      <c r="I333" s="671"/>
      <c r="J333" s="671"/>
      <c r="K333" s="671"/>
      <c r="L333" s="672"/>
      <c r="M333" s="665"/>
      <c r="N333" s="665"/>
      <c r="O333" s="665"/>
      <c r="P333" s="665"/>
      <c r="Q333" s="665"/>
      <c r="R333" s="666"/>
      <c r="S333" s="667"/>
      <c r="T333" s="667"/>
      <c r="U333" s="667"/>
      <c r="V333" s="668"/>
      <c r="W333" s="33"/>
      <c r="X333" s="34"/>
      <c r="Y333" s="35"/>
      <c r="Z333" s="400" t="str">
        <f>IFERROR(VLOOKUP(Y333, 【参考】数式用!$A$2:$B$50, 2, FALSE), "")</f>
        <v/>
      </c>
    </row>
    <row r="334" spans="2:26" ht="34.5" customHeight="1" thickBot="1">
      <c r="B334" s="535">
        <f t="shared" si="4"/>
        <v>296</v>
      </c>
      <c r="C334" s="670"/>
      <c r="D334" s="671"/>
      <c r="E334" s="671"/>
      <c r="F334" s="671"/>
      <c r="G334" s="671"/>
      <c r="H334" s="671"/>
      <c r="I334" s="671"/>
      <c r="J334" s="671"/>
      <c r="K334" s="671"/>
      <c r="L334" s="672"/>
      <c r="M334" s="665"/>
      <c r="N334" s="665"/>
      <c r="O334" s="665"/>
      <c r="P334" s="665"/>
      <c r="Q334" s="665"/>
      <c r="R334" s="666"/>
      <c r="S334" s="667"/>
      <c r="T334" s="667"/>
      <c r="U334" s="667"/>
      <c r="V334" s="668"/>
      <c r="W334" s="33"/>
      <c r="X334" s="34"/>
      <c r="Y334" s="35"/>
      <c r="Z334" s="400" t="str">
        <f>IFERROR(VLOOKUP(Y334, 【参考】数式用!$A$2:$B$50, 2, FALSE), "")</f>
        <v/>
      </c>
    </row>
    <row r="335" spans="2:26" ht="34.5" customHeight="1" thickBot="1">
      <c r="B335" s="535">
        <f t="shared" si="4"/>
        <v>297</v>
      </c>
      <c r="C335" s="670"/>
      <c r="D335" s="671"/>
      <c r="E335" s="671"/>
      <c r="F335" s="671"/>
      <c r="G335" s="671"/>
      <c r="H335" s="671"/>
      <c r="I335" s="671"/>
      <c r="J335" s="671"/>
      <c r="K335" s="671"/>
      <c r="L335" s="672"/>
      <c r="M335" s="665"/>
      <c r="N335" s="665"/>
      <c r="O335" s="665"/>
      <c r="P335" s="665"/>
      <c r="Q335" s="665"/>
      <c r="R335" s="666"/>
      <c r="S335" s="667"/>
      <c r="T335" s="667"/>
      <c r="U335" s="667"/>
      <c r="V335" s="668"/>
      <c r="W335" s="33"/>
      <c r="X335" s="34"/>
      <c r="Y335" s="35"/>
      <c r="Z335" s="400" t="str">
        <f>IFERROR(VLOOKUP(Y335, 【参考】数式用!$A$2:$B$50, 2, FALSE), "")</f>
        <v/>
      </c>
    </row>
    <row r="336" spans="2:26" ht="34.5" customHeight="1" thickBot="1">
      <c r="B336" s="535">
        <f t="shared" si="4"/>
        <v>298</v>
      </c>
      <c r="C336" s="670"/>
      <c r="D336" s="671"/>
      <c r="E336" s="671"/>
      <c r="F336" s="671"/>
      <c r="G336" s="671"/>
      <c r="H336" s="671"/>
      <c r="I336" s="671"/>
      <c r="J336" s="671"/>
      <c r="K336" s="671"/>
      <c r="L336" s="672"/>
      <c r="M336" s="665"/>
      <c r="N336" s="665"/>
      <c r="O336" s="665"/>
      <c r="P336" s="665"/>
      <c r="Q336" s="665"/>
      <c r="R336" s="666"/>
      <c r="S336" s="667"/>
      <c r="T336" s="667"/>
      <c r="U336" s="667"/>
      <c r="V336" s="668"/>
      <c r="W336" s="33"/>
      <c r="X336" s="34"/>
      <c r="Y336" s="35"/>
      <c r="Z336" s="400" t="str">
        <f>IFERROR(VLOOKUP(Y336, 【参考】数式用!$A$2:$B$50, 2, FALSE), "")</f>
        <v/>
      </c>
    </row>
    <row r="337" spans="2:26" ht="34.5" customHeight="1" thickBot="1">
      <c r="B337" s="535">
        <f t="shared" si="4"/>
        <v>299</v>
      </c>
      <c r="C337" s="670"/>
      <c r="D337" s="671"/>
      <c r="E337" s="671"/>
      <c r="F337" s="671"/>
      <c r="G337" s="671"/>
      <c r="H337" s="671"/>
      <c r="I337" s="671"/>
      <c r="J337" s="671"/>
      <c r="K337" s="671"/>
      <c r="L337" s="672"/>
      <c r="M337" s="665"/>
      <c r="N337" s="665"/>
      <c r="O337" s="665"/>
      <c r="P337" s="665"/>
      <c r="Q337" s="665"/>
      <c r="R337" s="666"/>
      <c r="S337" s="667"/>
      <c r="T337" s="667"/>
      <c r="U337" s="667"/>
      <c r="V337" s="668"/>
      <c r="W337" s="33"/>
      <c r="X337" s="34"/>
      <c r="Y337" s="35"/>
      <c r="Z337" s="400" t="str">
        <f>IFERROR(VLOOKUP(Y337, 【参考】数式用!$A$2:$B$50, 2, FALSE), "")</f>
        <v/>
      </c>
    </row>
    <row r="338" spans="2:26" ht="34.5" customHeight="1" thickBot="1">
      <c r="B338" s="535">
        <f t="shared" si="4"/>
        <v>300</v>
      </c>
      <c r="C338" s="670"/>
      <c r="D338" s="671"/>
      <c r="E338" s="671"/>
      <c r="F338" s="671"/>
      <c r="G338" s="671"/>
      <c r="H338" s="671"/>
      <c r="I338" s="671"/>
      <c r="J338" s="671"/>
      <c r="K338" s="671"/>
      <c r="L338" s="672"/>
      <c r="M338" s="665"/>
      <c r="N338" s="665"/>
      <c r="O338" s="665"/>
      <c r="P338" s="665"/>
      <c r="Q338" s="665"/>
      <c r="R338" s="666"/>
      <c r="S338" s="667"/>
      <c r="T338" s="667"/>
      <c r="U338" s="667"/>
      <c r="V338" s="668"/>
      <c r="W338" s="33"/>
      <c r="X338" s="34"/>
      <c r="Y338" s="35"/>
      <c r="Z338" s="400" t="str">
        <f>IFERROR(VLOOKUP(Y338, 【参考】数式用!$A$2:$B$50, 2, FALSE), "")</f>
        <v/>
      </c>
    </row>
    <row r="339" spans="2:26" ht="34.5" customHeight="1" thickBot="1">
      <c r="B339" s="535">
        <f t="shared" si="4"/>
        <v>301</v>
      </c>
      <c r="C339" s="670"/>
      <c r="D339" s="671"/>
      <c r="E339" s="671"/>
      <c r="F339" s="671"/>
      <c r="G339" s="671"/>
      <c r="H339" s="671"/>
      <c r="I339" s="671"/>
      <c r="J339" s="671"/>
      <c r="K339" s="671"/>
      <c r="L339" s="672"/>
      <c r="M339" s="665"/>
      <c r="N339" s="665"/>
      <c r="O339" s="665"/>
      <c r="P339" s="665"/>
      <c r="Q339" s="665"/>
      <c r="R339" s="666"/>
      <c r="S339" s="667"/>
      <c r="T339" s="667"/>
      <c r="U339" s="667"/>
      <c r="V339" s="668"/>
      <c r="W339" s="33"/>
      <c r="X339" s="34"/>
      <c r="Y339" s="35"/>
      <c r="Z339" s="400" t="str">
        <f>IFERROR(VLOOKUP(Y339, 【参考】数式用!$A$2:$B$50, 2, FALSE), "")</f>
        <v/>
      </c>
    </row>
    <row r="340" spans="2:26" ht="34.5" customHeight="1" thickBot="1">
      <c r="B340" s="535">
        <f t="shared" si="4"/>
        <v>302</v>
      </c>
      <c r="C340" s="670"/>
      <c r="D340" s="671"/>
      <c r="E340" s="671"/>
      <c r="F340" s="671"/>
      <c r="G340" s="671"/>
      <c r="H340" s="671"/>
      <c r="I340" s="671"/>
      <c r="J340" s="671"/>
      <c r="K340" s="671"/>
      <c r="L340" s="672"/>
      <c r="M340" s="665"/>
      <c r="N340" s="665"/>
      <c r="O340" s="665"/>
      <c r="P340" s="665"/>
      <c r="Q340" s="665"/>
      <c r="R340" s="666"/>
      <c r="S340" s="667"/>
      <c r="T340" s="667"/>
      <c r="U340" s="667"/>
      <c r="V340" s="668"/>
      <c r="W340" s="33"/>
      <c r="X340" s="34"/>
      <c r="Y340" s="35"/>
      <c r="Z340" s="400" t="str">
        <f>IFERROR(VLOOKUP(Y340, 【参考】数式用!$A$2:$B$50, 2, FALSE), "")</f>
        <v/>
      </c>
    </row>
    <row r="341" spans="2:26" ht="34.5" customHeight="1" thickBot="1">
      <c r="B341" s="535">
        <f t="shared" si="4"/>
        <v>303</v>
      </c>
      <c r="C341" s="670"/>
      <c r="D341" s="671"/>
      <c r="E341" s="671"/>
      <c r="F341" s="671"/>
      <c r="G341" s="671"/>
      <c r="H341" s="671"/>
      <c r="I341" s="671"/>
      <c r="J341" s="671"/>
      <c r="K341" s="671"/>
      <c r="L341" s="672"/>
      <c r="M341" s="665"/>
      <c r="N341" s="665"/>
      <c r="O341" s="665"/>
      <c r="P341" s="665"/>
      <c r="Q341" s="665"/>
      <c r="R341" s="666"/>
      <c r="S341" s="667"/>
      <c r="T341" s="667"/>
      <c r="U341" s="667"/>
      <c r="V341" s="668"/>
      <c r="W341" s="33"/>
      <c r="X341" s="34"/>
      <c r="Y341" s="35"/>
      <c r="Z341" s="400" t="str">
        <f>IFERROR(VLOOKUP(Y341, 【参考】数式用!$A$2:$B$50, 2, FALSE), "")</f>
        <v/>
      </c>
    </row>
    <row r="342" spans="2:26" ht="34.5" customHeight="1" thickBot="1">
      <c r="B342" s="535">
        <f t="shared" si="4"/>
        <v>304</v>
      </c>
      <c r="C342" s="670"/>
      <c r="D342" s="671"/>
      <c r="E342" s="671"/>
      <c r="F342" s="671"/>
      <c r="G342" s="671"/>
      <c r="H342" s="671"/>
      <c r="I342" s="671"/>
      <c r="J342" s="671"/>
      <c r="K342" s="671"/>
      <c r="L342" s="672"/>
      <c r="M342" s="665"/>
      <c r="N342" s="665"/>
      <c r="O342" s="665"/>
      <c r="P342" s="665"/>
      <c r="Q342" s="665"/>
      <c r="R342" s="666"/>
      <c r="S342" s="667"/>
      <c r="T342" s="667"/>
      <c r="U342" s="667"/>
      <c r="V342" s="668"/>
      <c r="W342" s="33"/>
      <c r="X342" s="34"/>
      <c r="Y342" s="35"/>
      <c r="Z342" s="400" t="str">
        <f>IFERROR(VLOOKUP(Y342, 【参考】数式用!$A$2:$B$50, 2, FALSE), "")</f>
        <v/>
      </c>
    </row>
    <row r="343" spans="2:26" ht="34.5" customHeight="1" thickBot="1">
      <c r="B343" s="535">
        <f t="shared" si="4"/>
        <v>305</v>
      </c>
      <c r="C343" s="670"/>
      <c r="D343" s="671"/>
      <c r="E343" s="671"/>
      <c r="F343" s="671"/>
      <c r="G343" s="671"/>
      <c r="H343" s="671"/>
      <c r="I343" s="671"/>
      <c r="J343" s="671"/>
      <c r="K343" s="671"/>
      <c r="L343" s="672"/>
      <c r="M343" s="665"/>
      <c r="N343" s="665"/>
      <c r="O343" s="665"/>
      <c r="P343" s="665"/>
      <c r="Q343" s="665"/>
      <c r="R343" s="666"/>
      <c r="S343" s="667"/>
      <c r="T343" s="667"/>
      <c r="U343" s="667"/>
      <c r="V343" s="668"/>
      <c r="W343" s="33"/>
      <c r="X343" s="34"/>
      <c r="Y343" s="35"/>
      <c r="Z343" s="400" t="str">
        <f>IFERROR(VLOOKUP(Y343, 【参考】数式用!$A$2:$B$50, 2, FALSE), "")</f>
        <v/>
      </c>
    </row>
    <row r="344" spans="2:26" ht="34.5" customHeight="1" thickBot="1">
      <c r="B344" s="535">
        <f t="shared" si="4"/>
        <v>306</v>
      </c>
      <c r="C344" s="670"/>
      <c r="D344" s="671"/>
      <c r="E344" s="671"/>
      <c r="F344" s="671"/>
      <c r="G344" s="671"/>
      <c r="H344" s="671"/>
      <c r="I344" s="671"/>
      <c r="J344" s="671"/>
      <c r="K344" s="671"/>
      <c r="L344" s="672"/>
      <c r="M344" s="665"/>
      <c r="N344" s="665"/>
      <c r="O344" s="665"/>
      <c r="P344" s="665"/>
      <c r="Q344" s="665"/>
      <c r="R344" s="666"/>
      <c r="S344" s="667"/>
      <c r="T344" s="667"/>
      <c r="U344" s="667"/>
      <c r="V344" s="668"/>
      <c r="W344" s="33"/>
      <c r="X344" s="34"/>
      <c r="Y344" s="35"/>
      <c r="Z344" s="400" t="str">
        <f>IFERROR(VLOOKUP(Y344, 【参考】数式用!$A$2:$B$50, 2, FALSE), "")</f>
        <v/>
      </c>
    </row>
    <row r="345" spans="2:26" ht="34.5" customHeight="1" thickBot="1">
      <c r="B345" s="535">
        <f t="shared" si="4"/>
        <v>307</v>
      </c>
      <c r="C345" s="670"/>
      <c r="D345" s="671"/>
      <c r="E345" s="671"/>
      <c r="F345" s="671"/>
      <c r="G345" s="671"/>
      <c r="H345" s="671"/>
      <c r="I345" s="671"/>
      <c r="J345" s="671"/>
      <c r="K345" s="671"/>
      <c r="L345" s="672"/>
      <c r="M345" s="665"/>
      <c r="N345" s="665"/>
      <c r="O345" s="665"/>
      <c r="P345" s="665"/>
      <c r="Q345" s="665"/>
      <c r="R345" s="666"/>
      <c r="S345" s="667"/>
      <c r="T345" s="667"/>
      <c r="U345" s="667"/>
      <c r="V345" s="668"/>
      <c r="W345" s="33"/>
      <c r="X345" s="34"/>
      <c r="Y345" s="35"/>
      <c r="Z345" s="400" t="str">
        <f>IFERROR(VLOOKUP(Y345, 【参考】数式用!$A$2:$B$50, 2, FALSE), "")</f>
        <v/>
      </c>
    </row>
    <row r="346" spans="2:26" ht="34.5" customHeight="1" thickBot="1">
      <c r="B346" s="535">
        <f t="shared" si="4"/>
        <v>308</v>
      </c>
      <c r="C346" s="670"/>
      <c r="D346" s="671"/>
      <c r="E346" s="671"/>
      <c r="F346" s="671"/>
      <c r="G346" s="671"/>
      <c r="H346" s="671"/>
      <c r="I346" s="671"/>
      <c r="J346" s="671"/>
      <c r="K346" s="671"/>
      <c r="L346" s="672"/>
      <c r="M346" s="665"/>
      <c r="N346" s="665"/>
      <c r="O346" s="665"/>
      <c r="P346" s="665"/>
      <c r="Q346" s="665"/>
      <c r="R346" s="666"/>
      <c r="S346" s="667"/>
      <c r="T346" s="667"/>
      <c r="U346" s="667"/>
      <c r="V346" s="668"/>
      <c r="W346" s="33"/>
      <c r="X346" s="34"/>
      <c r="Y346" s="35"/>
      <c r="Z346" s="400" t="str">
        <f>IFERROR(VLOOKUP(Y346, 【参考】数式用!$A$2:$B$50, 2, FALSE), "")</f>
        <v/>
      </c>
    </row>
    <row r="347" spans="2:26" ht="34.5" customHeight="1" thickBot="1">
      <c r="B347" s="535">
        <f t="shared" si="4"/>
        <v>309</v>
      </c>
      <c r="C347" s="670"/>
      <c r="D347" s="671"/>
      <c r="E347" s="671"/>
      <c r="F347" s="671"/>
      <c r="G347" s="671"/>
      <c r="H347" s="671"/>
      <c r="I347" s="671"/>
      <c r="J347" s="671"/>
      <c r="K347" s="671"/>
      <c r="L347" s="672"/>
      <c r="M347" s="665"/>
      <c r="N347" s="665"/>
      <c r="O347" s="665"/>
      <c r="P347" s="665"/>
      <c r="Q347" s="665"/>
      <c r="R347" s="666"/>
      <c r="S347" s="667"/>
      <c r="T347" s="667"/>
      <c r="U347" s="667"/>
      <c r="V347" s="668"/>
      <c r="W347" s="33"/>
      <c r="X347" s="34"/>
      <c r="Y347" s="35"/>
      <c r="Z347" s="400" t="str">
        <f>IFERROR(VLOOKUP(Y347, 【参考】数式用!$A$2:$B$50, 2, FALSE), "")</f>
        <v/>
      </c>
    </row>
    <row r="348" spans="2:26" ht="34.5" customHeight="1" thickBot="1">
      <c r="B348" s="535">
        <f t="shared" si="4"/>
        <v>310</v>
      </c>
      <c r="C348" s="670"/>
      <c r="D348" s="671"/>
      <c r="E348" s="671"/>
      <c r="F348" s="671"/>
      <c r="G348" s="671"/>
      <c r="H348" s="671"/>
      <c r="I348" s="671"/>
      <c r="J348" s="671"/>
      <c r="K348" s="671"/>
      <c r="L348" s="672"/>
      <c r="M348" s="665"/>
      <c r="N348" s="665"/>
      <c r="O348" s="665"/>
      <c r="P348" s="665"/>
      <c r="Q348" s="665"/>
      <c r="R348" s="666"/>
      <c r="S348" s="667"/>
      <c r="T348" s="667"/>
      <c r="U348" s="667"/>
      <c r="V348" s="668"/>
      <c r="W348" s="33"/>
      <c r="X348" s="34"/>
      <c r="Y348" s="35"/>
      <c r="Z348" s="400" t="str">
        <f>IFERROR(VLOOKUP(Y348, 【参考】数式用!$A$2:$B$50, 2, FALSE), "")</f>
        <v/>
      </c>
    </row>
    <row r="349" spans="2:26" ht="34.5" customHeight="1" thickBot="1">
      <c r="B349" s="535">
        <f t="shared" si="4"/>
        <v>311</v>
      </c>
      <c r="C349" s="670"/>
      <c r="D349" s="671"/>
      <c r="E349" s="671"/>
      <c r="F349" s="671"/>
      <c r="G349" s="671"/>
      <c r="H349" s="671"/>
      <c r="I349" s="671"/>
      <c r="J349" s="671"/>
      <c r="K349" s="671"/>
      <c r="L349" s="672"/>
      <c r="M349" s="665"/>
      <c r="N349" s="665"/>
      <c r="O349" s="665"/>
      <c r="P349" s="665"/>
      <c r="Q349" s="665"/>
      <c r="R349" s="666"/>
      <c r="S349" s="667"/>
      <c r="T349" s="667"/>
      <c r="U349" s="667"/>
      <c r="V349" s="668"/>
      <c r="W349" s="33"/>
      <c r="X349" s="34"/>
      <c r="Y349" s="35"/>
      <c r="Z349" s="400" t="str">
        <f>IFERROR(VLOOKUP(Y349, 【参考】数式用!$A$2:$B$50, 2, FALSE), "")</f>
        <v/>
      </c>
    </row>
    <row r="350" spans="2:26" ht="34.5" customHeight="1" thickBot="1">
      <c r="B350" s="535">
        <f t="shared" si="4"/>
        <v>312</v>
      </c>
      <c r="C350" s="670"/>
      <c r="D350" s="671"/>
      <c r="E350" s="671"/>
      <c r="F350" s="671"/>
      <c r="G350" s="671"/>
      <c r="H350" s="671"/>
      <c r="I350" s="671"/>
      <c r="J350" s="671"/>
      <c r="K350" s="671"/>
      <c r="L350" s="672"/>
      <c r="M350" s="665"/>
      <c r="N350" s="665"/>
      <c r="O350" s="665"/>
      <c r="P350" s="665"/>
      <c r="Q350" s="665"/>
      <c r="R350" s="666"/>
      <c r="S350" s="667"/>
      <c r="T350" s="667"/>
      <c r="U350" s="667"/>
      <c r="V350" s="668"/>
      <c r="W350" s="33"/>
      <c r="X350" s="34"/>
      <c r="Y350" s="35"/>
      <c r="Z350" s="400" t="str">
        <f>IFERROR(VLOOKUP(Y350, 【参考】数式用!$A$2:$B$50, 2, FALSE), "")</f>
        <v/>
      </c>
    </row>
    <row r="351" spans="2:26" ht="34.5" customHeight="1" thickBot="1">
      <c r="B351" s="535">
        <f t="shared" si="4"/>
        <v>313</v>
      </c>
      <c r="C351" s="670"/>
      <c r="D351" s="671"/>
      <c r="E351" s="671"/>
      <c r="F351" s="671"/>
      <c r="G351" s="671"/>
      <c r="H351" s="671"/>
      <c r="I351" s="671"/>
      <c r="J351" s="671"/>
      <c r="K351" s="671"/>
      <c r="L351" s="672"/>
      <c r="M351" s="665"/>
      <c r="N351" s="665"/>
      <c r="O351" s="665"/>
      <c r="P351" s="665"/>
      <c r="Q351" s="665"/>
      <c r="R351" s="666"/>
      <c r="S351" s="667"/>
      <c r="T351" s="667"/>
      <c r="U351" s="667"/>
      <c r="V351" s="668"/>
      <c r="W351" s="33"/>
      <c r="X351" s="34"/>
      <c r="Y351" s="35"/>
      <c r="Z351" s="400" t="str">
        <f>IFERROR(VLOOKUP(Y351, 【参考】数式用!$A$2:$B$50, 2, FALSE), "")</f>
        <v/>
      </c>
    </row>
    <row r="352" spans="2:26" ht="34.5" customHeight="1" thickBot="1">
      <c r="B352" s="535">
        <f t="shared" si="4"/>
        <v>314</v>
      </c>
      <c r="C352" s="670"/>
      <c r="D352" s="671"/>
      <c r="E352" s="671"/>
      <c r="F352" s="671"/>
      <c r="G352" s="671"/>
      <c r="H352" s="671"/>
      <c r="I352" s="671"/>
      <c r="J352" s="671"/>
      <c r="K352" s="671"/>
      <c r="L352" s="672"/>
      <c r="M352" s="665"/>
      <c r="N352" s="665"/>
      <c r="O352" s="665"/>
      <c r="P352" s="665"/>
      <c r="Q352" s="665"/>
      <c r="R352" s="666"/>
      <c r="S352" s="667"/>
      <c r="T352" s="667"/>
      <c r="U352" s="667"/>
      <c r="V352" s="668"/>
      <c r="W352" s="33"/>
      <c r="X352" s="34"/>
      <c r="Y352" s="35"/>
      <c r="Z352" s="400" t="str">
        <f>IFERROR(VLOOKUP(Y352, 【参考】数式用!$A$2:$B$50, 2, FALSE), "")</f>
        <v/>
      </c>
    </row>
    <row r="353" spans="2:26" ht="34.5" customHeight="1" thickBot="1">
      <c r="B353" s="535">
        <f t="shared" si="4"/>
        <v>315</v>
      </c>
      <c r="C353" s="670"/>
      <c r="D353" s="671"/>
      <c r="E353" s="671"/>
      <c r="F353" s="671"/>
      <c r="G353" s="671"/>
      <c r="H353" s="671"/>
      <c r="I353" s="671"/>
      <c r="J353" s="671"/>
      <c r="K353" s="671"/>
      <c r="L353" s="672"/>
      <c r="M353" s="665"/>
      <c r="N353" s="665"/>
      <c r="O353" s="665"/>
      <c r="P353" s="665"/>
      <c r="Q353" s="665"/>
      <c r="R353" s="666"/>
      <c r="S353" s="667"/>
      <c r="T353" s="667"/>
      <c r="U353" s="667"/>
      <c r="V353" s="668"/>
      <c r="W353" s="33"/>
      <c r="X353" s="34"/>
      <c r="Y353" s="35"/>
      <c r="Z353" s="400" t="str">
        <f>IFERROR(VLOOKUP(Y353, 【参考】数式用!$A$2:$B$50, 2, FALSE), "")</f>
        <v/>
      </c>
    </row>
    <row r="354" spans="2:26" ht="34.5" customHeight="1" thickBot="1">
      <c r="B354" s="535">
        <f t="shared" si="4"/>
        <v>316</v>
      </c>
      <c r="C354" s="670"/>
      <c r="D354" s="671"/>
      <c r="E354" s="671"/>
      <c r="F354" s="671"/>
      <c r="G354" s="671"/>
      <c r="H354" s="671"/>
      <c r="I354" s="671"/>
      <c r="J354" s="671"/>
      <c r="K354" s="671"/>
      <c r="L354" s="672"/>
      <c r="M354" s="665"/>
      <c r="N354" s="665"/>
      <c r="O354" s="665"/>
      <c r="P354" s="665"/>
      <c r="Q354" s="665"/>
      <c r="R354" s="666"/>
      <c r="S354" s="667"/>
      <c r="T354" s="667"/>
      <c r="U354" s="667"/>
      <c r="V354" s="668"/>
      <c r="W354" s="33"/>
      <c r="X354" s="34"/>
      <c r="Y354" s="35"/>
      <c r="Z354" s="400" t="str">
        <f>IFERROR(VLOOKUP(Y354, 【参考】数式用!$A$2:$B$50, 2, FALSE), "")</f>
        <v/>
      </c>
    </row>
    <row r="355" spans="2:26" ht="34.5" customHeight="1" thickBot="1">
      <c r="B355" s="535">
        <f t="shared" si="4"/>
        <v>317</v>
      </c>
      <c r="C355" s="670"/>
      <c r="D355" s="671"/>
      <c r="E355" s="671"/>
      <c r="F355" s="671"/>
      <c r="G355" s="671"/>
      <c r="H355" s="671"/>
      <c r="I355" s="671"/>
      <c r="J355" s="671"/>
      <c r="K355" s="671"/>
      <c r="L355" s="672"/>
      <c r="M355" s="665"/>
      <c r="N355" s="665"/>
      <c r="O355" s="665"/>
      <c r="P355" s="665"/>
      <c r="Q355" s="665"/>
      <c r="R355" s="666"/>
      <c r="S355" s="667"/>
      <c r="T355" s="667"/>
      <c r="U355" s="667"/>
      <c r="V355" s="668"/>
      <c r="W355" s="33"/>
      <c r="X355" s="34"/>
      <c r="Y355" s="35"/>
      <c r="Z355" s="400" t="str">
        <f>IFERROR(VLOOKUP(Y355, 【参考】数式用!$A$2:$B$50, 2, FALSE), "")</f>
        <v/>
      </c>
    </row>
    <row r="356" spans="2:26" ht="34.5" customHeight="1" thickBot="1">
      <c r="B356" s="535">
        <f t="shared" si="4"/>
        <v>318</v>
      </c>
      <c r="C356" s="670"/>
      <c r="D356" s="671"/>
      <c r="E356" s="671"/>
      <c r="F356" s="671"/>
      <c r="G356" s="671"/>
      <c r="H356" s="671"/>
      <c r="I356" s="671"/>
      <c r="J356" s="671"/>
      <c r="K356" s="671"/>
      <c r="L356" s="672"/>
      <c r="M356" s="665"/>
      <c r="N356" s="665"/>
      <c r="O356" s="665"/>
      <c r="P356" s="665"/>
      <c r="Q356" s="665"/>
      <c r="R356" s="666"/>
      <c r="S356" s="667"/>
      <c r="T356" s="667"/>
      <c r="U356" s="667"/>
      <c r="V356" s="668"/>
      <c r="W356" s="33"/>
      <c r="X356" s="34"/>
      <c r="Y356" s="35"/>
      <c r="Z356" s="400" t="str">
        <f>IFERROR(VLOOKUP(Y356, 【参考】数式用!$A$2:$B$50, 2, FALSE), "")</f>
        <v/>
      </c>
    </row>
    <row r="357" spans="2:26" ht="34.5" customHeight="1" thickBot="1">
      <c r="B357" s="535">
        <f t="shared" si="4"/>
        <v>319</v>
      </c>
      <c r="C357" s="670"/>
      <c r="D357" s="671"/>
      <c r="E357" s="671"/>
      <c r="F357" s="671"/>
      <c r="G357" s="671"/>
      <c r="H357" s="671"/>
      <c r="I357" s="671"/>
      <c r="J357" s="671"/>
      <c r="K357" s="671"/>
      <c r="L357" s="672"/>
      <c r="M357" s="665"/>
      <c r="N357" s="665"/>
      <c r="O357" s="665"/>
      <c r="P357" s="665"/>
      <c r="Q357" s="665"/>
      <c r="R357" s="666"/>
      <c r="S357" s="667"/>
      <c r="T357" s="667"/>
      <c r="U357" s="667"/>
      <c r="V357" s="668"/>
      <c r="W357" s="33"/>
      <c r="X357" s="34"/>
      <c r="Y357" s="35"/>
      <c r="Z357" s="400" t="str">
        <f>IFERROR(VLOOKUP(Y357, 【参考】数式用!$A$2:$B$50, 2, FALSE), "")</f>
        <v/>
      </c>
    </row>
    <row r="358" spans="2:26" ht="34.5" customHeight="1" thickBot="1">
      <c r="B358" s="535">
        <f t="shared" si="4"/>
        <v>320</v>
      </c>
      <c r="C358" s="670"/>
      <c r="D358" s="671"/>
      <c r="E358" s="671"/>
      <c r="F358" s="671"/>
      <c r="G358" s="671"/>
      <c r="H358" s="671"/>
      <c r="I358" s="671"/>
      <c r="J358" s="671"/>
      <c r="K358" s="671"/>
      <c r="L358" s="672"/>
      <c r="M358" s="665"/>
      <c r="N358" s="665"/>
      <c r="O358" s="665"/>
      <c r="P358" s="665"/>
      <c r="Q358" s="665"/>
      <c r="R358" s="666"/>
      <c r="S358" s="667"/>
      <c r="T358" s="667"/>
      <c r="U358" s="667"/>
      <c r="V358" s="668"/>
      <c r="W358" s="33"/>
      <c r="X358" s="34"/>
      <c r="Y358" s="35"/>
      <c r="Z358" s="400" t="str">
        <f>IFERROR(VLOOKUP(Y358, 【参考】数式用!$A$2:$B$50, 2, FALSE), "")</f>
        <v/>
      </c>
    </row>
    <row r="359" spans="2:26" ht="34.5" customHeight="1" thickBot="1">
      <c r="B359" s="535">
        <f t="shared" si="4"/>
        <v>321</v>
      </c>
      <c r="C359" s="670"/>
      <c r="D359" s="671"/>
      <c r="E359" s="671"/>
      <c r="F359" s="671"/>
      <c r="G359" s="671"/>
      <c r="H359" s="671"/>
      <c r="I359" s="671"/>
      <c r="J359" s="671"/>
      <c r="K359" s="671"/>
      <c r="L359" s="672"/>
      <c r="M359" s="665"/>
      <c r="N359" s="665"/>
      <c r="O359" s="665"/>
      <c r="P359" s="665"/>
      <c r="Q359" s="665"/>
      <c r="R359" s="666"/>
      <c r="S359" s="667"/>
      <c r="T359" s="667"/>
      <c r="U359" s="667"/>
      <c r="V359" s="668"/>
      <c r="W359" s="33"/>
      <c r="X359" s="34"/>
      <c r="Y359" s="35"/>
      <c r="Z359" s="400" t="str">
        <f>IFERROR(VLOOKUP(Y359, 【参考】数式用!$A$2:$B$50, 2, FALSE), "")</f>
        <v/>
      </c>
    </row>
    <row r="360" spans="2:26" ht="34.5" customHeight="1" thickBot="1">
      <c r="B360" s="535">
        <f t="shared" si="4"/>
        <v>322</v>
      </c>
      <c r="C360" s="670"/>
      <c r="D360" s="671"/>
      <c r="E360" s="671"/>
      <c r="F360" s="671"/>
      <c r="G360" s="671"/>
      <c r="H360" s="671"/>
      <c r="I360" s="671"/>
      <c r="J360" s="671"/>
      <c r="K360" s="671"/>
      <c r="L360" s="672"/>
      <c r="M360" s="665"/>
      <c r="N360" s="665"/>
      <c r="O360" s="665"/>
      <c r="P360" s="665"/>
      <c r="Q360" s="665"/>
      <c r="R360" s="666"/>
      <c r="S360" s="667"/>
      <c r="T360" s="667"/>
      <c r="U360" s="667"/>
      <c r="V360" s="668"/>
      <c r="W360" s="33"/>
      <c r="X360" s="34"/>
      <c r="Y360" s="35"/>
      <c r="Z360" s="400" t="str">
        <f>IFERROR(VLOOKUP(Y360, 【参考】数式用!$A$2:$B$50, 2, FALSE), "")</f>
        <v/>
      </c>
    </row>
    <row r="361" spans="2:26" ht="34.5" customHeight="1" thickBot="1">
      <c r="B361" s="535">
        <f t="shared" ref="B361:B424" si="5">B360+1</f>
        <v>323</v>
      </c>
      <c r="C361" s="670"/>
      <c r="D361" s="671"/>
      <c r="E361" s="671"/>
      <c r="F361" s="671"/>
      <c r="G361" s="671"/>
      <c r="H361" s="671"/>
      <c r="I361" s="671"/>
      <c r="J361" s="671"/>
      <c r="K361" s="671"/>
      <c r="L361" s="672"/>
      <c r="M361" s="665"/>
      <c r="N361" s="665"/>
      <c r="O361" s="665"/>
      <c r="P361" s="665"/>
      <c r="Q361" s="665"/>
      <c r="R361" s="666"/>
      <c r="S361" s="667"/>
      <c r="T361" s="667"/>
      <c r="U361" s="667"/>
      <c r="V361" s="668"/>
      <c r="W361" s="33"/>
      <c r="X361" s="34"/>
      <c r="Y361" s="35"/>
      <c r="Z361" s="400" t="str">
        <f>IFERROR(VLOOKUP(Y361, 【参考】数式用!$A$2:$B$50, 2, FALSE), "")</f>
        <v/>
      </c>
    </row>
    <row r="362" spans="2:26" ht="34.5" customHeight="1" thickBot="1">
      <c r="B362" s="535">
        <f t="shared" si="5"/>
        <v>324</v>
      </c>
      <c r="C362" s="670"/>
      <c r="D362" s="671"/>
      <c r="E362" s="671"/>
      <c r="F362" s="671"/>
      <c r="G362" s="671"/>
      <c r="H362" s="671"/>
      <c r="I362" s="671"/>
      <c r="J362" s="671"/>
      <c r="K362" s="671"/>
      <c r="L362" s="672"/>
      <c r="M362" s="665"/>
      <c r="N362" s="665"/>
      <c r="O362" s="665"/>
      <c r="P362" s="665"/>
      <c r="Q362" s="665"/>
      <c r="R362" s="666"/>
      <c r="S362" s="667"/>
      <c r="T362" s="667"/>
      <c r="U362" s="667"/>
      <c r="V362" s="668"/>
      <c r="W362" s="33"/>
      <c r="X362" s="34"/>
      <c r="Y362" s="35"/>
      <c r="Z362" s="400" t="str">
        <f>IFERROR(VLOOKUP(Y362, 【参考】数式用!$A$2:$B$50, 2, FALSE), "")</f>
        <v/>
      </c>
    </row>
    <row r="363" spans="2:26" ht="34.5" customHeight="1" thickBot="1">
      <c r="B363" s="535">
        <f t="shared" si="5"/>
        <v>325</v>
      </c>
      <c r="C363" s="670"/>
      <c r="D363" s="671"/>
      <c r="E363" s="671"/>
      <c r="F363" s="671"/>
      <c r="G363" s="671"/>
      <c r="H363" s="671"/>
      <c r="I363" s="671"/>
      <c r="J363" s="671"/>
      <c r="K363" s="671"/>
      <c r="L363" s="672"/>
      <c r="M363" s="665"/>
      <c r="N363" s="665"/>
      <c r="O363" s="665"/>
      <c r="P363" s="665"/>
      <c r="Q363" s="665"/>
      <c r="R363" s="666"/>
      <c r="S363" s="667"/>
      <c r="T363" s="667"/>
      <c r="U363" s="667"/>
      <c r="V363" s="668"/>
      <c r="W363" s="33"/>
      <c r="X363" s="34"/>
      <c r="Y363" s="35"/>
      <c r="Z363" s="400" t="str">
        <f>IFERROR(VLOOKUP(Y363, 【参考】数式用!$A$2:$B$50, 2, FALSE), "")</f>
        <v/>
      </c>
    </row>
    <row r="364" spans="2:26" ht="34.5" customHeight="1" thickBot="1">
      <c r="B364" s="535">
        <f t="shared" si="5"/>
        <v>326</v>
      </c>
      <c r="C364" s="670"/>
      <c r="D364" s="671"/>
      <c r="E364" s="671"/>
      <c r="F364" s="671"/>
      <c r="G364" s="671"/>
      <c r="H364" s="671"/>
      <c r="I364" s="671"/>
      <c r="J364" s="671"/>
      <c r="K364" s="671"/>
      <c r="L364" s="672"/>
      <c r="M364" s="665"/>
      <c r="N364" s="665"/>
      <c r="O364" s="665"/>
      <c r="P364" s="665"/>
      <c r="Q364" s="665"/>
      <c r="R364" s="666"/>
      <c r="S364" s="667"/>
      <c r="T364" s="667"/>
      <c r="U364" s="667"/>
      <c r="V364" s="668"/>
      <c r="W364" s="33"/>
      <c r="X364" s="34"/>
      <c r="Y364" s="35"/>
      <c r="Z364" s="400" t="str">
        <f>IFERROR(VLOOKUP(Y364, 【参考】数式用!$A$2:$B$50, 2, FALSE), "")</f>
        <v/>
      </c>
    </row>
    <row r="365" spans="2:26" ht="34.5" customHeight="1" thickBot="1">
      <c r="B365" s="535">
        <f t="shared" si="5"/>
        <v>327</v>
      </c>
      <c r="C365" s="670"/>
      <c r="D365" s="671"/>
      <c r="E365" s="671"/>
      <c r="F365" s="671"/>
      <c r="G365" s="671"/>
      <c r="H365" s="671"/>
      <c r="I365" s="671"/>
      <c r="J365" s="671"/>
      <c r="K365" s="671"/>
      <c r="L365" s="672"/>
      <c r="M365" s="665"/>
      <c r="N365" s="665"/>
      <c r="O365" s="665"/>
      <c r="P365" s="665"/>
      <c r="Q365" s="665"/>
      <c r="R365" s="666"/>
      <c r="S365" s="667"/>
      <c r="T365" s="667"/>
      <c r="U365" s="667"/>
      <c r="V365" s="668"/>
      <c r="W365" s="33"/>
      <c r="X365" s="34"/>
      <c r="Y365" s="35"/>
      <c r="Z365" s="400" t="str">
        <f>IFERROR(VLOOKUP(Y365, 【参考】数式用!$A$2:$B$50, 2, FALSE), "")</f>
        <v/>
      </c>
    </row>
    <row r="366" spans="2:26" ht="34.5" customHeight="1" thickBot="1">
      <c r="B366" s="535">
        <f t="shared" si="5"/>
        <v>328</v>
      </c>
      <c r="C366" s="670"/>
      <c r="D366" s="671"/>
      <c r="E366" s="671"/>
      <c r="F366" s="671"/>
      <c r="G366" s="671"/>
      <c r="H366" s="671"/>
      <c r="I366" s="671"/>
      <c r="J366" s="671"/>
      <c r="K366" s="671"/>
      <c r="L366" s="672"/>
      <c r="M366" s="665"/>
      <c r="N366" s="665"/>
      <c r="O366" s="665"/>
      <c r="P366" s="665"/>
      <c r="Q366" s="665"/>
      <c r="R366" s="666"/>
      <c r="S366" s="667"/>
      <c r="T366" s="667"/>
      <c r="U366" s="667"/>
      <c r="V366" s="668"/>
      <c r="W366" s="33"/>
      <c r="X366" s="34"/>
      <c r="Y366" s="35"/>
      <c r="Z366" s="400" t="str">
        <f>IFERROR(VLOOKUP(Y366, 【参考】数式用!$A$2:$B$50, 2, FALSE), "")</f>
        <v/>
      </c>
    </row>
    <row r="367" spans="2:26" ht="34.5" customHeight="1" thickBot="1">
      <c r="B367" s="535">
        <f t="shared" si="5"/>
        <v>329</v>
      </c>
      <c r="C367" s="670"/>
      <c r="D367" s="671"/>
      <c r="E367" s="671"/>
      <c r="F367" s="671"/>
      <c r="G367" s="671"/>
      <c r="H367" s="671"/>
      <c r="I367" s="671"/>
      <c r="J367" s="671"/>
      <c r="K367" s="671"/>
      <c r="L367" s="672"/>
      <c r="M367" s="665"/>
      <c r="N367" s="665"/>
      <c r="O367" s="665"/>
      <c r="P367" s="665"/>
      <c r="Q367" s="665"/>
      <c r="R367" s="666"/>
      <c r="S367" s="667"/>
      <c r="T367" s="667"/>
      <c r="U367" s="667"/>
      <c r="V367" s="668"/>
      <c r="W367" s="33"/>
      <c r="X367" s="34"/>
      <c r="Y367" s="35"/>
      <c r="Z367" s="400" t="str">
        <f>IFERROR(VLOOKUP(Y367, 【参考】数式用!$A$2:$B$50, 2, FALSE), "")</f>
        <v/>
      </c>
    </row>
    <row r="368" spans="2:26" ht="34.5" customHeight="1" thickBot="1">
      <c r="B368" s="535">
        <f t="shared" si="5"/>
        <v>330</v>
      </c>
      <c r="C368" s="670"/>
      <c r="D368" s="671"/>
      <c r="E368" s="671"/>
      <c r="F368" s="671"/>
      <c r="G368" s="671"/>
      <c r="H368" s="671"/>
      <c r="I368" s="671"/>
      <c r="J368" s="671"/>
      <c r="K368" s="671"/>
      <c r="L368" s="672"/>
      <c r="M368" s="665"/>
      <c r="N368" s="665"/>
      <c r="O368" s="665"/>
      <c r="P368" s="665"/>
      <c r="Q368" s="665"/>
      <c r="R368" s="666"/>
      <c r="S368" s="667"/>
      <c r="T368" s="667"/>
      <c r="U368" s="667"/>
      <c r="V368" s="668"/>
      <c r="W368" s="33"/>
      <c r="X368" s="34"/>
      <c r="Y368" s="35"/>
      <c r="Z368" s="400" t="str">
        <f>IFERROR(VLOOKUP(Y368, 【参考】数式用!$A$2:$B$50, 2, FALSE), "")</f>
        <v/>
      </c>
    </row>
    <row r="369" spans="2:26" ht="34.5" customHeight="1" thickBot="1">
      <c r="B369" s="535">
        <f t="shared" si="5"/>
        <v>331</v>
      </c>
      <c r="C369" s="670"/>
      <c r="D369" s="671"/>
      <c r="E369" s="671"/>
      <c r="F369" s="671"/>
      <c r="G369" s="671"/>
      <c r="H369" s="671"/>
      <c r="I369" s="671"/>
      <c r="J369" s="671"/>
      <c r="K369" s="671"/>
      <c r="L369" s="672"/>
      <c r="M369" s="665"/>
      <c r="N369" s="665"/>
      <c r="O369" s="665"/>
      <c r="P369" s="665"/>
      <c r="Q369" s="665"/>
      <c r="R369" s="666"/>
      <c r="S369" s="667"/>
      <c r="T369" s="667"/>
      <c r="U369" s="667"/>
      <c r="V369" s="668"/>
      <c r="W369" s="33"/>
      <c r="X369" s="34"/>
      <c r="Y369" s="35"/>
      <c r="Z369" s="400" t="str">
        <f>IFERROR(VLOOKUP(Y369, 【参考】数式用!$A$2:$B$50, 2, FALSE), "")</f>
        <v/>
      </c>
    </row>
    <row r="370" spans="2:26" ht="34.5" customHeight="1" thickBot="1">
      <c r="B370" s="535">
        <f t="shared" si="5"/>
        <v>332</v>
      </c>
      <c r="C370" s="670"/>
      <c r="D370" s="671"/>
      <c r="E370" s="671"/>
      <c r="F370" s="671"/>
      <c r="G370" s="671"/>
      <c r="H370" s="671"/>
      <c r="I370" s="671"/>
      <c r="J370" s="671"/>
      <c r="K370" s="671"/>
      <c r="L370" s="672"/>
      <c r="M370" s="665"/>
      <c r="N370" s="665"/>
      <c r="O370" s="665"/>
      <c r="P370" s="665"/>
      <c r="Q370" s="665"/>
      <c r="R370" s="666"/>
      <c r="S370" s="667"/>
      <c r="T370" s="667"/>
      <c r="U370" s="667"/>
      <c r="V370" s="668"/>
      <c r="W370" s="33"/>
      <c r="X370" s="34"/>
      <c r="Y370" s="35"/>
      <c r="Z370" s="400" t="str">
        <f>IFERROR(VLOOKUP(Y370, 【参考】数式用!$A$2:$B$50, 2, FALSE), "")</f>
        <v/>
      </c>
    </row>
    <row r="371" spans="2:26" ht="34.5" customHeight="1" thickBot="1">
      <c r="B371" s="535">
        <f t="shared" si="5"/>
        <v>333</v>
      </c>
      <c r="C371" s="670"/>
      <c r="D371" s="671"/>
      <c r="E371" s="671"/>
      <c r="F371" s="671"/>
      <c r="G371" s="671"/>
      <c r="H371" s="671"/>
      <c r="I371" s="671"/>
      <c r="J371" s="671"/>
      <c r="K371" s="671"/>
      <c r="L371" s="672"/>
      <c r="M371" s="665"/>
      <c r="N371" s="665"/>
      <c r="O371" s="665"/>
      <c r="P371" s="665"/>
      <c r="Q371" s="665"/>
      <c r="R371" s="666"/>
      <c r="S371" s="667"/>
      <c r="T371" s="667"/>
      <c r="U371" s="667"/>
      <c r="V371" s="668"/>
      <c r="W371" s="33"/>
      <c r="X371" s="34"/>
      <c r="Y371" s="35"/>
      <c r="Z371" s="400" t="str">
        <f>IFERROR(VLOOKUP(Y371, 【参考】数式用!$A$2:$B$50, 2, FALSE), "")</f>
        <v/>
      </c>
    </row>
    <row r="372" spans="2:26" ht="34.5" customHeight="1" thickBot="1">
      <c r="B372" s="535">
        <f t="shared" si="5"/>
        <v>334</v>
      </c>
      <c r="C372" s="670"/>
      <c r="D372" s="671"/>
      <c r="E372" s="671"/>
      <c r="F372" s="671"/>
      <c r="G372" s="671"/>
      <c r="H372" s="671"/>
      <c r="I372" s="671"/>
      <c r="J372" s="671"/>
      <c r="K372" s="671"/>
      <c r="L372" s="672"/>
      <c r="M372" s="665"/>
      <c r="N372" s="665"/>
      <c r="O372" s="665"/>
      <c r="P372" s="665"/>
      <c r="Q372" s="665"/>
      <c r="R372" s="666"/>
      <c r="S372" s="667"/>
      <c r="T372" s="667"/>
      <c r="U372" s="667"/>
      <c r="V372" s="668"/>
      <c r="W372" s="33"/>
      <c r="X372" s="34"/>
      <c r="Y372" s="35"/>
      <c r="Z372" s="400" t="str">
        <f>IFERROR(VLOOKUP(Y372, 【参考】数式用!$A$2:$B$50, 2, FALSE), "")</f>
        <v/>
      </c>
    </row>
    <row r="373" spans="2:26" ht="34.5" customHeight="1" thickBot="1">
      <c r="B373" s="535">
        <f t="shared" si="5"/>
        <v>335</v>
      </c>
      <c r="C373" s="670"/>
      <c r="D373" s="671"/>
      <c r="E373" s="671"/>
      <c r="F373" s="671"/>
      <c r="G373" s="671"/>
      <c r="H373" s="671"/>
      <c r="I373" s="671"/>
      <c r="J373" s="671"/>
      <c r="K373" s="671"/>
      <c r="L373" s="672"/>
      <c r="M373" s="665"/>
      <c r="N373" s="665"/>
      <c r="O373" s="665"/>
      <c r="P373" s="665"/>
      <c r="Q373" s="665"/>
      <c r="R373" s="666"/>
      <c r="S373" s="667"/>
      <c r="T373" s="667"/>
      <c r="U373" s="667"/>
      <c r="V373" s="668"/>
      <c r="W373" s="33"/>
      <c r="X373" s="34"/>
      <c r="Y373" s="35"/>
      <c r="Z373" s="400" t="str">
        <f>IFERROR(VLOOKUP(Y373, 【参考】数式用!$A$2:$B$50, 2, FALSE), "")</f>
        <v/>
      </c>
    </row>
    <row r="374" spans="2:26" ht="34.5" customHeight="1" thickBot="1">
      <c r="B374" s="535">
        <f t="shared" si="5"/>
        <v>336</v>
      </c>
      <c r="C374" s="670"/>
      <c r="D374" s="671"/>
      <c r="E374" s="671"/>
      <c r="F374" s="671"/>
      <c r="G374" s="671"/>
      <c r="H374" s="671"/>
      <c r="I374" s="671"/>
      <c r="J374" s="671"/>
      <c r="K374" s="671"/>
      <c r="L374" s="672"/>
      <c r="M374" s="665"/>
      <c r="N374" s="665"/>
      <c r="O374" s="665"/>
      <c r="P374" s="665"/>
      <c r="Q374" s="665"/>
      <c r="R374" s="666"/>
      <c r="S374" s="667"/>
      <c r="T374" s="667"/>
      <c r="U374" s="667"/>
      <c r="V374" s="668"/>
      <c r="W374" s="33"/>
      <c r="X374" s="34"/>
      <c r="Y374" s="35"/>
      <c r="Z374" s="400" t="str">
        <f>IFERROR(VLOOKUP(Y374, 【参考】数式用!$A$2:$B$50, 2, FALSE), "")</f>
        <v/>
      </c>
    </row>
    <row r="375" spans="2:26" ht="34.5" customHeight="1" thickBot="1">
      <c r="B375" s="535">
        <f t="shared" si="5"/>
        <v>337</v>
      </c>
      <c r="C375" s="670"/>
      <c r="D375" s="671"/>
      <c r="E375" s="671"/>
      <c r="F375" s="671"/>
      <c r="G375" s="671"/>
      <c r="H375" s="671"/>
      <c r="I375" s="671"/>
      <c r="J375" s="671"/>
      <c r="K375" s="671"/>
      <c r="L375" s="672"/>
      <c r="M375" s="665"/>
      <c r="N375" s="665"/>
      <c r="O375" s="665"/>
      <c r="P375" s="665"/>
      <c r="Q375" s="665"/>
      <c r="R375" s="666"/>
      <c r="S375" s="667"/>
      <c r="T375" s="667"/>
      <c r="U375" s="667"/>
      <c r="V375" s="668"/>
      <c r="W375" s="33"/>
      <c r="X375" s="34"/>
      <c r="Y375" s="35"/>
      <c r="Z375" s="400" t="str">
        <f>IFERROR(VLOOKUP(Y375, 【参考】数式用!$A$2:$B$50, 2, FALSE), "")</f>
        <v/>
      </c>
    </row>
    <row r="376" spans="2:26" ht="34.5" customHeight="1" thickBot="1">
      <c r="B376" s="535">
        <f t="shared" si="5"/>
        <v>338</v>
      </c>
      <c r="C376" s="670"/>
      <c r="D376" s="671"/>
      <c r="E376" s="671"/>
      <c r="F376" s="671"/>
      <c r="G376" s="671"/>
      <c r="H376" s="671"/>
      <c r="I376" s="671"/>
      <c r="J376" s="671"/>
      <c r="K376" s="671"/>
      <c r="L376" s="672"/>
      <c r="M376" s="665"/>
      <c r="N376" s="665"/>
      <c r="O376" s="665"/>
      <c r="P376" s="665"/>
      <c r="Q376" s="665"/>
      <c r="R376" s="666"/>
      <c r="S376" s="667"/>
      <c r="T376" s="667"/>
      <c r="U376" s="667"/>
      <c r="V376" s="668"/>
      <c r="W376" s="33"/>
      <c r="X376" s="34"/>
      <c r="Y376" s="35"/>
      <c r="Z376" s="400" t="str">
        <f>IFERROR(VLOOKUP(Y376, 【参考】数式用!$A$2:$B$50, 2, FALSE), "")</f>
        <v/>
      </c>
    </row>
    <row r="377" spans="2:26" ht="34.5" customHeight="1" thickBot="1">
      <c r="B377" s="535">
        <f t="shared" si="5"/>
        <v>339</v>
      </c>
      <c r="C377" s="670"/>
      <c r="D377" s="671"/>
      <c r="E377" s="671"/>
      <c r="F377" s="671"/>
      <c r="G377" s="671"/>
      <c r="H377" s="671"/>
      <c r="I377" s="671"/>
      <c r="J377" s="671"/>
      <c r="K377" s="671"/>
      <c r="L377" s="672"/>
      <c r="M377" s="665"/>
      <c r="N377" s="665"/>
      <c r="O377" s="665"/>
      <c r="P377" s="665"/>
      <c r="Q377" s="665"/>
      <c r="R377" s="666"/>
      <c r="S377" s="667"/>
      <c r="T377" s="667"/>
      <c r="U377" s="667"/>
      <c r="V377" s="668"/>
      <c r="W377" s="33"/>
      <c r="X377" s="34"/>
      <c r="Y377" s="35"/>
      <c r="Z377" s="400" t="str">
        <f>IFERROR(VLOOKUP(Y377, 【参考】数式用!$A$2:$B$50, 2, FALSE), "")</f>
        <v/>
      </c>
    </row>
    <row r="378" spans="2:26" ht="34.5" customHeight="1" thickBot="1">
      <c r="B378" s="535">
        <f t="shared" si="5"/>
        <v>340</v>
      </c>
      <c r="C378" s="670"/>
      <c r="D378" s="671"/>
      <c r="E378" s="671"/>
      <c r="F378" s="671"/>
      <c r="G378" s="671"/>
      <c r="H378" s="671"/>
      <c r="I378" s="671"/>
      <c r="J378" s="671"/>
      <c r="K378" s="671"/>
      <c r="L378" s="672"/>
      <c r="M378" s="665"/>
      <c r="N378" s="665"/>
      <c r="O378" s="665"/>
      <c r="P378" s="665"/>
      <c r="Q378" s="665"/>
      <c r="R378" s="666"/>
      <c r="S378" s="667"/>
      <c r="T378" s="667"/>
      <c r="U378" s="667"/>
      <c r="V378" s="668"/>
      <c r="W378" s="33"/>
      <c r="X378" s="34"/>
      <c r="Y378" s="35"/>
      <c r="Z378" s="400" t="str">
        <f>IFERROR(VLOOKUP(Y378, 【参考】数式用!$A$2:$B$50, 2, FALSE), "")</f>
        <v/>
      </c>
    </row>
    <row r="379" spans="2:26" ht="34.5" customHeight="1" thickBot="1">
      <c r="B379" s="535">
        <f t="shared" si="5"/>
        <v>341</v>
      </c>
      <c r="C379" s="670"/>
      <c r="D379" s="671"/>
      <c r="E379" s="671"/>
      <c r="F379" s="671"/>
      <c r="G379" s="671"/>
      <c r="H379" s="671"/>
      <c r="I379" s="671"/>
      <c r="J379" s="671"/>
      <c r="K379" s="671"/>
      <c r="L379" s="672"/>
      <c r="M379" s="665"/>
      <c r="N379" s="665"/>
      <c r="O379" s="665"/>
      <c r="P379" s="665"/>
      <c r="Q379" s="665"/>
      <c r="R379" s="666"/>
      <c r="S379" s="667"/>
      <c r="T379" s="667"/>
      <c r="U379" s="667"/>
      <c r="V379" s="668"/>
      <c r="W379" s="33"/>
      <c r="X379" s="34"/>
      <c r="Y379" s="35"/>
      <c r="Z379" s="400" t="str">
        <f>IFERROR(VLOOKUP(Y379, 【参考】数式用!$A$2:$B$50, 2, FALSE), "")</f>
        <v/>
      </c>
    </row>
    <row r="380" spans="2:26" ht="34.5" customHeight="1" thickBot="1">
      <c r="B380" s="535">
        <f t="shared" si="5"/>
        <v>342</v>
      </c>
      <c r="C380" s="670"/>
      <c r="D380" s="671"/>
      <c r="E380" s="671"/>
      <c r="F380" s="671"/>
      <c r="G380" s="671"/>
      <c r="H380" s="671"/>
      <c r="I380" s="671"/>
      <c r="J380" s="671"/>
      <c r="K380" s="671"/>
      <c r="L380" s="672"/>
      <c r="M380" s="665"/>
      <c r="N380" s="665"/>
      <c r="O380" s="665"/>
      <c r="P380" s="665"/>
      <c r="Q380" s="665"/>
      <c r="R380" s="666"/>
      <c r="S380" s="667"/>
      <c r="T380" s="667"/>
      <c r="U380" s="667"/>
      <c r="V380" s="668"/>
      <c r="W380" s="33"/>
      <c r="X380" s="34"/>
      <c r="Y380" s="35"/>
      <c r="Z380" s="400" t="str">
        <f>IFERROR(VLOOKUP(Y380, 【参考】数式用!$A$2:$B$50, 2, FALSE), "")</f>
        <v/>
      </c>
    </row>
    <row r="381" spans="2:26" ht="34.5" customHeight="1" thickBot="1">
      <c r="B381" s="535">
        <f t="shared" si="5"/>
        <v>343</v>
      </c>
      <c r="C381" s="670"/>
      <c r="D381" s="671"/>
      <c r="E381" s="671"/>
      <c r="F381" s="671"/>
      <c r="G381" s="671"/>
      <c r="H381" s="671"/>
      <c r="I381" s="671"/>
      <c r="J381" s="671"/>
      <c r="K381" s="671"/>
      <c r="L381" s="672"/>
      <c r="M381" s="665"/>
      <c r="N381" s="665"/>
      <c r="O381" s="665"/>
      <c r="P381" s="665"/>
      <c r="Q381" s="665"/>
      <c r="R381" s="666"/>
      <c r="S381" s="667"/>
      <c r="T381" s="667"/>
      <c r="U381" s="667"/>
      <c r="V381" s="668"/>
      <c r="W381" s="33"/>
      <c r="X381" s="34"/>
      <c r="Y381" s="35"/>
      <c r="Z381" s="400" t="str">
        <f>IFERROR(VLOOKUP(Y381, 【参考】数式用!$A$2:$B$50, 2, FALSE), "")</f>
        <v/>
      </c>
    </row>
    <row r="382" spans="2:26" ht="34.5" customHeight="1" thickBot="1">
      <c r="B382" s="535">
        <f t="shared" si="5"/>
        <v>344</v>
      </c>
      <c r="C382" s="670"/>
      <c r="D382" s="671"/>
      <c r="E382" s="671"/>
      <c r="F382" s="671"/>
      <c r="G382" s="671"/>
      <c r="H382" s="671"/>
      <c r="I382" s="671"/>
      <c r="J382" s="671"/>
      <c r="K382" s="671"/>
      <c r="L382" s="672"/>
      <c r="M382" s="665"/>
      <c r="N382" s="665"/>
      <c r="O382" s="665"/>
      <c r="P382" s="665"/>
      <c r="Q382" s="665"/>
      <c r="R382" s="666"/>
      <c r="S382" s="667"/>
      <c r="T382" s="667"/>
      <c r="U382" s="667"/>
      <c r="V382" s="668"/>
      <c r="W382" s="33"/>
      <c r="X382" s="34"/>
      <c r="Y382" s="35"/>
      <c r="Z382" s="400" t="str">
        <f>IFERROR(VLOOKUP(Y382, 【参考】数式用!$A$2:$B$50, 2, FALSE), "")</f>
        <v/>
      </c>
    </row>
    <row r="383" spans="2:26" ht="34.5" customHeight="1" thickBot="1">
      <c r="B383" s="535">
        <f t="shared" si="5"/>
        <v>345</v>
      </c>
      <c r="C383" s="670"/>
      <c r="D383" s="671"/>
      <c r="E383" s="671"/>
      <c r="F383" s="671"/>
      <c r="G383" s="671"/>
      <c r="H383" s="671"/>
      <c r="I383" s="671"/>
      <c r="J383" s="671"/>
      <c r="K383" s="671"/>
      <c r="L383" s="672"/>
      <c r="M383" s="665"/>
      <c r="N383" s="665"/>
      <c r="O383" s="665"/>
      <c r="P383" s="665"/>
      <c r="Q383" s="665"/>
      <c r="R383" s="666"/>
      <c r="S383" s="667"/>
      <c r="T383" s="667"/>
      <c r="U383" s="667"/>
      <c r="V383" s="668"/>
      <c r="W383" s="33"/>
      <c r="X383" s="34"/>
      <c r="Y383" s="35"/>
      <c r="Z383" s="400" t="str">
        <f>IFERROR(VLOOKUP(Y383, 【参考】数式用!$A$2:$B$50, 2, FALSE), "")</f>
        <v/>
      </c>
    </row>
    <row r="384" spans="2:26" ht="34.5" customHeight="1" thickBot="1">
      <c r="B384" s="535">
        <f t="shared" si="5"/>
        <v>346</v>
      </c>
      <c r="C384" s="670"/>
      <c r="D384" s="671"/>
      <c r="E384" s="671"/>
      <c r="F384" s="671"/>
      <c r="G384" s="671"/>
      <c r="H384" s="671"/>
      <c r="I384" s="671"/>
      <c r="J384" s="671"/>
      <c r="K384" s="671"/>
      <c r="L384" s="672"/>
      <c r="M384" s="665"/>
      <c r="N384" s="665"/>
      <c r="O384" s="665"/>
      <c r="P384" s="665"/>
      <c r="Q384" s="665"/>
      <c r="R384" s="666"/>
      <c r="S384" s="667"/>
      <c r="T384" s="667"/>
      <c r="U384" s="667"/>
      <c r="V384" s="668"/>
      <c r="W384" s="33"/>
      <c r="X384" s="34"/>
      <c r="Y384" s="35"/>
      <c r="Z384" s="400" t="str">
        <f>IFERROR(VLOOKUP(Y384, 【参考】数式用!$A$2:$B$50, 2, FALSE), "")</f>
        <v/>
      </c>
    </row>
    <row r="385" spans="2:26" ht="34.5" customHeight="1" thickBot="1">
      <c r="B385" s="535">
        <f t="shared" si="5"/>
        <v>347</v>
      </c>
      <c r="C385" s="670"/>
      <c r="D385" s="671"/>
      <c r="E385" s="671"/>
      <c r="F385" s="671"/>
      <c r="G385" s="671"/>
      <c r="H385" s="671"/>
      <c r="I385" s="671"/>
      <c r="J385" s="671"/>
      <c r="K385" s="671"/>
      <c r="L385" s="672"/>
      <c r="M385" s="665"/>
      <c r="N385" s="665"/>
      <c r="O385" s="665"/>
      <c r="P385" s="665"/>
      <c r="Q385" s="665"/>
      <c r="R385" s="666"/>
      <c r="S385" s="667"/>
      <c r="T385" s="667"/>
      <c r="U385" s="667"/>
      <c r="V385" s="668"/>
      <c r="W385" s="33"/>
      <c r="X385" s="34"/>
      <c r="Y385" s="35"/>
      <c r="Z385" s="400" t="str">
        <f>IFERROR(VLOOKUP(Y385, 【参考】数式用!$A$2:$B$50, 2, FALSE), "")</f>
        <v/>
      </c>
    </row>
    <row r="386" spans="2:26" ht="34.5" customHeight="1" thickBot="1">
      <c r="B386" s="535">
        <f t="shared" si="5"/>
        <v>348</v>
      </c>
      <c r="C386" s="670"/>
      <c r="D386" s="671"/>
      <c r="E386" s="671"/>
      <c r="F386" s="671"/>
      <c r="G386" s="671"/>
      <c r="H386" s="671"/>
      <c r="I386" s="671"/>
      <c r="J386" s="671"/>
      <c r="K386" s="671"/>
      <c r="L386" s="672"/>
      <c r="M386" s="665"/>
      <c r="N386" s="665"/>
      <c r="O386" s="665"/>
      <c r="P386" s="665"/>
      <c r="Q386" s="665"/>
      <c r="R386" s="666"/>
      <c r="S386" s="667"/>
      <c r="T386" s="667"/>
      <c r="U386" s="667"/>
      <c r="V386" s="668"/>
      <c r="W386" s="33"/>
      <c r="X386" s="34"/>
      <c r="Y386" s="35"/>
      <c r="Z386" s="400" t="str">
        <f>IFERROR(VLOOKUP(Y386, 【参考】数式用!$A$2:$B$50, 2, FALSE), "")</f>
        <v/>
      </c>
    </row>
    <row r="387" spans="2:26" ht="34.5" customHeight="1" thickBot="1">
      <c r="B387" s="535">
        <f t="shared" si="5"/>
        <v>349</v>
      </c>
      <c r="C387" s="670"/>
      <c r="D387" s="671"/>
      <c r="E387" s="671"/>
      <c r="F387" s="671"/>
      <c r="G387" s="671"/>
      <c r="H387" s="671"/>
      <c r="I387" s="671"/>
      <c r="J387" s="671"/>
      <c r="K387" s="671"/>
      <c r="L387" s="672"/>
      <c r="M387" s="665"/>
      <c r="N387" s="665"/>
      <c r="O387" s="665"/>
      <c r="P387" s="665"/>
      <c r="Q387" s="665"/>
      <c r="R387" s="666"/>
      <c r="S387" s="667"/>
      <c r="T387" s="667"/>
      <c r="U387" s="667"/>
      <c r="V387" s="668"/>
      <c r="W387" s="33"/>
      <c r="X387" s="34"/>
      <c r="Y387" s="35"/>
      <c r="Z387" s="400" t="str">
        <f>IFERROR(VLOOKUP(Y387, 【参考】数式用!$A$2:$B$50, 2, FALSE), "")</f>
        <v/>
      </c>
    </row>
    <row r="388" spans="2:26" ht="34.5" customHeight="1" thickBot="1">
      <c r="B388" s="535">
        <f t="shared" si="5"/>
        <v>350</v>
      </c>
      <c r="C388" s="670"/>
      <c r="D388" s="671"/>
      <c r="E388" s="671"/>
      <c r="F388" s="671"/>
      <c r="G388" s="671"/>
      <c r="H388" s="671"/>
      <c r="I388" s="671"/>
      <c r="J388" s="671"/>
      <c r="K388" s="671"/>
      <c r="L388" s="672"/>
      <c r="M388" s="665"/>
      <c r="N388" s="665"/>
      <c r="O388" s="665"/>
      <c r="P388" s="665"/>
      <c r="Q388" s="665"/>
      <c r="R388" s="666"/>
      <c r="S388" s="667"/>
      <c r="T388" s="667"/>
      <c r="U388" s="667"/>
      <c r="V388" s="668"/>
      <c r="W388" s="33"/>
      <c r="X388" s="34"/>
      <c r="Y388" s="35"/>
      <c r="Z388" s="400" t="str">
        <f>IFERROR(VLOOKUP(Y388, 【参考】数式用!$A$2:$B$50, 2, FALSE), "")</f>
        <v/>
      </c>
    </row>
    <row r="389" spans="2:26" ht="34.5" customHeight="1" thickBot="1">
      <c r="B389" s="535">
        <f t="shared" si="5"/>
        <v>351</v>
      </c>
      <c r="C389" s="670"/>
      <c r="D389" s="671"/>
      <c r="E389" s="671"/>
      <c r="F389" s="671"/>
      <c r="G389" s="671"/>
      <c r="H389" s="671"/>
      <c r="I389" s="671"/>
      <c r="J389" s="671"/>
      <c r="K389" s="671"/>
      <c r="L389" s="672"/>
      <c r="M389" s="665"/>
      <c r="N389" s="665"/>
      <c r="O389" s="665"/>
      <c r="P389" s="665"/>
      <c r="Q389" s="665"/>
      <c r="R389" s="666"/>
      <c r="S389" s="667"/>
      <c r="T389" s="667"/>
      <c r="U389" s="667"/>
      <c r="V389" s="668"/>
      <c r="W389" s="33"/>
      <c r="X389" s="34"/>
      <c r="Y389" s="35"/>
      <c r="Z389" s="400" t="str">
        <f>IFERROR(VLOOKUP(Y389, 【参考】数式用!$A$2:$B$50, 2, FALSE), "")</f>
        <v/>
      </c>
    </row>
    <row r="390" spans="2:26" ht="34.5" customHeight="1" thickBot="1">
      <c r="B390" s="535">
        <f t="shared" si="5"/>
        <v>352</v>
      </c>
      <c r="C390" s="670"/>
      <c r="D390" s="671"/>
      <c r="E390" s="671"/>
      <c r="F390" s="671"/>
      <c r="G390" s="671"/>
      <c r="H390" s="671"/>
      <c r="I390" s="671"/>
      <c r="J390" s="671"/>
      <c r="K390" s="671"/>
      <c r="L390" s="672"/>
      <c r="M390" s="665"/>
      <c r="N390" s="665"/>
      <c r="O390" s="665"/>
      <c r="P390" s="665"/>
      <c r="Q390" s="665"/>
      <c r="R390" s="666"/>
      <c r="S390" s="667"/>
      <c r="T390" s="667"/>
      <c r="U390" s="667"/>
      <c r="V390" s="668"/>
      <c r="W390" s="33"/>
      <c r="X390" s="34"/>
      <c r="Y390" s="35"/>
      <c r="Z390" s="400" t="str">
        <f>IFERROR(VLOOKUP(Y390, 【参考】数式用!$A$2:$B$50, 2, FALSE), "")</f>
        <v/>
      </c>
    </row>
    <row r="391" spans="2:26" ht="34.5" customHeight="1" thickBot="1">
      <c r="B391" s="535">
        <f t="shared" si="5"/>
        <v>353</v>
      </c>
      <c r="C391" s="670"/>
      <c r="D391" s="671"/>
      <c r="E391" s="671"/>
      <c r="F391" s="671"/>
      <c r="G391" s="671"/>
      <c r="H391" s="671"/>
      <c r="I391" s="671"/>
      <c r="J391" s="671"/>
      <c r="K391" s="671"/>
      <c r="L391" s="672"/>
      <c r="M391" s="665"/>
      <c r="N391" s="665"/>
      <c r="O391" s="665"/>
      <c r="P391" s="665"/>
      <c r="Q391" s="665"/>
      <c r="R391" s="666"/>
      <c r="S391" s="667"/>
      <c r="T391" s="667"/>
      <c r="U391" s="667"/>
      <c r="V391" s="668"/>
      <c r="W391" s="33"/>
      <c r="X391" s="34"/>
      <c r="Y391" s="35"/>
      <c r="Z391" s="400" t="str">
        <f>IFERROR(VLOOKUP(Y391, 【参考】数式用!$A$2:$B$50, 2, FALSE), "")</f>
        <v/>
      </c>
    </row>
    <row r="392" spans="2:26" ht="34.5" customHeight="1" thickBot="1">
      <c r="B392" s="535">
        <f t="shared" si="5"/>
        <v>354</v>
      </c>
      <c r="C392" s="670"/>
      <c r="D392" s="671"/>
      <c r="E392" s="671"/>
      <c r="F392" s="671"/>
      <c r="G392" s="671"/>
      <c r="H392" s="671"/>
      <c r="I392" s="671"/>
      <c r="J392" s="671"/>
      <c r="K392" s="671"/>
      <c r="L392" s="672"/>
      <c r="M392" s="665"/>
      <c r="N392" s="665"/>
      <c r="O392" s="665"/>
      <c r="P392" s="665"/>
      <c r="Q392" s="665"/>
      <c r="R392" s="666"/>
      <c r="S392" s="667"/>
      <c r="T392" s="667"/>
      <c r="U392" s="667"/>
      <c r="V392" s="668"/>
      <c r="W392" s="33"/>
      <c r="X392" s="34"/>
      <c r="Y392" s="35"/>
      <c r="Z392" s="400" t="str">
        <f>IFERROR(VLOOKUP(Y392, 【参考】数式用!$A$2:$B$50, 2, FALSE), "")</f>
        <v/>
      </c>
    </row>
    <row r="393" spans="2:26" ht="34.5" customHeight="1" thickBot="1">
      <c r="B393" s="535">
        <f t="shared" si="5"/>
        <v>355</v>
      </c>
      <c r="C393" s="670"/>
      <c r="D393" s="671"/>
      <c r="E393" s="671"/>
      <c r="F393" s="671"/>
      <c r="G393" s="671"/>
      <c r="H393" s="671"/>
      <c r="I393" s="671"/>
      <c r="J393" s="671"/>
      <c r="K393" s="671"/>
      <c r="L393" s="672"/>
      <c r="M393" s="665"/>
      <c r="N393" s="665"/>
      <c r="O393" s="665"/>
      <c r="P393" s="665"/>
      <c r="Q393" s="665"/>
      <c r="R393" s="666"/>
      <c r="S393" s="667"/>
      <c r="T393" s="667"/>
      <c r="U393" s="667"/>
      <c r="V393" s="668"/>
      <c r="W393" s="33"/>
      <c r="X393" s="34"/>
      <c r="Y393" s="35"/>
      <c r="Z393" s="400" t="str">
        <f>IFERROR(VLOOKUP(Y393, 【参考】数式用!$A$2:$B$50, 2, FALSE), "")</f>
        <v/>
      </c>
    </row>
    <row r="394" spans="2:26" ht="34.5" customHeight="1" thickBot="1">
      <c r="B394" s="535">
        <f t="shared" si="5"/>
        <v>356</v>
      </c>
      <c r="C394" s="670"/>
      <c r="D394" s="671"/>
      <c r="E394" s="671"/>
      <c r="F394" s="671"/>
      <c r="G394" s="671"/>
      <c r="H394" s="671"/>
      <c r="I394" s="671"/>
      <c r="J394" s="671"/>
      <c r="K394" s="671"/>
      <c r="L394" s="672"/>
      <c r="M394" s="665"/>
      <c r="N394" s="665"/>
      <c r="O394" s="665"/>
      <c r="P394" s="665"/>
      <c r="Q394" s="665"/>
      <c r="R394" s="666"/>
      <c r="S394" s="667"/>
      <c r="T394" s="667"/>
      <c r="U394" s="667"/>
      <c r="V394" s="668"/>
      <c r="W394" s="33"/>
      <c r="X394" s="34"/>
      <c r="Y394" s="35"/>
      <c r="Z394" s="400" t="str">
        <f>IFERROR(VLOOKUP(Y394, 【参考】数式用!$A$2:$B$50, 2, FALSE), "")</f>
        <v/>
      </c>
    </row>
    <row r="395" spans="2:26" ht="34.5" customHeight="1" thickBot="1">
      <c r="B395" s="535">
        <f t="shared" si="5"/>
        <v>357</v>
      </c>
      <c r="C395" s="670"/>
      <c r="D395" s="671"/>
      <c r="E395" s="671"/>
      <c r="F395" s="671"/>
      <c r="G395" s="671"/>
      <c r="H395" s="671"/>
      <c r="I395" s="671"/>
      <c r="J395" s="671"/>
      <c r="K395" s="671"/>
      <c r="L395" s="672"/>
      <c r="M395" s="665"/>
      <c r="N395" s="665"/>
      <c r="O395" s="665"/>
      <c r="P395" s="665"/>
      <c r="Q395" s="665"/>
      <c r="R395" s="666"/>
      <c r="S395" s="667"/>
      <c r="T395" s="667"/>
      <c r="U395" s="667"/>
      <c r="V395" s="668"/>
      <c r="W395" s="33"/>
      <c r="X395" s="34"/>
      <c r="Y395" s="35"/>
      <c r="Z395" s="400" t="str">
        <f>IFERROR(VLOOKUP(Y395, 【参考】数式用!$A$2:$B$50, 2, FALSE), "")</f>
        <v/>
      </c>
    </row>
    <row r="396" spans="2:26" ht="34.5" customHeight="1" thickBot="1">
      <c r="B396" s="535">
        <f t="shared" si="5"/>
        <v>358</v>
      </c>
      <c r="C396" s="670"/>
      <c r="D396" s="671"/>
      <c r="E396" s="671"/>
      <c r="F396" s="671"/>
      <c r="G396" s="671"/>
      <c r="H396" s="671"/>
      <c r="I396" s="671"/>
      <c r="J396" s="671"/>
      <c r="K396" s="671"/>
      <c r="L396" s="672"/>
      <c r="M396" s="665"/>
      <c r="N396" s="665"/>
      <c r="O396" s="665"/>
      <c r="P396" s="665"/>
      <c r="Q396" s="665"/>
      <c r="R396" s="666"/>
      <c r="S396" s="667"/>
      <c r="T396" s="667"/>
      <c r="U396" s="667"/>
      <c r="V396" s="668"/>
      <c r="W396" s="33"/>
      <c r="X396" s="34"/>
      <c r="Y396" s="35"/>
      <c r="Z396" s="400" t="str">
        <f>IFERROR(VLOOKUP(Y396, 【参考】数式用!$A$2:$B$50, 2, FALSE), "")</f>
        <v/>
      </c>
    </row>
    <row r="397" spans="2:26" ht="34.5" customHeight="1" thickBot="1">
      <c r="B397" s="535">
        <f t="shared" si="5"/>
        <v>359</v>
      </c>
      <c r="C397" s="670"/>
      <c r="D397" s="671"/>
      <c r="E397" s="671"/>
      <c r="F397" s="671"/>
      <c r="G397" s="671"/>
      <c r="H397" s="671"/>
      <c r="I397" s="671"/>
      <c r="J397" s="671"/>
      <c r="K397" s="671"/>
      <c r="L397" s="672"/>
      <c r="M397" s="665"/>
      <c r="N397" s="665"/>
      <c r="O397" s="665"/>
      <c r="P397" s="665"/>
      <c r="Q397" s="665"/>
      <c r="R397" s="666"/>
      <c r="S397" s="667"/>
      <c r="T397" s="667"/>
      <c r="U397" s="667"/>
      <c r="V397" s="668"/>
      <c r="W397" s="33"/>
      <c r="X397" s="34"/>
      <c r="Y397" s="35"/>
      <c r="Z397" s="400" t="str">
        <f>IFERROR(VLOOKUP(Y397, 【参考】数式用!$A$2:$B$50, 2, FALSE), "")</f>
        <v/>
      </c>
    </row>
    <row r="398" spans="2:26" ht="34.5" customHeight="1" thickBot="1">
      <c r="B398" s="535">
        <f t="shared" si="5"/>
        <v>360</v>
      </c>
      <c r="C398" s="670"/>
      <c r="D398" s="671"/>
      <c r="E398" s="671"/>
      <c r="F398" s="671"/>
      <c r="G398" s="671"/>
      <c r="H398" s="671"/>
      <c r="I398" s="671"/>
      <c r="J398" s="671"/>
      <c r="K398" s="671"/>
      <c r="L398" s="672"/>
      <c r="M398" s="665"/>
      <c r="N398" s="665"/>
      <c r="O398" s="665"/>
      <c r="P398" s="665"/>
      <c r="Q398" s="665"/>
      <c r="R398" s="666"/>
      <c r="S398" s="667"/>
      <c r="T398" s="667"/>
      <c r="U398" s="667"/>
      <c r="V398" s="668"/>
      <c r="W398" s="33"/>
      <c r="X398" s="34"/>
      <c r="Y398" s="35"/>
      <c r="Z398" s="400" t="str">
        <f>IFERROR(VLOOKUP(Y398, 【参考】数式用!$A$2:$B$50, 2, FALSE), "")</f>
        <v/>
      </c>
    </row>
    <row r="399" spans="2:26" ht="34.5" customHeight="1" thickBot="1">
      <c r="B399" s="535">
        <f t="shared" si="5"/>
        <v>361</v>
      </c>
      <c r="C399" s="670"/>
      <c r="D399" s="671"/>
      <c r="E399" s="671"/>
      <c r="F399" s="671"/>
      <c r="G399" s="671"/>
      <c r="H399" s="671"/>
      <c r="I399" s="671"/>
      <c r="J399" s="671"/>
      <c r="K399" s="671"/>
      <c r="L399" s="672"/>
      <c r="M399" s="665"/>
      <c r="N399" s="665"/>
      <c r="O399" s="665"/>
      <c r="P399" s="665"/>
      <c r="Q399" s="665"/>
      <c r="R399" s="666"/>
      <c r="S399" s="667"/>
      <c r="T399" s="667"/>
      <c r="U399" s="667"/>
      <c r="V399" s="668"/>
      <c r="W399" s="33"/>
      <c r="X399" s="34"/>
      <c r="Y399" s="35"/>
      <c r="Z399" s="400" t="str">
        <f>IFERROR(VLOOKUP(Y399, 【参考】数式用!$A$2:$B$50, 2, FALSE), "")</f>
        <v/>
      </c>
    </row>
    <row r="400" spans="2:26" ht="34.5" customHeight="1" thickBot="1">
      <c r="B400" s="535">
        <f t="shared" si="5"/>
        <v>362</v>
      </c>
      <c r="C400" s="670"/>
      <c r="D400" s="671"/>
      <c r="E400" s="671"/>
      <c r="F400" s="671"/>
      <c r="G400" s="671"/>
      <c r="H400" s="671"/>
      <c r="I400" s="671"/>
      <c r="J400" s="671"/>
      <c r="K400" s="671"/>
      <c r="L400" s="672"/>
      <c r="M400" s="665"/>
      <c r="N400" s="665"/>
      <c r="O400" s="665"/>
      <c r="P400" s="665"/>
      <c r="Q400" s="665"/>
      <c r="R400" s="666"/>
      <c r="S400" s="667"/>
      <c r="T400" s="667"/>
      <c r="U400" s="667"/>
      <c r="V400" s="668"/>
      <c r="W400" s="33"/>
      <c r="X400" s="34"/>
      <c r="Y400" s="35"/>
      <c r="Z400" s="400" t="str">
        <f>IFERROR(VLOOKUP(Y400, 【参考】数式用!$A$2:$B$50, 2, FALSE), "")</f>
        <v/>
      </c>
    </row>
    <row r="401" spans="2:26" ht="34.5" customHeight="1" thickBot="1">
      <c r="B401" s="535">
        <f t="shared" si="5"/>
        <v>363</v>
      </c>
      <c r="C401" s="670"/>
      <c r="D401" s="671"/>
      <c r="E401" s="671"/>
      <c r="F401" s="671"/>
      <c r="G401" s="671"/>
      <c r="H401" s="671"/>
      <c r="I401" s="671"/>
      <c r="J401" s="671"/>
      <c r="K401" s="671"/>
      <c r="L401" s="672"/>
      <c r="M401" s="665"/>
      <c r="N401" s="665"/>
      <c r="O401" s="665"/>
      <c r="P401" s="665"/>
      <c r="Q401" s="665"/>
      <c r="R401" s="666"/>
      <c r="S401" s="667"/>
      <c r="T401" s="667"/>
      <c r="U401" s="667"/>
      <c r="V401" s="668"/>
      <c r="W401" s="33"/>
      <c r="X401" s="34"/>
      <c r="Y401" s="35"/>
      <c r="Z401" s="400" t="str">
        <f>IFERROR(VLOOKUP(Y401, 【参考】数式用!$A$2:$B$50, 2, FALSE), "")</f>
        <v/>
      </c>
    </row>
    <row r="402" spans="2:26" ht="34.5" customHeight="1" thickBot="1">
      <c r="B402" s="535">
        <f t="shared" si="5"/>
        <v>364</v>
      </c>
      <c r="C402" s="670"/>
      <c r="D402" s="671"/>
      <c r="E402" s="671"/>
      <c r="F402" s="671"/>
      <c r="G402" s="671"/>
      <c r="H402" s="671"/>
      <c r="I402" s="671"/>
      <c r="J402" s="671"/>
      <c r="K402" s="671"/>
      <c r="L402" s="672"/>
      <c r="M402" s="665"/>
      <c r="N402" s="665"/>
      <c r="O402" s="665"/>
      <c r="P402" s="665"/>
      <c r="Q402" s="665"/>
      <c r="R402" s="666"/>
      <c r="S402" s="667"/>
      <c r="T402" s="667"/>
      <c r="U402" s="667"/>
      <c r="V402" s="668"/>
      <c r="W402" s="33"/>
      <c r="X402" s="34"/>
      <c r="Y402" s="35"/>
      <c r="Z402" s="400" t="str">
        <f>IFERROR(VLOOKUP(Y402, 【参考】数式用!$A$2:$B$50, 2, FALSE), "")</f>
        <v/>
      </c>
    </row>
    <row r="403" spans="2:26" ht="34.5" customHeight="1" thickBot="1">
      <c r="B403" s="535">
        <f t="shared" si="5"/>
        <v>365</v>
      </c>
      <c r="C403" s="670"/>
      <c r="D403" s="671"/>
      <c r="E403" s="671"/>
      <c r="F403" s="671"/>
      <c r="G403" s="671"/>
      <c r="H403" s="671"/>
      <c r="I403" s="671"/>
      <c r="J403" s="671"/>
      <c r="K403" s="671"/>
      <c r="L403" s="672"/>
      <c r="M403" s="665"/>
      <c r="N403" s="665"/>
      <c r="O403" s="665"/>
      <c r="P403" s="665"/>
      <c r="Q403" s="665"/>
      <c r="R403" s="666"/>
      <c r="S403" s="667"/>
      <c r="T403" s="667"/>
      <c r="U403" s="667"/>
      <c r="V403" s="668"/>
      <c r="W403" s="33"/>
      <c r="X403" s="34"/>
      <c r="Y403" s="35"/>
      <c r="Z403" s="400" t="str">
        <f>IFERROR(VLOOKUP(Y403, 【参考】数式用!$A$2:$B$50, 2, FALSE), "")</f>
        <v/>
      </c>
    </row>
    <row r="404" spans="2:26" ht="34.5" customHeight="1" thickBot="1">
      <c r="B404" s="535">
        <f t="shared" si="5"/>
        <v>366</v>
      </c>
      <c r="C404" s="670"/>
      <c r="D404" s="671"/>
      <c r="E404" s="671"/>
      <c r="F404" s="671"/>
      <c r="G404" s="671"/>
      <c r="H404" s="671"/>
      <c r="I404" s="671"/>
      <c r="J404" s="671"/>
      <c r="K404" s="671"/>
      <c r="L404" s="672"/>
      <c r="M404" s="665"/>
      <c r="N404" s="665"/>
      <c r="O404" s="665"/>
      <c r="P404" s="665"/>
      <c r="Q404" s="665"/>
      <c r="R404" s="666"/>
      <c r="S404" s="667"/>
      <c r="T404" s="667"/>
      <c r="U404" s="667"/>
      <c r="V404" s="668"/>
      <c r="W404" s="33"/>
      <c r="X404" s="34"/>
      <c r="Y404" s="35"/>
      <c r="Z404" s="400" t="str">
        <f>IFERROR(VLOOKUP(Y404, 【参考】数式用!$A$2:$B$50, 2, FALSE), "")</f>
        <v/>
      </c>
    </row>
    <row r="405" spans="2:26" ht="34.5" customHeight="1" thickBot="1">
      <c r="B405" s="535">
        <f t="shared" si="5"/>
        <v>367</v>
      </c>
      <c r="C405" s="670"/>
      <c r="D405" s="671"/>
      <c r="E405" s="671"/>
      <c r="F405" s="671"/>
      <c r="G405" s="671"/>
      <c r="H405" s="671"/>
      <c r="I405" s="671"/>
      <c r="J405" s="671"/>
      <c r="K405" s="671"/>
      <c r="L405" s="672"/>
      <c r="M405" s="665"/>
      <c r="N405" s="665"/>
      <c r="O405" s="665"/>
      <c r="P405" s="665"/>
      <c r="Q405" s="665"/>
      <c r="R405" s="666"/>
      <c r="S405" s="667"/>
      <c r="T405" s="667"/>
      <c r="U405" s="667"/>
      <c r="V405" s="668"/>
      <c r="W405" s="33"/>
      <c r="X405" s="34"/>
      <c r="Y405" s="35"/>
      <c r="Z405" s="400" t="str">
        <f>IFERROR(VLOOKUP(Y405, 【参考】数式用!$A$2:$B$50, 2, FALSE), "")</f>
        <v/>
      </c>
    </row>
    <row r="406" spans="2:26" ht="34.5" customHeight="1" thickBot="1">
      <c r="B406" s="535">
        <f t="shared" si="5"/>
        <v>368</v>
      </c>
      <c r="C406" s="670"/>
      <c r="D406" s="671"/>
      <c r="E406" s="671"/>
      <c r="F406" s="671"/>
      <c r="G406" s="671"/>
      <c r="H406" s="671"/>
      <c r="I406" s="671"/>
      <c r="J406" s="671"/>
      <c r="K406" s="671"/>
      <c r="L406" s="672"/>
      <c r="M406" s="665"/>
      <c r="N406" s="665"/>
      <c r="O406" s="665"/>
      <c r="P406" s="665"/>
      <c r="Q406" s="665"/>
      <c r="R406" s="666"/>
      <c r="S406" s="667"/>
      <c r="T406" s="667"/>
      <c r="U406" s="667"/>
      <c r="V406" s="668"/>
      <c r="W406" s="33"/>
      <c r="X406" s="34"/>
      <c r="Y406" s="35"/>
      <c r="Z406" s="400" t="str">
        <f>IFERROR(VLOOKUP(Y406, 【参考】数式用!$A$2:$B$50, 2, FALSE), "")</f>
        <v/>
      </c>
    </row>
    <row r="407" spans="2:26" ht="34.5" customHeight="1" thickBot="1">
      <c r="B407" s="535">
        <f t="shared" si="5"/>
        <v>369</v>
      </c>
      <c r="C407" s="670"/>
      <c r="D407" s="671"/>
      <c r="E407" s="671"/>
      <c r="F407" s="671"/>
      <c r="G407" s="671"/>
      <c r="H407" s="671"/>
      <c r="I407" s="671"/>
      <c r="J407" s="671"/>
      <c r="K407" s="671"/>
      <c r="L407" s="672"/>
      <c r="M407" s="665"/>
      <c r="N407" s="665"/>
      <c r="O407" s="665"/>
      <c r="P407" s="665"/>
      <c r="Q407" s="665"/>
      <c r="R407" s="666"/>
      <c r="S407" s="667"/>
      <c r="T407" s="667"/>
      <c r="U407" s="667"/>
      <c r="V407" s="668"/>
      <c r="W407" s="33"/>
      <c r="X407" s="34"/>
      <c r="Y407" s="35"/>
      <c r="Z407" s="400" t="str">
        <f>IFERROR(VLOOKUP(Y407, 【参考】数式用!$A$2:$B$50, 2, FALSE), "")</f>
        <v/>
      </c>
    </row>
    <row r="408" spans="2:26" ht="34.5" customHeight="1" thickBot="1">
      <c r="B408" s="535">
        <f t="shared" si="5"/>
        <v>370</v>
      </c>
      <c r="C408" s="670"/>
      <c r="D408" s="671"/>
      <c r="E408" s="671"/>
      <c r="F408" s="671"/>
      <c r="G408" s="671"/>
      <c r="H408" s="671"/>
      <c r="I408" s="671"/>
      <c r="J408" s="671"/>
      <c r="K408" s="671"/>
      <c r="L408" s="672"/>
      <c r="M408" s="665"/>
      <c r="N408" s="665"/>
      <c r="O408" s="665"/>
      <c r="P408" s="665"/>
      <c r="Q408" s="665"/>
      <c r="R408" s="666"/>
      <c r="S408" s="667"/>
      <c r="T408" s="667"/>
      <c r="U408" s="667"/>
      <c r="V408" s="668"/>
      <c r="W408" s="33"/>
      <c r="X408" s="34"/>
      <c r="Y408" s="35"/>
      <c r="Z408" s="400" t="str">
        <f>IFERROR(VLOOKUP(Y408, 【参考】数式用!$A$2:$B$50, 2, FALSE), "")</f>
        <v/>
      </c>
    </row>
    <row r="409" spans="2:26" ht="34.5" customHeight="1" thickBot="1">
      <c r="B409" s="535">
        <f t="shared" si="5"/>
        <v>371</v>
      </c>
      <c r="C409" s="670"/>
      <c r="D409" s="671"/>
      <c r="E409" s="671"/>
      <c r="F409" s="671"/>
      <c r="G409" s="671"/>
      <c r="H409" s="671"/>
      <c r="I409" s="671"/>
      <c r="J409" s="671"/>
      <c r="K409" s="671"/>
      <c r="L409" s="672"/>
      <c r="M409" s="665"/>
      <c r="N409" s="665"/>
      <c r="O409" s="665"/>
      <c r="P409" s="665"/>
      <c r="Q409" s="665"/>
      <c r="R409" s="666"/>
      <c r="S409" s="667"/>
      <c r="T409" s="667"/>
      <c r="U409" s="667"/>
      <c r="V409" s="668"/>
      <c r="W409" s="33"/>
      <c r="X409" s="34"/>
      <c r="Y409" s="35"/>
      <c r="Z409" s="400" t="str">
        <f>IFERROR(VLOOKUP(Y409, 【参考】数式用!$A$2:$B$50, 2, FALSE), "")</f>
        <v/>
      </c>
    </row>
    <row r="410" spans="2:26" ht="34.5" customHeight="1" thickBot="1">
      <c r="B410" s="535">
        <f t="shared" si="5"/>
        <v>372</v>
      </c>
      <c r="C410" s="670"/>
      <c r="D410" s="671"/>
      <c r="E410" s="671"/>
      <c r="F410" s="671"/>
      <c r="G410" s="671"/>
      <c r="H410" s="671"/>
      <c r="I410" s="671"/>
      <c r="J410" s="671"/>
      <c r="K410" s="671"/>
      <c r="L410" s="672"/>
      <c r="M410" s="665"/>
      <c r="N410" s="665"/>
      <c r="O410" s="665"/>
      <c r="P410" s="665"/>
      <c r="Q410" s="665"/>
      <c r="R410" s="666"/>
      <c r="S410" s="667"/>
      <c r="T410" s="667"/>
      <c r="U410" s="667"/>
      <c r="V410" s="668"/>
      <c r="W410" s="33"/>
      <c r="X410" s="34"/>
      <c r="Y410" s="35"/>
      <c r="Z410" s="400" t="str">
        <f>IFERROR(VLOOKUP(Y410, 【参考】数式用!$A$2:$B$50, 2, FALSE), "")</f>
        <v/>
      </c>
    </row>
    <row r="411" spans="2:26" ht="34.5" customHeight="1" thickBot="1">
      <c r="B411" s="535">
        <f t="shared" si="5"/>
        <v>373</v>
      </c>
      <c r="C411" s="670"/>
      <c r="D411" s="671"/>
      <c r="E411" s="671"/>
      <c r="F411" s="671"/>
      <c r="G411" s="671"/>
      <c r="H411" s="671"/>
      <c r="I411" s="671"/>
      <c r="J411" s="671"/>
      <c r="K411" s="671"/>
      <c r="L411" s="672"/>
      <c r="M411" s="665"/>
      <c r="N411" s="665"/>
      <c r="O411" s="665"/>
      <c r="P411" s="665"/>
      <c r="Q411" s="665"/>
      <c r="R411" s="666"/>
      <c r="S411" s="667"/>
      <c r="T411" s="667"/>
      <c r="U411" s="667"/>
      <c r="V411" s="668"/>
      <c r="W411" s="33"/>
      <c r="X411" s="34"/>
      <c r="Y411" s="35"/>
      <c r="Z411" s="400" t="str">
        <f>IFERROR(VLOOKUP(Y411, 【参考】数式用!$A$2:$B$50, 2, FALSE), "")</f>
        <v/>
      </c>
    </row>
    <row r="412" spans="2:26" ht="34.5" customHeight="1" thickBot="1">
      <c r="B412" s="535">
        <f t="shared" si="5"/>
        <v>374</v>
      </c>
      <c r="C412" s="670"/>
      <c r="D412" s="671"/>
      <c r="E412" s="671"/>
      <c r="F412" s="671"/>
      <c r="G412" s="671"/>
      <c r="H412" s="671"/>
      <c r="I412" s="671"/>
      <c r="J412" s="671"/>
      <c r="K412" s="671"/>
      <c r="L412" s="672"/>
      <c r="M412" s="665"/>
      <c r="N412" s="665"/>
      <c r="O412" s="665"/>
      <c r="P412" s="665"/>
      <c r="Q412" s="665"/>
      <c r="R412" s="666"/>
      <c r="S412" s="667"/>
      <c r="T412" s="667"/>
      <c r="U412" s="667"/>
      <c r="V412" s="668"/>
      <c r="W412" s="33"/>
      <c r="X412" s="34"/>
      <c r="Y412" s="35"/>
      <c r="Z412" s="400" t="str">
        <f>IFERROR(VLOOKUP(Y412, 【参考】数式用!$A$2:$B$50, 2, FALSE), "")</f>
        <v/>
      </c>
    </row>
    <row r="413" spans="2:26" ht="34.5" customHeight="1" thickBot="1">
      <c r="B413" s="535">
        <f t="shared" si="5"/>
        <v>375</v>
      </c>
      <c r="C413" s="670"/>
      <c r="D413" s="671"/>
      <c r="E413" s="671"/>
      <c r="F413" s="671"/>
      <c r="G413" s="671"/>
      <c r="H413" s="671"/>
      <c r="I413" s="671"/>
      <c r="J413" s="671"/>
      <c r="K413" s="671"/>
      <c r="L413" s="672"/>
      <c r="M413" s="665"/>
      <c r="N413" s="665"/>
      <c r="O413" s="665"/>
      <c r="P413" s="665"/>
      <c r="Q413" s="665"/>
      <c r="R413" s="666"/>
      <c r="S413" s="667"/>
      <c r="T413" s="667"/>
      <c r="U413" s="667"/>
      <c r="V413" s="668"/>
      <c r="W413" s="33"/>
      <c r="X413" s="34"/>
      <c r="Y413" s="35"/>
      <c r="Z413" s="400" t="str">
        <f>IFERROR(VLOOKUP(Y413, 【参考】数式用!$A$2:$B$50, 2, FALSE), "")</f>
        <v/>
      </c>
    </row>
    <row r="414" spans="2:26" ht="34.5" customHeight="1" thickBot="1">
      <c r="B414" s="535">
        <f t="shared" si="5"/>
        <v>376</v>
      </c>
      <c r="C414" s="670"/>
      <c r="D414" s="671"/>
      <c r="E414" s="671"/>
      <c r="F414" s="671"/>
      <c r="G414" s="671"/>
      <c r="H414" s="671"/>
      <c r="I414" s="671"/>
      <c r="J414" s="671"/>
      <c r="K414" s="671"/>
      <c r="L414" s="672"/>
      <c r="M414" s="665"/>
      <c r="N414" s="665"/>
      <c r="O414" s="665"/>
      <c r="P414" s="665"/>
      <c r="Q414" s="665"/>
      <c r="R414" s="666"/>
      <c r="S414" s="667"/>
      <c r="T414" s="667"/>
      <c r="U414" s="667"/>
      <c r="V414" s="668"/>
      <c r="W414" s="33"/>
      <c r="X414" s="34"/>
      <c r="Y414" s="35"/>
      <c r="Z414" s="400" t="str">
        <f>IFERROR(VLOOKUP(Y414, 【参考】数式用!$A$2:$B$50, 2, FALSE), "")</f>
        <v/>
      </c>
    </row>
    <row r="415" spans="2:26" ht="34.5" customHeight="1" thickBot="1">
      <c r="B415" s="535">
        <f t="shared" si="5"/>
        <v>377</v>
      </c>
      <c r="C415" s="670"/>
      <c r="D415" s="671"/>
      <c r="E415" s="671"/>
      <c r="F415" s="671"/>
      <c r="G415" s="671"/>
      <c r="H415" s="671"/>
      <c r="I415" s="671"/>
      <c r="J415" s="671"/>
      <c r="K415" s="671"/>
      <c r="L415" s="672"/>
      <c r="M415" s="665"/>
      <c r="N415" s="665"/>
      <c r="O415" s="665"/>
      <c r="P415" s="665"/>
      <c r="Q415" s="665"/>
      <c r="R415" s="666"/>
      <c r="S415" s="667"/>
      <c r="T415" s="667"/>
      <c r="U415" s="667"/>
      <c r="V415" s="668"/>
      <c r="W415" s="33"/>
      <c r="X415" s="34"/>
      <c r="Y415" s="35"/>
      <c r="Z415" s="400" t="str">
        <f>IFERROR(VLOOKUP(Y415, 【参考】数式用!$A$2:$B$50, 2, FALSE), "")</f>
        <v/>
      </c>
    </row>
    <row r="416" spans="2:26" ht="34.5" customHeight="1" thickBot="1">
      <c r="B416" s="535">
        <f t="shared" si="5"/>
        <v>378</v>
      </c>
      <c r="C416" s="670"/>
      <c r="D416" s="671"/>
      <c r="E416" s="671"/>
      <c r="F416" s="671"/>
      <c r="G416" s="671"/>
      <c r="H416" s="671"/>
      <c r="I416" s="671"/>
      <c r="J416" s="671"/>
      <c r="K416" s="671"/>
      <c r="L416" s="672"/>
      <c r="M416" s="665"/>
      <c r="N416" s="665"/>
      <c r="O416" s="665"/>
      <c r="P416" s="665"/>
      <c r="Q416" s="665"/>
      <c r="R416" s="666"/>
      <c r="S416" s="667"/>
      <c r="T416" s="667"/>
      <c r="U416" s="667"/>
      <c r="V416" s="668"/>
      <c r="W416" s="33"/>
      <c r="X416" s="34"/>
      <c r="Y416" s="35"/>
      <c r="Z416" s="400" t="str">
        <f>IFERROR(VLOOKUP(Y416, 【参考】数式用!$A$2:$B$50, 2, FALSE), "")</f>
        <v/>
      </c>
    </row>
    <row r="417" spans="2:26" ht="34.5" customHeight="1" thickBot="1">
      <c r="B417" s="535">
        <f t="shared" si="5"/>
        <v>379</v>
      </c>
      <c r="C417" s="670"/>
      <c r="D417" s="671"/>
      <c r="E417" s="671"/>
      <c r="F417" s="671"/>
      <c r="G417" s="671"/>
      <c r="H417" s="671"/>
      <c r="I417" s="671"/>
      <c r="J417" s="671"/>
      <c r="K417" s="671"/>
      <c r="L417" s="672"/>
      <c r="M417" s="665"/>
      <c r="N417" s="665"/>
      <c r="O417" s="665"/>
      <c r="P417" s="665"/>
      <c r="Q417" s="665"/>
      <c r="R417" s="666"/>
      <c r="S417" s="667"/>
      <c r="T417" s="667"/>
      <c r="U417" s="667"/>
      <c r="V417" s="668"/>
      <c r="W417" s="33"/>
      <c r="X417" s="34"/>
      <c r="Y417" s="35"/>
      <c r="Z417" s="400" t="str">
        <f>IFERROR(VLOOKUP(Y417, 【参考】数式用!$A$2:$B$50, 2, FALSE), "")</f>
        <v/>
      </c>
    </row>
    <row r="418" spans="2:26" ht="34.5" customHeight="1" thickBot="1">
      <c r="B418" s="535">
        <f t="shared" si="5"/>
        <v>380</v>
      </c>
      <c r="C418" s="670"/>
      <c r="D418" s="671"/>
      <c r="E418" s="671"/>
      <c r="F418" s="671"/>
      <c r="G418" s="671"/>
      <c r="H418" s="671"/>
      <c r="I418" s="671"/>
      <c r="J418" s="671"/>
      <c r="K418" s="671"/>
      <c r="L418" s="672"/>
      <c r="M418" s="665"/>
      <c r="N418" s="665"/>
      <c r="O418" s="665"/>
      <c r="P418" s="665"/>
      <c r="Q418" s="665"/>
      <c r="R418" s="666"/>
      <c r="S418" s="667"/>
      <c r="T418" s="667"/>
      <c r="U418" s="667"/>
      <c r="V418" s="668"/>
      <c r="W418" s="33"/>
      <c r="X418" s="34"/>
      <c r="Y418" s="35"/>
      <c r="Z418" s="400" t="str">
        <f>IFERROR(VLOOKUP(Y418, 【参考】数式用!$A$2:$B$50, 2, FALSE), "")</f>
        <v/>
      </c>
    </row>
    <row r="419" spans="2:26" ht="34.5" customHeight="1" thickBot="1">
      <c r="B419" s="535">
        <f t="shared" si="5"/>
        <v>381</v>
      </c>
      <c r="C419" s="670"/>
      <c r="D419" s="671"/>
      <c r="E419" s="671"/>
      <c r="F419" s="671"/>
      <c r="G419" s="671"/>
      <c r="H419" s="671"/>
      <c r="I419" s="671"/>
      <c r="J419" s="671"/>
      <c r="K419" s="671"/>
      <c r="L419" s="672"/>
      <c r="M419" s="665"/>
      <c r="N419" s="665"/>
      <c r="O419" s="665"/>
      <c r="P419" s="665"/>
      <c r="Q419" s="665"/>
      <c r="R419" s="666"/>
      <c r="S419" s="667"/>
      <c r="T419" s="667"/>
      <c r="U419" s="667"/>
      <c r="V419" s="668"/>
      <c r="W419" s="33"/>
      <c r="X419" s="34"/>
      <c r="Y419" s="35"/>
      <c r="Z419" s="400" t="str">
        <f>IFERROR(VLOOKUP(Y419, 【参考】数式用!$A$2:$B$50, 2, FALSE), "")</f>
        <v/>
      </c>
    </row>
    <row r="420" spans="2:26" ht="34.5" customHeight="1" thickBot="1">
      <c r="B420" s="535">
        <f t="shared" si="5"/>
        <v>382</v>
      </c>
      <c r="C420" s="670"/>
      <c r="D420" s="671"/>
      <c r="E420" s="671"/>
      <c r="F420" s="671"/>
      <c r="G420" s="671"/>
      <c r="H420" s="671"/>
      <c r="I420" s="671"/>
      <c r="J420" s="671"/>
      <c r="K420" s="671"/>
      <c r="L420" s="672"/>
      <c r="M420" s="665"/>
      <c r="N420" s="665"/>
      <c r="O420" s="665"/>
      <c r="P420" s="665"/>
      <c r="Q420" s="665"/>
      <c r="R420" s="666"/>
      <c r="S420" s="667"/>
      <c r="T420" s="667"/>
      <c r="U420" s="667"/>
      <c r="V420" s="668"/>
      <c r="W420" s="33"/>
      <c r="X420" s="34"/>
      <c r="Y420" s="35"/>
      <c r="Z420" s="400" t="str">
        <f>IFERROR(VLOOKUP(Y420, 【参考】数式用!$A$2:$B$50, 2, FALSE), "")</f>
        <v/>
      </c>
    </row>
    <row r="421" spans="2:26" ht="34.5" customHeight="1" thickBot="1">
      <c r="B421" s="535">
        <f t="shared" si="5"/>
        <v>383</v>
      </c>
      <c r="C421" s="670"/>
      <c r="D421" s="671"/>
      <c r="E421" s="671"/>
      <c r="F421" s="671"/>
      <c r="G421" s="671"/>
      <c r="H421" s="671"/>
      <c r="I421" s="671"/>
      <c r="J421" s="671"/>
      <c r="K421" s="671"/>
      <c r="L421" s="672"/>
      <c r="M421" s="665"/>
      <c r="N421" s="665"/>
      <c r="O421" s="665"/>
      <c r="P421" s="665"/>
      <c r="Q421" s="665"/>
      <c r="R421" s="666"/>
      <c r="S421" s="667"/>
      <c r="T421" s="667"/>
      <c r="U421" s="667"/>
      <c r="V421" s="668"/>
      <c r="W421" s="33"/>
      <c r="X421" s="34"/>
      <c r="Y421" s="35"/>
      <c r="Z421" s="400" t="str">
        <f>IFERROR(VLOOKUP(Y421, 【参考】数式用!$A$2:$B$50, 2, FALSE), "")</f>
        <v/>
      </c>
    </row>
    <row r="422" spans="2:26" ht="34.5" customHeight="1" thickBot="1">
      <c r="B422" s="535">
        <f t="shared" si="5"/>
        <v>384</v>
      </c>
      <c r="C422" s="670"/>
      <c r="D422" s="671"/>
      <c r="E422" s="671"/>
      <c r="F422" s="671"/>
      <c r="G422" s="671"/>
      <c r="H422" s="671"/>
      <c r="I422" s="671"/>
      <c r="J422" s="671"/>
      <c r="K422" s="671"/>
      <c r="L422" s="672"/>
      <c r="M422" s="665"/>
      <c r="N422" s="665"/>
      <c r="O422" s="665"/>
      <c r="P422" s="665"/>
      <c r="Q422" s="665"/>
      <c r="R422" s="666"/>
      <c r="S422" s="667"/>
      <c r="T422" s="667"/>
      <c r="U422" s="667"/>
      <c r="V422" s="668"/>
      <c r="W422" s="33"/>
      <c r="X422" s="34"/>
      <c r="Y422" s="35"/>
      <c r="Z422" s="400" t="str">
        <f>IFERROR(VLOOKUP(Y422, 【参考】数式用!$A$2:$B$50, 2, FALSE), "")</f>
        <v/>
      </c>
    </row>
    <row r="423" spans="2:26" ht="34.5" customHeight="1" thickBot="1">
      <c r="B423" s="535">
        <f t="shared" si="5"/>
        <v>385</v>
      </c>
      <c r="C423" s="670"/>
      <c r="D423" s="671"/>
      <c r="E423" s="671"/>
      <c r="F423" s="671"/>
      <c r="G423" s="671"/>
      <c r="H423" s="671"/>
      <c r="I423" s="671"/>
      <c r="J423" s="671"/>
      <c r="K423" s="671"/>
      <c r="L423" s="672"/>
      <c r="M423" s="665"/>
      <c r="N423" s="665"/>
      <c r="O423" s="665"/>
      <c r="P423" s="665"/>
      <c r="Q423" s="665"/>
      <c r="R423" s="666"/>
      <c r="S423" s="667"/>
      <c r="T423" s="667"/>
      <c r="U423" s="667"/>
      <c r="V423" s="668"/>
      <c r="W423" s="33"/>
      <c r="X423" s="34"/>
      <c r="Y423" s="35"/>
      <c r="Z423" s="400" t="str">
        <f>IFERROR(VLOOKUP(Y423, 【参考】数式用!$A$2:$B$50, 2, FALSE), "")</f>
        <v/>
      </c>
    </row>
    <row r="424" spans="2:26" ht="34.5" customHeight="1" thickBot="1">
      <c r="B424" s="535">
        <f t="shared" si="5"/>
        <v>386</v>
      </c>
      <c r="C424" s="670"/>
      <c r="D424" s="671"/>
      <c r="E424" s="671"/>
      <c r="F424" s="671"/>
      <c r="G424" s="671"/>
      <c r="H424" s="671"/>
      <c r="I424" s="671"/>
      <c r="J424" s="671"/>
      <c r="K424" s="671"/>
      <c r="L424" s="672"/>
      <c r="M424" s="665"/>
      <c r="N424" s="665"/>
      <c r="O424" s="665"/>
      <c r="P424" s="665"/>
      <c r="Q424" s="665"/>
      <c r="R424" s="666"/>
      <c r="S424" s="667"/>
      <c r="T424" s="667"/>
      <c r="U424" s="667"/>
      <c r="V424" s="668"/>
      <c r="W424" s="33"/>
      <c r="X424" s="34"/>
      <c r="Y424" s="35"/>
      <c r="Z424" s="400" t="str">
        <f>IFERROR(VLOOKUP(Y424, 【参考】数式用!$A$2:$B$50, 2, FALSE), "")</f>
        <v/>
      </c>
    </row>
    <row r="425" spans="2:26" ht="34.5" customHeight="1" thickBot="1">
      <c r="B425" s="535">
        <f t="shared" ref="B425:B488" si="6">B424+1</f>
        <v>387</v>
      </c>
      <c r="C425" s="670"/>
      <c r="D425" s="671"/>
      <c r="E425" s="671"/>
      <c r="F425" s="671"/>
      <c r="G425" s="671"/>
      <c r="H425" s="671"/>
      <c r="I425" s="671"/>
      <c r="J425" s="671"/>
      <c r="K425" s="671"/>
      <c r="L425" s="672"/>
      <c r="M425" s="665"/>
      <c r="N425" s="665"/>
      <c r="O425" s="665"/>
      <c r="P425" s="665"/>
      <c r="Q425" s="665"/>
      <c r="R425" s="666"/>
      <c r="S425" s="667"/>
      <c r="T425" s="667"/>
      <c r="U425" s="667"/>
      <c r="V425" s="668"/>
      <c r="W425" s="33"/>
      <c r="X425" s="34"/>
      <c r="Y425" s="35"/>
      <c r="Z425" s="400" t="str">
        <f>IFERROR(VLOOKUP(Y425, 【参考】数式用!$A$2:$B$50, 2, FALSE), "")</f>
        <v/>
      </c>
    </row>
    <row r="426" spans="2:26" ht="34.5" customHeight="1" thickBot="1">
      <c r="B426" s="535">
        <f t="shared" si="6"/>
        <v>388</v>
      </c>
      <c r="C426" s="670"/>
      <c r="D426" s="671"/>
      <c r="E426" s="671"/>
      <c r="F426" s="671"/>
      <c r="G426" s="671"/>
      <c r="H426" s="671"/>
      <c r="I426" s="671"/>
      <c r="J426" s="671"/>
      <c r="K426" s="671"/>
      <c r="L426" s="672"/>
      <c r="M426" s="665"/>
      <c r="N426" s="665"/>
      <c r="O426" s="665"/>
      <c r="P426" s="665"/>
      <c r="Q426" s="665"/>
      <c r="R426" s="666"/>
      <c r="S426" s="667"/>
      <c r="T426" s="667"/>
      <c r="U426" s="667"/>
      <c r="V426" s="668"/>
      <c r="W426" s="33"/>
      <c r="X426" s="34"/>
      <c r="Y426" s="35"/>
      <c r="Z426" s="400" t="str">
        <f>IFERROR(VLOOKUP(Y426, 【参考】数式用!$A$2:$B$50, 2, FALSE), "")</f>
        <v/>
      </c>
    </row>
    <row r="427" spans="2:26" ht="34.5" customHeight="1" thickBot="1">
      <c r="B427" s="535">
        <f t="shared" si="6"/>
        <v>389</v>
      </c>
      <c r="C427" s="670"/>
      <c r="D427" s="671"/>
      <c r="E427" s="671"/>
      <c r="F427" s="671"/>
      <c r="G427" s="671"/>
      <c r="H427" s="671"/>
      <c r="I427" s="671"/>
      <c r="J427" s="671"/>
      <c r="K427" s="671"/>
      <c r="L427" s="672"/>
      <c r="M427" s="665"/>
      <c r="N427" s="665"/>
      <c r="O427" s="665"/>
      <c r="P427" s="665"/>
      <c r="Q427" s="665"/>
      <c r="R427" s="666"/>
      <c r="S427" s="667"/>
      <c r="T427" s="667"/>
      <c r="U427" s="667"/>
      <c r="V427" s="668"/>
      <c r="W427" s="33"/>
      <c r="X427" s="34"/>
      <c r="Y427" s="35"/>
      <c r="Z427" s="400" t="str">
        <f>IFERROR(VLOOKUP(Y427, 【参考】数式用!$A$2:$B$50, 2, FALSE), "")</f>
        <v/>
      </c>
    </row>
    <row r="428" spans="2:26" ht="34.5" customHeight="1" thickBot="1">
      <c r="B428" s="535">
        <f t="shared" si="6"/>
        <v>390</v>
      </c>
      <c r="C428" s="670"/>
      <c r="D428" s="671"/>
      <c r="E428" s="671"/>
      <c r="F428" s="671"/>
      <c r="G428" s="671"/>
      <c r="H428" s="671"/>
      <c r="I428" s="671"/>
      <c r="J428" s="671"/>
      <c r="K428" s="671"/>
      <c r="L428" s="672"/>
      <c r="M428" s="665"/>
      <c r="N428" s="665"/>
      <c r="O428" s="665"/>
      <c r="P428" s="665"/>
      <c r="Q428" s="665"/>
      <c r="R428" s="666"/>
      <c r="S428" s="667"/>
      <c r="T428" s="667"/>
      <c r="U428" s="667"/>
      <c r="V428" s="668"/>
      <c r="W428" s="33"/>
      <c r="X428" s="34"/>
      <c r="Y428" s="35"/>
      <c r="Z428" s="400" t="str">
        <f>IFERROR(VLOOKUP(Y428, 【参考】数式用!$A$2:$B$50, 2, FALSE), "")</f>
        <v/>
      </c>
    </row>
    <row r="429" spans="2:26" ht="34.5" customHeight="1" thickBot="1">
      <c r="B429" s="535">
        <f t="shared" si="6"/>
        <v>391</v>
      </c>
      <c r="C429" s="670"/>
      <c r="D429" s="671"/>
      <c r="E429" s="671"/>
      <c r="F429" s="671"/>
      <c r="G429" s="671"/>
      <c r="H429" s="671"/>
      <c r="I429" s="671"/>
      <c r="J429" s="671"/>
      <c r="K429" s="671"/>
      <c r="L429" s="672"/>
      <c r="M429" s="665"/>
      <c r="N429" s="665"/>
      <c r="O429" s="665"/>
      <c r="P429" s="665"/>
      <c r="Q429" s="665"/>
      <c r="R429" s="666"/>
      <c r="S429" s="667"/>
      <c r="T429" s="667"/>
      <c r="U429" s="667"/>
      <c r="V429" s="668"/>
      <c r="W429" s="33"/>
      <c r="X429" s="34"/>
      <c r="Y429" s="35"/>
      <c r="Z429" s="400" t="str">
        <f>IFERROR(VLOOKUP(Y429, 【参考】数式用!$A$2:$B$50, 2, FALSE), "")</f>
        <v/>
      </c>
    </row>
    <row r="430" spans="2:26" ht="34.5" customHeight="1" thickBot="1">
      <c r="B430" s="535">
        <f t="shared" si="6"/>
        <v>392</v>
      </c>
      <c r="C430" s="670"/>
      <c r="D430" s="671"/>
      <c r="E430" s="671"/>
      <c r="F430" s="671"/>
      <c r="G430" s="671"/>
      <c r="H430" s="671"/>
      <c r="I430" s="671"/>
      <c r="J430" s="671"/>
      <c r="K430" s="671"/>
      <c r="L430" s="672"/>
      <c r="M430" s="665"/>
      <c r="N430" s="665"/>
      <c r="O430" s="665"/>
      <c r="P430" s="665"/>
      <c r="Q430" s="665"/>
      <c r="R430" s="666"/>
      <c r="S430" s="667"/>
      <c r="T430" s="667"/>
      <c r="U430" s="667"/>
      <c r="V430" s="668"/>
      <c r="W430" s="33"/>
      <c r="X430" s="34"/>
      <c r="Y430" s="35"/>
      <c r="Z430" s="400" t="str">
        <f>IFERROR(VLOOKUP(Y430, 【参考】数式用!$A$2:$B$50, 2, FALSE), "")</f>
        <v/>
      </c>
    </row>
    <row r="431" spans="2:26" ht="34.5" customHeight="1" thickBot="1">
      <c r="B431" s="535">
        <f t="shared" si="6"/>
        <v>393</v>
      </c>
      <c r="C431" s="670"/>
      <c r="D431" s="671"/>
      <c r="E431" s="671"/>
      <c r="F431" s="671"/>
      <c r="G431" s="671"/>
      <c r="H431" s="671"/>
      <c r="I431" s="671"/>
      <c r="J431" s="671"/>
      <c r="K431" s="671"/>
      <c r="L431" s="672"/>
      <c r="M431" s="665"/>
      <c r="N431" s="665"/>
      <c r="O431" s="665"/>
      <c r="P431" s="665"/>
      <c r="Q431" s="665"/>
      <c r="R431" s="666"/>
      <c r="S431" s="667"/>
      <c r="T431" s="667"/>
      <c r="U431" s="667"/>
      <c r="V431" s="668"/>
      <c r="W431" s="33"/>
      <c r="X431" s="34"/>
      <c r="Y431" s="35"/>
      <c r="Z431" s="400" t="str">
        <f>IFERROR(VLOOKUP(Y431, 【参考】数式用!$A$2:$B$50, 2, FALSE), "")</f>
        <v/>
      </c>
    </row>
    <row r="432" spans="2:26" ht="34.5" customHeight="1" thickBot="1">
      <c r="B432" s="535">
        <f t="shared" si="6"/>
        <v>394</v>
      </c>
      <c r="C432" s="670"/>
      <c r="D432" s="671"/>
      <c r="E432" s="671"/>
      <c r="F432" s="671"/>
      <c r="G432" s="671"/>
      <c r="H432" s="671"/>
      <c r="I432" s="671"/>
      <c r="J432" s="671"/>
      <c r="K432" s="671"/>
      <c r="L432" s="672"/>
      <c r="M432" s="665"/>
      <c r="N432" s="665"/>
      <c r="O432" s="665"/>
      <c r="P432" s="665"/>
      <c r="Q432" s="665"/>
      <c r="R432" s="666"/>
      <c r="S432" s="667"/>
      <c r="T432" s="667"/>
      <c r="U432" s="667"/>
      <c r="V432" s="668"/>
      <c r="W432" s="33"/>
      <c r="X432" s="34"/>
      <c r="Y432" s="35"/>
      <c r="Z432" s="400" t="str">
        <f>IFERROR(VLOOKUP(Y432, 【参考】数式用!$A$2:$B$50, 2, FALSE), "")</f>
        <v/>
      </c>
    </row>
    <row r="433" spans="2:26" ht="34.5" customHeight="1" thickBot="1">
      <c r="B433" s="535">
        <f t="shared" si="6"/>
        <v>395</v>
      </c>
      <c r="C433" s="670"/>
      <c r="D433" s="671"/>
      <c r="E433" s="671"/>
      <c r="F433" s="671"/>
      <c r="G433" s="671"/>
      <c r="H433" s="671"/>
      <c r="I433" s="671"/>
      <c r="J433" s="671"/>
      <c r="K433" s="671"/>
      <c r="L433" s="672"/>
      <c r="M433" s="665"/>
      <c r="N433" s="665"/>
      <c r="O433" s="665"/>
      <c r="P433" s="665"/>
      <c r="Q433" s="665"/>
      <c r="R433" s="666"/>
      <c r="S433" s="667"/>
      <c r="T433" s="667"/>
      <c r="U433" s="667"/>
      <c r="V433" s="668"/>
      <c r="W433" s="33"/>
      <c r="X433" s="34"/>
      <c r="Y433" s="35"/>
      <c r="Z433" s="400" t="str">
        <f>IFERROR(VLOOKUP(Y433, 【参考】数式用!$A$2:$B$50, 2, FALSE), "")</f>
        <v/>
      </c>
    </row>
    <row r="434" spans="2:26" ht="34.5" customHeight="1" thickBot="1">
      <c r="B434" s="535">
        <f t="shared" si="6"/>
        <v>396</v>
      </c>
      <c r="C434" s="670"/>
      <c r="D434" s="671"/>
      <c r="E434" s="671"/>
      <c r="F434" s="671"/>
      <c r="G434" s="671"/>
      <c r="H434" s="671"/>
      <c r="I434" s="671"/>
      <c r="J434" s="671"/>
      <c r="K434" s="671"/>
      <c r="L434" s="672"/>
      <c r="M434" s="665"/>
      <c r="N434" s="665"/>
      <c r="O434" s="665"/>
      <c r="P434" s="665"/>
      <c r="Q434" s="665"/>
      <c r="R434" s="666"/>
      <c r="S434" s="667"/>
      <c r="T434" s="667"/>
      <c r="U434" s="667"/>
      <c r="V434" s="668"/>
      <c r="W434" s="33"/>
      <c r="X434" s="34"/>
      <c r="Y434" s="35"/>
      <c r="Z434" s="400" t="str">
        <f>IFERROR(VLOOKUP(Y434, 【参考】数式用!$A$2:$B$50, 2, FALSE), "")</f>
        <v/>
      </c>
    </row>
    <row r="435" spans="2:26" ht="34.5" customHeight="1" thickBot="1">
      <c r="B435" s="535">
        <f t="shared" si="6"/>
        <v>397</v>
      </c>
      <c r="C435" s="670"/>
      <c r="D435" s="671"/>
      <c r="E435" s="671"/>
      <c r="F435" s="671"/>
      <c r="G435" s="671"/>
      <c r="H435" s="671"/>
      <c r="I435" s="671"/>
      <c r="J435" s="671"/>
      <c r="K435" s="671"/>
      <c r="L435" s="672"/>
      <c r="M435" s="665"/>
      <c r="N435" s="665"/>
      <c r="O435" s="665"/>
      <c r="P435" s="665"/>
      <c r="Q435" s="665"/>
      <c r="R435" s="666"/>
      <c r="S435" s="667"/>
      <c r="T435" s="667"/>
      <c r="U435" s="667"/>
      <c r="V435" s="668"/>
      <c r="W435" s="33"/>
      <c r="X435" s="34"/>
      <c r="Y435" s="35"/>
      <c r="Z435" s="400" t="str">
        <f>IFERROR(VLOOKUP(Y435, 【参考】数式用!$A$2:$B$50, 2, FALSE), "")</f>
        <v/>
      </c>
    </row>
    <row r="436" spans="2:26" ht="34.5" customHeight="1" thickBot="1">
      <c r="B436" s="535">
        <f t="shared" si="6"/>
        <v>398</v>
      </c>
      <c r="C436" s="670"/>
      <c r="D436" s="671"/>
      <c r="E436" s="671"/>
      <c r="F436" s="671"/>
      <c r="G436" s="671"/>
      <c r="H436" s="671"/>
      <c r="I436" s="671"/>
      <c r="J436" s="671"/>
      <c r="K436" s="671"/>
      <c r="L436" s="672"/>
      <c r="M436" s="665"/>
      <c r="N436" s="665"/>
      <c r="O436" s="665"/>
      <c r="P436" s="665"/>
      <c r="Q436" s="665"/>
      <c r="R436" s="666"/>
      <c r="S436" s="667"/>
      <c r="T436" s="667"/>
      <c r="U436" s="667"/>
      <c r="V436" s="668"/>
      <c r="W436" s="33"/>
      <c r="X436" s="34"/>
      <c r="Y436" s="35"/>
      <c r="Z436" s="400" t="str">
        <f>IFERROR(VLOOKUP(Y436, 【参考】数式用!$A$2:$B$50, 2, FALSE), "")</f>
        <v/>
      </c>
    </row>
    <row r="437" spans="2:26" ht="34.5" customHeight="1" thickBot="1">
      <c r="B437" s="535">
        <f t="shared" si="6"/>
        <v>399</v>
      </c>
      <c r="C437" s="670"/>
      <c r="D437" s="671"/>
      <c r="E437" s="671"/>
      <c r="F437" s="671"/>
      <c r="G437" s="671"/>
      <c r="H437" s="671"/>
      <c r="I437" s="671"/>
      <c r="J437" s="671"/>
      <c r="K437" s="671"/>
      <c r="L437" s="672"/>
      <c r="M437" s="665"/>
      <c r="N437" s="665"/>
      <c r="O437" s="665"/>
      <c r="P437" s="665"/>
      <c r="Q437" s="665"/>
      <c r="R437" s="666"/>
      <c r="S437" s="667"/>
      <c r="T437" s="667"/>
      <c r="U437" s="667"/>
      <c r="V437" s="668"/>
      <c r="W437" s="33"/>
      <c r="X437" s="34"/>
      <c r="Y437" s="35"/>
      <c r="Z437" s="400" t="str">
        <f>IFERROR(VLOOKUP(Y437, 【参考】数式用!$A$2:$B$50, 2, FALSE), "")</f>
        <v/>
      </c>
    </row>
    <row r="438" spans="2:26" ht="34.5" customHeight="1" thickBot="1">
      <c r="B438" s="535">
        <f t="shared" si="6"/>
        <v>400</v>
      </c>
      <c r="C438" s="670"/>
      <c r="D438" s="671"/>
      <c r="E438" s="671"/>
      <c r="F438" s="671"/>
      <c r="G438" s="671"/>
      <c r="H438" s="671"/>
      <c r="I438" s="671"/>
      <c r="J438" s="671"/>
      <c r="K438" s="671"/>
      <c r="L438" s="672"/>
      <c r="M438" s="665"/>
      <c r="N438" s="665"/>
      <c r="O438" s="665"/>
      <c r="P438" s="665"/>
      <c r="Q438" s="665"/>
      <c r="R438" s="666"/>
      <c r="S438" s="667"/>
      <c r="T438" s="667"/>
      <c r="U438" s="667"/>
      <c r="V438" s="668"/>
      <c r="W438" s="33"/>
      <c r="X438" s="34"/>
      <c r="Y438" s="35"/>
      <c r="Z438" s="400" t="str">
        <f>IFERROR(VLOOKUP(Y438, 【参考】数式用!$A$2:$B$50, 2, FALSE), "")</f>
        <v/>
      </c>
    </row>
    <row r="439" spans="2:26" ht="34.5" customHeight="1" thickBot="1">
      <c r="B439" s="535">
        <f t="shared" si="6"/>
        <v>401</v>
      </c>
      <c r="C439" s="670"/>
      <c r="D439" s="671"/>
      <c r="E439" s="671"/>
      <c r="F439" s="671"/>
      <c r="G439" s="671"/>
      <c r="H439" s="671"/>
      <c r="I439" s="671"/>
      <c r="J439" s="671"/>
      <c r="K439" s="671"/>
      <c r="L439" s="672"/>
      <c r="M439" s="665"/>
      <c r="N439" s="665"/>
      <c r="O439" s="665"/>
      <c r="P439" s="665"/>
      <c r="Q439" s="665"/>
      <c r="R439" s="666"/>
      <c r="S439" s="667"/>
      <c r="T439" s="667"/>
      <c r="U439" s="667"/>
      <c r="V439" s="668"/>
      <c r="W439" s="33"/>
      <c r="X439" s="34"/>
      <c r="Y439" s="35"/>
      <c r="Z439" s="400" t="str">
        <f>IFERROR(VLOOKUP(Y439, 【参考】数式用!$A$2:$B$50, 2, FALSE), "")</f>
        <v/>
      </c>
    </row>
    <row r="440" spans="2:26" ht="34.5" customHeight="1" thickBot="1">
      <c r="B440" s="535">
        <f t="shared" si="6"/>
        <v>402</v>
      </c>
      <c r="C440" s="670"/>
      <c r="D440" s="671"/>
      <c r="E440" s="671"/>
      <c r="F440" s="671"/>
      <c r="G440" s="671"/>
      <c r="H440" s="671"/>
      <c r="I440" s="671"/>
      <c r="J440" s="671"/>
      <c r="K440" s="671"/>
      <c r="L440" s="672"/>
      <c r="M440" s="665"/>
      <c r="N440" s="665"/>
      <c r="O440" s="665"/>
      <c r="P440" s="665"/>
      <c r="Q440" s="665"/>
      <c r="R440" s="666"/>
      <c r="S440" s="667"/>
      <c r="T440" s="667"/>
      <c r="U440" s="667"/>
      <c r="V440" s="668"/>
      <c r="W440" s="33"/>
      <c r="X440" s="34"/>
      <c r="Y440" s="35"/>
      <c r="Z440" s="400" t="str">
        <f>IFERROR(VLOOKUP(Y440, 【参考】数式用!$A$2:$B$50, 2, FALSE), "")</f>
        <v/>
      </c>
    </row>
    <row r="441" spans="2:26" ht="34.5" customHeight="1" thickBot="1">
      <c r="B441" s="535">
        <f t="shared" si="6"/>
        <v>403</v>
      </c>
      <c r="C441" s="670"/>
      <c r="D441" s="671"/>
      <c r="E441" s="671"/>
      <c r="F441" s="671"/>
      <c r="G441" s="671"/>
      <c r="H441" s="671"/>
      <c r="I441" s="671"/>
      <c r="J441" s="671"/>
      <c r="K441" s="671"/>
      <c r="L441" s="672"/>
      <c r="M441" s="665"/>
      <c r="N441" s="665"/>
      <c r="O441" s="665"/>
      <c r="P441" s="665"/>
      <c r="Q441" s="665"/>
      <c r="R441" s="666"/>
      <c r="S441" s="667"/>
      <c r="T441" s="667"/>
      <c r="U441" s="667"/>
      <c r="V441" s="668"/>
      <c r="W441" s="33"/>
      <c r="X441" s="34"/>
      <c r="Y441" s="35"/>
      <c r="Z441" s="400" t="str">
        <f>IFERROR(VLOOKUP(Y441, 【参考】数式用!$A$2:$B$50, 2, FALSE), "")</f>
        <v/>
      </c>
    </row>
    <row r="442" spans="2:26" ht="34.5" customHeight="1" thickBot="1">
      <c r="B442" s="535">
        <f t="shared" si="6"/>
        <v>404</v>
      </c>
      <c r="C442" s="670"/>
      <c r="D442" s="671"/>
      <c r="E442" s="671"/>
      <c r="F442" s="671"/>
      <c r="G442" s="671"/>
      <c r="H442" s="671"/>
      <c r="I442" s="671"/>
      <c r="J442" s="671"/>
      <c r="K442" s="671"/>
      <c r="L442" s="672"/>
      <c r="M442" s="665"/>
      <c r="N442" s="665"/>
      <c r="O442" s="665"/>
      <c r="P442" s="665"/>
      <c r="Q442" s="665"/>
      <c r="R442" s="666"/>
      <c r="S442" s="667"/>
      <c r="T442" s="667"/>
      <c r="U442" s="667"/>
      <c r="V442" s="668"/>
      <c r="W442" s="33"/>
      <c r="X442" s="34"/>
      <c r="Y442" s="35"/>
      <c r="Z442" s="400" t="str">
        <f>IFERROR(VLOOKUP(Y442, 【参考】数式用!$A$2:$B$50, 2, FALSE), "")</f>
        <v/>
      </c>
    </row>
    <row r="443" spans="2:26" ht="34.5" customHeight="1" thickBot="1">
      <c r="B443" s="535">
        <f t="shared" si="6"/>
        <v>405</v>
      </c>
      <c r="C443" s="670"/>
      <c r="D443" s="671"/>
      <c r="E443" s="671"/>
      <c r="F443" s="671"/>
      <c r="G443" s="671"/>
      <c r="H443" s="671"/>
      <c r="I443" s="671"/>
      <c r="J443" s="671"/>
      <c r="K443" s="671"/>
      <c r="L443" s="672"/>
      <c r="M443" s="665"/>
      <c r="N443" s="665"/>
      <c r="O443" s="665"/>
      <c r="P443" s="665"/>
      <c r="Q443" s="665"/>
      <c r="R443" s="666"/>
      <c r="S443" s="667"/>
      <c r="T443" s="667"/>
      <c r="U443" s="667"/>
      <c r="V443" s="668"/>
      <c r="W443" s="33"/>
      <c r="X443" s="34"/>
      <c r="Y443" s="35"/>
      <c r="Z443" s="400" t="str">
        <f>IFERROR(VLOOKUP(Y443, 【参考】数式用!$A$2:$B$50, 2, FALSE), "")</f>
        <v/>
      </c>
    </row>
    <row r="444" spans="2:26" ht="34.5" customHeight="1" thickBot="1">
      <c r="B444" s="535">
        <f t="shared" si="6"/>
        <v>406</v>
      </c>
      <c r="C444" s="670"/>
      <c r="D444" s="671"/>
      <c r="E444" s="671"/>
      <c r="F444" s="671"/>
      <c r="G444" s="671"/>
      <c r="H444" s="671"/>
      <c r="I444" s="671"/>
      <c r="J444" s="671"/>
      <c r="K444" s="671"/>
      <c r="L444" s="672"/>
      <c r="M444" s="665"/>
      <c r="N444" s="665"/>
      <c r="O444" s="665"/>
      <c r="P444" s="665"/>
      <c r="Q444" s="665"/>
      <c r="R444" s="666"/>
      <c r="S444" s="667"/>
      <c r="T444" s="667"/>
      <c r="U444" s="667"/>
      <c r="V444" s="668"/>
      <c r="W444" s="33"/>
      <c r="X444" s="34"/>
      <c r="Y444" s="35"/>
      <c r="Z444" s="400" t="str">
        <f>IFERROR(VLOOKUP(Y444, 【参考】数式用!$A$2:$B$50, 2, FALSE), "")</f>
        <v/>
      </c>
    </row>
    <row r="445" spans="2:26" ht="34.5" customHeight="1" thickBot="1">
      <c r="B445" s="535">
        <f t="shared" si="6"/>
        <v>407</v>
      </c>
      <c r="C445" s="670"/>
      <c r="D445" s="671"/>
      <c r="E445" s="671"/>
      <c r="F445" s="671"/>
      <c r="G445" s="671"/>
      <c r="H445" s="671"/>
      <c r="I445" s="671"/>
      <c r="J445" s="671"/>
      <c r="K445" s="671"/>
      <c r="L445" s="672"/>
      <c r="M445" s="665"/>
      <c r="N445" s="665"/>
      <c r="O445" s="665"/>
      <c r="P445" s="665"/>
      <c r="Q445" s="665"/>
      <c r="R445" s="666"/>
      <c r="S445" s="667"/>
      <c r="T445" s="667"/>
      <c r="U445" s="667"/>
      <c r="V445" s="668"/>
      <c r="W445" s="33"/>
      <c r="X445" s="34"/>
      <c r="Y445" s="35"/>
      <c r="Z445" s="400" t="str">
        <f>IFERROR(VLOOKUP(Y445, 【参考】数式用!$A$2:$B$50, 2, FALSE), "")</f>
        <v/>
      </c>
    </row>
    <row r="446" spans="2:26" ht="34.5" customHeight="1" thickBot="1">
      <c r="B446" s="535">
        <f t="shared" si="6"/>
        <v>408</v>
      </c>
      <c r="C446" s="670"/>
      <c r="D446" s="671"/>
      <c r="E446" s="671"/>
      <c r="F446" s="671"/>
      <c r="G446" s="671"/>
      <c r="H446" s="671"/>
      <c r="I446" s="671"/>
      <c r="J446" s="671"/>
      <c r="K446" s="671"/>
      <c r="L446" s="672"/>
      <c r="M446" s="665"/>
      <c r="N446" s="665"/>
      <c r="O446" s="665"/>
      <c r="P446" s="665"/>
      <c r="Q446" s="665"/>
      <c r="R446" s="666"/>
      <c r="S446" s="667"/>
      <c r="T446" s="667"/>
      <c r="U446" s="667"/>
      <c r="V446" s="668"/>
      <c r="W446" s="33"/>
      <c r="X446" s="34"/>
      <c r="Y446" s="35"/>
      <c r="Z446" s="400" t="str">
        <f>IFERROR(VLOOKUP(Y446, 【参考】数式用!$A$2:$B$50, 2, FALSE), "")</f>
        <v/>
      </c>
    </row>
    <row r="447" spans="2:26" ht="34.5" customHeight="1" thickBot="1">
      <c r="B447" s="535">
        <f t="shared" si="6"/>
        <v>409</v>
      </c>
      <c r="C447" s="670"/>
      <c r="D447" s="671"/>
      <c r="E447" s="671"/>
      <c r="F447" s="671"/>
      <c r="G447" s="671"/>
      <c r="H447" s="671"/>
      <c r="I447" s="671"/>
      <c r="J447" s="671"/>
      <c r="K447" s="671"/>
      <c r="L447" s="672"/>
      <c r="M447" s="665"/>
      <c r="N447" s="665"/>
      <c r="O447" s="665"/>
      <c r="P447" s="665"/>
      <c r="Q447" s="665"/>
      <c r="R447" s="666"/>
      <c r="S447" s="667"/>
      <c r="T447" s="667"/>
      <c r="U447" s="667"/>
      <c r="V447" s="668"/>
      <c r="W447" s="33"/>
      <c r="X447" s="34"/>
      <c r="Y447" s="35"/>
      <c r="Z447" s="400" t="str">
        <f>IFERROR(VLOOKUP(Y447, 【参考】数式用!$A$2:$B$50, 2, FALSE), "")</f>
        <v/>
      </c>
    </row>
    <row r="448" spans="2:26" ht="34.5" customHeight="1" thickBot="1">
      <c r="B448" s="535">
        <f t="shared" si="6"/>
        <v>410</v>
      </c>
      <c r="C448" s="670"/>
      <c r="D448" s="671"/>
      <c r="E448" s="671"/>
      <c r="F448" s="671"/>
      <c r="G448" s="671"/>
      <c r="H448" s="671"/>
      <c r="I448" s="671"/>
      <c r="J448" s="671"/>
      <c r="K448" s="671"/>
      <c r="L448" s="672"/>
      <c r="M448" s="665"/>
      <c r="N448" s="665"/>
      <c r="O448" s="665"/>
      <c r="P448" s="665"/>
      <c r="Q448" s="665"/>
      <c r="R448" s="666"/>
      <c r="S448" s="667"/>
      <c r="T448" s="667"/>
      <c r="U448" s="667"/>
      <c r="V448" s="668"/>
      <c r="W448" s="33"/>
      <c r="X448" s="34"/>
      <c r="Y448" s="35"/>
      <c r="Z448" s="400" t="str">
        <f>IFERROR(VLOOKUP(Y448, 【参考】数式用!$A$2:$B$50, 2, FALSE), "")</f>
        <v/>
      </c>
    </row>
    <row r="449" spans="2:26" ht="34.5" customHeight="1" thickBot="1">
      <c r="B449" s="535">
        <f t="shared" si="6"/>
        <v>411</v>
      </c>
      <c r="C449" s="670"/>
      <c r="D449" s="671"/>
      <c r="E449" s="671"/>
      <c r="F449" s="671"/>
      <c r="G449" s="671"/>
      <c r="H449" s="671"/>
      <c r="I449" s="671"/>
      <c r="J449" s="671"/>
      <c r="K449" s="671"/>
      <c r="L449" s="672"/>
      <c r="M449" s="665"/>
      <c r="N449" s="665"/>
      <c r="O449" s="665"/>
      <c r="P449" s="665"/>
      <c r="Q449" s="665"/>
      <c r="R449" s="666"/>
      <c r="S449" s="667"/>
      <c r="T449" s="667"/>
      <c r="U449" s="667"/>
      <c r="V449" s="668"/>
      <c r="W449" s="33"/>
      <c r="X449" s="34"/>
      <c r="Y449" s="35"/>
      <c r="Z449" s="400" t="str">
        <f>IFERROR(VLOOKUP(Y449, 【参考】数式用!$A$2:$B$50, 2, FALSE), "")</f>
        <v/>
      </c>
    </row>
    <row r="450" spans="2:26" ht="34.5" customHeight="1" thickBot="1">
      <c r="B450" s="535">
        <f t="shared" si="6"/>
        <v>412</v>
      </c>
      <c r="C450" s="670"/>
      <c r="D450" s="671"/>
      <c r="E450" s="671"/>
      <c r="F450" s="671"/>
      <c r="G450" s="671"/>
      <c r="H450" s="671"/>
      <c r="I450" s="671"/>
      <c r="J450" s="671"/>
      <c r="K450" s="671"/>
      <c r="L450" s="672"/>
      <c r="M450" s="665"/>
      <c r="N450" s="665"/>
      <c r="O450" s="665"/>
      <c r="P450" s="665"/>
      <c r="Q450" s="665"/>
      <c r="R450" s="666"/>
      <c r="S450" s="667"/>
      <c r="T450" s="667"/>
      <c r="U450" s="667"/>
      <c r="V450" s="668"/>
      <c r="W450" s="33"/>
      <c r="X450" s="34"/>
      <c r="Y450" s="35"/>
      <c r="Z450" s="400" t="str">
        <f>IFERROR(VLOOKUP(Y450, 【参考】数式用!$A$2:$B$50, 2, FALSE), "")</f>
        <v/>
      </c>
    </row>
    <row r="451" spans="2:26" ht="34.5" customHeight="1" thickBot="1">
      <c r="B451" s="535">
        <f t="shared" si="6"/>
        <v>413</v>
      </c>
      <c r="C451" s="670"/>
      <c r="D451" s="671"/>
      <c r="E451" s="671"/>
      <c r="F451" s="671"/>
      <c r="G451" s="671"/>
      <c r="H451" s="671"/>
      <c r="I451" s="671"/>
      <c r="J451" s="671"/>
      <c r="K451" s="671"/>
      <c r="L451" s="672"/>
      <c r="M451" s="665"/>
      <c r="N451" s="665"/>
      <c r="O451" s="665"/>
      <c r="P451" s="665"/>
      <c r="Q451" s="665"/>
      <c r="R451" s="666"/>
      <c r="S451" s="667"/>
      <c r="T451" s="667"/>
      <c r="U451" s="667"/>
      <c r="V451" s="668"/>
      <c r="W451" s="33"/>
      <c r="X451" s="34"/>
      <c r="Y451" s="35"/>
      <c r="Z451" s="400" t="str">
        <f>IFERROR(VLOOKUP(Y451, 【参考】数式用!$A$2:$B$50, 2, FALSE), "")</f>
        <v/>
      </c>
    </row>
    <row r="452" spans="2:26" ht="34.5" customHeight="1" thickBot="1">
      <c r="B452" s="535">
        <f t="shared" si="6"/>
        <v>414</v>
      </c>
      <c r="C452" s="670"/>
      <c r="D452" s="671"/>
      <c r="E452" s="671"/>
      <c r="F452" s="671"/>
      <c r="G452" s="671"/>
      <c r="H452" s="671"/>
      <c r="I452" s="671"/>
      <c r="J452" s="671"/>
      <c r="K452" s="671"/>
      <c r="L452" s="672"/>
      <c r="M452" s="665"/>
      <c r="N452" s="665"/>
      <c r="O452" s="665"/>
      <c r="P452" s="665"/>
      <c r="Q452" s="665"/>
      <c r="R452" s="666"/>
      <c r="S452" s="667"/>
      <c r="T452" s="667"/>
      <c r="U452" s="667"/>
      <c r="V452" s="668"/>
      <c r="W452" s="33"/>
      <c r="X452" s="34"/>
      <c r="Y452" s="35"/>
      <c r="Z452" s="400" t="str">
        <f>IFERROR(VLOOKUP(Y452, 【参考】数式用!$A$2:$B$50, 2, FALSE), "")</f>
        <v/>
      </c>
    </row>
    <row r="453" spans="2:26" ht="34.5" customHeight="1" thickBot="1">
      <c r="B453" s="535">
        <f t="shared" si="6"/>
        <v>415</v>
      </c>
      <c r="C453" s="670"/>
      <c r="D453" s="671"/>
      <c r="E453" s="671"/>
      <c r="F453" s="671"/>
      <c r="G453" s="671"/>
      <c r="H453" s="671"/>
      <c r="I453" s="671"/>
      <c r="J453" s="671"/>
      <c r="K453" s="671"/>
      <c r="L453" s="672"/>
      <c r="M453" s="665"/>
      <c r="N453" s="665"/>
      <c r="O453" s="665"/>
      <c r="P453" s="665"/>
      <c r="Q453" s="665"/>
      <c r="R453" s="666"/>
      <c r="S453" s="667"/>
      <c r="T453" s="667"/>
      <c r="U453" s="667"/>
      <c r="V453" s="668"/>
      <c r="W453" s="33"/>
      <c r="X453" s="34"/>
      <c r="Y453" s="35"/>
      <c r="Z453" s="400" t="str">
        <f>IFERROR(VLOOKUP(Y453, 【参考】数式用!$A$2:$B$50, 2, FALSE), "")</f>
        <v/>
      </c>
    </row>
    <row r="454" spans="2:26" ht="34.5" customHeight="1" thickBot="1">
      <c r="B454" s="535">
        <f t="shared" si="6"/>
        <v>416</v>
      </c>
      <c r="C454" s="670"/>
      <c r="D454" s="671"/>
      <c r="E454" s="671"/>
      <c r="F454" s="671"/>
      <c r="G454" s="671"/>
      <c r="H454" s="671"/>
      <c r="I454" s="671"/>
      <c r="J454" s="671"/>
      <c r="K454" s="671"/>
      <c r="L454" s="672"/>
      <c r="M454" s="665"/>
      <c r="N454" s="665"/>
      <c r="O454" s="665"/>
      <c r="P454" s="665"/>
      <c r="Q454" s="665"/>
      <c r="R454" s="666"/>
      <c r="S454" s="667"/>
      <c r="T454" s="667"/>
      <c r="U454" s="667"/>
      <c r="V454" s="668"/>
      <c r="W454" s="33"/>
      <c r="X454" s="34"/>
      <c r="Y454" s="35"/>
      <c r="Z454" s="400" t="str">
        <f>IFERROR(VLOOKUP(Y454, 【参考】数式用!$A$2:$B$50, 2, FALSE), "")</f>
        <v/>
      </c>
    </row>
    <row r="455" spans="2:26" ht="34.5" customHeight="1" thickBot="1">
      <c r="B455" s="535">
        <f t="shared" si="6"/>
        <v>417</v>
      </c>
      <c r="C455" s="670"/>
      <c r="D455" s="671"/>
      <c r="E455" s="671"/>
      <c r="F455" s="671"/>
      <c r="G455" s="671"/>
      <c r="H455" s="671"/>
      <c r="I455" s="671"/>
      <c r="J455" s="671"/>
      <c r="K455" s="671"/>
      <c r="L455" s="672"/>
      <c r="M455" s="665"/>
      <c r="N455" s="665"/>
      <c r="O455" s="665"/>
      <c r="P455" s="665"/>
      <c r="Q455" s="665"/>
      <c r="R455" s="666"/>
      <c r="S455" s="667"/>
      <c r="T455" s="667"/>
      <c r="U455" s="667"/>
      <c r="V455" s="668"/>
      <c r="W455" s="33"/>
      <c r="X455" s="34"/>
      <c r="Y455" s="35"/>
      <c r="Z455" s="400" t="str">
        <f>IFERROR(VLOOKUP(Y455, 【参考】数式用!$A$2:$B$50, 2, FALSE), "")</f>
        <v/>
      </c>
    </row>
    <row r="456" spans="2:26" ht="34.5" customHeight="1" thickBot="1">
      <c r="B456" s="535">
        <f t="shared" si="6"/>
        <v>418</v>
      </c>
      <c r="C456" s="670"/>
      <c r="D456" s="671"/>
      <c r="E456" s="671"/>
      <c r="F456" s="671"/>
      <c r="G456" s="671"/>
      <c r="H456" s="671"/>
      <c r="I456" s="671"/>
      <c r="J456" s="671"/>
      <c r="K456" s="671"/>
      <c r="L456" s="672"/>
      <c r="M456" s="665"/>
      <c r="N456" s="665"/>
      <c r="O456" s="665"/>
      <c r="P456" s="665"/>
      <c r="Q456" s="665"/>
      <c r="R456" s="666"/>
      <c r="S456" s="667"/>
      <c r="T456" s="667"/>
      <c r="U456" s="667"/>
      <c r="V456" s="668"/>
      <c r="W456" s="33"/>
      <c r="X456" s="34"/>
      <c r="Y456" s="35"/>
      <c r="Z456" s="400" t="str">
        <f>IFERROR(VLOOKUP(Y456, 【参考】数式用!$A$2:$B$50, 2, FALSE), "")</f>
        <v/>
      </c>
    </row>
    <row r="457" spans="2:26" ht="34.5" customHeight="1" thickBot="1">
      <c r="B457" s="535">
        <f t="shared" si="6"/>
        <v>419</v>
      </c>
      <c r="C457" s="670"/>
      <c r="D457" s="671"/>
      <c r="E457" s="671"/>
      <c r="F457" s="671"/>
      <c r="G457" s="671"/>
      <c r="H457" s="671"/>
      <c r="I457" s="671"/>
      <c r="J457" s="671"/>
      <c r="K457" s="671"/>
      <c r="L457" s="672"/>
      <c r="M457" s="665"/>
      <c r="N457" s="665"/>
      <c r="O457" s="665"/>
      <c r="P457" s="665"/>
      <c r="Q457" s="665"/>
      <c r="R457" s="666"/>
      <c r="S457" s="667"/>
      <c r="T457" s="667"/>
      <c r="U457" s="667"/>
      <c r="V457" s="668"/>
      <c r="W457" s="33"/>
      <c r="X457" s="34"/>
      <c r="Y457" s="35"/>
      <c r="Z457" s="400" t="str">
        <f>IFERROR(VLOOKUP(Y457, 【参考】数式用!$A$2:$B$50, 2, FALSE), "")</f>
        <v/>
      </c>
    </row>
    <row r="458" spans="2:26" ht="34.5" customHeight="1" thickBot="1">
      <c r="B458" s="535">
        <f t="shared" si="6"/>
        <v>420</v>
      </c>
      <c r="C458" s="670"/>
      <c r="D458" s="671"/>
      <c r="E458" s="671"/>
      <c r="F458" s="671"/>
      <c r="G458" s="671"/>
      <c r="H458" s="671"/>
      <c r="I458" s="671"/>
      <c r="J458" s="671"/>
      <c r="K458" s="671"/>
      <c r="L458" s="672"/>
      <c r="M458" s="665"/>
      <c r="N458" s="665"/>
      <c r="O458" s="665"/>
      <c r="P458" s="665"/>
      <c r="Q458" s="665"/>
      <c r="R458" s="666"/>
      <c r="S458" s="667"/>
      <c r="T458" s="667"/>
      <c r="U458" s="667"/>
      <c r="V458" s="668"/>
      <c r="W458" s="33"/>
      <c r="X458" s="34"/>
      <c r="Y458" s="35"/>
      <c r="Z458" s="400" t="str">
        <f>IFERROR(VLOOKUP(Y458, 【参考】数式用!$A$2:$B$50, 2, FALSE), "")</f>
        <v/>
      </c>
    </row>
    <row r="459" spans="2:26" ht="34.5" customHeight="1" thickBot="1">
      <c r="B459" s="535">
        <f t="shared" si="6"/>
        <v>421</v>
      </c>
      <c r="C459" s="670"/>
      <c r="D459" s="671"/>
      <c r="E459" s="671"/>
      <c r="F459" s="671"/>
      <c r="G459" s="671"/>
      <c r="H459" s="671"/>
      <c r="I459" s="671"/>
      <c r="J459" s="671"/>
      <c r="K459" s="671"/>
      <c r="L459" s="672"/>
      <c r="M459" s="665"/>
      <c r="N459" s="665"/>
      <c r="O459" s="665"/>
      <c r="P459" s="665"/>
      <c r="Q459" s="665"/>
      <c r="R459" s="666"/>
      <c r="S459" s="667"/>
      <c r="T459" s="667"/>
      <c r="U459" s="667"/>
      <c r="V459" s="668"/>
      <c r="W459" s="33"/>
      <c r="X459" s="34"/>
      <c r="Y459" s="35"/>
      <c r="Z459" s="400" t="str">
        <f>IFERROR(VLOOKUP(Y459, 【参考】数式用!$A$2:$B$50, 2, FALSE), "")</f>
        <v/>
      </c>
    </row>
    <row r="460" spans="2:26" ht="34.5" customHeight="1" thickBot="1">
      <c r="B460" s="535">
        <f t="shared" si="6"/>
        <v>422</v>
      </c>
      <c r="C460" s="670"/>
      <c r="D460" s="671"/>
      <c r="E460" s="671"/>
      <c r="F460" s="671"/>
      <c r="G460" s="671"/>
      <c r="H460" s="671"/>
      <c r="I460" s="671"/>
      <c r="J460" s="671"/>
      <c r="K460" s="671"/>
      <c r="L460" s="672"/>
      <c r="M460" s="665"/>
      <c r="N460" s="665"/>
      <c r="O460" s="665"/>
      <c r="P460" s="665"/>
      <c r="Q460" s="665"/>
      <c r="R460" s="666"/>
      <c r="S460" s="667"/>
      <c r="T460" s="667"/>
      <c r="U460" s="667"/>
      <c r="V460" s="668"/>
      <c r="W460" s="33"/>
      <c r="X460" s="34"/>
      <c r="Y460" s="35"/>
      <c r="Z460" s="400" t="str">
        <f>IFERROR(VLOOKUP(Y460, 【参考】数式用!$A$2:$B$50, 2, FALSE), "")</f>
        <v/>
      </c>
    </row>
    <row r="461" spans="2:26" ht="34.5" customHeight="1" thickBot="1">
      <c r="B461" s="535">
        <f t="shared" si="6"/>
        <v>423</v>
      </c>
      <c r="C461" s="670"/>
      <c r="D461" s="671"/>
      <c r="E461" s="671"/>
      <c r="F461" s="671"/>
      <c r="G461" s="671"/>
      <c r="H461" s="671"/>
      <c r="I461" s="671"/>
      <c r="J461" s="671"/>
      <c r="K461" s="671"/>
      <c r="L461" s="672"/>
      <c r="M461" s="665"/>
      <c r="N461" s="665"/>
      <c r="O461" s="665"/>
      <c r="P461" s="665"/>
      <c r="Q461" s="665"/>
      <c r="R461" s="666"/>
      <c r="S461" s="667"/>
      <c r="T461" s="667"/>
      <c r="U461" s="667"/>
      <c r="V461" s="668"/>
      <c r="W461" s="33"/>
      <c r="X461" s="34"/>
      <c r="Y461" s="35"/>
      <c r="Z461" s="400" t="str">
        <f>IFERROR(VLOOKUP(Y461, 【参考】数式用!$A$2:$B$50, 2, FALSE), "")</f>
        <v/>
      </c>
    </row>
    <row r="462" spans="2:26" ht="34.5" customHeight="1" thickBot="1">
      <c r="B462" s="535">
        <f t="shared" si="6"/>
        <v>424</v>
      </c>
      <c r="C462" s="670"/>
      <c r="D462" s="671"/>
      <c r="E462" s="671"/>
      <c r="F462" s="671"/>
      <c r="G462" s="671"/>
      <c r="H462" s="671"/>
      <c r="I462" s="671"/>
      <c r="J462" s="671"/>
      <c r="K462" s="671"/>
      <c r="L462" s="672"/>
      <c r="M462" s="665"/>
      <c r="N462" s="665"/>
      <c r="O462" s="665"/>
      <c r="P462" s="665"/>
      <c r="Q462" s="665"/>
      <c r="R462" s="666"/>
      <c r="S462" s="667"/>
      <c r="T462" s="667"/>
      <c r="U462" s="667"/>
      <c r="V462" s="668"/>
      <c r="W462" s="33"/>
      <c r="X462" s="34"/>
      <c r="Y462" s="35"/>
      <c r="Z462" s="400" t="str">
        <f>IFERROR(VLOOKUP(Y462, 【参考】数式用!$A$2:$B$50, 2, FALSE), "")</f>
        <v/>
      </c>
    </row>
    <row r="463" spans="2:26" ht="34.5" customHeight="1" thickBot="1">
      <c r="B463" s="535">
        <f t="shared" si="6"/>
        <v>425</v>
      </c>
      <c r="C463" s="670"/>
      <c r="D463" s="671"/>
      <c r="E463" s="671"/>
      <c r="F463" s="671"/>
      <c r="G463" s="671"/>
      <c r="H463" s="671"/>
      <c r="I463" s="671"/>
      <c r="J463" s="671"/>
      <c r="K463" s="671"/>
      <c r="L463" s="672"/>
      <c r="M463" s="665"/>
      <c r="N463" s="665"/>
      <c r="O463" s="665"/>
      <c r="P463" s="665"/>
      <c r="Q463" s="665"/>
      <c r="R463" s="666"/>
      <c r="S463" s="667"/>
      <c r="T463" s="667"/>
      <c r="U463" s="667"/>
      <c r="V463" s="668"/>
      <c r="W463" s="33"/>
      <c r="X463" s="34"/>
      <c r="Y463" s="35"/>
      <c r="Z463" s="400" t="str">
        <f>IFERROR(VLOOKUP(Y463, 【参考】数式用!$A$2:$B$50, 2, FALSE), "")</f>
        <v/>
      </c>
    </row>
    <row r="464" spans="2:26" ht="34.5" customHeight="1" thickBot="1">
      <c r="B464" s="535">
        <f t="shared" si="6"/>
        <v>426</v>
      </c>
      <c r="C464" s="670"/>
      <c r="D464" s="671"/>
      <c r="E464" s="671"/>
      <c r="F464" s="671"/>
      <c r="G464" s="671"/>
      <c r="H464" s="671"/>
      <c r="I464" s="671"/>
      <c r="J464" s="671"/>
      <c r="K464" s="671"/>
      <c r="L464" s="672"/>
      <c r="M464" s="665"/>
      <c r="N464" s="665"/>
      <c r="O464" s="665"/>
      <c r="P464" s="665"/>
      <c r="Q464" s="665"/>
      <c r="R464" s="666"/>
      <c r="S464" s="667"/>
      <c r="T464" s="667"/>
      <c r="U464" s="667"/>
      <c r="V464" s="668"/>
      <c r="W464" s="33"/>
      <c r="X464" s="34"/>
      <c r="Y464" s="35"/>
      <c r="Z464" s="400" t="str">
        <f>IFERROR(VLOOKUP(Y464, 【参考】数式用!$A$2:$B$50, 2, FALSE), "")</f>
        <v/>
      </c>
    </row>
    <row r="465" spans="2:26" ht="34.5" customHeight="1" thickBot="1">
      <c r="B465" s="535">
        <f t="shared" si="6"/>
        <v>427</v>
      </c>
      <c r="C465" s="670"/>
      <c r="D465" s="671"/>
      <c r="E465" s="671"/>
      <c r="F465" s="671"/>
      <c r="G465" s="671"/>
      <c r="H465" s="671"/>
      <c r="I465" s="671"/>
      <c r="J465" s="671"/>
      <c r="K465" s="671"/>
      <c r="L465" s="672"/>
      <c r="M465" s="665"/>
      <c r="N465" s="665"/>
      <c r="O465" s="665"/>
      <c r="P465" s="665"/>
      <c r="Q465" s="665"/>
      <c r="R465" s="666"/>
      <c r="S465" s="667"/>
      <c r="T465" s="667"/>
      <c r="U465" s="667"/>
      <c r="V465" s="668"/>
      <c r="W465" s="33"/>
      <c r="X465" s="34"/>
      <c r="Y465" s="35"/>
      <c r="Z465" s="400" t="str">
        <f>IFERROR(VLOOKUP(Y465, 【参考】数式用!$A$2:$B$50, 2, FALSE), "")</f>
        <v/>
      </c>
    </row>
    <row r="466" spans="2:26" ht="34.5" customHeight="1" thickBot="1">
      <c r="B466" s="535">
        <f t="shared" si="6"/>
        <v>428</v>
      </c>
      <c r="C466" s="670"/>
      <c r="D466" s="671"/>
      <c r="E466" s="671"/>
      <c r="F466" s="671"/>
      <c r="G466" s="671"/>
      <c r="H466" s="671"/>
      <c r="I466" s="671"/>
      <c r="J466" s="671"/>
      <c r="K466" s="671"/>
      <c r="L466" s="672"/>
      <c r="M466" s="665"/>
      <c r="N466" s="665"/>
      <c r="O466" s="665"/>
      <c r="P466" s="665"/>
      <c r="Q466" s="665"/>
      <c r="R466" s="666"/>
      <c r="S466" s="667"/>
      <c r="T466" s="667"/>
      <c r="U466" s="667"/>
      <c r="V466" s="668"/>
      <c r="W466" s="33"/>
      <c r="X466" s="34"/>
      <c r="Y466" s="35"/>
      <c r="Z466" s="400" t="str">
        <f>IFERROR(VLOOKUP(Y466, 【参考】数式用!$A$2:$B$50, 2, FALSE), "")</f>
        <v/>
      </c>
    </row>
    <row r="467" spans="2:26" ht="34.5" customHeight="1" thickBot="1">
      <c r="B467" s="535">
        <f t="shared" si="6"/>
        <v>429</v>
      </c>
      <c r="C467" s="670"/>
      <c r="D467" s="671"/>
      <c r="E467" s="671"/>
      <c r="F467" s="671"/>
      <c r="G467" s="671"/>
      <c r="H467" s="671"/>
      <c r="I467" s="671"/>
      <c r="J467" s="671"/>
      <c r="K467" s="671"/>
      <c r="L467" s="672"/>
      <c r="M467" s="665"/>
      <c r="N467" s="665"/>
      <c r="O467" s="665"/>
      <c r="P467" s="665"/>
      <c r="Q467" s="665"/>
      <c r="R467" s="666"/>
      <c r="S467" s="667"/>
      <c r="T467" s="667"/>
      <c r="U467" s="667"/>
      <c r="V467" s="668"/>
      <c r="W467" s="33"/>
      <c r="X467" s="34"/>
      <c r="Y467" s="35"/>
      <c r="Z467" s="400" t="str">
        <f>IFERROR(VLOOKUP(Y467, 【参考】数式用!$A$2:$B$50, 2, FALSE), "")</f>
        <v/>
      </c>
    </row>
    <row r="468" spans="2:26" ht="34.5" customHeight="1" thickBot="1">
      <c r="B468" s="535">
        <f t="shared" si="6"/>
        <v>430</v>
      </c>
      <c r="C468" s="670"/>
      <c r="D468" s="671"/>
      <c r="E468" s="671"/>
      <c r="F468" s="671"/>
      <c r="G468" s="671"/>
      <c r="H468" s="671"/>
      <c r="I468" s="671"/>
      <c r="J468" s="671"/>
      <c r="K468" s="671"/>
      <c r="L468" s="672"/>
      <c r="M468" s="665"/>
      <c r="N468" s="665"/>
      <c r="O468" s="665"/>
      <c r="P468" s="665"/>
      <c r="Q468" s="665"/>
      <c r="R468" s="666"/>
      <c r="S468" s="667"/>
      <c r="T468" s="667"/>
      <c r="U468" s="667"/>
      <c r="V468" s="668"/>
      <c r="W468" s="33"/>
      <c r="X468" s="34"/>
      <c r="Y468" s="35"/>
      <c r="Z468" s="400" t="str">
        <f>IFERROR(VLOOKUP(Y468, 【参考】数式用!$A$2:$B$50, 2, FALSE), "")</f>
        <v/>
      </c>
    </row>
    <row r="469" spans="2:26" ht="34.5" customHeight="1" thickBot="1">
      <c r="B469" s="535">
        <f t="shared" si="6"/>
        <v>431</v>
      </c>
      <c r="C469" s="670"/>
      <c r="D469" s="671"/>
      <c r="E469" s="671"/>
      <c r="F469" s="671"/>
      <c r="G469" s="671"/>
      <c r="H469" s="671"/>
      <c r="I469" s="671"/>
      <c r="J469" s="671"/>
      <c r="K469" s="671"/>
      <c r="L469" s="672"/>
      <c r="M469" s="665"/>
      <c r="N469" s="665"/>
      <c r="O469" s="665"/>
      <c r="P469" s="665"/>
      <c r="Q469" s="665"/>
      <c r="R469" s="666"/>
      <c r="S469" s="667"/>
      <c r="T469" s="667"/>
      <c r="U469" s="667"/>
      <c r="V469" s="668"/>
      <c r="W469" s="33"/>
      <c r="X469" s="34"/>
      <c r="Y469" s="35"/>
      <c r="Z469" s="400" t="str">
        <f>IFERROR(VLOOKUP(Y469, 【参考】数式用!$A$2:$B$50, 2, FALSE), "")</f>
        <v/>
      </c>
    </row>
    <row r="470" spans="2:26" ht="34.5" customHeight="1" thickBot="1">
      <c r="B470" s="535">
        <f t="shared" si="6"/>
        <v>432</v>
      </c>
      <c r="C470" s="670"/>
      <c r="D470" s="671"/>
      <c r="E470" s="671"/>
      <c r="F470" s="671"/>
      <c r="G470" s="671"/>
      <c r="H470" s="671"/>
      <c r="I470" s="671"/>
      <c r="J470" s="671"/>
      <c r="K470" s="671"/>
      <c r="L470" s="672"/>
      <c r="M470" s="665"/>
      <c r="N470" s="665"/>
      <c r="O470" s="665"/>
      <c r="P470" s="665"/>
      <c r="Q470" s="665"/>
      <c r="R470" s="666"/>
      <c r="S470" s="667"/>
      <c r="T470" s="667"/>
      <c r="U470" s="667"/>
      <c r="V470" s="668"/>
      <c r="W470" s="33"/>
      <c r="X470" s="34"/>
      <c r="Y470" s="35"/>
      <c r="Z470" s="400" t="str">
        <f>IFERROR(VLOOKUP(Y470, 【参考】数式用!$A$2:$B$50, 2, FALSE), "")</f>
        <v/>
      </c>
    </row>
    <row r="471" spans="2:26" ht="34.5" customHeight="1" thickBot="1">
      <c r="B471" s="535">
        <f t="shared" si="6"/>
        <v>433</v>
      </c>
      <c r="C471" s="670"/>
      <c r="D471" s="671"/>
      <c r="E471" s="671"/>
      <c r="F471" s="671"/>
      <c r="G471" s="671"/>
      <c r="H471" s="671"/>
      <c r="I471" s="671"/>
      <c r="J471" s="671"/>
      <c r="K471" s="671"/>
      <c r="L471" s="672"/>
      <c r="M471" s="665"/>
      <c r="N471" s="665"/>
      <c r="O471" s="665"/>
      <c r="P471" s="665"/>
      <c r="Q471" s="665"/>
      <c r="R471" s="666"/>
      <c r="S471" s="667"/>
      <c r="T471" s="667"/>
      <c r="U471" s="667"/>
      <c r="V471" s="668"/>
      <c r="W471" s="33"/>
      <c r="X471" s="34"/>
      <c r="Y471" s="35"/>
      <c r="Z471" s="400" t="str">
        <f>IFERROR(VLOOKUP(Y471, 【参考】数式用!$A$2:$B$50, 2, FALSE), "")</f>
        <v/>
      </c>
    </row>
    <row r="472" spans="2:26" ht="34.5" customHeight="1" thickBot="1">
      <c r="B472" s="535">
        <f t="shared" si="6"/>
        <v>434</v>
      </c>
      <c r="C472" s="670"/>
      <c r="D472" s="671"/>
      <c r="E472" s="671"/>
      <c r="F472" s="671"/>
      <c r="G472" s="671"/>
      <c r="H472" s="671"/>
      <c r="I472" s="671"/>
      <c r="J472" s="671"/>
      <c r="K472" s="671"/>
      <c r="L472" s="672"/>
      <c r="M472" s="665"/>
      <c r="N472" s="665"/>
      <c r="O472" s="665"/>
      <c r="P472" s="665"/>
      <c r="Q472" s="665"/>
      <c r="R472" s="666"/>
      <c r="S472" s="667"/>
      <c r="T472" s="667"/>
      <c r="U472" s="667"/>
      <c r="V472" s="668"/>
      <c r="W472" s="33"/>
      <c r="X472" s="34"/>
      <c r="Y472" s="35"/>
      <c r="Z472" s="400" t="str">
        <f>IFERROR(VLOOKUP(Y472, 【参考】数式用!$A$2:$B$50, 2, FALSE), "")</f>
        <v/>
      </c>
    </row>
    <row r="473" spans="2:26" ht="34.5" customHeight="1" thickBot="1">
      <c r="B473" s="535">
        <f t="shared" si="6"/>
        <v>435</v>
      </c>
      <c r="C473" s="670"/>
      <c r="D473" s="671"/>
      <c r="E473" s="671"/>
      <c r="F473" s="671"/>
      <c r="G473" s="671"/>
      <c r="H473" s="671"/>
      <c r="I473" s="671"/>
      <c r="J473" s="671"/>
      <c r="K473" s="671"/>
      <c r="L473" s="672"/>
      <c r="M473" s="665"/>
      <c r="N473" s="665"/>
      <c r="O473" s="665"/>
      <c r="P473" s="665"/>
      <c r="Q473" s="665"/>
      <c r="R473" s="666"/>
      <c r="S473" s="667"/>
      <c r="T473" s="667"/>
      <c r="U473" s="667"/>
      <c r="V473" s="668"/>
      <c r="W473" s="33"/>
      <c r="X473" s="34"/>
      <c r="Y473" s="35"/>
      <c r="Z473" s="400" t="str">
        <f>IFERROR(VLOOKUP(Y473, 【参考】数式用!$A$2:$B$50, 2, FALSE), "")</f>
        <v/>
      </c>
    </row>
    <row r="474" spans="2:26" ht="34.5" customHeight="1" thickBot="1">
      <c r="B474" s="535">
        <f t="shared" si="6"/>
        <v>436</v>
      </c>
      <c r="C474" s="670"/>
      <c r="D474" s="671"/>
      <c r="E474" s="671"/>
      <c r="F474" s="671"/>
      <c r="G474" s="671"/>
      <c r="H474" s="671"/>
      <c r="I474" s="671"/>
      <c r="J474" s="671"/>
      <c r="K474" s="671"/>
      <c r="L474" s="672"/>
      <c r="M474" s="665"/>
      <c r="N474" s="665"/>
      <c r="O474" s="665"/>
      <c r="P474" s="665"/>
      <c r="Q474" s="665"/>
      <c r="R474" s="666"/>
      <c r="S474" s="667"/>
      <c r="T474" s="667"/>
      <c r="U474" s="667"/>
      <c r="V474" s="668"/>
      <c r="W474" s="33"/>
      <c r="X474" s="34"/>
      <c r="Y474" s="35"/>
      <c r="Z474" s="400" t="str">
        <f>IFERROR(VLOOKUP(Y474, 【参考】数式用!$A$2:$B$50, 2, FALSE), "")</f>
        <v/>
      </c>
    </row>
    <row r="475" spans="2:26" ht="34.5" customHeight="1" thickBot="1">
      <c r="B475" s="535">
        <f t="shared" si="6"/>
        <v>437</v>
      </c>
      <c r="C475" s="670"/>
      <c r="D475" s="671"/>
      <c r="E475" s="671"/>
      <c r="F475" s="671"/>
      <c r="G475" s="671"/>
      <c r="H475" s="671"/>
      <c r="I475" s="671"/>
      <c r="J475" s="671"/>
      <c r="K475" s="671"/>
      <c r="L475" s="672"/>
      <c r="M475" s="665"/>
      <c r="N475" s="665"/>
      <c r="O475" s="665"/>
      <c r="P475" s="665"/>
      <c r="Q475" s="665"/>
      <c r="R475" s="666"/>
      <c r="S475" s="667"/>
      <c r="T475" s="667"/>
      <c r="U475" s="667"/>
      <c r="V475" s="668"/>
      <c r="W475" s="33"/>
      <c r="X475" s="34"/>
      <c r="Y475" s="35"/>
      <c r="Z475" s="400" t="str">
        <f>IFERROR(VLOOKUP(Y475, 【参考】数式用!$A$2:$B$50, 2, FALSE), "")</f>
        <v/>
      </c>
    </row>
    <row r="476" spans="2:26" ht="34.5" customHeight="1" thickBot="1">
      <c r="B476" s="535">
        <f t="shared" si="6"/>
        <v>438</v>
      </c>
      <c r="C476" s="670"/>
      <c r="D476" s="671"/>
      <c r="E476" s="671"/>
      <c r="F476" s="671"/>
      <c r="G476" s="671"/>
      <c r="H476" s="671"/>
      <c r="I476" s="671"/>
      <c r="J476" s="671"/>
      <c r="K476" s="671"/>
      <c r="L476" s="672"/>
      <c r="M476" s="665"/>
      <c r="N476" s="665"/>
      <c r="O476" s="665"/>
      <c r="P476" s="665"/>
      <c r="Q476" s="665"/>
      <c r="R476" s="666"/>
      <c r="S476" s="667"/>
      <c r="T476" s="667"/>
      <c r="U476" s="667"/>
      <c r="V476" s="668"/>
      <c r="W476" s="33"/>
      <c r="X476" s="34"/>
      <c r="Y476" s="35"/>
      <c r="Z476" s="400" t="str">
        <f>IFERROR(VLOOKUP(Y476, 【参考】数式用!$A$2:$B$50, 2, FALSE), "")</f>
        <v/>
      </c>
    </row>
    <row r="477" spans="2:26" ht="34.5" customHeight="1" thickBot="1">
      <c r="B477" s="535">
        <f t="shared" si="6"/>
        <v>439</v>
      </c>
      <c r="C477" s="670"/>
      <c r="D477" s="671"/>
      <c r="E477" s="671"/>
      <c r="F477" s="671"/>
      <c r="G477" s="671"/>
      <c r="H477" s="671"/>
      <c r="I477" s="671"/>
      <c r="J477" s="671"/>
      <c r="K477" s="671"/>
      <c r="L477" s="672"/>
      <c r="M477" s="665"/>
      <c r="N477" s="665"/>
      <c r="O477" s="665"/>
      <c r="P477" s="665"/>
      <c r="Q477" s="665"/>
      <c r="R477" s="666"/>
      <c r="S477" s="667"/>
      <c r="T477" s="667"/>
      <c r="U477" s="667"/>
      <c r="V477" s="668"/>
      <c r="W477" s="33"/>
      <c r="X477" s="34"/>
      <c r="Y477" s="35"/>
      <c r="Z477" s="400" t="str">
        <f>IFERROR(VLOOKUP(Y477, 【参考】数式用!$A$2:$B$50, 2, FALSE), "")</f>
        <v/>
      </c>
    </row>
    <row r="478" spans="2:26" ht="34.5" customHeight="1" thickBot="1">
      <c r="B478" s="535">
        <f t="shared" si="6"/>
        <v>440</v>
      </c>
      <c r="C478" s="670"/>
      <c r="D478" s="671"/>
      <c r="E478" s="671"/>
      <c r="F478" s="671"/>
      <c r="G478" s="671"/>
      <c r="H478" s="671"/>
      <c r="I478" s="671"/>
      <c r="J478" s="671"/>
      <c r="K478" s="671"/>
      <c r="L478" s="672"/>
      <c r="M478" s="665"/>
      <c r="N478" s="665"/>
      <c r="O478" s="665"/>
      <c r="P478" s="665"/>
      <c r="Q478" s="665"/>
      <c r="R478" s="666"/>
      <c r="S478" s="667"/>
      <c r="T478" s="667"/>
      <c r="U478" s="667"/>
      <c r="V478" s="668"/>
      <c r="W478" s="33"/>
      <c r="X478" s="34"/>
      <c r="Y478" s="35"/>
      <c r="Z478" s="400" t="str">
        <f>IFERROR(VLOOKUP(Y478, 【参考】数式用!$A$2:$B$50, 2, FALSE), "")</f>
        <v/>
      </c>
    </row>
    <row r="479" spans="2:26" ht="34.5" customHeight="1" thickBot="1">
      <c r="B479" s="535">
        <f t="shared" si="6"/>
        <v>441</v>
      </c>
      <c r="C479" s="670"/>
      <c r="D479" s="671"/>
      <c r="E479" s="671"/>
      <c r="F479" s="671"/>
      <c r="G479" s="671"/>
      <c r="H479" s="671"/>
      <c r="I479" s="671"/>
      <c r="J479" s="671"/>
      <c r="K479" s="671"/>
      <c r="L479" s="672"/>
      <c r="M479" s="665"/>
      <c r="N479" s="665"/>
      <c r="O479" s="665"/>
      <c r="P479" s="665"/>
      <c r="Q479" s="665"/>
      <c r="R479" s="666"/>
      <c r="S479" s="667"/>
      <c r="T479" s="667"/>
      <c r="U479" s="667"/>
      <c r="V479" s="668"/>
      <c r="W479" s="33"/>
      <c r="X479" s="34"/>
      <c r="Y479" s="35"/>
      <c r="Z479" s="400" t="str">
        <f>IFERROR(VLOOKUP(Y479, 【参考】数式用!$A$2:$B$50, 2, FALSE), "")</f>
        <v/>
      </c>
    </row>
    <row r="480" spans="2:26" ht="34.5" customHeight="1" thickBot="1">
      <c r="B480" s="535">
        <f t="shared" si="6"/>
        <v>442</v>
      </c>
      <c r="C480" s="670"/>
      <c r="D480" s="671"/>
      <c r="E480" s="671"/>
      <c r="F480" s="671"/>
      <c r="G480" s="671"/>
      <c r="H480" s="671"/>
      <c r="I480" s="671"/>
      <c r="J480" s="671"/>
      <c r="K480" s="671"/>
      <c r="L480" s="672"/>
      <c r="M480" s="665"/>
      <c r="N480" s="665"/>
      <c r="O480" s="665"/>
      <c r="P480" s="665"/>
      <c r="Q480" s="665"/>
      <c r="R480" s="666"/>
      <c r="S480" s="667"/>
      <c r="T480" s="667"/>
      <c r="U480" s="667"/>
      <c r="V480" s="668"/>
      <c r="W480" s="33"/>
      <c r="X480" s="34"/>
      <c r="Y480" s="35"/>
      <c r="Z480" s="400" t="str">
        <f>IFERROR(VLOOKUP(Y480, 【参考】数式用!$A$2:$B$50, 2, FALSE), "")</f>
        <v/>
      </c>
    </row>
    <row r="481" spans="2:26" ht="34.5" customHeight="1" thickBot="1">
      <c r="B481" s="535">
        <f t="shared" si="6"/>
        <v>443</v>
      </c>
      <c r="C481" s="670"/>
      <c r="D481" s="671"/>
      <c r="E481" s="671"/>
      <c r="F481" s="671"/>
      <c r="G481" s="671"/>
      <c r="H481" s="671"/>
      <c r="I481" s="671"/>
      <c r="J481" s="671"/>
      <c r="K481" s="671"/>
      <c r="L481" s="672"/>
      <c r="M481" s="665"/>
      <c r="N481" s="665"/>
      <c r="O481" s="665"/>
      <c r="P481" s="665"/>
      <c r="Q481" s="665"/>
      <c r="R481" s="666"/>
      <c r="S481" s="667"/>
      <c r="T481" s="667"/>
      <c r="U481" s="667"/>
      <c r="V481" s="668"/>
      <c r="W481" s="33"/>
      <c r="X481" s="34"/>
      <c r="Y481" s="35"/>
      <c r="Z481" s="400" t="str">
        <f>IFERROR(VLOOKUP(Y481, 【参考】数式用!$A$2:$B$50, 2, FALSE), "")</f>
        <v/>
      </c>
    </row>
    <row r="482" spans="2:26" ht="34.5" customHeight="1" thickBot="1">
      <c r="B482" s="535">
        <f t="shared" si="6"/>
        <v>444</v>
      </c>
      <c r="C482" s="670"/>
      <c r="D482" s="671"/>
      <c r="E482" s="671"/>
      <c r="F482" s="671"/>
      <c r="G482" s="671"/>
      <c r="H482" s="671"/>
      <c r="I482" s="671"/>
      <c r="J482" s="671"/>
      <c r="K482" s="671"/>
      <c r="L482" s="672"/>
      <c r="M482" s="665"/>
      <c r="N482" s="665"/>
      <c r="O482" s="665"/>
      <c r="P482" s="665"/>
      <c r="Q482" s="665"/>
      <c r="R482" s="666"/>
      <c r="S482" s="667"/>
      <c r="T482" s="667"/>
      <c r="U482" s="667"/>
      <c r="V482" s="668"/>
      <c r="W482" s="33"/>
      <c r="X482" s="34"/>
      <c r="Y482" s="35"/>
      <c r="Z482" s="400" t="str">
        <f>IFERROR(VLOOKUP(Y482, 【参考】数式用!$A$2:$B$50, 2, FALSE), "")</f>
        <v/>
      </c>
    </row>
    <row r="483" spans="2:26" ht="34.5" customHeight="1" thickBot="1">
      <c r="B483" s="535">
        <f t="shared" si="6"/>
        <v>445</v>
      </c>
      <c r="C483" s="670"/>
      <c r="D483" s="671"/>
      <c r="E483" s="671"/>
      <c r="F483" s="671"/>
      <c r="G483" s="671"/>
      <c r="H483" s="671"/>
      <c r="I483" s="671"/>
      <c r="J483" s="671"/>
      <c r="K483" s="671"/>
      <c r="L483" s="672"/>
      <c r="M483" s="665"/>
      <c r="N483" s="665"/>
      <c r="O483" s="665"/>
      <c r="P483" s="665"/>
      <c r="Q483" s="665"/>
      <c r="R483" s="666"/>
      <c r="S483" s="667"/>
      <c r="T483" s="667"/>
      <c r="U483" s="667"/>
      <c r="V483" s="668"/>
      <c r="W483" s="33"/>
      <c r="X483" s="34"/>
      <c r="Y483" s="35"/>
      <c r="Z483" s="400" t="str">
        <f>IFERROR(VLOOKUP(Y483, 【参考】数式用!$A$2:$B$50, 2, FALSE), "")</f>
        <v/>
      </c>
    </row>
    <row r="484" spans="2:26" ht="34.5" customHeight="1" thickBot="1">
      <c r="B484" s="535">
        <f t="shared" si="6"/>
        <v>446</v>
      </c>
      <c r="C484" s="670"/>
      <c r="D484" s="671"/>
      <c r="E484" s="671"/>
      <c r="F484" s="671"/>
      <c r="G484" s="671"/>
      <c r="H484" s="671"/>
      <c r="I484" s="671"/>
      <c r="J484" s="671"/>
      <c r="K484" s="671"/>
      <c r="L484" s="672"/>
      <c r="M484" s="665"/>
      <c r="N484" s="665"/>
      <c r="O484" s="665"/>
      <c r="P484" s="665"/>
      <c r="Q484" s="665"/>
      <c r="R484" s="666"/>
      <c r="S484" s="667"/>
      <c r="T484" s="667"/>
      <c r="U484" s="667"/>
      <c r="V484" s="668"/>
      <c r="W484" s="33"/>
      <c r="X484" s="34"/>
      <c r="Y484" s="35"/>
      <c r="Z484" s="400" t="str">
        <f>IFERROR(VLOOKUP(Y484, 【参考】数式用!$A$2:$B$50, 2, FALSE), "")</f>
        <v/>
      </c>
    </row>
    <row r="485" spans="2:26" ht="34.5" customHeight="1" thickBot="1">
      <c r="B485" s="535">
        <f t="shared" si="6"/>
        <v>447</v>
      </c>
      <c r="C485" s="670"/>
      <c r="D485" s="671"/>
      <c r="E485" s="671"/>
      <c r="F485" s="671"/>
      <c r="G485" s="671"/>
      <c r="H485" s="671"/>
      <c r="I485" s="671"/>
      <c r="J485" s="671"/>
      <c r="K485" s="671"/>
      <c r="L485" s="672"/>
      <c r="M485" s="665"/>
      <c r="N485" s="665"/>
      <c r="O485" s="665"/>
      <c r="P485" s="665"/>
      <c r="Q485" s="665"/>
      <c r="R485" s="666"/>
      <c r="S485" s="667"/>
      <c r="T485" s="667"/>
      <c r="U485" s="667"/>
      <c r="V485" s="668"/>
      <c r="W485" s="33"/>
      <c r="X485" s="34"/>
      <c r="Y485" s="35"/>
      <c r="Z485" s="400" t="str">
        <f>IFERROR(VLOOKUP(Y485, 【参考】数式用!$A$2:$B$50, 2, FALSE), "")</f>
        <v/>
      </c>
    </row>
    <row r="486" spans="2:26" ht="34.5" customHeight="1" thickBot="1">
      <c r="B486" s="535">
        <f t="shared" si="6"/>
        <v>448</v>
      </c>
      <c r="C486" s="670"/>
      <c r="D486" s="671"/>
      <c r="E486" s="671"/>
      <c r="F486" s="671"/>
      <c r="G486" s="671"/>
      <c r="H486" s="671"/>
      <c r="I486" s="671"/>
      <c r="J486" s="671"/>
      <c r="K486" s="671"/>
      <c r="L486" s="672"/>
      <c r="M486" s="665"/>
      <c r="N486" s="665"/>
      <c r="O486" s="665"/>
      <c r="P486" s="665"/>
      <c r="Q486" s="665"/>
      <c r="R486" s="666"/>
      <c r="S486" s="667"/>
      <c r="T486" s="667"/>
      <c r="U486" s="667"/>
      <c r="V486" s="668"/>
      <c r="W486" s="33"/>
      <c r="X486" s="34"/>
      <c r="Y486" s="35"/>
      <c r="Z486" s="400" t="str">
        <f>IFERROR(VLOOKUP(Y486, 【参考】数式用!$A$2:$B$50, 2, FALSE), "")</f>
        <v/>
      </c>
    </row>
    <row r="487" spans="2:26" ht="34.5" customHeight="1" thickBot="1">
      <c r="B487" s="535">
        <f t="shared" si="6"/>
        <v>449</v>
      </c>
      <c r="C487" s="670"/>
      <c r="D487" s="671"/>
      <c r="E487" s="671"/>
      <c r="F487" s="671"/>
      <c r="G487" s="671"/>
      <c r="H487" s="671"/>
      <c r="I487" s="671"/>
      <c r="J487" s="671"/>
      <c r="K487" s="671"/>
      <c r="L487" s="672"/>
      <c r="M487" s="665"/>
      <c r="N487" s="665"/>
      <c r="O487" s="665"/>
      <c r="P487" s="665"/>
      <c r="Q487" s="665"/>
      <c r="R487" s="666"/>
      <c r="S487" s="667"/>
      <c r="T487" s="667"/>
      <c r="U487" s="667"/>
      <c r="V487" s="668"/>
      <c r="W487" s="33"/>
      <c r="X487" s="34"/>
      <c r="Y487" s="35"/>
      <c r="Z487" s="400" t="str">
        <f>IFERROR(VLOOKUP(Y487, 【参考】数式用!$A$2:$B$50, 2, FALSE), "")</f>
        <v/>
      </c>
    </row>
    <row r="488" spans="2:26" ht="34.5" customHeight="1" thickBot="1">
      <c r="B488" s="535">
        <f t="shared" si="6"/>
        <v>450</v>
      </c>
      <c r="C488" s="670"/>
      <c r="D488" s="671"/>
      <c r="E488" s="671"/>
      <c r="F488" s="671"/>
      <c r="G488" s="671"/>
      <c r="H488" s="671"/>
      <c r="I488" s="671"/>
      <c r="J488" s="671"/>
      <c r="K488" s="671"/>
      <c r="L488" s="672"/>
      <c r="M488" s="665"/>
      <c r="N488" s="665"/>
      <c r="O488" s="665"/>
      <c r="P488" s="665"/>
      <c r="Q488" s="665"/>
      <c r="R488" s="666"/>
      <c r="S488" s="667"/>
      <c r="T488" s="667"/>
      <c r="U488" s="667"/>
      <c r="V488" s="668"/>
      <c r="W488" s="33"/>
      <c r="X488" s="34"/>
      <c r="Y488" s="35"/>
      <c r="Z488" s="400" t="str">
        <f>IFERROR(VLOOKUP(Y488, 【参考】数式用!$A$2:$B$50, 2, FALSE), "")</f>
        <v/>
      </c>
    </row>
    <row r="489" spans="2:26" ht="34.5" customHeight="1" thickBot="1">
      <c r="B489" s="535">
        <f t="shared" ref="B489:B552" si="7">B488+1</f>
        <v>451</v>
      </c>
      <c r="C489" s="670"/>
      <c r="D489" s="671"/>
      <c r="E489" s="671"/>
      <c r="F489" s="671"/>
      <c r="G489" s="671"/>
      <c r="H489" s="671"/>
      <c r="I489" s="671"/>
      <c r="J489" s="671"/>
      <c r="K489" s="671"/>
      <c r="L489" s="672"/>
      <c r="M489" s="665"/>
      <c r="N489" s="665"/>
      <c r="O489" s="665"/>
      <c r="P489" s="665"/>
      <c r="Q489" s="665"/>
      <c r="R489" s="666"/>
      <c r="S489" s="667"/>
      <c r="T489" s="667"/>
      <c r="U489" s="667"/>
      <c r="V489" s="668"/>
      <c r="W489" s="33"/>
      <c r="X489" s="34"/>
      <c r="Y489" s="35"/>
      <c r="Z489" s="400" t="str">
        <f>IFERROR(VLOOKUP(Y489, 【参考】数式用!$A$2:$B$50, 2, FALSE), "")</f>
        <v/>
      </c>
    </row>
    <row r="490" spans="2:26" ht="34.5" customHeight="1" thickBot="1">
      <c r="B490" s="535">
        <f t="shared" si="7"/>
        <v>452</v>
      </c>
      <c r="C490" s="670"/>
      <c r="D490" s="671"/>
      <c r="E490" s="671"/>
      <c r="F490" s="671"/>
      <c r="G490" s="671"/>
      <c r="H490" s="671"/>
      <c r="I490" s="671"/>
      <c r="J490" s="671"/>
      <c r="K490" s="671"/>
      <c r="L490" s="672"/>
      <c r="M490" s="665"/>
      <c r="N490" s="665"/>
      <c r="O490" s="665"/>
      <c r="P490" s="665"/>
      <c r="Q490" s="665"/>
      <c r="R490" s="666"/>
      <c r="S490" s="667"/>
      <c r="T490" s="667"/>
      <c r="U490" s="667"/>
      <c r="V490" s="668"/>
      <c r="W490" s="33"/>
      <c r="X490" s="34"/>
      <c r="Y490" s="35"/>
      <c r="Z490" s="400" t="str">
        <f>IFERROR(VLOOKUP(Y490, 【参考】数式用!$A$2:$B$50, 2, FALSE), "")</f>
        <v/>
      </c>
    </row>
    <row r="491" spans="2:26" ht="34.5" customHeight="1" thickBot="1">
      <c r="B491" s="535">
        <f t="shared" si="7"/>
        <v>453</v>
      </c>
      <c r="C491" s="670"/>
      <c r="D491" s="671"/>
      <c r="E491" s="671"/>
      <c r="F491" s="671"/>
      <c r="G491" s="671"/>
      <c r="H491" s="671"/>
      <c r="I491" s="671"/>
      <c r="J491" s="671"/>
      <c r="K491" s="671"/>
      <c r="L491" s="672"/>
      <c r="M491" s="665"/>
      <c r="N491" s="665"/>
      <c r="O491" s="665"/>
      <c r="P491" s="665"/>
      <c r="Q491" s="665"/>
      <c r="R491" s="666"/>
      <c r="S491" s="667"/>
      <c r="T491" s="667"/>
      <c r="U491" s="667"/>
      <c r="V491" s="668"/>
      <c r="W491" s="33"/>
      <c r="X491" s="34"/>
      <c r="Y491" s="35"/>
      <c r="Z491" s="400" t="str">
        <f>IFERROR(VLOOKUP(Y491, 【参考】数式用!$A$2:$B$50, 2, FALSE), "")</f>
        <v/>
      </c>
    </row>
    <row r="492" spans="2:26" ht="34.5" customHeight="1" thickBot="1">
      <c r="B492" s="535">
        <f t="shared" si="7"/>
        <v>454</v>
      </c>
      <c r="C492" s="670"/>
      <c r="D492" s="671"/>
      <c r="E492" s="671"/>
      <c r="F492" s="671"/>
      <c r="G492" s="671"/>
      <c r="H492" s="671"/>
      <c r="I492" s="671"/>
      <c r="J492" s="671"/>
      <c r="K492" s="671"/>
      <c r="L492" s="672"/>
      <c r="M492" s="665"/>
      <c r="N492" s="665"/>
      <c r="O492" s="665"/>
      <c r="P492" s="665"/>
      <c r="Q492" s="665"/>
      <c r="R492" s="666"/>
      <c r="S492" s="667"/>
      <c r="T492" s="667"/>
      <c r="U492" s="667"/>
      <c r="V492" s="668"/>
      <c r="W492" s="33"/>
      <c r="X492" s="34"/>
      <c r="Y492" s="35"/>
      <c r="Z492" s="400" t="str">
        <f>IFERROR(VLOOKUP(Y492, 【参考】数式用!$A$2:$B$50, 2, FALSE), "")</f>
        <v/>
      </c>
    </row>
    <row r="493" spans="2:26" ht="34.5" customHeight="1" thickBot="1">
      <c r="B493" s="535">
        <f t="shared" si="7"/>
        <v>455</v>
      </c>
      <c r="C493" s="670"/>
      <c r="D493" s="671"/>
      <c r="E493" s="671"/>
      <c r="F493" s="671"/>
      <c r="G493" s="671"/>
      <c r="H493" s="671"/>
      <c r="I493" s="671"/>
      <c r="J493" s="671"/>
      <c r="K493" s="671"/>
      <c r="L493" s="672"/>
      <c r="M493" s="665"/>
      <c r="N493" s="665"/>
      <c r="O493" s="665"/>
      <c r="P493" s="665"/>
      <c r="Q493" s="665"/>
      <c r="R493" s="666"/>
      <c r="S493" s="667"/>
      <c r="T493" s="667"/>
      <c r="U493" s="667"/>
      <c r="V493" s="668"/>
      <c r="W493" s="33"/>
      <c r="X493" s="34"/>
      <c r="Y493" s="35"/>
      <c r="Z493" s="400" t="str">
        <f>IFERROR(VLOOKUP(Y493, 【参考】数式用!$A$2:$B$50, 2, FALSE), "")</f>
        <v/>
      </c>
    </row>
    <row r="494" spans="2:26" ht="34.5" customHeight="1" thickBot="1">
      <c r="B494" s="535">
        <f t="shared" si="7"/>
        <v>456</v>
      </c>
      <c r="C494" s="670"/>
      <c r="D494" s="671"/>
      <c r="E494" s="671"/>
      <c r="F494" s="671"/>
      <c r="G494" s="671"/>
      <c r="H494" s="671"/>
      <c r="I494" s="671"/>
      <c r="J494" s="671"/>
      <c r="K494" s="671"/>
      <c r="L494" s="672"/>
      <c r="M494" s="665"/>
      <c r="N494" s="665"/>
      <c r="O494" s="665"/>
      <c r="P494" s="665"/>
      <c r="Q494" s="665"/>
      <c r="R494" s="666"/>
      <c r="S494" s="667"/>
      <c r="T494" s="667"/>
      <c r="U494" s="667"/>
      <c r="V494" s="668"/>
      <c r="W494" s="33"/>
      <c r="X494" s="34"/>
      <c r="Y494" s="35"/>
      <c r="Z494" s="400" t="str">
        <f>IFERROR(VLOOKUP(Y494, 【参考】数式用!$A$2:$B$50, 2, FALSE), "")</f>
        <v/>
      </c>
    </row>
    <row r="495" spans="2:26" ht="34.5" customHeight="1" thickBot="1">
      <c r="B495" s="535">
        <f t="shared" si="7"/>
        <v>457</v>
      </c>
      <c r="C495" s="670"/>
      <c r="D495" s="671"/>
      <c r="E495" s="671"/>
      <c r="F495" s="671"/>
      <c r="G495" s="671"/>
      <c r="H495" s="671"/>
      <c r="I495" s="671"/>
      <c r="J495" s="671"/>
      <c r="K495" s="671"/>
      <c r="L495" s="672"/>
      <c r="M495" s="665"/>
      <c r="N495" s="665"/>
      <c r="O495" s="665"/>
      <c r="P495" s="665"/>
      <c r="Q495" s="665"/>
      <c r="R495" s="666"/>
      <c r="S495" s="667"/>
      <c r="T495" s="667"/>
      <c r="U495" s="667"/>
      <c r="V495" s="668"/>
      <c r="W495" s="33"/>
      <c r="X495" s="34"/>
      <c r="Y495" s="35"/>
      <c r="Z495" s="400" t="str">
        <f>IFERROR(VLOOKUP(Y495, 【参考】数式用!$A$2:$B$50, 2, FALSE), "")</f>
        <v/>
      </c>
    </row>
    <row r="496" spans="2:26" ht="34.5" customHeight="1" thickBot="1">
      <c r="B496" s="535">
        <f t="shared" si="7"/>
        <v>458</v>
      </c>
      <c r="C496" s="670"/>
      <c r="D496" s="671"/>
      <c r="E496" s="671"/>
      <c r="F496" s="671"/>
      <c r="G496" s="671"/>
      <c r="H496" s="671"/>
      <c r="I496" s="671"/>
      <c r="J496" s="671"/>
      <c r="K496" s="671"/>
      <c r="L496" s="672"/>
      <c r="M496" s="665"/>
      <c r="N496" s="665"/>
      <c r="O496" s="665"/>
      <c r="P496" s="665"/>
      <c r="Q496" s="665"/>
      <c r="R496" s="666"/>
      <c r="S496" s="667"/>
      <c r="T496" s="667"/>
      <c r="U496" s="667"/>
      <c r="V496" s="668"/>
      <c r="W496" s="33"/>
      <c r="X496" s="34"/>
      <c r="Y496" s="35"/>
      <c r="Z496" s="400" t="str">
        <f>IFERROR(VLOOKUP(Y496, 【参考】数式用!$A$2:$B$50, 2, FALSE), "")</f>
        <v/>
      </c>
    </row>
    <row r="497" spans="2:26" ht="34.5" customHeight="1" thickBot="1">
      <c r="B497" s="535">
        <f t="shared" si="7"/>
        <v>459</v>
      </c>
      <c r="C497" s="670"/>
      <c r="D497" s="671"/>
      <c r="E497" s="671"/>
      <c r="F497" s="671"/>
      <c r="G497" s="671"/>
      <c r="H497" s="671"/>
      <c r="I497" s="671"/>
      <c r="J497" s="671"/>
      <c r="K497" s="671"/>
      <c r="L497" s="672"/>
      <c r="M497" s="665"/>
      <c r="N497" s="665"/>
      <c r="O497" s="665"/>
      <c r="P497" s="665"/>
      <c r="Q497" s="665"/>
      <c r="R497" s="666"/>
      <c r="S497" s="667"/>
      <c r="T497" s="667"/>
      <c r="U497" s="667"/>
      <c r="V497" s="668"/>
      <c r="W497" s="33"/>
      <c r="X497" s="34"/>
      <c r="Y497" s="35"/>
      <c r="Z497" s="400" t="str">
        <f>IFERROR(VLOOKUP(Y497, 【参考】数式用!$A$2:$B$50, 2, FALSE), "")</f>
        <v/>
      </c>
    </row>
    <row r="498" spans="2:26" ht="34.5" customHeight="1" thickBot="1">
      <c r="B498" s="535">
        <f t="shared" si="7"/>
        <v>460</v>
      </c>
      <c r="C498" s="670"/>
      <c r="D498" s="671"/>
      <c r="E498" s="671"/>
      <c r="F498" s="671"/>
      <c r="G498" s="671"/>
      <c r="H498" s="671"/>
      <c r="I498" s="671"/>
      <c r="J498" s="671"/>
      <c r="K498" s="671"/>
      <c r="L498" s="672"/>
      <c r="M498" s="665"/>
      <c r="N498" s="665"/>
      <c r="O498" s="665"/>
      <c r="P498" s="665"/>
      <c r="Q498" s="665"/>
      <c r="R498" s="666"/>
      <c r="S498" s="667"/>
      <c r="T498" s="667"/>
      <c r="U498" s="667"/>
      <c r="V498" s="668"/>
      <c r="W498" s="33"/>
      <c r="X498" s="34"/>
      <c r="Y498" s="35"/>
      <c r="Z498" s="400" t="str">
        <f>IFERROR(VLOOKUP(Y498, 【参考】数式用!$A$2:$B$50, 2, FALSE), "")</f>
        <v/>
      </c>
    </row>
    <row r="499" spans="2:26" ht="34.5" customHeight="1" thickBot="1">
      <c r="B499" s="535">
        <f t="shared" si="7"/>
        <v>461</v>
      </c>
      <c r="C499" s="670"/>
      <c r="D499" s="671"/>
      <c r="E499" s="671"/>
      <c r="F499" s="671"/>
      <c r="G499" s="671"/>
      <c r="H499" s="671"/>
      <c r="I499" s="671"/>
      <c r="J499" s="671"/>
      <c r="K499" s="671"/>
      <c r="L499" s="672"/>
      <c r="M499" s="665"/>
      <c r="N499" s="665"/>
      <c r="O499" s="665"/>
      <c r="P499" s="665"/>
      <c r="Q499" s="665"/>
      <c r="R499" s="666"/>
      <c r="S499" s="667"/>
      <c r="T499" s="667"/>
      <c r="U499" s="667"/>
      <c r="V499" s="668"/>
      <c r="W499" s="33"/>
      <c r="X499" s="34"/>
      <c r="Y499" s="35"/>
      <c r="Z499" s="400" t="str">
        <f>IFERROR(VLOOKUP(Y499, 【参考】数式用!$A$2:$B$50, 2, FALSE), "")</f>
        <v/>
      </c>
    </row>
    <row r="500" spans="2:26" ht="34.5" customHeight="1" thickBot="1">
      <c r="B500" s="535">
        <f t="shared" si="7"/>
        <v>462</v>
      </c>
      <c r="C500" s="670"/>
      <c r="D500" s="671"/>
      <c r="E500" s="671"/>
      <c r="F500" s="671"/>
      <c r="G500" s="671"/>
      <c r="H500" s="671"/>
      <c r="I500" s="671"/>
      <c r="J500" s="671"/>
      <c r="K500" s="671"/>
      <c r="L500" s="672"/>
      <c r="M500" s="665"/>
      <c r="N500" s="665"/>
      <c r="O500" s="665"/>
      <c r="P500" s="665"/>
      <c r="Q500" s="665"/>
      <c r="R500" s="666"/>
      <c r="S500" s="667"/>
      <c r="T500" s="667"/>
      <c r="U500" s="667"/>
      <c r="V500" s="668"/>
      <c r="W500" s="33"/>
      <c r="X500" s="34"/>
      <c r="Y500" s="35"/>
      <c r="Z500" s="400" t="str">
        <f>IFERROR(VLOOKUP(Y500, 【参考】数式用!$A$2:$B$50, 2, FALSE), "")</f>
        <v/>
      </c>
    </row>
    <row r="501" spans="2:26" ht="34.5" customHeight="1" thickBot="1">
      <c r="B501" s="535">
        <f t="shared" si="7"/>
        <v>463</v>
      </c>
      <c r="C501" s="670"/>
      <c r="D501" s="671"/>
      <c r="E501" s="671"/>
      <c r="F501" s="671"/>
      <c r="G501" s="671"/>
      <c r="H501" s="671"/>
      <c r="I501" s="671"/>
      <c r="J501" s="671"/>
      <c r="K501" s="671"/>
      <c r="L501" s="672"/>
      <c r="M501" s="665"/>
      <c r="N501" s="665"/>
      <c r="O501" s="665"/>
      <c r="P501" s="665"/>
      <c r="Q501" s="665"/>
      <c r="R501" s="666"/>
      <c r="S501" s="667"/>
      <c r="T501" s="667"/>
      <c r="U501" s="667"/>
      <c r="V501" s="668"/>
      <c r="W501" s="33"/>
      <c r="X501" s="34"/>
      <c r="Y501" s="35"/>
      <c r="Z501" s="400" t="str">
        <f>IFERROR(VLOOKUP(Y501, 【参考】数式用!$A$2:$B$50, 2, FALSE), "")</f>
        <v/>
      </c>
    </row>
    <row r="502" spans="2:26" ht="34.5" customHeight="1" thickBot="1">
      <c r="B502" s="535">
        <f t="shared" si="7"/>
        <v>464</v>
      </c>
      <c r="C502" s="670"/>
      <c r="D502" s="671"/>
      <c r="E502" s="671"/>
      <c r="F502" s="671"/>
      <c r="G502" s="671"/>
      <c r="H502" s="671"/>
      <c r="I502" s="671"/>
      <c r="J502" s="671"/>
      <c r="K502" s="671"/>
      <c r="L502" s="672"/>
      <c r="M502" s="665"/>
      <c r="N502" s="665"/>
      <c r="O502" s="665"/>
      <c r="P502" s="665"/>
      <c r="Q502" s="665"/>
      <c r="R502" s="666"/>
      <c r="S502" s="667"/>
      <c r="T502" s="667"/>
      <c r="U502" s="667"/>
      <c r="V502" s="668"/>
      <c r="W502" s="33"/>
      <c r="X502" s="34"/>
      <c r="Y502" s="35"/>
      <c r="Z502" s="400" t="str">
        <f>IFERROR(VLOOKUP(Y502, 【参考】数式用!$A$2:$B$50, 2, FALSE), "")</f>
        <v/>
      </c>
    </row>
    <row r="503" spans="2:26" ht="34.5" customHeight="1" thickBot="1">
      <c r="B503" s="535">
        <f t="shared" si="7"/>
        <v>465</v>
      </c>
      <c r="C503" s="670"/>
      <c r="D503" s="671"/>
      <c r="E503" s="671"/>
      <c r="F503" s="671"/>
      <c r="G503" s="671"/>
      <c r="H503" s="671"/>
      <c r="I503" s="671"/>
      <c r="J503" s="671"/>
      <c r="K503" s="671"/>
      <c r="L503" s="672"/>
      <c r="M503" s="665"/>
      <c r="N503" s="665"/>
      <c r="O503" s="665"/>
      <c r="P503" s="665"/>
      <c r="Q503" s="665"/>
      <c r="R503" s="666"/>
      <c r="S503" s="667"/>
      <c r="T503" s="667"/>
      <c r="U503" s="667"/>
      <c r="V503" s="668"/>
      <c r="W503" s="33"/>
      <c r="X503" s="34"/>
      <c r="Y503" s="35"/>
      <c r="Z503" s="400" t="str">
        <f>IFERROR(VLOOKUP(Y503, 【参考】数式用!$A$2:$B$50, 2, FALSE), "")</f>
        <v/>
      </c>
    </row>
    <row r="504" spans="2:26" ht="34.5" customHeight="1" thickBot="1">
      <c r="B504" s="535">
        <f t="shared" si="7"/>
        <v>466</v>
      </c>
      <c r="C504" s="670"/>
      <c r="D504" s="671"/>
      <c r="E504" s="671"/>
      <c r="F504" s="671"/>
      <c r="G504" s="671"/>
      <c r="H504" s="671"/>
      <c r="I504" s="671"/>
      <c r="J504" s="671"/>
      <c r="K504" s="671"/>
      <c r="L504" s="672"/>
      <c r="M504" s="665"/>
      <c r="N504" s="665"/>
      <c r="O504" s="665"/>
      <c r="P504" s="665"/>
      <c r="Q504" s="665"/>
      <c r="R504" s="666"/>
      <c r="S504" s="667"/>
      <c r="T504" s="667"/>
      <c r="U504" s="667"/>
      <c r="V504" s="668"/>
      <c r="W504" s="33"/>
      <c r="X504" s="34"/>
      <c r="Y504" s="35"/>
      <c r="Z504" s="400" t="str">
        <f>IFERROR(VLOOKUP(Y504, 【参考】数式用!$A$2:$B$50, 2, FALSE), "")</f>
        <v/>
      </c>
    </row>
    <row r="505" spans="2:26" ht="34.5" customHeight="1" thickBot="1">
      <c r="B505" s="535">
        <f t="shared" si="7"/>
        <v>467</v>
      </c>
      <c r="C505" s="670"/>
      <c r="D505" s="671"/>
      <c r="E505" s="671"/>
      <c r="F505" s="671"/>
      <c r="G505" s="671"/>
      <c r="H505" s="671"/>
      <c r="I505" s="671"/>
      <c r="J505" s="671"/>
      <c r="K505" s="671"/>
      <c r="L505" s="672"/>
      <c r="M505" s="665"/>
      <c r="N505" s="665"/>
      <c r="O505" s="665"/>
      <c r="P505" s="665"/>
      <c r="Q505" s="665"/>
      <c r="R505" s="666"/>
      <c r="S505" s="667"/>
      <c r="T505" s="667"/>
      <c r="U505" s="667"/>
      <c r="V505" s="668"/>
      <c r="W505" s="33"/>
      <c r="X505" s="34"/>
      <c r="Y505" s="35"/>
      <c r="Z505" s="400" t="str">
        <f>IFERROR(VLOOKUP(Y505, 【参考】数式用!$A$2:$B$50, 2, FALSE), "")</f>
        <v/>
      </c>
    </row>
    <row r="506" spans="2:26" ht="34.5" customHeight="1" thickBot="1">
      <c r="B506" s="535">
        <f t="shared" si="7"/>
        <v>468</v>
      </c>
      <c r="C506" s="670"/>
      <c r="D506" s="671"/>
      <c r="E506" s="671"/>
      <c r="F506" s="671"/>
      <c r="G506" s="671"/>
      <c r="H506" s="671"/>
      <c r="I506" s="671"/>
      <c r="J506" s="671"/>
      <c r="K506" s="671"/>
      <c r="L506" s="672"/>
      <c r="M506" s="665"/>
      <c r="N506" s="665"/>
      <c r="O506" s="665"/>
      <c r="P506" s="665"/>
      <c r="Q506" s="665"/>
      <c r="R506" s="666"/>
      <c r="S506" s="667"/>
      <c r="T506" s="667"/>
      <c r="U506" s="667"/>
      <c r="V506" s="668"/>
      <c r="W506" s="33"/>
      <c r="X506" s="34"/>
      <c r="Y506" s="35"/>
      <c r="Z506" s="400" t="str">
        <f>IFERROR(VLOOKUP(Y506, 【参考】数式用!$A$2:$B$50, 2, FALSE), "")</f>
        <v/>
      </c>
    </row>
    <row r="507" spans="2:26" ht="34.5" customHeight="1" thickBot="1">
      <c r="B507" s="535">
        <f t="shared" si="7"/>
        <v>469</v>
      </c>
      <c r="C507" s="670"/>
      <c r="D507" s="671"/>
      <c r="E507" s="671"/>
      <c r="F507" s="671"/>
      <c r="G507" s="671"/>
      <c r="H507" s="671"/>
      <c r="I507" s="671"/>
      <c r="J507" s="671"/>
      <c r="K507" s="671"/>
      <c r="L507" s="672"/>
      <c r="M507" s="665"/>
      <c r="N507" s="665"/>
      <c r="O507" s="665"/>
      <c r="P507" s="665"/>
      <c r="Q507" s="665"/>
      <c r="R507" s="666"/>
      <c r="S507" s="667"/>
      <c r="T507" s="667"/>
      <c r="U507" s="667"/>
      <c r="V507" s="668"/>
      <c r="W507" s="33"/>
      <c r="X507" s="34"/>
      <c r="Y507" s="35"/>
      <c r="Z507" s="400" t="str">
        <f>IFERROR(VLOOKUP(Y507, 【参考】数式用!$A$2:$B$50, 2, FALSE), "")</f>
        <v/>
      </c>
    </row>
    <row r="508" spans="2:26" ht="34.5" customHeight="1" thickBot="1">
      <c r="B508" s="535">
        <f t="shared" si="7"/>
        <v>470</v>
      </c>
      <c r="C508" s="670"/>
      <c r="D508" s="671"/>
      <c r="E508" s="671"/>
      <c r="F508" s="671"/>
      <c r="G508" s="671"/>
      <c r="H508" s="671"/>
      <c r="I508" s="671"/>
      <c r="J508" s="671"/>
      <c r="K508" s="671"/>
      <c r="L508" s="672"/>
      <c r="M508" s="665"/>
      <c r="N508" s="665"/>
      <c r="O508" s="665"/>
      <c r="P508" s="665"/>
      <c r="Q508" s="665"/>
      <c r="R508" s="666"/>
      <c r="S508" s="667"/>
      <c r="T508" s="667"/>
      <c r="U508" s="667"/>
      <c r="V508" s="668"/>
      <c r="W508" s="33"/>
      <c r="X508" s="34"/>
      <c r="Y508" s="35"/>
      <c r="Z508" s="400" t="str">
        <f>IFERROR(VLOOKUP(Y508, 【参考】数式用!$A$2:$B$50, 2, FALSE), "")</f>
        <v/>
      </c>
    </row>
    <row r="509" spans="2:26" ht="34.5" customHeight="1" thickBot="1">
      <c r="B509" s="535">
        <f t="shared" si="7"/>
        <v>471</v>
      </c>
      <c r="C509" s="670"/>
      <c r="D509" s="671"/>
      <c r="E509" s="671"/>
      <c r="F509" s="671"/>
      <c r="G509" s="671"/>
      <c r="H509" s="671"/>
      <c r="I509" s="671"/>
      <c r="J509" s="671"/>
      <c r="K509" s="671"/>
      <c r="L509" s="672"/>
      <c r="M509" s="665"/>
      <c r="N509" s="665"/>
      <c r="O509" s="665"/>
      <c r="P509" s="665"/>
      <c r="Q509" s="665"/>
      <c r="R509" s="666"/>
      <c r="S509" s="667"/>
      <c r="T509" s="667"/>
      <c r="U509" s="667"/>
      <c r="V509" s="668"/>
      <c r="W509" s="33"/>
      <c r="X509" s="34"/>
      <c r="Y509" s="35"/>
      <c r="Z509" s="400" t="str">
        <f>IFERROR(VLOOKUP(Y509, 【参考】数式用!$A$2:$B$50, 2, FALSE), "")</f>
        <v/>
      </c>
    </row>
    <row r="510" spans="2:26" ht="34.5" customHeight="1" thickBot="1">
      <c r="B510" s="535">
        <f t="shared" si="7"/>
        <v>472</v>
      </c>
      <c r="C510" s="670"/>
      <c r="D510" s="671"/>
      <c r="E510" s="671"/>
      <c r="F510" s="671"/>
      <c r="G510" s="671"/>
      <c r="H510" s="671"/>
      <c r="I510" s="671"/>
      <c r="J510" s="671"/>
      <c r="K510" s="671"/>
      <c r="L510" s="672"/>
      <c r="M510" s="665"/>
      <c r="N510" s="665"/>
      <c r="O510" s="665"/>
      <c r="P510" s="665"/>
      <c r="Q510" s="665"/>
      <c r="R510" s="666"/>
      <c r="S510" s="667"/>
      <c r="T510" s="667"/>
      <c r="U510" s="667"/>
      <c r="V510" s="668"/>
      <c r="W510" s="33"/>
      <c r="X510" s="34"/>
      <c r="Y510" s="35"/>
      <c r="Z510" s="400" t="str">
        <f>IFERROR(VLOOKUP(Y510, 【参考】数式用!$A$2:$B$50, 2, FALSE), "")</f>
        <v/>
      </c>
    </row>
    <row r="511" spans="2:26" ht="34.5" customHeight="1" thickBot="1">
      <c r="B511" s="535">
        <f t="shared" si="7"/>
        <v>473</v>
      </c>
      <c r="C511" s="670"/>
      <c r="D511" s="671"/>
      <c r="E511" s="671"/>
      <c r="F511" s="671"/>
      <c r="G511" s="671"/>
      <c r="H511" s="671"/>
      <c r="I511" s="671"/>
      <c r="J511" s="671"/>
      <c r="K511" s="671"/>
      <c r="L511" s="672"/>
      <c r="M511" s="665"/>
      <c r="N511" s="665"/>
      <c r="O511" s="665"/>
      <c r="P511" s="665"/>
      <c r="Q511" s="665"/>
      <c r="R511" s="666"/>
      <c r="S511" s="667"/>
      <c r="T511" s="667"/>
      <c r="U511" s="667"/>
      <c r="V511" s="668"/>
      <c r="W511" s="33"/>
      <c r="X511" s="34"/>
      <c r="Y511" s="35"/>
      <c r="Z511" s="400" t="str">
        <f>IFERROR(VLOOKUP(Y511, 【参考】数式用!$A$2:$B$50, 2, FALSE), "")</f>
        <v/>
      </c>
    </row>
    <row r="512" spans="2:26" ht="34.5" customHeight="1" thickBot="1">
      <c r="B512" s="535">
        <f t="shared" si="7"/>
        <v>474</v>
      </c>
      <c r="C512" s="670"/>
      <c r="D512" s="671"/>
      <c r="E512" s="671"/>
      <c r="F512" s="671"/>
      <c r="G512" s="671"/>
      <c r="H512" s="671"/>
      <c r="I512" s="671"/>
      <c r="J512" s="671"/>
      <c r="K512" s="671"/>
      <c r="L512" s="672"/>
      <c r="M512" s="665"/>
      <c r="N512" s="665"/>
      <c r="O512" s="665"/>
      <c r="P512" s="665"/>
      <c r="Q512" s="665"/>
      <c r="R512" s="666"/>
      <c r="S512" s="667"/>
      <c r="T512" s="667"/>
      <c r="U512" s="667"/>
      <c r="V512" s="668"/>
      <c r="W512" s="33"/>
      <c r="X512" s="34"/>
      <c r="Y512" s="35"/>
      <c r="Z512" s="400" t="str">
        <f>IFERROR(VLOOKUP(Y512, 【参考】数式用!$A$2:$B$50, 2, FALSE), "")</f>
        <v/>
      </c>
    </row>
    <row r="513" spans="2:26" ht="34.5" customHeight="1" thickBot="1">
      <c r="B513" s="535">
        <f t="shared" si="7"/>
        <v>475</v>
      </c>
      <c r="C513" s="670"/>
      <c r="D513" s="671"/>
      <c r="E513" s="671"/>
      <c r="F513" s="671"/>
      <c r="G513" s="671"/>
      <c r="H513" s="671"/>
      <c r="I513" s="671"/>
      <c r="J513" s="671"/>
      <c r="K513" s="671"/>
      <c r="L513" s="672"/>
      <c r="M513" s="665"/>
      <c r="N513" s="665"/>
      <c r="O513" s="665"/>
      <c r="P513" s="665"/>
      <c r="Q513" s="665"/>
      <c r="R513" s="666"/>
      <c r="S513" s="667"/>
      <c r="T513" s="667"/>
      <c r="U513" s="667"/>
      <c r="V513" s="668"/>
      <c r="W513" s="33"/>
      <c r="X513" s="34"/>
      <c r="Y513" s="35"/>
      <c r="Z513" s="400" t="str">
        <f>IFERROR(VLOOKUP(Y513, 【参考】数式用!$A$2:$B$50, 2, FALSE), "")</f>
        <v/>
      </c>
    </row>
    <row r="514" spans="2:26" ht="34.5" customHeight="1" thickBot="1">
      <c r="B514" s="535">
        <f t="shared" si="7"/>
        <v>476</v>
      </c>
      <c r="C514" s="670"/>
      <c r="D514" s="671"/>
      <c r="E514" s="671"/>
      <c r="F514" s="671"/>
      <c r="G514" s="671"/>
      <c r="H514" s="671"/>
      <c r="I514" s="671"/>
      <c r="J514" s="671"/>
      <c r="K514" s="671"/>
      <c r="L514" s="672"/>
      <c r="M514" s="665"/>
      <c r="N514" s="665"/>
      <c r="O514" s="665"/>
      <c r="P514" s="665"/>
      <c r="Q514" s="665"/>
      <c r="R514" s="666"/>
      <c r="S514" s="667"/>
      <c r="T514" s="667"/>
      <c r="U514" s="667"/>
      <c r="V514" s="668"/>
      <c r="W514" s="33"/>
      <c r="X514" s="34"/>
      <c r="Y514" s="35"/>
      <c r="Z514" s="400" t="str">
        <f>IFERROR(VLOOKUP(Y514, 【参考】数式用!$A$2:$B$50, 2, FALSE), "")</f>
        <v/>
      </c>
    </row>
    <row r="515" spans="2:26" ht="34.5" customHeight="1" thickBot="1">
      <c r="B515" s="535">
        <f t="shared" si="7"/>
        <v>477</v>
      </c>
      <c r="C515" s="670"/>
      <c r="D515" s="671"/>
      <c r="E515" s="671"/>
      <c r="F515" s="671"/>
      <c r="G515" s="671"/>
      <c r="H515" s="671"/>
      <c r="I515" s="671"/>
      <c r="J515" s="671"/>
      <c r="K515" s="671"/>
      <c r="L515" s="672"/>
      <c r="M515" s="665"/>
      <c r="N515" s="665"/>
      <c r="O515" s="665"/>
      <c r="P515" s="665"/>
      <c r="Q515" s="665"/>
      <c r="R515" s="666"/>
      <c r="S515" s="667"/>
      <c r="T515" s="667"/>
      <c r="U515" s="667"/>
      <c r="V515" s="668"/>
      <c r="W515" s="33"/>
      <c r="X515" s="34"/>
      <c r="Y515" s="35"/>
      <c r="Z515" s="400" t="str">
        <f>IFERROR(VLOOKUP(Y515, 【参考】数式用!$A$2:$B$50, 2, FALSE), "")</f>
        <v/>
      </c>
    </row>
    <row r="516" spans="2:26" ht="34.5" customHeight="1" thickBot="1">
      <c r="B516" s="535">
        <f t="shared" si="7"/>
        <v>478</v>
      </c>
      <c r="C516" s="670"/>
      <c r="D516" s="671"/>
      <c r="E516" s="671"/>
      <c r="F516" s="671"/>
      <c r="G516" s="671"/>
      <c r="H516" s="671"/>
      <c r="I516" s="671"/>
      <c r="J516" s="671"/>
      <c r="K516" s="671"/>
      <c r="L516" s="672"/>
      <c r="M516" s="665"/>
      <c r="N516" s="665"/>
      <c r="O516" s="665"/>
      <c r="P516" s="665"/>
      <c r="Q516" s="665"/>
      <c r="R516" s="666"/>
      <c r="S516" s="667"/>
      <c r="T516" s="667"/>
      <c r="U516" s="667"/>
      <c r="V516" s="668"/>
      <c r="W516" s="33"/>
      <c r="X516" s="34"/>
      <c r="Y516" s="35"/>
      <c r="Z516" s="400" t="str">
        <f>IFERROR(VLOOKUP(Y516, 【参考】数式用!$A$2:$B$50, 2, FALSE), "")</f>
        <v/>
      </c>
    </row>
    <row r="517" spans="2:26" ht="34.5" customHeight="1" thickBot="1">
      <c r="B517" s="535">
        <f t="shared" si="7"/>
        <v>479</v>
      </c>
      <c r="C517" s="670"/>
      <c r="D517" s="671"/>
      <c r="E517" s="671"/>
      <c r="F517" s="671"/>
      <c r="G517" s="671"/>
      <c r="H517" s="671"/>
      <c r="I517" s="671"/>
      <c r="J517" s="671"/>
      <c r="K517" s="671"/>
      <c r="L517" s="672"/>
      <c r="M517" s="665"/>
      <c r="N517" s="665"/>
      <c r="O517" s="665"/>
      <c r="P517" s="665"/>
      <c r="Q517" s="665"/>
      <c r="R517" s="666"/>
      <c r="S517" s="667"/>
      <c r="T517" s="667"/>
      <c r="U517" s="667"/>
      <c r="V517" s="668"/>
      <c r="W517" s="33"/>
      <c r="X517" s="34"/>
      <c r="Y517" s="35"/>
      <c r="Z517" s="400" t="str">
        <f>IFERROR(VLOOKUP(Y517, 【参考】数式用!$A$2:$B$50, 2, FALSE), "")</f>
        <v/>
      </c>
    </row>
    <row r="518" spans="2:26" ht="34.5" customHeight="1" thickBot="1">
      <c r="B518" s="535">
        <f t="shared" si="7"/>
        <v>480</v>
      </c>
      <c r="C518" s="670"/>
      <c r="D518" s="671"/>
      <c r="E518" s="671"/>
      <c r="F518" s="671"/>
      <c r="G518" s="671"/>
      <c r="H518" s="671"/>
      <c r="I518" s="671"/>
      <c r="J518" s="671"/>
      <c r="K518" s="671"/>
      <c r="L518" s="672"/>
      <c r="M518" s="665"/>
      <c r="N518" s="665"/>
      <c r="O518" s="665"/>
      <c r="P518" s="665"/>
      <c r="Q518" s="665"/>
      <c r="R518" s="666"/>
      <c r="S518" s="667"/>
      <c r="T518" s="667"/>
      <c r="U518" s="667"/>
      <c r="V518" s="668"/>
      <c r="W518" s="33"/>
      <c r="X518" s="34"/>
      <c r="Y518" s="35"/>
      <c r="Z518" s="400" t="str">
        <f>IFERROR(VLOOKUP(Y518, 【参考】数式用!$A$2:$B$50, 2, FALSE), "")</f>
        <v/>
      </c>
    </row>
    <row r="519" spans="2:26" ht="34.5" customHeight="1" thickBot="1">
      <c r="B519" s="535">
        <f t="shared" si="7"/>
        <v>481</v>
      </c>
      <c r="C519" s="670"/>
      <c r="D519" s="671"/>
      <c r="E519" s="671"/>
      <c r="F519" s="671"/>
      <c r="G519" s="671"/>
      <c r="H519" s="671"/>
      <c r="I519" s="671"/>
      <c r="J519" s="671"/>
      <c r="K519" s="671"/>
      <c r="L519" s="672"/>
      <c r="M519" s="665"/>
      <c r="N519" s="665"/>
      <c r="O519" s="665"/>
      <c r="P519" s="665"/>
      <c r="Q519" s="665"/>
      <c r="R519" s="666"/>
      <c r="S519" s="667"/>
      <c r="T519" s="667"/>
      <c r="U519" s="667"/>
      <c r="V519" s="668"/>
      <c r="W519" s="33"/>
      <c r="X519" s="34"/>
      <c r="Y519" s="35"/>
      <c r="Z519" s="400" t="str">
        <f>IFERROR(VLOOKUP(Y519, 【参考】数式用!$A$2:$B$50, 2, FALSE), "")</f>
        <v/>
      </c>
    </row>
    <row r="520" spans="2:26" ht="34.5" customHeight="1" thickBot="1">
      <c r="B520" s="535">
        <f t="shared" si="7"/>
        <v>482</v>
      </c>
      <c r="C520" s="670"/>
      <c r="D520" s="671"/>
      <c r="E520" s="671"/>
      <c r="F520" s="671"/>
      <c r="G520" s="671"/>
      <c r="H520" s="671"/>
      <c r="I520" s="671"/>
      <c r="J520" s="671"/>
      <c r="K520" s="671"/>
      <c r="L520" s="672"/>
      <c r="M520" s="665"/>
      <c r="N520" s="665"/>
      <c r="O520" s="665"/>
      <c r="P520" s="665"/>
      <c r="Q520" s="665"/>
      <c r="R520" s="666"/>
      <c r="S520" s="667"/>
      <c r="T520" s="667"/>
      <c r="U520" s="667"/>
      <c r="V520" s="668"/>
      <c r="W520" s="33"/>
      <c r="X520" s="34"/>
      <c r="Y520" s="35"/>
      <c r="Z520" s="400" t="str">
        <f>IFERROR(VLOOKUP(Y520, 【参考】数式用!$A$2:$B$50, 2, FALSE), "")</f>
        <v/>
      </c>
    </row>
    <row r="521" spans="2:26" ht="34.5" customHeight="1" thickBot="1">
      <c r="B521" s="535">
        <f t="shared" si="7"/>
        <v>483</v>
      </c>
      <c r="C521" s="670"/>
      <c r="D521" s="671"/>
      <c r="E521" s="671"/>
      <c r="F521" s="671"/>
      <c r="G521" s="671"/>
      <c r="H521" s="671"/>
      <c r="I521" s="671"/>
      <c r="J521" s="671"/>
      <c r="K521" s="671"/>
      <c r="L521" s="672"/>
      <c r="M521" s="665"/>
      <c r="N521" s="665"/>
      <c r="O521" s="665"/>
      <c r="P521" s="665"/>
      <c r="Q521" s="665"/>
      <c r="R521" s="666"/>
      <c r="S521" s="667"/>
      <c r="T521" s="667"/>
      <c r="U521" s="667"/>
      <c r="V521" s="668"/>
      <c r="W521" s="33"/>
      <c r="X521" s="34"/>
      <c r="Y521" s="35"/>
      <c r="Z521" s="400" t="str">
        <f>IFERROR(VLOOKUP(Y521, 【参考】数式用!$A$2:$B$50, 2, FALSE), "")</f>
        <v/>
      </c>
    </row>
    <row r="522" spans="2:26" ht="34.5" customHeight="1" thickBot="1">
      <c r="B522" s="535">
        <f t="shared" si="7"/>
        <v>484</v>
      </c>
      <c r="C522" s="670"/>
      <c r="D522" s="671"/>
      <c r="E522" s="671"/>
      <c r="F522" s="671"/>
      <c r="G522" s="671"/>
      <c r="H522" s="671"/>
      <c r="I522" s="671"/>
      <c r="J522" s="671"/>
      <c r="K522" s="671"/>
      <c r="L522" s="672"/>
      <c r="M522" s="665"/>
      <c r="N522" s="665"/>
      <c r="O522" s="665"/>
      <c r="P522" s="665"/>
      <c r="Q522" s="665"/>
      <c r="R522" s="666"/>
      <c r="S522" s="667"/>
      <c r="T522" s="667"/>
      <c r="U522" s="667"/>
      <c r="V522" s="668"/>
      <c r="W522" s="33"/>
      <c r="X522" s="34"/>
      <c r="Y522" s="35"/>
      <c r="Z522" s="400" t="str">
        <f>IFERROR(VLOOKUP(Y522, 【参考】数式用!$A$2:$B$50, 2, FALSE), "")</f>
        <v/>
      </c>
    </row>
    <row r="523" spans="2:26" ht="34.5" customHeight="1" thickBot="1">
      <c r="B523" s="535">
        <f t="shared" si="7"/>
        <v>485</v>
      </c>
      <c r="C523" s="670"/>
      <c r="D523" s="671"/>
      <c r="E523" s="671"/>
      <c r="F523" s="671"/>
      <c r="G523" s="671"/>
      <c r="H523" s="671"/>
      <c r="I523" s="671"/>
      <c r="J523" s="671"/>
      <c r="K523" s="671"/>
      <c r="L523" s="672"/>
      <c r="M523" s="665"/>
      <c r="N523" s="665"/>
      <c r="O523" s="665"/>
      <c r="P523" s="665"/>
      <c r="Q523" s="665"/>
      <c r="R523" s="666"/>
      <c r="S523" s="667"/>
      <c r="T523" s="667"/>
      <c r="U523" s="667"/>
      <c r="V523" s="668"/>
      <c r="W523" s="33"/>
      <c r="X523" s="34"/>
      <c r="Y523" s="35"/>
      <c r="Z523" s="400" t="str">
        <f>IFERROR(VLOOKUP(Y523, 【参考】数式用!$A$2:$B$50, 2, FALSE), "")</f>
        <v/>
      </c>
    </row>
    <row r="524" spans="2:26" ht="34.5" customHeight="1" thickBot="1">
      <c r="B524" s="535">
        <f t="shared" si="7"/>
        <v>486</v>
      </c>
      <c r="C524" s="670"/>
      <c r="D524" s="671"/>
      <c r="E524" s="671"/>
      <c r="F524" s="671"/>
      <c r="G524" s="671"/>
      <c r="H524" s="671"/>
      <c r="I524" s="671"/>
      <c r="J524" s="671"/>
      <c r="K524" s="671"/>
      <c r="L524" s="672"/>
      <c r="M524" s="665"/>
      <c r="N524" s="665"/>
      <c r="O524" s="665"/>
      <c r="P524" s="665"/>
      <c r="Q524" s="665"/>
      <c r="R524" s="666"/>
      <c r="S524" s="667"/>
      <c r="T524" s="667"/>
      <c r="U524" s="667"/>
      <c r="V524" s="668"/>
      <c r="W524" s="33"/>
      <c r="X524" s="34"/>
      <c r="Y524" s="35"/>
      <c r="Z524" s="400" t="str">
        <f>IFERROR(VLOOKUP(Y524, 【参考】数式用!$A$2:$B$50, 2, FALSE), "")</f>
        <v/>
      </c>
    </row>
    <row r="525" spans="2:26" ht="34.5" customHeight="1" thickBot="1">
      <c r="B525" s="535">
        <f t="shared" si="7"/>
        <v>487</v>
      </c>
      <c r="C525" s="670"/>
      <c r="D525" s="671"/>
      <c r="E525" s="671"/>
      <c r="F525" s="671"/>
      <c r="G525" s="671"/>
      <c r="H525" s="671"/>
      <c r="I525" s="671"/>
      <c r="J525" s="671"/>
      <c r="K525" s="671"/>
      <c r="L525" s="672"/>
      <c r="M525" s="665"/>
      <c r="N525" s="665"/>
      <c r="O525" s="665"/>
      <c r="P525" s="665"/>
      <c r="Q525" s="665"/>
      <c r="R525" s="666"/>
      <c r="S525" s="667"/>
      <c r="T525" s="667"/>
      <c r="U525" s="667"/>
      <c r="V525" s="668"/>
      <c r="W525" s="33"/>
      <c r="X525" s="34"/>
      <c r="Y525" s="35"/>
      <c r="Z525" s="400" t="str">
        <f>IFERROR(VLOOKUP(Y525, 【参考】数式用!$A$2:$B$50, 2, FALSE), "")</f>
        <v/>
      </c>
    </row>
    <row r="526" spans="2:26" ht="34.5" customHeight="1" thickBot="1">
      <c r="B526" s="535">
        <f t="shared" si="7"/>
        <v>488</v>
      </c>
      <c r="C526" s="670"/>
      <c r="D526" s="671"/>
      <c r="E526" s="671"/>
      <c r="F526" s="671"/>
      <c r="G526" s="671"/>
      <c r="H526" s="671"/>
      <c r="I526" s="671"/>
      <c r="J526" s="671"/>
      <c r="K526" s="671"/>
      <c r="L526" s="672"/>
      <c r="M526" s="665"/>
      <c r="N526" s="665"/>
      <c r="O526" s="665"/>
      <c r="P526" s="665"/>
      <c r="Q526" s="665"/>
      <c r="R526" s="666"/>
      <c r="S526" s="667"/>
      <c r="T526" s="667"/>
      <c r="U526" s="667"/>
      <c r="V526" s="668"/>
      <c r="W526" s="33"/>
      <c r="X526" s="34"/>
      <c r="Y526" s="35"/>
      <c r="Z526" s="400" t="str">
        <f>IFERROR(VLOOKUP(Y526, 【参考】数式用!$A$2:$B$50, 2, FALSE), "")</f>
        <v/>
      </c>
    </row>
    <row r="527" spans="2:26" ht="34.5" customHeight="1" thickBot="1">
      <c r="B527" s="535">
        <f t="shared" si="7"/>
        <v>489</v>
      </c>
      <c r="C527" s="670"/>
      <c r="D527" s="671"/>
      <c r="E527" s="671"/>
      <c r="F527" s="671"/>
      <c r="G527" s="671"/>
      <c r="H527" s="671"/>
      <c r="I527" s="671"/>
      <c r="J527" s="671"/>
      <c r="K527" s="671"/>
      <c r="L527" s="672"/>
      <c r="M527" s="665"/>
      <c r="N527" s="665"/>
      <c r="O527" s="665"/>
      <c r="P527" s="665"/>
      <c r="Q527" s="665"/>
      <c r="R527" s="666"/>
      <c r="S527" s="667"/>
      <c r="T527" s="667"/>
      <c r="U527" s="667"/>
      <c r="V527" s="668"/>
      <c r="W527" s="33"/>
      <c r="X527" s="34"/>
      <c r="Y527" s="35"/>
      <c r="Z527" s="400" t="str">
        <f>IFERROR(VLOOKUP(Y527, 【参考】数式用!$A$2:$B$50, 2, FALSE), "")</f>
        <v/>
      </c>
    </row>
    <row r="528" spans="2:26" ht="34.5" customHeight="1" thickBot="1">
      <c r="B528" s="535">
        <f t="shared" si="7"/>
        <v>490</v>
      </c>
      <c r="C528" s="670"/>
      <c r="D528" s="671"/>
      <c r="E528" s="671"/>
      <c r="F528" s="671"/>
      <c r="G528" s="671"/>
      <c r="H528" s="671"/>
      <c r="I528" s="671"/>
      <c r="J528" s="671"/>
      <c r="K528" s="671"/>
      <c r="L528" s="672"/>
      <c r="M528" s="665"/>
      <c r="N528" s="665"/>
      <c r="O528" s="665"/>
      <c r="P528" s="665"/>
      <c r="Q528" s="665"/>
      <c r="R528" s="666"/>
      <c r="S528" s="667"/>
      <c r="T528" s="667"/>
      <c r="U528" s="667"/>
      <c r="V528" s="668"/>
      <c r="W528" s="33"/>
      <c r="X528" s="34"/>
      <c r="Y528" s="35"/>
      <c r="Z528" s="400" t="str">
        <f>IFERROR(VLOOKUP(Y528, 【参考】数式用!$A$2:$B$50, 2, FALSE), "")</f>
        <v/>
      </c>
    </row>
    <row r="529" spans="2:26" ht="34.5" customHeight="1" thickBot="1">
      <c r="B529" s="535">
        <f t="shared" si="7"/>
        <v>491</v>
      </c>
      <c r="C529" s="670"/>
      <c r="D529" s="671"/>
      <c r="E529" s="671"/>
      <c r="F529" s="671"/>
      <c r="G529" s="671"/>
      <c r="H529" s="671"/>
      <c r="I529" s="671"/>
      <c r="J529" s="671"/>
      <c r="K529" s="671"/>
      <c r="L529" s="672"/>
      <c r="M529" s="665"/>
      <c r="N529" s="665"/>
      <c r="O529" s="665"/>
      <c r="P529" s="665"/>
      <c r="Q529" s="665"/>
      <c r="R529" s="666"/>
      <c r="S529" s="667"/>
      <c r="T529" s="667"/>
      <c r="U529" s="667"/>
      <c r="V529" s="668"/>
      <c r="W529" s="33"/>
      <c r="X529" s="34"/>
      <c r="Y529" s="35"/>
      <c r="Z529" s="400" t="str">
        <f>IFERROR(VLOOKUP(Y529, 【参考】数式用!$A$2:$B$50, 2, FALSE), "")</f>
        <v/>
      </c>
    </row>
    <row r="530" spans="2:26" ht="34.5" customHeight="1" thickBot="1">
      <c r="B530" s="535">
        <f t="shared" si="7"/>
        <v>492</v>
      </c>
      <c r="C530" s="670"/>
      <c r="D530" s="671"/>
      <c r="E530" s="671"/>
      <c r="F530" s="671"/>
      <c r="G530" s="671"/>
      <c r="H530" s="671"/>
      <c r="I530" s="671"/>
      <c r="J530" s="671"/>
      <c r="K530" s="671"/>
      <c r="L530" s="672"/>
      <c r="M530" s="665"/>
      <c r="N530" s="665"/>
      <c r="O530" s="665"/>
      <c r="P530" s="665"/>
      <c r="Q530" s="665"/>
      <c r="R530" s="666"/>
      <c r="S530" s="667"/>
      <c r="T530" s="667"/>
      <c r="U530" s="667"/>
      <c r="V530" s="668"/>
      <c r="W530" s="33"/>
      <c r="X530" s="34"/>
      <c r="Y530" s="35"/>
      <c r="Z530" s="400" t="str">
        <f>IFERROR(VLOOKUP(Y530, 【参考】数式用!$A$2:$B$50, 2, FALSE), "")</f>
        <v/>
      </c>
    </row>
    <row r="531" spans="2:26" ht="34.5" customHeight="1" thickBot="1">
      <c r="B531" s="535">
        <f t="shared" si="7"/>
        <v>493</v>
      </c>
      <c r="C531" s="670"/>
      <c r="D531" s="671"/>
      <c r="E531" s="671"/>
      <c r="F531" s="671"/>
      <c r="G531" s="671"/>
      <c r="H531" s="671"/>
      <c r="I531" s="671"/>
      <c r="J531" s="671"/>
      <c r="K531" s="671"/>
      <c r="L531" s="672"/>
      <c r="M531" s="665"/>
      <c r="N531" s="665"/>
      <c r="O531" s="665"/>
      <c r="P531" s="665"/>
      <c r="Q531" s="665"/>
      <c r="R531" s="666"/>
      <c r="S531" s="667"/>
      <c r="T531" s="667"/>
      <c r="U531" s="667"/>
      <c r="V531" s="668"/>
      <c r="W531" s="33"/>
      <c r="X531" s="34"/>
      <c r="Y531" s="35"/>
      <c r="Z531" s="400" t="str">
        <f>IFERROR(VLOOKUP(Y531, 【参考】数式用!$A$2:$B$50, 2, FALSE), "")</f>
        <v/>
      </c>
    </row>
    <row r="532" spans="2:26" ht="34.5" customHeight="1" thickBot="1">
      <c r="B532" s="535">
        <f t="shared" si="7"/>
        <v>494</v>
      </c>
      <c r="C532" s="670"/>
      <c r="D532" s="671"/>
      <c r="E532" s="671"/>
      <c r="F532" s="671"/>
      <c r="G532" s="671"/>
      <c r="H532" s="671"/>
      <c r="I532" s="671"/>
      <c r="J532" s="671"/>
      <c r="K532" s="671"/>
      <c r="L532" s="672"/>
      <c r="M532" s="665"/>
      <c r="N532" s="665"/>
      <c r="O532" s="665"/>
      <c r="P532" s="665"/>
      <c r="Q532" s="665"/>
      <c r="R532" s="666"/>
      <c r="S532" s="667"/>
      <c r="T532" s="667"/>
      <c r="U532" s="667"/>
      <c r="V532" s="668"/>
      <c r="W532" s="33"/>
      <c r="X532" s="34"/>
      <c r="Y532" s="35"/>
      <c r="Z532" s="400" t="str">
        <f>IFERROR(VLOOKUP(Y532, 【参考】数式用!$A$2:$B$50, 2, FALSE), "")</f>
        <v/>
      </c>
    </row>
    <row r="533" spans="2:26" ht="34.5" customHeight="1" thickBot="1">
      <c r="B533" s="535">
        <f t="shared" si="7"/>
        <v>495</v>
      </c>
      <c r="C533" s="670"/>
      <c r="D533" s="671"/>
      <c r="E533" s="671"/>
      <c r="F533" s="671"/>
      <c r="G533" s="671"/>
      <c r="H533" s="671"/>
      <c r="I533" s="671"/>
      <c r="J533" s="671"/>
      <c r="K533" s="671"/>
      <c r="L533" s="672"/>
      <c r="M533" s="665"/>
      <c r="N533" s="665"/>
      <c r="O533" s="665"/>
      <c r="P533" s="665"/>
      <c r="Q533" s="665"/>
      <c r="R533" s="666"/>
      <c r="S533" s="667"/>
      <c r="T533" s="667"/>
      <c r="U533" s="667"/>
      <c r="V533" s="668"/>
      <c r="W533" s="33"/>
      <c r="X533" s="34"/>
      <c r="Y533" s="35"/>
      <c r="Z533" s="400" t="str">
        <f>IFERROR(VLOOKUP(Y533, 【参考】数式用!$A$2:$B$50, 2, FALSE), "")</f>
        <v/>
      </c>
    </row>
    <row r="534" spans="2:26" ht="34.5" customHeight="1" thickBot="1">
      <c r="B534" s="535">
        <f t="shared" si="7"/>
        <v>496</v>
      </c>
      <c r="C534" s="670"/>
      <c r="D534" s="671"/>
      <c r="E534" s="671"/>
      <c r="F534" s="671"/>
      <c r="G534" s="671"/>
      <c r="H534" s="671"/>
      <c r="I534" s="671"/>
      <c r="J534" s="671"/>
      <c r="K534" s="671"/>
      <c r="L534" s="672"/>
      <c r="M534" s="665"/>
      <c r="N534" s="665"/>
      <c r="O534" s="665"/>
      <c r="P534" s="665"/>
      <c r="Q534" s="665"/>
      <c r="R534" s="666"/>
      <c r="S534" s="667"/>
      <c r="T534" s="667"/>
      <c r="U534" s="667"/>
      <c r="V534" s="668"/>
      <c r="W534" s="33"/>
      <c r="X534" s="34"/>
      <c r="Y534" s="35"/>
      <c r="Z534" s="400" t="str">
        <f>IFERROR(VLOOKUP(Y534, 【参考】数式用!$A$2:$B$50, 2, FALSE), "")</f>
        <v/>
      </c>
    </row>
    <row r="535" spans="2:26" ht="34.5" customHeight="1" thickBot="1">
      <c r="B535" s="535">
        <f t="shared" si="7"/>
        <v>497</v>
      </c>
      <c r="C535" s="670"/>
      <c r="D535" s="671"/>
      <c r="E535" s="671"/>
      <c r="F535" s="671"/>
      <c r="G535" s="671"/>
      <c r="H535" s="671"/>
      <c r="I535" s="671"/>
      <c r="J535" s="671"/>
      <c r="K535" s="671"/>
      <c r="L535" s="672"/>
      <c r="M535" s="665"/>
      <c r="N535" s="665"/>
      <c r="O535" s="665"/>
      <c r="P535" s="665"/>
      <c r="Q535" s="665"/>
      <c r="R535" s="666"/>
      <c r="S535" s="667"/>
      <c r="T535" s="667"/>
      <c r="U535" s="667"/>
      <c r="V535" s="668"/>
      <c r="W535" s="33"/>
      <c r="X535" s="34"/>
      <c r="Y535" s="35"/>
      <c r="Z535" s="400" t="str">
        <f>IFERROR(VLOOKUP(Y535, 【参考】数式用!$A$2:$B$50, 2, FALSE), "")</f>
        <v/>
      </c>
    </row>
    <row r="536" spans="2:26" ht="34.5" customHeight="1" thickBot="1">
      <c r="B536" s="535">
        <f t="shared" si="7"/>
        <v>498</v>
      </c>
      <c r="C536" s="670"/>
      <c r="D536" s="671"/>
      <c r="E536" s="671"/>
      <c r="F536" s="671"/>
      <c r="G536" s="671"/>
      <c r="H536" s="671"/>
      <c r="I536" s="671"/>
      <c r="J536" s="671"/>
      <c r="K536" s="671"/>
      <c r="L536" s="672"/>
      <c r="M536" s="665"/>
      <c r="N536" s="665"/>
      <c r="O536" s="665"/>
      <c r="P536" s="665"/>
      <c r="Q536" s="665"/>
      <c r="R536" s="666"/>
      <c r="S536" s="667"/>
      <c r="T536" s="667"/>
      <c r="U536" s="667"/>
      <c r="V536" s="668"/>
      <c r="W536" s="33"/>
      <c r="X536" s="34"/>
      <c r="Y536" s="35"/>
      <c r="Z536" s="400" t="str">
        <f>IFERROR(VLOOKUP(Y536, 【参考】数式用!$A$2:$B$50, 2, FALSE), "")</f>
        <v/>
      </c>
    </row>
    <row r="537" spans="2:26" ht="34.5" customHeight="1" thickBot="1">
      <c r="B537" s="535">
        <f t="shared" si="7"/>
        <v>499</v>
      </c>
      <c r="C537" s="670"/>
      <c r="D537" s="671"/>
      <c r="E537" s="671"/>
      <c r="F537" s="671"/>
      <c r="G537" s="671"/>
      <c r="H537" s="671"/>
      <c r="I537" s="671"/>
      <c r="J537" s="671"/>
      <c r="K537" s="671"/>
      <c r="L537" s="672"/>
      <c r="M537" s="665"/>
      <c r="N537" s="665"/>
      <c r="O537" s="665"/>
      <c r="P537" s="665"/>
      <c r="Q537" s="665"/>
      <c r="R537" s="666"/>
      <c r="S537" s="667"/>
      <c r="T537" s="667"/>
      <c r="U537" s="667"/>
      <c r="V537" s="668"/>
      <c r="W537" s="33"/>
      <c r="X537" s="34"/>
      <c r="Y537" s="35"/>
      <c r="Z537" s="400" t="str">
        <f>IFERROR(VLOOKUP(Y537, 【参考】数式用!$A$2:$B$50, 2, FALSE), "")</f>
        <v/>
      </c>
    </row>
    <row r="538" spans="2:26" ht="34.5" customHeight="1" thickBot="1">
      <c r="B538" s="535">
        <f t="shared" si="7"/>
        <v>500</v>
      </c>
      <c r="C538" s="670"/>
      <c r="D538" s="671"/>
      <c r="E538" s="671"/>
      <c r="F538" s="671"/>
      <c r="G538" s="671"/>
      <c r="H538" s="671"/>
      <c r="I538" s="671"/>
      <c r="J538" s="671"/>
      <c r="K538" s="671"/>
      <c r="L538" s="672"/>
      <c r="M538" s="665"/>
      <c r="N538" s="665"/>
      <c r="O538" s="665"/>
      <c r="P538" s="665"/>
      <c r="Q538" s="665"/>
      <c r="R538" s="666"/>
      <c r="S538" s="667"/>
      <c r="T538" s="667"/>
      <c r="U538" s="667"/>
      <c r="V538" s="668"/>
      <c r="W538" s="33"/>
      <c r="X538" s="34"/>
      <c r="Y538" s="35"/>
      <c r="Z538" s="400" t="str">
        <f>IFERROR(VLOOKUP(Y538, 【参考】数式用!$A$2:$B$50, 2, FALSE), "")</f>
        <v/>
      </c>
    </row>
    <row r="539" spans="2:26" ht="34.5" customHeight="1" thickBot="1">
      <c r="B539" s="535">
        <f t="shared" si="7"/>
        <v>501</v>
      </c>
      <c r="C539" s="670"/>
      <c r="D539" s="671"/>
      <c r="E539" s="671"/>
      <c r="F539" s="671"/>
      <c r="G539" s="671"/>
      <c r="H539" s="671"/>
      <c r="I539" s="671"/>
      <c r="J539" s="671"/>
      <c r="K539" s="671"/>
      <c r="L539" s="672"/>
      <c r="M539" s="665"/>
      <c r="N539" s="665"/>
      <c r="O539" s="665"/>
      <c r="P539" s="665"/>
      <c r="Q539" s="665"/>
      <c r="R539" s="666"/>
      <c r="S539" s="667"/>
      <c r="T539" s="667"/>
      <c r="U539" s="667"/>
      <c r="V539" s="668"/>
      <c r="W539" s="33"/>
      <c r="X539" s="34"/>
      <c r="Y539" s="35"/>
      <c r="Z539" s="400" t="str">
        <f>IFERROR(VLOOKUP(Y539, 【参考】数式用!$A$2:$B$50, 2, FALSE), "")</f>
        <v/>
      </c>
    </row>
    <row r="540" spans="2:26" ht="34.5" customHeight="1" thickBot="1">
      <c r="B540" s="535">
        <f t="shared" si="7"/>
        <v>502</v>
      </c>
      <c r="C540" s="670"/>
      <c r="D540" s="671"/>
      <c r="E540" s="671"/>
      <c r="F540" s="671"/>
      <c r="G540" s="671"/>
      <c r="H540" s="671"/>
      <c r="I540" s="671"/>
      <c r="J540" s="671"/>
      <c r="K540" s="671"/>
      <c r="L540" s="672"/>
      <c r="M540" s="665"/>
      <c r="N540" s="665"/>
      <c r="O540" s="665"/>
      <c r="P540" s="665"/>
      <c r="Q540" s="665"/>
      <c r="R540" s="666"/>
      <c r="S540" s="667"/>
      <c r="T540" s="667"/>
      <c r="U540" s="667"/>
      <c r="V540" s="668"/>
      <c r="W540" s="33"/>
      <c r="X540" s="34"/>
      <c r="Y540" s="35"/>
      <c r="Z540" s="400" t="str">
        <f>IFERROR(VLOOKUP(Y540, 【参考】数式用!$A$2:$B$50, 2, FALSE), "")</f>
        <v/>
      </c>
    </row>
    <row r="541" spans="2:26" ht="34.5" customHeight="1" thickBot="1">
      <c r="B541" s="535">
        <f t="shared" si="7"/>
        <v>503</v>
      </c>
      <c r="C541" s="670"/>
      <c r="D541" s="671"/>
      <c r="E541" s="671"/>
      <c r="F541" s="671"/>
      <c r="G541" s="671"/>
      <c r="H541" s="671"/>
      <c r="I541" s="671"/>
      <c r="J541" s="671"/>
      <c r="K541" s="671"/>
      <c r="L541" s="672"/>
      <c r="M541" s="665"/>
      <c r="N541" s="665"/>
      <c r="O541" s="665"/>
      <c r="P541" s="665"/>
      <c r="Q541" s="665"/>
      <c r="R541" s="666"/>
      <c r="S541" s="667"/>
      <c r="T541" s="667"/>
      <c r="U541" s="667"/>
      <c r="V541" s="668"/>
      <c r="W541" s="33"/>
      <c r="X541" s="34"/>
      <c r="Y541" s="35"/>
      <c r="Z541" s="400" t="str">
        <f>IFERROR(VLOOKUP(Y541, 【参考】数式用!$A$2:$B$50, 2, FALSE), "")</f>
        <v/>
      </c>
    </row>
    <row r="542" spans="2:26" ht="34.5" customHeight="1" thickBot="1">
      <c r="B542" s="535">
        <f t="shared" si="7"/>
        <v>504</v>
      </c>
      <c r="C542" s="670"/>
      <c r="D542" s="671"/>
      <c r="E542" s="671"/>
      <c r="F542" s="671"/>
      <c r="G542" s="671"/>
      <c r="H542" s="671"/>
      <c r="I542" s="671"/>
      <c r="J542" s="671"/>
      <c r="K542" s="671"/>
      <c r="L542" s="672"/>
      <c r="M542" s="665"/>
      <c r="N542" s="665"/>
      <c r="O542" s="665"/>
      <c r="P542" s="665"/>
      <c r="Q542" s="665"/>
      <c r="R542" s="666"/>
      <c r="S542" s="667"/>
      <c r="T542" s="667"/>
      <c r="U542" s="667"/>
      <c r="V542" s="668"/>
      <c r="W542" s="33"/>
      <c r="X542" s="34"/>
      <c r="Y542" s="35"/>
      <c r="Z542" s="400" t="str">
        <f>IFERROR(VLOOKUP(Y542, 【参考】数式用!$A$2:$B$50, 2, FALSE), "")</f>
        <v/>
      </c>
    </row>
    <row r="543" spans="2:26" ht="34.5" customHeight="1" thickBot="1">
      <c r="B543" s="535">
        <f t="shared" si="7"/>
        <v>505</v>
      </c>
      <c r="C543" s="670"/>
      <c r="D543" s="671"/>
      <c r="E543" s="671"/>
      <c r="F543" s="671"/>
      <c r="G543" s="671"/>
      <c r="H543" s="671"/>
      <c r="I543" s="671"/>
      <c r="J543" s="671"/>
      <c r="K543" s="671"/>
      <c r="L543" s="672"/>
      <c r="M543" s="665"/>
      <c r="N543" s="665"/>
      <c r="O543" s="665"/>
      <c r="P543" s="665"/>
      <c r="Q543" s="665"/>
      <c r="R543" s="666"/>
      <c r="S543" s="667"/>
      <c r="T543" s="667"/>
      <c r="U543" s="667"/>
      <c r="V543" s="668"/>
      <c r="W543" s="33"/>
      <c r="X543" s="34"/>
      <c r="Y543" s="35"/>
      <c r="Z543" s="400" t="str">
        <f>IFERROR(VLOOKUP(Y543, 【参考】数式用!$A$2:$B$50, 2, FALSE), "")</f>
        <v/>
      </c>
    </row>
    <row r="544" spans="2:26" ht="34.5" customHeight="1" thickBot="1">
      <c r="B544" s="535">
        <f t="shared" si="7"/>
        <v>506</v>
      </c>
      <c r="C544" s="670"/>
      <c r="D544" s="671"/>
      <c r="E544" s="671"/>
      <c r="F544" s="671"/>
      <c r="G544" s="671"/>
      <c r="H544" s="671"/>
      <c r="I544" s="671"/>
      <c r="J544" s="671"/>
      <c r="K544" s="671"/>
      <c r="L544" s="672"/>
      <c r="M544" s="665"/>
      <c r="N544" s="665"/>
      <c r="O544" s="665"/>
      <c r="P544" s="665"/>
      <c r="Q544" s="665"/>
      <c r="R544" s="666"/>
      <c r="S544" s="667"/>
      <c r="T544" s="667"/>
      <c r="U544" s="667"/>
      <c r="V544" s="668"/>
      <c r="W544" s="33"/>
      <c r="X544" s="34"/>
      <c r="Y544" s="35"/>
      <c r="Z544" s="400" t="str">
        <f>IFERROR(VLOOKUP(Y544, 【参考】数式用!$A$2:$B$50, 2, FALSE), "")</f>
        <v/>
      </c>
    </row>
    <row r="545" spans="2:26" ht="34.5" customHeight="1" thickBot="1">
      <c r="B545" s="535">
        <f t="shared" si="7"/>
        <v>507</v>
      </c>
      <c r="C545" s="670"/>
      <c r="D545" s="671"/>
      <c r="E545" s="671"/>
      <c r="F545" s="671"/>
      <c r="G545" s="671"/>
      <c r="H545" s="671"/>
      <c r="I545" s="671"/>
      <c r="J545" s="671"/>
      <c r="K545" s="671"/>
      <c r="L545" s="672"/>
      <c r="M545" s="665"/>
      <c r="N545" s="665"/>
      <c r="O545" s="665"/>
      <c r="P545" s="665"/>
      <c r="Q545" s="665"/>
      <c r="R545" s="666"/>
      <c r="S545" s="667"/>
      <c r="T545" s="667"/>
      <c r="U545" s="667"/>
      <c r="V545" s="668"/>
      <c r="W545" s="33"/>
      <c r="X545" s="34"/>
      <c r="Y545" s="35"/>
      <c r="Z545" s="400" t="str">
        <f>IFERROR(VLOOKUP(Y545, 【参考】数式用!$A$2:$B$50, 2, FALSE), "")</f>
        <v/>
      </c>
    </row>
    <row r="546" spans="2:26" ht="34.5" customHeight="1" thickBot="1">
      <c r="B546" s="535">
        <f t="shared" si="7"/>
        <v>508</v>
      </c>
      <c r="C546" s="670"/>
      <c r="D546" s="671"/>
      <c r="E546" s="671"/>
      <c r="F546" s="671"/>
      <c r="G546" s="671"/>
      <c r="H546" s="671"/>
      <c r="I546" s="671"/>
      <c r="J546" s="671"/>
      <c r="K546" s="671"/>
      <c r="L546" s="672"/>
      <c r="M546" s="665"/>
      <c r="N546" s="665"/>
      <c r="O546" s="665"/>
      <c r="P546" s="665"/>
      <c r="Q546" s="665"/>
      <c r="R546" s="666"/>
      <c r="S546" s="667"/>
      <c r="T546" s="667"/>
      <c r="U546" s="667"/>
      <c r="V546" s="668"/>
      <c r="W546" s="33"/>
      <c r="X546" s="34"/>
      <c r="Y546" s="35"/>
      <c r="Z546" s="400" t="str">
        <f>IFERROR(VLOOKUP(Y546, 【参考】数式用!$A$2:$B$50, 2, FALSE), "")</f>
        <v/>
      </c>
    </row>
    <row r="547" spans="2:26" ht="34.5" customHeight="1" thickBot="1">
      <c r="B547" s="535">
        <f t="shared" si="7"/>
        <v>509</v>
      </c>
      <c r="C547" s="670"/>
      <c r="D547" s="671"/>
      <c r="E547" s="671"/>
      <c r="F547" s="671"/>
      <c r="G547" s="671"/>
      <c r="H547" s="671"/>
      <c r="I547" s="671"/>
      <c r="J547" s="671"/>
      <c r="K547" s="671"/>
      <c r="L547" s="672"/>
      <c r="M547" s="665"/>
      <c r="N547" s="665"/>
      <c r="O547" s="665"/>
      <c r="P547" s="665"/>
      <c r="Q547" s="665"/>
      <c r="R547" s="666"/>
      <c r="S547" s="667"/>
      <c r="T547" s="667"/>
      <c r="U547" s="667"/>
      <c r="V547" s="668"/>
      <c r="W547" s="33"/>
      <c r="X547" s="34"/>
      <c r="Y547" s="35"/>
      <c r="Z547" s="400" t="str">
        <f>IFERROR(VLOOKUP(Y547, 【参考】数式用!$A$2:$B$50, 2, FALSE), "")</f>
        <v/>
      </c>
    </row>
    <row r="548" spans="2:26" ht="34.5" customHeight="1" thickBot="1">
      <c r="B548" s="535">
        <f t="shared" si="7"/>
        <v>510</v>
      </c>
      <c r="C548" s="670"/>
      <c r="D548" s="671"/>
      <c r="E548" s="671"/>
      <c r="F548" s="671"/>
      <c r="G548" s="671"/>
      <c r="H548" s="671"/>
      <c r="I548" s="671"/>
      <c r="J548" s="671"/>
      <c r="K548" s="671"/>
      <c r="L548" s="672"/>
      <c r="M548" s="665"/>
      <c r="N548" s="665"/>
      <c r="O548" s="665"/>
      <c r="P548" s="665"/>
      <c r="Q548" s="665"/>
      <c r="R548" s="666"/>
      <c r="S548" s="667"/>
      <c r="T548" s="667"/>
      <c r="U548" s="667"/>
      <c r="V548" s="668"/>
      <c r="W548" s="33"/>
      <c r="X548" s="34"/>
      <c r="Y548" s="35"/>
      <c r="Z548" s="400" t="str">
        <f>IFERROR(VLOOKUP(Y548, 【参考】数式用!$A$2:$B$50, 2, FALSE), "")</f>
        <v/>
      </c>
    </row>
    <row r="549" spans="2:26" ht="34.5" customHeight="1" thickBot="1">
      <c r="B549" s="535">
        <f t="shared" si="7"/>
        <v>511</v>
      </c>
      <c r="C549" s="670"/>
      <c r="D549" s="671"/>
      <c r="E549" s="671"/>
      <c r="F549" s="671"/>
      <c r="G549" s="671"/>
      <c r="H549" s="671"/>
      <c r="I549" s="671"/>
      <c r="J549" s="671"/>
      <c r="K549" s="671"/>
      <c r="L549" s="672"/>
      <c r="M549" s="665"/>
      <c r="N549" s="665"/>
      <c r="O549" s="665"/>
      <c r="P549" s="665"/>
      <c r="Q549" s="665"/>
      <c r="R549" s="666"/>
      <c r="S549" s="667"/>
      <c r="T549" s="667"/>
      <c r="U549" s="667"/>
      <c r="V549" s="668"/>
      <c r="W549" s="33"/>
      <c r="X549" s="34"/>
      <c r="Y549" s="35"/>
      <c r="Z549" s="400" t="str">
        <f>IFERROR(VLOOKUP(Y549, 【参考】数式用!$A$2:$B$50, 2, FALSE), "")</f>
        <v/>
      </c>
    </row>
    <row r="550" spans="2:26" ht="34.5" customHeight="1" thickBot="1">
      <c r="B550" s="535">
        <f t="shared" si="7"/>
        <v>512</v>
      </c>
      <c r="C550" s="670"/>
      <c r="D550" s="671"/>
      <c r="E550" s="671"/>
      <c r="F550" s="671"/>
      <c r="G550" s="671"/>
      <c r="H550" s="671"/>
      <c r="I550" s="671"/>
      <c r="J550" s="671"/>
      <c r="K550" s="671"/>
      <c r="L550" s="672"/>
      <c r="M550" s="665"/>
      <c r="N550" s="665"/>
      <c r="O550" s="665"/>
      <c r="P550" s="665"/>
      <c r="Q550" s="665"/>
      <c r="R550" s="666"/>
      <c r="S550" s="667"/>
      <c r="T550" s="667"/>
      <c r="U550" s="667"/>
      <c r="V550" s="668"/>
      <c r="W550" s="33"/>
      <c r="X550" s="34"/>
      <c r="Y550" s="35"/>
      <c r="Z550" s="400" t="str">
        <f>IFERROR(VLOOKUP(Y550, 【参考】数式用!$A$2:$B$50, 2, FALSE), "")</f>
        <v/>
      </c>
    </row>
    <row r="551" spans="2:26" ht="34.5" customHeight="1" thickBot="1">
      <c r="B551" s="535">
        <f t="shared" si="7"/>
        <v>513</v>
      </c>
      <c r="C551" s="670"/>
      <c r="D551" s="671"/>
      <c r="E551" s="671"/>
      <c r="F551" s="671"/>
      <c r="G551" s="671"/>
      <c r="H551" s="671"/>
      <c r="I551" s="671"/>
      <c r="J551" s="671"/>
      <c r="K551" s="671"/>
      <c r="L551" s="672"/>
      <c r="M551" s="665"/>
      <c r="N551" s="665"/>
      <c r="O551" s="665"/>
      <c r="P551" s="665"/>
      <c r="Q551" s="665"/>
      <c r="R551" s="666"/>
      <c r="S551" s="667"/>
      <c r="T551" s="667"/>
      <c r="U551" s="667"/>
      <c r="V551" s="668"/>
      <c r="W551" s="33"/>
      <c r="X551" s="34"/>
      <c r="Y551" s="35"/>
      <c r="Z551" s="400" t="str">
        <f>IFERROR(VLOOKUP(Y551, 【参考】数式用!$A$2:$B$50, 2, FALSE), "")</f>
        <v/>
      </c>
    </row>
    <row r="552" spans="2:26" ht="34.5" customHeight="1" thickBot="1">
      <c r="B552" s="535">
        <f t="shared" si="7"/>
        <v>514</v>
      </c>
      <c r="C552" s="670"/>
      <c r="D552" s="671"/>
      <c r="E552" s="671"/>
      <c r="F552" s="671"/>
      <c r="G552" s="671"/>
      <c r="H552" s="671"/>
      <c r="I552" s="671"/>
      <c r="J552" s="671"/>
      <c r="K552" s="671"/>
      <c r="L552" s="672"/>
      <c r="M552" s="665"/>
      <c r="N552" s="665"/>
      <c r="O552" s="665"/>
      <c r="P552" s="665"/>
      <c r="Q552" s="665"/>
      <c r="R552" s="666"/>
      <c r="S552" s="667"/>
      <c r="T552" s="667"/>
      <c r="U552" s="667"/>
      <c r="V552" s="668"/>
      <c r="W552" s="33"/>
      <c r="X552" s="34"/>
      <c r="Y552" s="35"/>
      <c r="Z552" s="400" t="str">
        <f>IFERROR(VLOOKUP(Y552, 【参考】数式用!$A$2:$B$50, 2, FALSE), "")</f>
        <v/>
      </c>
    </row>
    <row r="553" spans="2:26" ht="34.5" customHeight="1" thickBot="1">
      <c r="B553" s="535">
        <f t="shared" ref="B553:B616" si="8">B552+1</f>
        <v>515</v>
      </c>
      <c r="C553" s="670"/>
      <c r="D553" s="671"/>
      <c r="E553" s="671"/>
      <c r="F553" s="671"/>
      <c r="G553" s="671"/>
      <c r="H553" s="671"/>
      <c r="I553" s="671"/>
      <c r="J553" s="671"/>
      <c r="K553" s="671"/>
      <c r="L553" s="672"/>
      <c r="M553" s="665"/>
      <c r="N553" s="665"/>
      <c r="O553" s="665"/>
      <c r="P553" s="665"/>
      <c r="Q553" s="665"/>
      <c r="R553" s="666"/>
      <c r="S553" s="667"/>
      <c r="T553" s="667"/>
      <c r="U553" s="667"/>
      <c r="V553" s="668"/>
      <c r="W553" s="33"/>
      <c r="X553" s="34"/>
      <c r="Y553" s="35"/>
      <c r="Z553" s="400" t="str">
        <f>IFERROR(VLOOKUP(Y553, 【参考】数式用!$A$2:$B$50, 2, FALSE), "")</f>
        <v/>
      </c>
    </row>
    <row r="554" spans="2:26" ht="34.5" customHeight="1" thickBot="1">
      <c r="B554" s="535">
        <f t="shared" si="8"/>
        <v>516</v>
      </c>
      <c r="C554" s="670"/>
      <c r="D554" s="671"/>
      <c r="E554" s="671"/>
      <c r="F554" s="671"/>
      <c r="G554" s="671"/>
      <c r="H554" s="671"/>
      <c r="I554" s="671"/>
      <c r="J554" s="671"/>
      <c r="K554" s="671"/>
      <c r="L554" s="672"/>
      <c r="M554" s="665"/>
      <c r="N554" s="665"/>
      <c r="O554" s="665"/>
      <c r="P554" s="665"/>
      <c r="Q554" s="665"/>
      <c r="R554" s="666"/>
      <c r="S554" s="667"/>
      <c r="T554" s="667"/>
      <c r="U554" s="667"/>
      <c r="V554" s="668"/>
      <c r="W554" s="33"/>
      <c r="X554" s="34"/>
      <c r="Y554" s="35"/>
      <c r="Z554" s="400" t="str">
        <f>IFERROR(VLOOKUP(Y554, 【参考】数式用!$A$2:$B$50, 2, FALSE), "")</f>
        <v/>
      </c>
    </row>
    <row r="555" spans="2:26" ht="34.5" customHeight="1" thickBot="1">
      <c r="B555" s="535">
        <f t="shared" si="8"/>
        <v>517</v>
      </c>
      <c r="C555" s="670"/>
      <c r="D555" s="671"/>
      <c r="E555" s="671"/>
      <c r="F555" s="671"/>
      <c r="G555" s="671"/>
      <c r="H555" s="671"/>
      <c r="I555" s="671"/>
      <c r="J555" s="671"/>
      <c r="K555" s="671"/>
      <c r="L555" s="672"/>
      <c r="M555" s="665"/>
      <c r="N555" s="665"/>
      <c r="O555" s="665"/>
      <c r="P555" s="665"/>
      <c r="Q555" s="665"/>
      <c r="R555" s="666"/>
      <c r="S555" s="667"/>
      <c r="T555" s="667"/>
      <c r="U555" s="667"/>
      <c r="V555" s="668"/>
      <c r="W555" s="33"/>
      <c r="X555" s="34"/>
      <c r="Y555" s="35"/>
      <c r="Z555" s="400" t="str">
        <f>IFERROR(VLOOKUP(Y555, 【参考】数式用!$A$2:$B$50, 2, FALSE), "")</f>
        <v/>
      </c>
    </row>
    <row r="556" spans="2:26" ht="34.5" customHeight="1" thickBot="1">
      <c r="B556" s="535">
        <f t="shared" si="8"/>
        <v>518</v>
      </c>
      <c r="C556" s="670"/>
      <c r="D556" s="671"/>
      <c r="E556" s="671"/>
      <c r="F556" s="671"/>
      <c r="G556" s="671"/>
      <c r="H556" s="671"/>
      <c r="I556" s="671"/>
      <c r="J556" s="671"/>
      <c r="K556" s="671"/>
      <c r="L556" s="672"/>
      <c r="M556" s="665"/>
      <c r="N556" s="665"/>
      <c r="O556" s="665"/>
      <c r="P556" s="665"/>
      <c r="Q556" s="665"/>
      <c r="R556" s="666"/>
      <c r="S556" s="667"/>
      <c r="T556" s="667"/>
      <c r="U556" s="667"/>
      <c r="V556" s="668"/>
      <c r="W556" s="33"/>
      <c r="X556" s="34"/>
      <c r="Y556" s="35"/>
      <c r="Z556" s="400" t="str">
        <f>IFERROR(VLOOKUP(Y556, 【参考】数式用!$A$2:$B$50, 2, FALSE), "")</f>
        <v/>
      </c>
    </row>
    <row r="557" spans="2:26" ht="34.5" customHeight="1" thickBot="1">
      <c r="B557" s="535">
        <f t="shared" si="8"/>
        <v>519</v>
      </c>
      <c r="C557" s="670"/>
      <c r="D557" s="671"/>
      <c r="E557" s="671"/>
      <c r="F557" s="671"/>
      <c r="G557" s="671"/>
      <c r="H557" s="671"/>
      <c r="I557" s="671"/>
      <c r="J557" s="671"/>
      <c r="K557" s="671"/>
      <c r="L557" s="672"/>
      <c r="M557" s="665"/>
      <c r="N557" s="665"/>
      <c r="O557" s="665"/>
      <c r="P557" s="665"/>
      <c r="Q557" s="665"/>
      <c r="R557" s="666"/>
      <c r="S557" s="667"/>
      <c r="T557" s="667"/>
      <c r="U557" s="667"/>
      <c r="V557" s="668"/>
      <c r="W557" s="33"/>
      <c r="X557" s="34"/>
      <c r="Y557" s="35"/>
      <c r="Z557" s="400" t="str">
        <f>IFERROR(VLOOKUP(Y557, 【参考】数式用!$A$2:$B$50, 2, FALSE), "")</f>
        <v/>
      </c>
    </row>
    <row r="558" spans="2:26" ht="34.5" customHeight="1" thickBot="1">
      <c r="B558" s="535">
        <f t="shared" si="8"/>
        <v>520</v>
      </c>
      <c r="C558" s="670"/>
      <c r="D558" s="671"/>
      <c r="E558" s="671"/>
      <c r="F558" s="671"/>
      <c r="G558" s="671"/>
      <c r="H558" s="671"/>
      <c r="I558" s="671"/>
      <c r="J558" s="671"/>
      <c r="K558" s="671"/>
      <c r="L558" s="672"/>
      <c r="M558" s="665"/>
      <c r="N558" s="665"/>
      <c r="O558" s="665"/>
      <c r="P558" s="665"/>
      <c r="Q558" s="665"/>
      <c r="R558" s="666"/>
      <c r="S558" s="667"/>
      <c r="T558" s="667"/>
      <c r="U558" s="667"/>
      <c r="V558" s="668"/>
      <c r="W558" s="33"/>
      <c r="X558" s="34"/>
      <c r="Y558" s="35"/>
      <c r="Z558" s="400" t="str">
        <f>IFERROR(VLOOKUP(Y558, 【参考】数式用!$A$2:$B$50, 2, FALSE), "")</f>
        <v/>
      </c>
    </row>
    <row r="559" spans="2:26" ht="34.5" customHeight="1" thickBot="1">
      <c r="B559" s="535">
        <f t="shared" si="8"/>
        <v>521</v>
      </c>
      <c r="C559" s="670"/>
      <c r="D559" s="671"/>
      <c r="E559" s="671"/>
      <c r="F559" s="671"/>
      <c r="G559" s="671"/>
      <c r="H559" s="671"/>
      <c r="I559" s="671"/>
      <c r="J559" s="671"/>
      <c r="K559" s="671"/>
      <c r="L559" s="672"/>
      <c r="M559" s="665"/>
      <c r="N559" s="665"/>
      <c r="O559" s="665"/>
      <c r="P559" s="665"/>
      <c r="Q559" s="665"/>
      <c r="R559" s="666"/>
      <c r="S559" s="667"/>
      <c r="T559" s="667"/>
      <c r="U559" s="667"/>
      <c r="V559" s="668"/>
      <c r="W559" s="33"/>
      <c r="X559" s="34"/>
      <c r="Y559" s="35"/>
      <c r="Z559" s="400" t="str">
        <f>IFERROR(VLOOKUP(Y559, 【参考】数式用!$A$2:$B$50, 2, FALSE), "")</f>
        <v/>
      </c>
    </row>
    <row r="560" spans="2:26" ht="34.5" customHeight="1" thickBot="1">
      <c r="B560" s="535">
        <f t="shared" si="8"/>
        <v>522</v>
      </c>
      <c r="C560" s="670"/>
      <c r="D560" s="671"/>
      <c r="E560" s="671"/>
      <c r="F560" s="671"/>
      <c r="G560" s="671"/>
      <c r="H560" s="671"/>
      <c r="I560" s="671"/>
      <c r="J560" s="671"/>
      <c r="K560" s="671"/>
      <c r="L560" s="672"/>
      <c r="M560" s="665"/>
      <c r="N560" s="665"/>
      <c r="O560" s="665"/>
      <c r="P560" s="665"/>
      <c r="Q560" s="665"/>
      <c r="R560" s="666"/>
      <c r="S560" s="667"/>
      <c r="T560" s="667"/>
      <c r="U560" s="667"/>
      <c r="V560" s="668"/>
      <c r="W560" s="33"/>
      <c r="X560" s="34"/>
      <c r="Y560" s="35"/>
      <c r="Z560" s="400" t="str">
        <f>IFERROR(VLOOKUP(Y560, 【参考】数式用!$A$2:$B$50, 2, FALSE), "")</f>
        <v/>
      </c>
    </row>
    <row r="561" spans="2:26" ht="34.5" customHeight="1" thickBot="1">
      <c r="B561" s="535">
        <f t="shared" si="8"/>
        <v>523</v>
      </c>
      <c r="C561" s="670"/>
      <c r="D561" s="671"/>
      <c r="E561" s="671"/>
      <c r="F561" s="671"/>
      <c r="G561" s="671"/>
      <c r="H561" s="671"/>
      <c r="I561" s="671"/>
      <c r="J561" s="671"/>
      <c r="K561" s="671"/>
      <c r="L561" s="672"/>
      <c r="M561" s="665"/>
      <c r="N561" s="665"/>
      <c r="O561" s="665"/>
      <c r="P561" s="665"/>
      <c r="Q561" s="665"/>
      <c r="R561" s="666"/>
      <c r="S561" s="667"/>
      <c r="T561" s="667"/>
      <c r="U561" s="667"/>
      <c r="V561" s="668"/>
      <c r="W561" s="33"/>
      <c r="X561" s="34"/>
      <c r="Y561" s="35"/>
      <c r="Z561" s="400" t="str">
        <f>IFERROR(VLOOKUP(Y561, 【参考】数式用!$A$2:$B$50, 2, FALSE), "")</f>
        <v/>
      </c>
    </row>
    <row r="562" spans="2:26" ht="34.5" customHeight="1" thickBot="1">
      <c r="B562" s="535">
        <f t="shared" si="8"/>
        <v>524</v>
      </c>
      <c r="C562" s="670"/>
      <c r="D562" s="671"/>
      <c r="E562" s="671"/>
      <c r="F562" s="671"/>
      <c r="G562" s="671"/>
      <c r="H562" s="671"/>
      <c r="I562" s="671"/>
      <c r="J562" s="671"/>
      <c r="K562" s="671"/>
      <c r="L562" s="672"/>
      <c r="M562" s="665"/>
      <c r="N562" s="665"/>
      <c r="O562" s="665"/>
      <c r="P562" s="665"/>
      <c r="Q562" s="665"/>
      <c r="R562" s="666"/>
      <c r="S562" s="667"/>
      <c r="T562" s="667"/>
      <c r="U562" s="667"/>
      <c r="V562" s="668"/>
      <c r="W562" s="33"/>
      <c r="X562" s="34"/>
      <c r="Y562" s="35"/>
      <c r="Z562" s="400" t="str">
        <f>IFERROR(VLOOKUP(Y562, 【参考】数式用!$A$2:$B$50, 2, FALSE), "")</f>
        <v/>
      </c>
    </row>
    <row r="563" spans="2:26" ht="34.5" customHeight="1" thickBot="1">
      <c r="B563" s="535">
        <f t="shared" si="8"/>
        <v>525</v>
      </c>
      <c r="C563" s="670"/>
      <c r="D563" s="671"/>
      <c r="E563" s="671"/>
      <c r="F563" s="671"/>
      <c r="G563" s="671"/>
      <c r="H563" s="671"/>
      <c r="I563" s="671"/>
      <c r="J563" s="671"/>
      <c r="K563" s="671"/>
      <c r="L563" s="672"/>
      <c r="M563" s="665"/>
      <c r="N563" s="665"/>
      <c r="O563" s="665"/>
      <c r="P563" s="665"/>
      <c r="Q563" s="665"/>
      <c r="R563" s="666"/>
      <c r="S563" s="667"/>
      <c r="T563" s="667"/>
      <c r="U563" s="667"/>
      <c r="V563" s="668"/>
      <c r="W563" s="33"/>
      <c r="X563" s="34"/>
      <c r="Y563" s="35"/>
      <c r="Z563" s="400" t="str">
        <f>IFERROR(VLOOKUP(Y563, 【参考】数式用!$A$2:$B$50, 2, FALSE), "")</f>
        <v/>
      </c>
    </row>
    <row r="564" spans="2:26" ht="34.5" customHeight="1" thickBot="1">
      <c r="B564" s="535">
        <f t="shared" si="8"/>
        <v>526</v>
      </c>
      <c r="C564" s="670"/>
      <c r="D564" s="671"/>
      <c r="E564" s="671"/>
      <c r="F564" s="671"/>
      <c r="G564" s="671"/>
      <c r="H564" s="671"/>
      <c r="I564" s="671"/>
      <c r="J564" s="671"/>
      <c r="K564" s="671"/>
      <c r="L564" s="672"/>
      <c r="M564" s="665"/>
      <c r="N564" s="665"/>
      <c r="O564" s="665"/>
      <c r="P564" s="665"/>
      <c r="Q564" s="665"/>
      <c r="R564" s="666"/>
      <c r="S564" s="667"/>
      <c r="T564" s="667"/>
      <c r="U564" s="667"/>
      <c r="V564" s="668"/>
      <c r="W564" s="33"/>
      <c r="X564" s="34"/>
      <c r="Y564" s="35"/>
      <c r="Z564" s="400" t="str">
        <f>IFERROR(VLOOKUP(Y564, 【参考】数式用!$A$2:$B$50, 2, FALSE), "")</f>
        <v/>
      </c>
    </row>
    <row r="565" spans="2:26" ht="34.5" customHeight="1" thickBot="1">
      <c r="B565" s="535">
        <f t="shared" si="8"/>
        <v>527</v>
      </c>
      <c r="C565" s="670"/>
      <c r="D565" s="671"/>
      <c r="E565" s="671"/>
      <c r="F565" s="671"/>
      <c r="G565" s="671"/>
      <c r="H565" s="671"/>
      <c r="I565" s="671"/>
      <c r="J565" s="671"/>
      <c r="K565" s="671"/>
      <c r="L565" s="672"/>
      <c r="M565" s="665"/>
      <c r="N565" s="665"/>
      <c r="O565" s="665"/>
      <c r="P565" s="665"/>
      <c r="Q565" s="665"/>
      <c r="R565" s="666"/>
      <c r="S565" s="667"/>
      <c r="T565" s="667"/>
      <c r="U565" s="667"/>
      <c r="V565" s="668"/>
      <c r="W565" s="33"/>
      <c r="X565" s="34"/>
      <c r="Y565" s="35"/>
      <c r="Z565" s="400" t="str">
        <f>IFERROR(VLOOKUP(Y565, 【参考】数式用!$A$2:$B$50, 2, FALSE), "")</f>
        <v/>
      </c>
    </row>
    <row r="566" spans="2:26" ht="34.5" customHeight="1" thickBot="1">
      <c r="B566" s="535">
        <f t="shared" si="8"/>
        <v>528</v>
      </c>
      <c r="C566" s="670"/>
      <c r="D566" s="671"/>
      <c r="E566" s="671"/>
      <c r="F566" s="671"/>
      <c r="G566" s="671"/>
      <c r="H566" s="671"/>
      <c r="I566" s="671"/>
      <c r="J566" s="671"/>
      <c r="K566" s="671"/>
      <c r="L566" s="672"/>
      <c r="M566" s="665"/>
      <c r="N566" s="665"/>
      <c r="O566" s="665"/>
      <c r="P566" s="665"/>
      <c r="Q566" s="665"/>
      <c r="R566" s="666"/>
      <c r="S566" s="667"/>
      <c r="T566" s="667"/>
      <c r="U566" s="667"/>
      <c r="V566" s="668"/>
      <c r="W566" s="33"/>
      <c r="X566" s="34"/>
      <c r="Y566" s="35"/>
      <c r="Z566" s="400" t="str">
        <f>IFERROR(VLOOKUP(Y566, 【参考】数式用!$A$2:$B$50, 2, FALSE), "")</f>
        <v/>
      </c>
    </row>
    <row r="567" spans="2:26" ht="34.5" customHeight="1" thickBot="1">
      <c r="B567" s="535">
        <f t="shared" si="8"/>
        <v>529</v>
      </c>
      <c r="C567" s="670"/>
      <c r="D567" s="671"/>
      <c r="E567" s="671"/>
      <c r="F567" s="671"/>
      <c r="G567" s="671"/>
      <c r="H567" s="671"/>
      <c r="I567" s="671"/>
      <c r="J567" s="671"/>
      <c r="K567" s="671"/>
      <c r="L567" s="672"/>
      <c r="M567" s="665"/>
      <c r="N567" s="665"/>
      <c r="O567" s="665"/>
      <c r="P567" s="665"/>
      <c r="Q567" s="665"/>
      <c r="R567" s="666"/>
      <c r="S567" s="667"/>
      <c r="T567" s="667"/>
      <c r="U567" s="667"/>
      <c r="V567" s="668"/>
      <c r="W567" s="33"/>
      <c r="X567" s="34"/>
      <c r="Y567" s="35"/>
      <c r="Z567" s="400" t="str">
        <f>IFERROR(VLOOKUP(Y567, 【参考】数式用!$A$2:$B$50, 2, FALSE), "")</f>
        <v/>
      </c>
    </row>
    <row r="568" spans="2:26" ht="34.5" customHeight="1" thickBot="1">
      <c r="B568" s="535">
        <f t="shared" si="8"/>
        <v>530</v>
      </c>
      <c r="C568" s="670"/>
      <c r="D568" s="671"/>
      <c r="E568" s="671"/>
      <c r="F568" s="671"/>
      <c r="G568" s="671"/>
      <c r="H568" s="671"/>
      <c r="I568" s="671"/>
      <c r="J568" s="671"/>
      <c r="K568" s="671"/>
      <c r="L568" s="672"/>
      <c r="M568" s="665"/>
      <c r="N568" s="665"/>
      <c r="O568" s="665"/>
      <c r="P568" s="665"/>
      <c r="Q568" s="665"/>
      <c r="R568" s="666"/>
      <c r="S568" s="667"/>
      <c r="T568" s="667"/>
      <c r="U568" s="667"/>
      <c r="V568" s="668"/>
      <c r="W568" s="33"/>
      <c r="X568" s="34"/>
      <c r="Y568" s="35"/>
      <c r="Z568" s="400" t="str">
        <f>IFERROR(VLOOKUP(Y568, 【参考】数式用!$A$2:$B$50, 2, FALSE), "")</f>
        <v/>
      </c>
    </row>
    <row r="569" spans="2:26" ht="34.5" customHeight="1" thickBot="1">
      <c r="B569" s="535">
        <f t="shared" si="8"/>
        <v>531</v>
      </c>
      <c r="C569" s="670"/>
      <c r="D569" s="671"/>
      <c r="E569" s="671"/>
      <c r="F569" s="671"/>
      <c r="G569" s="671"/>
      <c r="H569" s="671"/>
      <c r="I569" s="671"/>
      <c r="J569" s="671"/>
      <c r="K569" s="671"/>
      <c r="L569" s="672"/>
      <c r="M569" s="665"/>
      <c r="N569" s="665"/>
      <c r="O569" s="665"/>
      <c r="P569" s="665"/>
      <c r="Q569" s="665"/>
      <c r="R569" s="666"/>
      <c r="S569" s="667"/>
      <c r="T569" s="667"/>
      <c r="U569" s="667"/>
      <c r="V569" s="668"/>
      <c r="W569" s="33"/>
      <c r="X569" s="34"/>
      <c r="Y569" s="35"/>
      <c r="Z569" s="400" t="str">
        <f>IFERROR(VLOOKUP(Y569, 【参考】数式用!$A$2:$B$50, 2, FALSE), "")</f>
        <v/>
      </c>
    </row>
    <row r="570" spans="2:26" ht="34.5" customHeight="1" thickBot="1">
      <c r="B570" s="535">
        <f t="shared" si="8"/>
        <v>532</v>
      </c>
      <c r="C570" s="670"/>
      <c r="D570" s="671"/>
      <c r="E570" s="671"/>
      <c r="F570" s="671"/>
      <c r="G570" s="671"/>
      <c r="H570" s="671"/>
      <c r="I570" s="671"/>
      <c r="J570" s="671"/>
      <c r="K570" s="671"/>
      <c r="L570" s="672"/>
      <c r="M570" s="665"/>
      <c r="N570" s="665"/>
      <c r="O570" s="665"/>
      <c r="P570" s="665"/>
      <c r="Q570" s="665"/>
      <c r="R570" s="666"/>
      <c r="S570" s="667"/>
      <c r="T570" s="667"/>
      <c r="U570" s="667"/>
      <c r="V570" s="668"/>
      <c r="W570" s="33"/>
      <c r="X570" s="34"/>
      <c r="Y570" s="35"/>
      <c r="Z570" s="400" t="str">
        <f>IFERROR(VLOOKUP(Y570, 【参考】数式用!$A$2:$B$50, 2, FALSE), "")</f>
        <v/>
      </c>
    </row>
    <row r="571" spans="2:26" ht="34.5" customHeight="1" thickBot="1">
      <c r="B571" s="535">
        <f t="shared" si="8"/>
        <v>533</v>
      </c>
      <c r="C571" s="670"/>
      <c r="D571" s="671"/>
      <c r="E571" s="671"/>
      <c r="F571" s="671"/>
      <c r="G571" s="671"/>
      <c r="H571" s="671"/>
      <c r="I571" s="671"/>
      <c r="J571" s="671"/>
      <c r="K571" s="671"/>
      <c r="L571" s="672"/>
      <c r="M571" s="665"/>
      <c r="N571" s="665"/>
      <c r="O571" s="665"/>
      <c r="P571" s="665"/>
      <c r="Q571" s="665"/>
      <c r="R571" s="666"/>
      <c r="S571" s="667"/>
      <c r="T571" s="667"/>
      <c r="U571" s="667"/>
      <c r="V571" s="668"/>
      <c r="W571" s="33"/>
      <c r="X571" s="34"/>
      <c r="Y571" s="35"/>
      <c r="Z571" s="400" t="str">
        <f>IFERROR(VLOOKUP(Y571, 【参考】数式用!$A$2:$B$50, 2, FALSE), "")</f>
        <v/>
      </c>
    </row>
    <row r="572" spans="2:26" ht="34.5" customHeight="1" thickBot="1">
      <c r="B572" s="535">
        <f t="shared" si="8"/>
        <v>534</v>
      </c>
      <c r="C572" s="670"/>
      <c r="D572" s="671"/>
      <c r="E572" s="671"/>
      <c r="F572" s="671"/>
      <c r="G572" s="671"/>
      <c r="H572" s="671"/>
      <c r="I572" s="671"/>
      <c r="J572" s="671"/>
      <c r="K572" s="671"/>
      <c r="L572" s="672"/>
      <c r="M572" s="665"/>
      <c r="N572" s="665"/>
      <c r="O572" s="665"/>
      <c r="P572" s="665"/>
      <c r="Q572" s="665"/>
      <c r="R572" s="666"/>
      <c r="S572" s="667"/>
      <c r="T572" s="667"/>
      <c r="U572" s="667"/>
      <c r="V572" s="668"/>
      <c r="W572" s="33"/>
      <c r="X572" s="34"/>
      <c r="Y572" s="35"/>
      <c r="Z572" s="400" t="str">
        <f>IFERROR(VLOOKUP(Y572, 【参考】数式用!$A$2:$B$50, 2, FALSE), "")</f>
        <v/>
      </c>
    </row>
    <row r="573" spans="2:26" ht="34.5" customHeight="1" thickBot="1">
      <c r="B573" s="535">
        <f t="shared" si="8"/>
        <v>535</v>
      </c>
      <c r="C573" s="670"/>
      <c r="D573" s="671"/>
      <c r="E573" s="671"/>
      <c r="F573" s="671"/>
      <c r="G573" s="671"/>
      <c r="H573" s="671"/>
      <c r="I573" s="671"/>
      <c r="J573" s="671"/>
      <c r="K573" s="671"/>
      <c r="L573" s="672"/>
      <c r="M573" s="665"/>
      <c r="N573" s="665"/>
      <c r="O573" s="665"/>
      <c r="P573" s="665"/>
      <c r="Q573" s="665"/>
      <c r="R573" s="666"/>
      <c r="S573" s="667"/>
      <c r="T573" s="667"/>
      <c r="U573" s="667"/>
      <c r="V573" s="668"/>
      <c r="W573" s="33"/>
      <c r="X573" s="34"/>
      <c r="Y573" s="35"/>
      <c r="Z573" s="400" t="str">
        <f>IFERROR(VLOOKUP(Y573, 【参考】数式用!$A$2:$B$50, 2, FALSE), "")</f>
        <v/>
      </c>
    </row>
    <row r="574" spans="2:26" ht="34.5" customHeight="1" thickBot="1">
      <c r="B574" s="535">
        <f t="shared" si="8"/>
        <v>536</v>
      </c>
      <c r="C574" s="670"/>
      <c r="D574" s="671"/>
      <c r="E574" s="671"/>
      <c r="F574" s="671"/>
      <c r="G574" s="671"/>
      <c r="H574" s="671"/>
      <c r="I574" s="671"/>
      <c r="J574" s="671"/>
      <c r="K574" s="671"/>
      <c r="L574" s="672"/>
      <c r="M574" s="665"/>
      <c r="N574" s="665"/>
      <c r="O574" s="665"/>
      <c r="P574" s="665"/>
      <c r="Q574" s="665"/>
      <c r="R574" s="666"/>
      <c r="S574" s="667"/>
      <c r="T574" s="667"/>
      <c r="U574" s="667"/>
      <c r="V574" s="668"/>
      <c r="W574" s="33"/>
      <c r="X574" s="34"/>
      <c r="Y574" s="35"/>
      <c r="Z574" s="400" t="str">
        <f>IFERROR(VLOOKUP(Y574, 【参考】数式用!$A$2:$B$50, 2, FALSE), "")</f>
        <v/>
      </c>
    </row>
    <row r="575" spans="2:26" ht="34.5" customHeight="1" thickBot="1">
      <c r="B575" s="535">
        <f t="shared" si="8"/>
        <v>537</v>
      </c>
      <c r="C575" s="670"/>
      <c r="D575" s="671"/>
      <c r="E575" s="671"/>
      <c r="F575" s="671"/>
      <c r="G575" s="671"/>
      <c r="H575" s="671"/>
      <c r="I575" s="671"/>
      <c r="J575" s="671"/>
      <c r="K575" s="671"/>
      <c r="L575" s="672"/>
      <c r="M575" s="665"/>
      <c r="N575" s="665"/>
      <c r="O575" s="665"/>
      <c r="P575" s="665"/>
      <c r="Q575" s="665"/>
      <c r="R575" s="666"/>
      <c r="S575" s="667"/>
      <c r="T575" s="667"/>
      <c r="U575" s="667"/>
      <c r="V575" s="668"/>
      <c r="W575" s="33"/>
      <c r="X575" s="34"/>
      <c r="Y575" s="35"/>
      <c r="Z575" s="400" t="str">
        <f>IFERROR(VLOOKUP(Y575, 【参考】数式用!$A$2:$B$50, 2, FALSE), "")</f>
        <v/>
      </c>
    </row>
    <row r="576" spans="2:26" ht="34.5" customHeight="1" thickBot="1">
      <c r="B576" s="535">
        <f t="shared" si="8"/>
        <v>538</v>
      </c>
      <c r="C576" s="670"/>
      <c r="D576" s="671"/>
      <c r="E576" s="671"/>
      <c r="F576" s="671"/>
      <c r="G576" s="671"/>
      <c r="H576" s="671"/>
      <c r="I576" s="671"/>
      <c r="J576" s="671"/>
      <c r="K576" s="671"/>
      <c r="L576" s="672"/>
      <c r="M576" s="665"/>
      <c r="N576" s="665"/>
      <c r="O576" s="665"/>
      <c r="P576" s="665"/>
      <c r="Q576" s="665"/>
      <c r="R576" s="666"/>
      <c r="S576" s="667"/>
      <c r="T576" s="667"/>
      <c r="U576" s="667"/>
      <c r="V576" s="668"/>
      <c r="W576" s="33"/>
      <c r="X576" s="34"/>
      <c r="Y576" s="35"/>
      <c r="Z576" s="400" t="str">
        <f>IFERROR(VLOOKUP(Y576, 【参考】数式用!$A$2:$B$50, 2, FALSE), "")</f>
        <v/>
      </c>
    </row>
    <row r="577" spans="2:26" ht="34.5" customHeight="1" thickBot="1">
      <c r="B577" s="535">
        <f t="shared" si="8"/>
        <v>539</v>
      </c>
      <c r="C577" s="670"/>
      <c r="D577" s="671"/>
      <c r="E577" s="671"/>
      <c r="F577" s="671"/>
      <c r="G577" s="671"/>
      <c r="H577" s="671"/>
      <c r="I577" s="671"/>
      <c r="J577" s="671"/>
      <c r="K577" s="671"/>
      <c r="L577" s="672"/>
      <c r="M577" s="665"/>
      <c r="N577" s="665"/>
      <c r="O577" s="665"/>
      <c r="P577" s="665"/>
      <c r="Q577" s="665"/>
      <c r="R577" s="666"/>
      <c r="S577" s="667"/>
      <c r="T577" s="667"/>
      <c r="U577" s="667"/>
      <c r="V577" s="668"/>
      <c r="W577" s="33"/>
      <c r="X577" s="34"/>
      <c r="Y577" s="35"/>
      <c r="Z577" s="400" t="str">
        <f>IFERROR(VLOOKUP(Y577, 【参考】数式用!$A$2:$B$50, 2, FALSE), "")</f>
        <v/>
      </c>
    </row>
    <row r="578" spans="2:26" ht="34.5" customHeight="1" thickBot="1">
      <c r="B578" s="535">
        <f t="shared" si="8"/>
        <v>540</v>
      </c>
      <c r="C578" s="670"/>
      <c r="D578" s="671"/>
      <c r="E578" s="671"/>
      <c r="F578" s="671"/>
      <c r="G578" s="671"/>
      <c r="H578" s="671"/>
      <c r="I578" s="671"/>
      <c r="J578" s="671"/>
      <c r="K578" s="671"/>
      <c r="L578" s="672"/>
      <c r="M578" s="665"/>
      <c r="N578" s="665"/>
      <c r="O578" s="665"/>
      <c r="P578" s="665"/>
      <c r="Q578" s="665"/>
      <c r="R578" s="666"/>
      <c r="S578" s="667"/>
      <c r="T578" s="667"/>
      <c r="U578" s="667"/>
      <c r="V578" s="668"/>
      <c r="W578" s="33"/>
      <c r="X578" s="34"/>
      <c r="Y578" s="35"/>
      <c r="Z578" s="400" t="str">
        <f>IFERROR(VLOOKUP(Y578, 【参考】数式用!$A$2:$B$50, 2, FALSE), "")</f>
        <v/>
      </c>
    </row>
    <row r="579" spans="2:26" ht="34.5" customHeight="1" thickBot="1">
      <c r="B579" s="535">
        <f t="shared" si="8"/>
        <v>541</v>
      </c>
      <c r="C579" s="670"/>
      <c r="D579" s="671"/>
      <c r="E579" s="671"/>
      <c r="F579" s="671"/>
      <c r="G579" s="671"/>
      <c r="H579" s="671"/>
      <c r="I579" s="671"/>
      <c r="J579" s="671"/>
      <c r="K579" s="671"/>
      <c r="L579" s="672"/>
      <c r="M579" s="665"/>
      <c r="N579" s="665"/>
      <c r="O579" s="665"/>
      <c r="P579" s="665"/>
      <c r="Q579" s="665"/>
      <c r="R579" s="666"/>
      <c r="S579" s="667"/>
      <c r="T579" s="667"/>
      <c r="U579" s="667"/>
      <c r="V579" s="668"/>
      <c r="W579" s="33"/>
      <c r="X579" s="34"/>
      <c r="Y579" s="35"/>
      <c r="Z579" s="400" t="str">
        <f>IFERROR(VLOOKUP(Y579, 【参考】数式用!$A$2:$B$50, 2, FALSE), "")</f>
        <v/>
      </c>
    </row>
    <row r="580" spans="2:26" ht="34.5" customHeight="1" thickBot="1">
      <c r="B580" s="535">
        <f t="shared" si="8"/>
        <v>542</v>
      </c>
      <c r="C580" s="670"/>
      <c r="D580" s="671"/>
      <c r="E580" s="671"/>
      <c r="F580" s="671"/>
      <c r="G580" s="671"/>
      <c r="H580" s="671"/>
      <c r="I580" s="671"/>
      <c r="J580" s="671"/>
      <c r="K580" s="671"/>
      <c r="L580" s="672"/>
      <c r="M580" s="665"/>
      <c r="N580" s="665"/>
      <c r="O580" s="665"/>
      <c r="P580" s="665"/>
      <c r="Q580" s="665"/>
      <c r="R580" s="666"/>
      <c r="S580" s="667"/>
      <c r="T580" s="667"/>
      <c r="U580" s="667"/>
      <c r="V580" s="668"/>
      <c r="W580" s="33"/>
      <c r="X580" s="34"/>
      <c r="Y580" s="35"/>
      <c r="Z580" s="400" t="str">
        <f>IFERROR(VLOOKUP(Y580, 【参考】数式用!$A$2:$B$50, 2, FALSE), "")</f>
        <v/>
      </c>
    </row>
    <row r="581" spans="2:26" ht="34.5" customHeight="1" thickBot="1">
      <c r="B581" s="535">
        <f t="shared" si="8"/>
        <v>543</v>
      </c>
      <c r="C581" s="670"/>
      <c r="D581" s="671"/>
      <c r="E581" s="671"/>
      <c r="F581" s="671"/>
      <c r="G581" s="671"/>
      <c r="H581" s="671"/>
      <c r="I581" s="671"/>
      <c r="J581" s="671"/>
      <c r="K581" s="671"/>
      <c r="L581" s="672"/>
      <c r="M581" s="665"/>
      <c r="N581" s="665"/>
      <c r="O581" s="665"/>
      <c r="P581" s="665"/>
      <c r="Q581" s="665"/>
      <c r="R581" s="666"/>
      <c r="S581" s="667"/>
      <c r="T581" s="667"/>
      <c r="U581" s="667"/>
      <c r="V581" s="668"/>
      <c r="W581" s="33"/>
      <c r="X581" s="34"/>
      <c r="Y581" s="35"/>
      <c r="Z581" s="400" t="str">
        <f>IFERROR(VLOOKUP(Y581, 【参考】数式用!$A$2:$B$50, 2, FALSE), "")</f>
        <v/>
      </c>
    </row>
    <row r="582" spans="2:26" ht="34.5" customHeight="1" thickBot="1">
      <c r="B582" s="535">
        <f t="shared" si="8"/>
        <v>544</v>
      </c>
      <c r="C582" s="670"/>
      <c r="D582" s="671"/>
      <c r="E582" s="671"/>
      <c r="F582" s="671"/>
      <c r="G582" s="671"/>
      <c r="H582" s="671"/>
      <c r="I582" s="671"/>
      <c r="J582" s="671"/>
      <c r="K582" s="671"/>
      <c r="L582" s="672"/>
      <c r="M582" s="665"/>
      <c r="N582" s="665"/>
      <c r="O582" s="665"/>
      <c r="P582" s="665"/>
      <c r="Q582" s="665"/>
      <c r="R582" s="666"/>
      <c r="S582" s="667"/>
      <c r="T582" s="667"/>
      <c r="U582" s="667"/>
      <c r="V582" s="668"/>
      <c r="W582" s="33"/>
      <c r="X582" s="34"/>
      <c r="Y582" s="35"/>
      <c r="Z582" s="400" t="str">
        <f>IFERROR(VLOOKUP(Y582, 【参考】数式用!$A$2:$B$50, 2, FALSE), "")</f>
        <v/>
      </c>
    </row>
    <row r="583" spans="2:26" ht="34.5" customHeight="1" thickBot="1">
      <c r="B583" s="535">
        <f t="shared" si="8"/>
        <v>545</v>
      </c>
      <c r="C583" s="670"/>
      <c r="D583" s="671"/>
      <c r="E583" s="671"/>
      <c r="F583" s="671"/>
      <c r="G583" s="671"/>
      <c r="H583" s="671"/>
      <c r="I583" s="671"/>
      <c r="J583" s="671"/>
      <c r="K583" s="671"/>
      <c r="L583" s="672"/>
      <c r="M583" s="665"/>
      <c r="N583" s="665"/>
      <c r="O583" s="665"/>
      <c r="P583" s="665"/>
      <c r="Q583" s="665"/>
      <c r="R583" s="666"/>
      <c r="S583" s="667"/>
      <c r="T583" s="667"/>
      <c r="U583" s="667"/>
      <c r="V583" s="668"/>
      <c r="W583" s="33"/>
      <c r="X583" s="34"/>
      <c r="Y583" s="35"/>
      <c r="Z583" s="400" t="str">
        <f>IFERROR(VLOOKUP(Y583, 【参考】数式用!$A$2:$B$50, 2, FALSE), "")</f>
        <v/>
      </c>
    </row>
    <row r="584" spans="2:26" ht="34.5" customHeight="1" thickBot="1">
      <c r="B584" s="535">
        <f t="shared" si="8"/>
        <v>546</v>
      </c>
      <c r="C584" s="670"/>
      <c r="D584" s="671"/>
      <c r="E584" s="671"/>
      <c r="F584" s="671"/>
      <c r="G584" s="671"/>
      <c r="H584" s="671"/>
      <c r="I584" s="671"/>
      <c r="J584" s="671"/>
      <c r="K584" s="671"/>
      <c r="L584" s="672"/>
      <c r="M584" s="665"/>
      <c r="N584" s="665"/>
      <c r="O584" s="665"/>
      <c r="P584" s="665"/>
      <c r="Q584" s="665"/>
      <c r="R584" s="666"/>
      <c r="S584" s="667"/>
      <c r="T584" s="667"/>
      <c r="U584" s="667"/>
      <c r="V584" s="668"/>
      <c r="W584" s="33"/>
      <c r="X584" s="34"/>
      <c r="Y584" s="35"/>
      <c r="Z584" s="400" t="str">
        <f>IFERROR(VLOOKUP(Y584, 【参考】数式用!$A$2:$B$50, 2, FALSE), "")</f>
        <v/>
      </c>
    </row>
    <row r="585" spans="2:26" ht="34.5" customHeight="1" thickBot="1">
      <c r="B585" s="535">
        <f t="shared" si="8"/>
        <v>547</v>
      </c>
      <c r="C585" s="670"/>
      <c r="D585" s="671"/>
      <c r="E585" s="671"/>
      <c r="F585" s="671"/>
      <c r="G585" s="671"/>
      <c r="H585" s="671"/>
      <c r="I585" s="671"/>
      <c r="J585" s="671"/>
      <c r="K585" s="671"/>
      <c r="L585" s="672"/>
      <c r="M585" s="665"/>
      <c r="N585" s="665"/>
      <c r="O585" s="665"/>
      <c r="P585" s="665"/>
      <c r="Q585" s="665"/>
      <c r="R585" s="666"/>
      <c r="S585" s="667"/>
      <c r="T585" s="667"/>
      <c r="U585" s="667"/>
      <c r="V585" s="668"/>
      <c r="W585" s="33"/>
      <c r="X585" s="34"/>
      <c r="Y585" s="35"/>
      <c r="Z585" s="400" t="str">
        <f>IFERROR(VLOOKUP(Y585, 【参考】数式用!$A$2:$B$50, 2, FALSE), "")</f>
        <v/>
      </c>
    </row>
    <row r="586" spans="2:26" ht="34.5" customHeight="1" thickBot="1">
      <c r="B586" s="535">
        <f t="shared" si="8"/>
        <v>548</v>
      </c>
      <c r="C586" s="670"/>
      <c r="D586" s="671"/>
      <c r="E586" s="671"/>
      <c r="F586" s="671"/>
      <c r="G586" s="671"/>
      <c r="H586" s="671"/>
      <c r="I586" s="671"/>
      <c r="J586" s="671"/>
      <c r="K586" s="671"/>
      <c r="L586" s="672"/>
      <c r="M586" s="665"/>
      <c r="N586" s="665"/>
      <c r="O586" s="665"/>
      <c r="P586" s="665"/>
      <c r="Q586" s="665"/>
      <c r="R586" s="666"/>
      <c r="S586" s="667"/>
      <c r="T586" s="667"/>
      <c r="U586" s="667"/>
      <c r="V586" s="668"/>
      <c r="W586" s="33"/>
      <c r="X586" s="34"/>
      <c r="Y586" s="35"/>
      <c r="Z586" s="400" t="str">
        <f>IFERROR(VLOOKUP(Y586, 【参考】数式用!$A$2:$B$50, 2, FALSE), "")</f>
        <v/>
      </c>
    </row>
    <row r="587" spans="2:26" ht="34.5" customHeight="1" thickBot="1">
      <c r="B587" s="535">
        <f t="shared" si="8"/>
        <v>549</v>
      </c>
      <c r="C587" s="670"/>
      <c r="D587" s="671"/>
      <c r="E587" s="671"/>
      <c r="F587" s="671"/>
      <c r="G587" s="671"/>
      <c r="H587" s="671"/>
      <c r="I587" s="671"/>
      <c r="J587" s="671"/>
      <c r="K587" s="671"/>
      <c r="L587" s="672"/>
      <c r="M587" s="665"/>
      <c r="N587" s="665"/>
      <c r="O587" s="665"/>
      <c r="P587" s="665"/>
      <c r="Q587" s="665"/>
      <c r="R587" s="666"/>
      <c r="S587" s="667"/>
      <c r="T587" s="667"/>
      <c r="U587" s="667"/>
      <c r="V587" s="668"/>
      <c r="W587" s="33"/>
      <c r="X587" s="34"/>
      <c r="Y587" s="35"/>
      <c r="Z587" s="400" t="str">
        <f>IFERROR(VLOOKUP(Y587, 【参考】数式用!$A$2:$B$50, 2, FALSE), "")</f>
        <v/>
      </c>
    </row>
    <row r="588" spans="2:26" ht="34.5" customHeight="1" thickBot="1">
      <c r="B588" s="535">
        <f t="shared" si="8"/>
        <v>550</v>
      </c>
      <c r="C588" s="670"/>
      <c r="D588" s="671"/>
      <c r="E588" s="671"/>
      <c r="F588" s="671"/>
      <c r="G588" s="671"/>
      <c r="H588" s="671"/>
      <c r="I588" s="671"/>
      <c r="J588" s="671"/>
      <c r="K588" s="671"/>
      <c r="L588" s="672"/>
      <c r="M588" s="665"/>
      <c r="N588" s="665"/>
      <c r="O588" s="665"/>
      <c r="P588" s="665"/>
      <c r="Q588" s="665"/>
      <c r="R588" s="666"/>
      <c r="S588" s="667"/>
      <c r="T588" s="667"/>
      <c r="U588" s="667"/>
      <c r="V588" s="668"/>
      <c r="W588" s="33"/>
      <c r="X588" s="34"/>
      <c r="Y588" s="35"/>
      <c r="Z588" s="400" t="str">
        <f>IFERROR(VLOOKUP(Y588, 【参考】数式用!$A$2:$B$50, 2, FALSE), "")</f>
        <v/>
      </c>
    </row>
    <row r="589" spans="2:26" ht="34.5" customHeight="1" thickBot="1">
      <c r="B589" s="535">
        <f t="shared" si="8"/>
        <v>551</v>
      </c>
      <c r="C589" s="670"/>
      <c r="D589" s="671"/>
      <c r="E589" s="671"/>
      <c r="F589" s="671"/>
      <c r="G589" s="671"/>
      <c r="H589" s="671"/>
      <c r="I589" s="671"/>
      <c r="J589" s="671"/>
      <c r="K589" s="671"/>
      <c r="L589" s="672"/>
      <c r="M589" s="665"/>
      <c r="N589" s="665"/>
      <c r="O589" s="665"/>
      <c r="P589" s="665"/>
      <c r="Q589" s="665"/>
      <c r="R589" s="666"/>
      <c r="S589" s="667"/>
      <c r="T589" s="667"/>
      <c r="U589" s="667"/>
      <c r="V589" s="668"/>
      <c r="W589" s="33"/>
      <c r="X589" s="34"/>
      <c r="Y589" s="35"/>
      <c r="Z589" s="400" t="str">
        <f>IFERROR(VLOOKUP(Y589, 【参考】数式用!$A$2:$B$50, 2, FALSE), "")</f>
        <v/>
      </c>
    </row>
    <row r="590" spans="2:26" ht="34.5" customHeight="1" thickBot="1">
      <c r="B590" s="535">
        <f t="shared" si="8"/>
        <v>552</v>
      </c>
      <c r="C590" s="670"/>
      <c r="D590" s="671"/>
      <c r="E590" s="671"/>
      <c r="F590" s="671"/>
      <c r="G590" s="671"/>
      <c r="H590" s="671"/>
      <c r="I590" s="671"/>
      <c r="J590" s="671"/>
      <c r="K590" s="671"/>
      <c r="L590" s="672"/>
      <c r="M590" s="665"/>
      <c r="N590" s="665"/>
      <c r="O590" s="665"/>
      <c r="P590" s="665"/>
      <c r="Q590" s="665"/>
      <c r="R590" s="666"/>
      <c r="S590" s="667"/>
      <c r="T590" s="667"/>
      <c r="U590" s="667"/>
      <c r="V590" s="668"/>
      <c r="W590" s="33"/>
      <c r="X590" s="34"/>
      <c r="Y590" s="35"/>
      <c r="Z590" s="400" t="str">
        <f>IFERROR(VLOOKUP(Y590, 【参考】数式用!$A$2:$B$50, 2, FALSE), "")</f>
        <v/>
      </c>
    </row>
    <row r="591" spans="2:26" ht="34.5" customHeight="1" thickBot="1">
      <c r="B591" s="535">
        <f t="shared" si="8"/>
        <v>553</v>
      </c>
      <c r="C591" s="670"/>
      <c r="D591" s="671"/>
      <c r="E591" s="671"/>
      <c r="F591" s="671"/>
      <c r="G591" s="671"/>
      <c r="H591" s="671"/>
      <c r="I591" s="671"/>
      <c r="J591" s="671"/>
      <c r="K591" s="671"/>
      <c r="L591" s="672"/>
      <c r="M591" s="665"/>
      <c r="N591" s="665"/>
      <c r="O591" s="665"/>
      <c r="P591" s="665"/>
      <c r="Q591" s="665"/>
      <c r="R591" s="666"/>
      <c r="S591" s="667"/>
      <c r="T591" s="667"/>
      <c r="U591" s="667"/>
      <c r="V591" s="668"/>
      <c r="W591" s="33"/>
      <c r="X591" s="34"/>
      <c r="Y591" s="35"/>
      <c r="Z591" s="400" t="str">
        <f>IFERROR(VLOOKUP(Y591, 【参考】数式用!$A$2:$B$50, 2, FALSE), "")</f>
        <v/>
      </c>
    </row>
    <row r="592" spans="2:26" ht="34.5" customHeight="1" thickBot="1">
      <c r="B592" s="535">
        <f t="shared" si="8"/>
        <v>554</v>
      </c>
      <c r="C592" s="670"/>
      <c r="D592" s="671"/>
      <c r="E592" s="671"/>
      <c r="F592" s="671"/>
      <c r="G592" s="671"/>
      <c r="H592" s="671"/>
      <c r="I592" s="671"/>
      <c r="J592" s="671"/>
      <c r="K592" s="671"/>
      <c r="L592" s="672"/>
      <c r="M592" s="665"/>
      <c r="N592" s="665"/>
      <c r="O592" s="665"/>
      <c r="P592" s="665"/>
      <c r="Q592" s="665"/>
      <c r="R592" s="666"/>
      <c r="S592" s="667"/>
      <c r="T592" s="667"/>
      <c r="U592" s="667"/>
      <c r="V592" s="668"/>
      <c r="W592" s="33"/>
      <c r="X592" s="34"/>
      <c r="Y592" s="35"/>
      <c r="Z592" s="400" t="str">
        <f>IFERROR(VLOOKUP(Y592, 【参考】数式用!$A$2:$B$50, 2, FALSE), "")</f>
        <v/>
      </c>
    </row>
    <row r="593" spans="2:26" ht="34.5" customHeight="1" thickBot="1">
      <c r="B593" s="535">
        <f t="shared" si="8"/>
        <v>555</v>
      </c>
      <c r="C593" s="670"/>
      <c r="D593" s="671"/>
      <c r="E593" s="671"/>
      <c r="F593" s="671"/>
      <c r="G593" s="671"/>
      <c r="H593" s="671"/>
      <c r="I593" s="671"/>
      <c r="J593" s="671"/>
      <c r="K593" s="671"/>
      <c r="L593" s="672"/>
      <c r="M593" s="665"/>
      <c r="N593" s="665"/>
      <c r="O593" s="665"/>
      <c r="P593" s="665"/>
      <c r="Q593" s="665"/>
      <c r="R593" s="666"/>
      <c r="S593" s="667"/>
      <c r="T593" s="667"/>
      <c r="U593" s="667"/>
      <c r="V593" s="668"/>
      <c r="W593" s="33"/>
      <c r="X593" s="34"/>
      <c r="Y593" s="35"/>
      <c r="Z593" s="400" t="str">
        <f>IFERROR(VLOOKUP(Y593, 【参考】数式用!$A$2:$B$50, 2, FALSE), "")</f>
        <v/>
      </c>
    </row>
    <row r="594" spans="2:26" ht="34.5" customHeight="1" thickBot="1">
      <c r="B594" s="535">
        <f t="shared" si="8"/>
        <v>556</v>
      </c>
      <c r="C594" s="670"/>
      <c r="D594" s="671"/>
      <c r="E594" s="671"/>
      <c r="F594" s="671"/>
      <c r="G594" s="671"/>
      <c r="H594" s="671"/>
      <c r="I594" s="671"/>
      <c r="J594" s="671"/>
      <c r="K594" s="671"/>
      <c r="L594" s="672"/>
      <c r="M594" s="665"/>
      <c r="N594" s="665"/>
      <c r="O594" s="665"/>
      <c r="P594" s="665"/>
      <c r="Q594" s="665"/>
      <c r="R594" s="666"/>
      <c r="S594" s="667"/>
      <c r="T594" s="667"/>
      <c r="U594" s="667"/>
      <c r="V594" s="668"/>
      <c r="W594" s="33"/>
      <c r="X594" s="34"/>
      <c r="Y594" s="35"/>
      <c r="Z594" s="400" t="str">
        <f>IFERROR(VLOOKUP(Y594, 【参考】数式用!$A$2:$B$50, 2, FALSE), "")</f>
        <v/>
      </c>
    </row>
    <row r="595" spans="2:26" ht="34.5" customHeight="1" thickBot="1">
      <c r="B595" s="535">
        <f t="shared" si="8"/>
        <v>557</v>
      </c>
      <c r="C595" s="670"/>
      <c r="D595" s="671"/>
      <c r="E595" s="671"/>
      <c r="F595" s="671"/>
      <c r="G595" s="671"/>
      <c r="H595" s="671"/>
      <c r="I595" s="671"/>
      <c r="J595" s="671"/>
      <c r="K595" s="671"/>
      <c r="L595" s="672"/>
      <c r="M595" s="665"/>
      <c r="N595" s="665"/>
      <c r="O595" s="665"/>
      <c r="P595" s="665"/>
      <c r="Q595" s="665"/>
      <c r="R595" s="666"/>
      <c r="S595" s="667"/>
      <c r="T595" s="667"/>
      <c r="U595" s="667"/>
      <c r="V595" s="668"/>
      <c r="W595" s="33"/>
      <c r="X595" s="34"/>
      <c r="Y595" s="35"/>
      <c r="Z595" s="400" t="str">
        <f>IFERROR(VLOOKUP(Y595, 【参考】数式用!$A$2:$B$50, 2, FALSE), "")</f>
        <v/>
      </c>
    </row>
    <row r="596" spans="2:26" ht="34.5" customHeight="1" thickBot="1">
      <c r="B596" s="535">
        <f t="shared" si="8"/>
        <v>558</v>
      </c>
      <c r="C596" s="670"/>
      <c r="D596" s="671"/>
      <c r="E596" s="671"/>
      <c r="F596" s="671"/>
      <c r="G596" s="671"/>
      <c r="H596" s="671"/>
      <c r="I596" s="671"/>
      <c r="J596" s="671"/>
      <c r="K596" s="671"/>
      <c r="L596" s="672"/>
      <c r="M596" s="665"/>
      <c r="N596" s="665"/>
      <c r="O596" s="665"/>
      <c r="P596" s="665"/>
      <c r="Q596" s="665"/>
      <c r="R596" s="666"/>
      <c r="S596" s="667"/>
      <c r="T596" s="667"/>
      <c r="U596" s="667"/>
      <c r="V596" s="668"/>
      <c r="W596" s="33"/>
      <c r="X596" s="34"/>
      <c r="Y596" s="35"/>
      <c r="Z596" s="400" t="str">
        <f>IFERROR(VLOOKUP(Y596, 【参考】数式用!$A$2:$B$50, 2, FALSE), "")</f>
        <v/>
      </c>
    </row>
    <row r="597" spans="2:26" ht="34.5" customHeight="1" thickBot="1">
      <c r="B597" s="535">
        <f t="shared" si="8"/>
        <v>559</v>
      </c>
      <c r="C597" s="670"/>
      <c r="D597" s="671"/>
      <c r="E597" s="671"/>
      <c r="F597" s="671"/>
      <c r="G597" s="671"/>
      <c r="H597" s="671"/>
      <c r="I597" s="671"/>
      <c r="J597" s="671"/>
      <c r="K597" s="671"/>
      <c r="L597" s="672"/>
      <c r="M597" s="665"/>
      <c r="N597" s="665"/>
      <c r="O597" s="665"/>
      <c r="P597" s="665"/>
      <c r="Q597" s="665"/>
      <c r="R597" s="666"/>
      <c r="S597" s="667"/>
      <c r="T597" s="667"/>
      <c r="U597" s="667"/>
      <c r="V597" s="668"/>
      <c r="W597" s="33"/>
      <c r="X597" s="34"/>
      <c r="Y597" s="35"/>
      <c r="Z597" s="400" t="str">
        <f>IFERROR(VLOOKUP(Y597, 【参考】数式用!$A$2:$B$50, 2, FALSE), "")</f>
        <v/>
      </c>
    </row>
    <row r="598" spans="2:26" ht="34.5" customHeight="1" thickBot="1">
      <c r="B598" s="535">
        <f t="shared" si="8"/>
        <v>560</v>
      </c>
      <c r="C598" s="670"/>
      <c r="D598" s="671"/>
      <c r="E598" s="671"/>
      <c r="F598" s="671"/>
      <c r="G598" s="671"/>
      <c r="H598" s="671"/>
      <c r="I598" s="671"/>
      <c r="J598" s="671"/>
      <c r="K598" s="671"/>
      <c r="L598" s="672"/>
      <c r="M598" s="665"/>
      <c r="N598" s="665"/>
      <c r="O598" s="665"/>
      <c r="P598" s="665"/>
      <c r="Q598" s="665"/>
      <c r="R598" s="666"/>
      <c r="S598" s="667"/>
      <c r="T598" s="667"/>
      <c r="U598" s="667"/>
      <c r="V598" s="668"/>
      <c r="W598" s="33"/>
      <c r="X598" s="34"/>
      <c r="Y598" s="35"/>
      <c r="Z598" s="400" t="str">
        <f>IFERROR(VLOOKUP(Y598, 【参考】数式用!$A$2:$B$50, 2, FALSE), "")</f>
        <v/>
      </c>
    </row>
    <row r="599" spans="2:26" ht="34.5" customHeight="1" thickBot="1">
      <c r="B599" s="535">
        <f t="shared" si="8"/>
        <v>561</v>
      </c>
      <c r="C599" s="670"/>
      <c r="D599" s="671"/>
      <c r="E599" s="671"/>
      <c r="F599" s="671"/>
      <c r="G599" s="671"/>
      <c r="H599" s="671"/>
      <c r="I599" s="671"/>
      <c r="J599" s="671"/>
      <c r="K599" s="671"/>
      <c r="L599" s="672"/>
      <c r="M599" s="665"/>
      <c r="N599" s="665"/>
      <c r="O599" s="665"/>
      <c r="P599" s="665"/>
      <c r="Q599" s="665"/>
      <c r="R599" s="666"/>
      <c r="S599" s="667"/>
      <c r="T599" s="667"/>
      <c r="U599" s="667"/>
      <c r="V599" s="668"/>
      <c r="W599" s="33"/>
      <c r="X599" s="34"/>
      <c r="Y599" s="35"/>
      <c r="Z599" s="400" t="str">
        <f>IFERROR(VLOOKUP(Y599, 【参考】数式用!$A$2:$B$50, 2, FALSE), "")</f>
        <v/>
      </c>
    </row>
    <row r="600" spans="2:26" ht="34.5" customHeight="1" thickBot="1">
      <c r="B600" s="535">
        <f t="shared" si="8"/>
        <v>562</v>
      </c>
      <c r="C600" s="670"/>
      <c r="D600" s="671"/>
      <c r="E600" s="671"/>
      <c r="F600" s="671"/>
      <c r="G600" s="671"/>
      <c r="H600" s="671"/>
      <c r="I600" s="671"/>
      <c r="J600" s="671"/>
      <c r="K600" s="671"/>
      <c r="L600" s="672"/>
      <c r="M600" s="665"/>
      <c r="N600" s="665"/>
      <c r="O600" s="665"/>
      <c r="P600" s="665"/>
      <c r="Q600" s="665"/>
      <c r="R600" s="666"/>
      <c r="S600" s="667"/>
      <c r="T600" s="667"/>
      <c r="U600" s="667"/>
      <c r="V600" s="668"/>
      <c r="W600" s="33"/>
      <c r="X600" s="34"/>
      <c r="Y600" s="35"/>
      <c r="Z600" s="400" t="str">
        <f>IFERROR(VLOOKUP(Y600, 【参考】数式用!$A$2:$B$50, 2, FALSE), "")</f>
        <v/>
      </c>
    </row>
    <row r="601" spans="2:26" ht="34.5" customHeight="1" thickBot="1">
      <c r="B601" s="535">
        <f t="shared" si="8"/>
        <v>563</v>
      </c>
      <c r="C601" s="670"/>
      <c r="D601" s="671"/>
      <c r="E601" s="671"/>
      <c r="F601" s="671"/>
      <c r="G601" s="671"/>
      <c r="H601" s="671"/>
      <c r="I601" s="671"/>
      <c r="J601" s="671"/>
      <c r="K601" s="671"/>
      <c r="L601" s="672"/>
      <c r="M601" s="665"/>
      <c r="N601" s="665"/>
      <c r="O601" s="665"/>
      <c r="P601" s="665"/>
      <c r="Q601" s="665"/>
      <c r="R601" s="666"/>
      <c r="S601" s="667"/>
      <c r="T601" s="667"/>
      <c r="U601" s="667"/>
      <c r="V601" s="668"/>
      <c r="W601" s="33"/>
      <c r="X601" s="34"/>
      <c r="Y601" s="35"/>
      <c r="Z601" s="400" t="str">
        <f>IFERROR(VLOOKUP(Y601, 【参考】数式用!$A$2:$B$50, 2, FALSE), "")</f>
        <v/>
      </c>
    </row>
    <row r="602" spans="2:26" ht="34.5" customHeight="1" thickBot="1">
      <c r="B602" s="535">
        <f t="shared" si="8"/>
        <v>564</v>
      </c>
      <c r="C602" s="670"/>
      <c r="D602" s="671"/>
      <c r="E602" s="671"/>
      <c r="F602" s="671"/>
      <c r="G602" s="671"/>
      <c r="H602" s="671"/>
      <c r="I602" s="671"/>
      <c r="J602" s="671"/>
      <c r="K602" s="671"/>
      <c r="L602" s="672"/>
      <c r="M602" s="665"/>
      <c r="N602" s="665"/>
      <c r="O602" s="665"/>
      <c r="P602" s="665"/>
      <c r="Q602" s="665"/>
      <c r="R602" s="666"/>
      <c r="S602" s="667"/>
      <c r="T602" s="667"/>
      <c r="U602" s="667"/>
      <c r="V602" s="668"/>
      <c r="W602" s="33"/>
      <c r="X602" s="34"/>
      <c r="Y602" s="35"/>
      <c r="Z602" s="400" t="str">
        <f>IFERROR(VLOOKUP(Y602, 【参考】数式用!$A$2:$B$50, 2, FALSE), "")</f>
        <v/>
      </c>
    </row>
    <row r="603" spans="2:26" ht="34.5" customHeight="1" thickBot="1">
      <c r="B603" s="535">
        <f t="shared" si="8"/>
        <v>565</v>
      </c>
      <c r="C603" s="670"/>
      <c r="D603" s="671"/>
      <c r="E603" s="671"/>
      <c r="F603" s="671"/>
      <c r="G603" s="671"/>
      <c r="H603" s="671"/>
      <c r="I603" s="671"/>
      <c r="J603" s="671"/>
      <c r="K603" s="671"/>
      <c r="L603" s="672"/>
      <c r="M603" s="665"/>
      <c r="N603" s="665"/>
      <c r="O603" s="665"/>
      <c r="P603" s="665"/>
      <c r="Q603" s="665"/>
      <c r="R603" s="666"/>
      <c r="S603" s="667"/>
      <c r="T603" s="667"/>
      <c r="U603" s="667"/>
      <c r="V603" s="668"/>
      <c r="W603" s="33"/>
      <c r="X603" s="34"/>
      <c r="Y603" s="35"/>
      <c r="Z603" s="400" t="str">
        <f>IFERROR(VLOOKUP(Y603, 【参考】数式用!$A$2:$B$50, 2, FALSE), "")</f>
        <v/>
      </c>
    </row>
    <row r="604" spans="2:26" ht="34.5" customHeight="1" thickBot="1">
      <c r="B604" s="535">
        <f t="shared" si="8"/>
        <v>566</v>
      </c>
      <c r="C604" s="670"/>
      <c r="D604" s="671"/>
      <c r="E604" s="671"/>
      <c r="F604" s="671"/>
      <c r="G604" s="671"/>
      <c r="H604" s="671"/>
      <c r="I604" s="671"/>
      <c r="J604" s="671"/>
      <c r="K604" s="671"/>
      <c r="L604" s="672"/>
      <c r="M604" s="665"/>
      <c r="N604" s="665"/>
      <c r="O604" s="665"/>
      <c r="P604" s="665"/>
      <c r="Q604" s="665"/>
      <c r="R604" s="666"/>
      <c r="S604" s="667"/>
      <c r="T604" s="667"/>
      <c r="U604" s="667"/>
      <c r="V604" s="668"/>
      <c r="W604" s="33"/>
      <c r="X604" s="34"/>
      <c r="Y604" s="35"/>
      <c r="Z604" s="400" t="str">
        <f>IFERROR(VLOOKUP(Y604, 【参考】数式用!$A$2:$B$50, 2, FALSE), "")</f>
        <v/>
      </c>
    </row>
    <row r="605" spans="2:26" ht="34.5" customHeight="1" thickBot="1">
      <c r="B605" s="535">
        <f t="shared" si="8"/>
        <v>567</v>
      </c>
      <c r="C605" s="670"/>
      <c r="D605" s="671"/>
      <c r="E605" s="671"/>
      <c r="F605" s="671"/>
      <c r="G605" s="671"/>
      <c r="H605" s="671"/>
      <c r="I605" s="671"/>
      <c r="J605" s="671"/>
      <c r="K605" s="671"/>
      <c r="L605" s="672"/>
      <c r="M605" s="665"/>
      <c r="N605" s="665"/>
      <c r="O605" s="665"/>
      <c r="P605" s="665"/>
      <c r="Q605" s="665"/>
      <c r="R605" s="666"/>
      <c r="S605" s="667"/>
      <c r="T605" s="667"/>
      <c r="U605" s="667"/>
      <c r="V605" s="668"/>
      <c r="W605" s="33"/>
      <c r="X605" s="34"/>
      <c r="Y605" s="35"/>
      <c r="Z605" s="400" t="str">
        <f>IFERROR(VLOOKUP(Y605, 【参考】数式用!$A$2:$B$50, 2, FALSE), "")</f>
        <v/>
      </c>
    </row>
    <row r="606" spans="2:26" ht="34.5" customHeight="1" thickBot="1">
      <c r="B606" s="535">
        <f t="shared" si="8"/>
        <v>568</v>
      </c>
      <c r="C606" s="670"/>
      <c r="D606" s="671"/>
      <c r="E606" s="671"/>
      <c r="F606" s="671"/>
      <c r="G606" s="671"/>
      <c r="H606" s="671"/>
      <c r="I606" s="671"/>
      <c r="J606" s="671"/>
      <c r="K606" s="671"/>
      <c r="L606" s="672"/>
      <c r="M606" s="665"/>
      <c r="N606" s="665"/>
      <c r="O606" s="665"/>
      <c r="P606" s="665"/>
      <c r="Q606" s="665"/>
      <c r="R606" s="666"/>
      <c r="S606" s="667"/>
      <c r="T606" s="667"/>
      <c r="U606" s="667"/>
      <c r="V606" s="668"/>
      <c r="W606" s="33"/>
      <c r="X606" s="34"/>
      <c r="Y606" s="35"/>
      <c r="Z606" s="400" t="str">
        <f>IFERROR(VLOOKUP(Y606, 【参考】数式用!$A$2:$B$50, 2, FALSE), "")</f>
        <v/>
      </c>
    </row>
    <row r="607" spans="2:26" ht="34.5" customHeight="1" thickBot="1">
      <c r="B607" s="535">
        <f t="shared" si="8"/>
        <v>569</v>
      </c>
      <c r="C607" s="670"/>
      <c r="D607" s="671"/>
      <c r="E607" s="671"/>
      <c r="F607" s="671"/>
      <c r="G607" s="671"/>
      <c r="H607" s="671"/>
      <c r="I607" s="671"/>
      <c r="J607" s="671"/>
      <c r="K607" s="671"/>
      <c r="L607" s="672"/>
      <c r="M607" s="665"/>
      <c r="N607" s="665"/>
      <c r="O607" s="665"/>
      <c r="P607" s="665"/>
      <c r="Q607" s="665"/>
      <c r="R607" s="666"/>
      <c r="S607" s="667"/>
      <c r="T607" s="667"/>
      <c r="U607" s="667"/>
      <c r="V607" s="668"/>
      <c r="W607" s="33"/>
      <c r="X607" s="34"/>
      <c r="Y607" s="35"/>
      <c r="Z607" s="400" t="str">
        <f>IFERROR(VLOOKUP(Y607, 【参考】数式用!$A$2:$B$50, 2, FALSE), "")</f>
        <v/>
      </c>
    </row>
    <row r="608" spans="2:26" ht="34.5" customHeight="1" thickBot="1">
      <c r="B608" s="535">
        <f t="shared" si="8"/>
        <v>570</v>
      </c>
      <c r="C608" s="670"/>
      <c r="D608" s="671"/>
      <c r="E608" s="671"/>
      <c r="F608" s="671"/>
      <c r="G608" s="671"/>
      <c r="H608" s="671"/>
      <c r="I608" s="671"/>
      <c r="J608" s="671"/>
      <c r="K608" s="671"/>
      <c r="L608" s="672"/>
      <c r="M608" s="665"/>
      <c r="N608" s="665"/>
      <c r="O608" s="665"/>
      <c r="P608" s="665"/>
      <c r="Q608" s="665"/>
      <c r="R608" s="666"/>
      <c r="S608" s="667"/>
      <c r="T608" s="667"/>
      <c r="U608" s="667"/>
      <c r="V608" s="668"/>
      <c r="W608" s="33"/>
      <c r="X608" s="34"/>
      <c r="Y608" s="35"/>
      <c r="Z608" s="400" t="str">
        <f>IFERROR(VLOOKUP(Y608, 【参考】数式用!$A$2:$B$50, 2, FALSE), "")</f>
        <v/>
      </c>
    </row>
    <row r="609" spans="2:26" ht="34.5" customHeight="1" thickBot="1">
      <c r="B609" s="535">
        <f t="shared" si="8"/>
        <v>571</v>
      </c>
      <c r="C609" s="670"/>
      <c r="D609" s="671"/>
      <c r="E609" s="671"/>
      <c r="F609" s="671"/>
      <c r="G609" s="671"/>
      <c r="H609" s="671"/>
      <c r="I609" s="671"/>
      <c r="J609" s="671"/>
      <c r="K609" s="671"/>
      <c r="L609" s="672"/>
      <c r="M609" s="665"/>
      <c r="N609" s="665"/>
      <c r="O609" s="665"/>
      <c r="P609" s="665"/>
      <c r="Q609" s="665"/>
      <c r="R609" s="666"/>
      <c r="S609" s="667"/>
      <c r="T609" s="667"/>
      <c r="U609" s="667"/>
      <c r="V609" s="668"/>
      <c r="W609" s="33"/>
      <c r="X609" s="34"/>
      <c r="Y609" s="35"/>
      <c r="Z609" s="400" t="str">
        <f>IFERROR(VLOOKUP(Y609, 【参考】数式用!$A$2:$B$50, 2, FALSE), "")</f>
        <v/>
      </c>
    </row>
    <row r="610" spans="2:26" ht="34.5" customHeight="1" thickBot="1">
      <c r="B610" s="535">
        <f t="shared" si="8"/>
        <v>572</v>
      </c>
      <c r="C610" s="670"/>
      <c r="D610" s="671"/>
      <c r="E610" s="671"/>
      <c r="F610" s="671"/>
      <c r="G610" s="671"/>
      <c r="H610" s="671"/>
      <c r="I610" s="671"/>
      <c r="J610" s="671"/>
      <c r="K610" s="671"/>
      <c r="L610" s="672"/>
      <c r="M610" s="665"/>
      <c r="N610" s="665"/>
      <c r="O610" s="665"/>
      <c r="P610" s="665"/>
      <c r="Q610" s="665"/>
      <c r="R610" s="666"/>
      <c r="S610" s="667"/>
      <c r="T610" s="667"/>
      <c r="U610" s="667"/>
      <c r="V610" s="668"/>
      <c r="W610" s="33"/>
      <c r="X610" s="34"/>
      <c r="Y610" s="35"/>
      <c r="Z610" s="400" t="str">
        <f>IFERROR(VLOOKUP(Y610, 【参考】数式用!$A$2:$B$50, 2, FALSE), "")</f>
        <v/>
      </c>
    </row>
    <row r="611" spans="2:26" ht="34.5" customHeight="1" thickBot="1">
      <c r="B611" s="535">
        <f t="shared" si="8"/>
        <v>573</v>
      </c>
      <c r="C611" s="670"/>
      <c r="D611" s="671"/>
      <c r="E611" s="671"/>
      <c r="F611" s="671"/>
      <c r="G611" s="671"/>
      <c r="H611" s="671"/>
      <c r="I611" s="671"/>
      <c r="J611" s="671"/>
      <c r="K611" s="671"/>
      <c r="L611" s="672"/>
      <c r="M611" s="665"/>
      <c r="N611" s="665"/>
      <c r="O611" s="665"/>
      <c r="P611" s="665"/>
      <c r="Q611" s="665"/>
      <c r="R611" s="666"/>
      <c r="S611" s="667"/>
      <c r="T611" s="667"/>
      <c r="U611" s="667"/>
      <c r="V611" s="668"/>
      <c r="W611" s="33"/>
      <c r="X611" s="34"/>
      <c r="Y611" s="35"/>
      <c r="Z611" s="400" t="str">
        <f>IFERROR(VLOOKUP(Y611, 【参考】数式用!$A$2:$B$50, 2, FALSE), "")</f>
        <v/>
      </c>
    </row>
    <row r="612" spans="2:26" ht="34.5" customHeight="1" thickBot="1">
      <c r="B612" s="535">
        <f t="shared" si="8"/>
        <v>574</v>
      </c>
      <c r="C612" s="670"/>
      <c r="D612" s="671"/>
      <c r="E612" s="671"/>
      <c r="F612" s="671"/>
      <c r="G612" s="671"/>
      <c r="H612" s="671"/>
      <c r="I612" s="671"/>
      <c r="J612" s="671"/>
      <c r="K612" s="671"/>
      <c r="L612" s="672"/>
      <c r="M612" s="665"/>
      <c r="N612" s="665"/>
      <c r="O612" s="665"/>
      <c r="P612" s="665"/>
      <c r="Q612" s="665"/>
      <c r="R612" s="666"/>
      <c r="S612" s="667"/>
      <c r="T612" s="667"/>
      <c r="U612" s="667"/>
      <c r="V612" s="668"/>
      <c r="W612" s="33"/>
      <c r="X612" s="34"/>
      <c r="Y612" s="35"/>
      <c r="Z612" s="400" t="str">
        <f>IFERROR(VLOOKUP(Y612, 【参考】数式用!$A$2:$B$50, 2, FALSE), "")</f>
        <v/>
      </c>
    </row>
    <row r="613" spans="2:26" ht="34.5" customHeight="1" thickBot="1">
      <c r="B613" s="535">
        <f t="shared" si="8"/>
        <v>575</v>
      </c>
      <c r="C613" s="670"/>
      <c r="D613" s="671"/>
      <c r="E613" s="671"/>
      <c r="F613" s="671"/>
      <c r="G613" s="671"/>
      <c r="H613" s="671"/>
      <c r="I613" s="671"/>
      <c r="J613" s="671"/>
      <c r="K613" s="671"/>
      <c r="L613" s="672"/>
      <c r="M613" s="665"/>
      <c r="N613" s="665"/>
      <c r="O613" s="665"/>
      <c r="P613" s="665"/>
      <c r="Q613" s="665"/>
      <c r="R613" s="666"/>
      <c r="S613" s="667"/>
      <c r="T613" s="667"/>
      <c r="U613" s="667"/>
      <c r="V613" s="668"/>
      <c r="W613" s="33"/>
      <c r="X613" s="34"/>
      <c r="Y613" s="35"/>
      <c r="Z613" s="400" t="str">
        <f>IFERROR(VLOOKUP(Y613, 【参考】数式用!$A$2:$B$50, 2, FALSE), "")</f>
        <v/>
      </c>
    </row>
    <row r="614" spans="2:26" ht="34.5" customHeight="1" thickBot="1">
      <c r="B614" s="535">
        <f t="shared" si="8"/>
        <v>576</v>
      </c>
      <c r="C614" s="670"/>
      <c r="D614" s="671"/>
      <c r="E614" s="671"/>
      <c r="F614" s="671"/>
      <c r="G614" s="671"/>
      <c r="H614" s="671"/>
      <c r="I614" s="671"/>
      <c r="J614" s="671"/>
      <c r="K614" s="671"/>
      <c r="L614" s="672"/>
      <c r="M614" s="665"/>
      <c r="N614" s="665"/>
      <c r="O614" s="665"/>
      <c r="P614" s="665"/>
      <c r="Q614" s="665"/>
      <c r="R614" s="666"/>
      <c r="S614" s="667"/>
      <c r="T614" s="667"/>
      <c r="U614" s="667"/>
      <c r="V614" s="668"/>
      <c r="W614" s="33"/>
      <c r="X614" s="34"/>
      <c r="Y614" s="35"/>
      <c r="Z614" s="400" t="str">
        <f>IFERROR(VLOOKUP(Y614, 【参考】数式用!$A$2:$B$50, 2, FALSE), "")</f>
        <v/>
      </c>
    </row>
    <row r="615" spans="2:26" ht="34.5" customHeight="1" thickBot="1">
      <c r="B615" s="535">
        <f t="shared" si="8"/>
        <v>577</v>
      </c>
      <c r="C615" s="670"/>
      <c r="D615" s="671"/>
      <c r="E615" s="671"/>
      <c r="F615" s="671"/>
      <c r="G615" s="671"/>
      <c r="H615" s="671"/>
      <c r="I615" s="671"/>
      <c r="J615" s="671"/>
      <c r="K615" s="671"/>
      <c r="L615" s="672"/>
      <c r="M615" s="665"/>
      <c r="N615" s="665"/>
      <c r="O615" s="665"/>
      <c r="P615" s="665"/>
      <c r="Q615" s="665"/>
      <c r="R615" s="666"/>
      <c r="S615" s="667"/>
      <c r="T615" s="667"/>
      <c r="U615" s="667"/>
      <c r="V615" s="668"/>
      <c r="W615" s="33"/>
      <c r="X615" s="34"/>
      <c r="Y615" s="35"/>
      <c r="Z615" s="400" t="str">
        <f>IFERROR(VLOOKUP(Y615, 【参考】数式用!$A$2:$B$50, 2, FALSE), "")</f>
        <v/>
      </c>
    </row>
    <row r="616" spans="2:26" ht="34.5" customHeight="1" thickBot="1">
      <c r="B616" s="535">
        <f t="shared" si="8"/>
        <v>578</v>
      </c>
      <c r="C616" s="670"/>
      <c r="D616" s="671"/>
      <c r="E616" s="671"/>
      <c r="F616" s="671"/>
      <c r="G616" s="671"/>
      <c r="H616" s="671"/>
      <c r="I616" s="671"/>
      <c r="J616" s="671"/>
      <c r="K616" s="671"/>
      <c r="L616" s="672"/>
      <c r="M616" s="665"/>
      <c r="N616" s="665"/>
      <c r="O616" s="665"/>
      <c r="P616" s="665"/>
      <c r="Q616" s="665"/>
      <c r="R616" s="666"/>
      <c r="S616" s="667"/>
      <c r="T616" s="667"/>
      <c r="U616" s="667"/>
      <c r="V616" s="668"/>
      <c r="W616" s="33"/>
      <c r="X616" s="34"/>
      <c r="Y616" s="35"/>
      <c r="Z616" s="400" t="str">
        <f>IFERROR(VLOOKUP(Y616, 【参考】数式用!$A$2:$B$50, 2, FALSE), "")</f>
        <v/>
      </c>
    </row>
    <row r="617" spans="2:26" ht="34.5" customHeight="1" thickBot="1">
      <c r="B617" s="535">
        <f t="shared" ref="B617:B680" si="9">B616+1</f>
        <v>579</v>
      </c>
      <c r="C617" s="670"/>
      <c r="D617" s="671"/>
      <c r="E617" s="671"/>
      <c r="F617" s="671"/>
      <c r="G617" s="671"/>
      <c r="H617" s="671"/>
      <c r="I617" s="671"/>
      <c r="J617" s="671"/>
      <c r="K617" s="671"/>
      <c r="L617" s="672"/>
      <c r="M617" s="665"/>
      <c r="N617" s="665"/>
      <c r="O617" s="665"/>
      <c r="P617" s="665"/>
      <c r="Q617" s="665"/>
      <c r="R617" s="666"/>
      <c r="S617" s="667"/>
      <c r="T617" s="667"/>
      <c r="U617" s="667"/>
      <c r="V617" s="668"/>
      <c r="W617" s="33"/>
      <c r="X617" s="34"/>
      <c r="Y617" s="35"/>
      <c r="Z617" s="400" t="str">
        <f>IFERROR(VLOOKUP(Y617, 【参考】数式用!$A$2:$B$50, 2, FALSE), "")</f>
        <v/>
      </c>
    </row>
    <row r="618" spans="2:26" ht="34.5" customHeight="1" thickBot="1">
      <c r="B618" s="535">
        <f t="shared" si="9"/>
        <v>580</v>
      </c>
      <c r="C618" s="670"/>
      <c r="D618" s="671"/>
      <c r="E618" s="671"/>
      <c r="F618" s="671"/>
      <c r="G618" s="671"/>
      <c r="H618" s="671"/>
      <c r="I618" s="671"/>
      <c r="J618" s="671"/>
      <c r="K618" s="671"/>
      <c r="L618" s="672"/>
      <c r="M618" s="665"/>
      <c r="N618" s="665"/>
      <c r="O618" s="665"/>
      <c r="P618" s="665"/>
      <c r="Q618" s="665"/>
      <c r="R618" s="666"/>
      <c r="S618" s="667"/>
      <c r="T618" s="667"/>
      <c r="U618" s="667"/>
      <c r="V618" s="668"/>
      <c r="W618" s="33"/>
      <c r="X618" s="34"/>
      <c r="Y618" s="35"/>
      <c r="Z618" s="400" t="str">
        <f>IFERROR(VLOOKUP(Y618, 【参考】数式用!$A$2:$B$50, 2, FALSE), "")</f>
        <v/>
      </c>
    </row>
    <row r="619" spans="2:26" ht="34.5" customHeight="1" thickBot="1">
      <c r="B619" s="535">
        <f t="shared" si="9"/>
        <v>581</v>
      </c>
      <c r="C619" s="670"/>
      <c r="D619" s="671"/>
      <c r="E619" s="671"/>
      <c r="F619" s="671"/>
      <c r="G619" s="671"/>
      <c r="H619" s="671"/>
      <c r="I619" s="671"/>
      <c r="J619" s="671"/>
      <c r="K619" s="671"/>
      <c r="L619" s="672"/>
      <c r="M619" s="665"/>
      <c r="N619" s="665"/>
      <c r="O619" s="665"/>
      <c r="P619" s="665"/>
      <c r="Q619" s="665"/>
      <c r="R619" s="666"/>
      <c r="S619" s="667"/>
      <c r="T619" s="667"/>
      <c r="U619" s="667"/>
      <c r="V619" s="668"/>
      <c r="W619" s="33"/>
      <c r="X619" s="34"/>
      <c r="Y619" s="35"/>
      <c r="Z619" s="400" t="str">
        <f>IFERROR(VLOOKUP(Y619, 【参考】数式用!$A$2:$B$50, 2, FALSE), "")</f>
        <v/>
      </c>
    </row>
    <row r="620" spans="2:26" ht="34.5" customHeight="1" thickBot="1">
      <c r="B620" s="535">
        <f t="shared" si="9"/>
        <v>582</v>
      </c>
      <c r="C620" s="670"/>
      <c r="D620" s="671"/>
      <c r="E620" s="671"/>
      <c r="F620" s="671"/>
      <c r="G620" s="671"/>
      <c r="H620" s="671"/>
      <c r="I620" s="671"/>
      <c r="J620" s="671"/>
      <c r="K620" s="671"/>
      <c r="L620" s="672"/>
      <c r="M620" s="665"/>
      <c r="N620" s="665"/>
      <c r="O620" s="665"/>
      <c r="P620" s="665"/>
      <c r="Q620" s="665"/>
      <c r="R620" s="666"/>
      <c r="S620" s="667"/>
      <c r="T620" s="667"/>
      <c r="U620" s="667"/>
      <c r="V620" s="668"/>
      <c r="W620" s="33"/>
      <c r="X620" s="34"/>
      <c r="Y620" s="35"/>
      <c r="Z620" s="400" t="str">
        <f>IFERROR(VLOOKUP(Y620, 【参考】数式用!$A$2:$B$50, 2, FALSE), "")</f>
        <v/>
      </c>
    </row>
    <row r="621" spans="2:26" ht="34.5" customHeight="1" thickBot="1">
      <c r="B621" s="535">
        <f t="shared" si="9"/>
        <v>583</v>
      </c>
      <c r="C621" s="670"/>
      <c r="D621" s="671"/>
      <c r="E621" s="671"/>
      <c r="F621" s="671"/>
      <c r="G621" s="671"/>
      <c r="H621" s="671"/>
      <c r="I621" s="671"/>
      <c r="J621" s="671"/>
      <c r="K621" s="671"/>
      <c r="L621" s="672"/>
      <c r="M621" s="665"/>
      <c r="N621" s="665"/>
      <c r="O621" s="665"/>
      <c r="P621" s="665"/>
      <c r="Q621" s="665"/>
      <c r="R621" s="666"/>
      <c r="S621" s="667"/>
      <c r="T621" s="667"/>
      <c r="U621" s="667"/>
      <c r="V621" s="668"/>
      <c r="W621" s="33"/>
      <c r="X621" s="34"/>
      <c r="Y621" s="35"/>
      <c r="Z621" s="400" t="str">
        <f>IFERROR(VLOOKUP(Y621, 【参考】数式用!$A$2:$B$50, 2, FALSE), "")</f>
        <v/>
      </c>
    </row>
    <row r="622" spans="2:26" ht="34.5" customHeight="1" thickBot="1">
      <c r="B622" s="535">
        <f t="shared" si="9"/>
        <v>584</v>
      </c>
      <c r="C622" s="670"/>
      <c r="D622" s="671"/>
      <c r="E622" s="671"/>
      <c r="F622" s="671"/>
      <c r="G622" s="671"/>
      <c r="H622" s="671"/>
      <c r="I622" s="671"/>
      <c r="J622" s="671"/>
      <c r="K622" s="671"/>
      <c r="L622" s="672"/>
      <c r="M622" s="665"/>
      <c r="N622" s="665"/>
      <c r="O622" s="665"/>
      <c r="P622" s="665"/>
      <c r="Q622" s="665"/>
      <c r="R622" s="666"/>
      <c r="S622" s="667"/>
      <c r="T622" s="667"/>
      <c r="U622" s="667"/>
      <c r="V622" s="668"/>
      <c r="W622" s="33"/>
      <c r="X622" s="34"/>
      <c r="Y622" s="35"/>
      <c r="Z622" s="400" t="str">
        <f>IFERROR(VLOOKUP(Y622, 【参考】数式用!$A$2:$B$50, 2, FALSE), "")</f>
        <v/>
      </c>
    </row>
    <row r="623" spans="2:26" ht="34.5" customHeight="1" thickBot="1">
      <c r="B623" s="535">
        <f t="shared" si="9"/>
        <v>585</v>
      </c>
      <c r="C623" s="670"/>
      <c r="D623" s="671"/>
      <c r="E623" s="671"/>
      <c r="F623" s="671"/>
      <c r="G623" s="671"/>
      <c r="H623" s="671"/>
      <c r="I623" s="671"/>
      <c r="J623" s="671"/>
      <c r="K623" s="671"/>
      <c r="L623" s="672"/>
      <c r="M623" s="665"/>
      <c r="N623" s="665"/>
      <c r="O623" s="665"/>
      <c r="P623" s="665"/>
      <c r="Q623" s="665"/>
      <c r="R623" s="666"/>
      <c r="S623" s="667"/>
      <c r="T623" s="667"/>
      <c r="U623" s="667"/>
      <c r="V623" s="668"/>
      <c r="W623" s="33"/>
      <c r="X623" s="34"/>
      <c r="Y623" s="35"/>
      <c r="Z623" s="400" t="str">
        <f>IFERROR(VLOOKUP(Y623, 【参考】数式用!$A$2:$B$50, 2, FALSE), "")</f>
        <v/>
      </c>
    </row>
    <row r="624" spans="2:26" ht="34.5" customHeight="1" thickBot="1">
      <c r="B624" s="535">
        <f t="shared" si="9"/>
        <v>586</v>
      </c>
      <c r="C624" s="670"/>
      <c r="D624" s="671"/>
      <c r="E624" s="671"/>
      <c r="F624" s="671"/>
      <c r="G624" s="671"/>
      <c r="H624" s="671"/>
      <c r="I624" s="671"/>
      <c r="J624" s="671"/>
      <c r="K624" s="671"/>
      <c r="L624" s="672"/>
      <c r="M624" s="665"/>
      <c r="N624" s="665"/>
      <c r="O624" s="665"/>
      <c r="P624" s="665"/>
      <c r="Q624" s="665"/>
      <c r="R624" s="666"/>
      <c r="S624" s="667"/>
      <c r="T624" s="667"/>
      <c r="U624" s="667"/>
      <c r="V624" s="668"/>
      <c r="W624" s="33"/>
      <c r="X624" s="34"/>
      <c r="Y624" s="35"/>
      <c r="Z624" s="400" t="str">
        <f>IFERROR(VLOOKUP(Y624, 【参考】数式用!$A$2:$B$50, 2, FALSE), "")</f>
        <v/>
      </c>
    </row>
    <row r="625" spans="2:26" ht="34.5" customHeight="1" thickBot="1">
      <c r="B625" s="535">
        <f t="shared" si="9"/>
        <v>587</v>
      </c>
      <c r="C625" s="670"/>
      <c r="D625" s="671"/>
      <c r="E625" s="671"/>
      <c r="F625" s="671"/>
      <c r="G625" s="671"/>
      <c r="H625" s="671"/>
      <c r="I625" s="671"/>
      <c r="J625" s="671"/>
      <c r="K625" s="671"/>
      <c r="L625" s="672"/>
      <c r="M625" s="665"/>
      <c r="N625" s="665"/>
      <c r="O625" s="665"/>
      <c r="P625" s="665"/>
      <c r="Q625" s="665"/>
      <c r="R625" s="666"/>
      <c r="S625" s="667"/>
      <c r="T625" s="667"/>
      <c r="U625" s="667"/>
      <c r="V625" s="668"/>
      <c r="W625" s="33"/>
      <c r="X625" s="34"/>
      <c r="Y625" s="35"/>
      <c r="Z625" s="400" t="str">
        <f>IFERROR(VLOOKUP(Y625, 【参考】数式用!$A$2:$B$50, 2, FALSE), "")</f>
        <v/>
      </c>
    </row>
    <row r="626" spans="2:26" ht="34.5" customHeight="1" thickBot="1">
      <c r="B626" s="535">
        <f t="shared" si="9"/>
        <v>588</v>
      </c>
      <c r="C626" s="670"/>
      <c r="D626" s="671"/>
      <c r="E626" s="671"/>
      <c r="F626" s="671"/>
      <c r="G626" s="671"/>
      <c r="H626" s="671"/>
      <c r="I626" s="671"/>
      <c r="J626" s="671"/>
      <c r="K626" s="671"/>
      <c r="L626" s="672"/>
      <c r="M626" s="665"/>
      <c r="N626" s="665"/>
      <c r="O626" s="665"/>
      <c r="P626" s="665"/>
      <c r="Q626" s="665"/>
      <c r="R626" s="666"/>
      <c r="S626" s="667"/>
      <c r="T626" s="667"/>
      <c r="U626" s="667"/>
      <c r="V626" s="668"/>
      <c r="W626" s="33"/>
      <c r="X626" s="34"/>
      <c r="Y626" s="35"/>
      <c r="Z626" s="400" t="str">
        <f>IFERROR(VLOOKUP(Y626, 【参考】数式用!$A$2:$B$50, 2, FALSE), "")</f>
        <v/>
      </c>
    </row>
    <row r="627" spans="2:26" ht="34.5" customHeight="1" thickBot="1">
      <c r="B627" s="535">
        <f t="shared" si="9"/>
        <v>589</v>
      </c>
      <c r="C627" s="670"/>
      <c r="D627" s="671"/>
      <c r="E627" s="671"/>
      <c r="F627" s="671"/>
      <c r="G627" s="671"/>
      <c r="H627" s="671"/>
      <c r="I627" s="671"/>
      <c r="J627" s="671"/>
      <c r="K627" s="671"/>
      <c r="L627" s="672"/>
      <c r="M627" s="665"/>
      <c r="N627" s="665"/>
      <c r="O627" s="665"/>
      <c r="P627" s="665"/>
      <c r="Q627" s="665"/>
      <c r="R627" s="666"/>
      <c r="S627" s="667"/>
      <c r="T627" s="667"/>
      <c r="U627" s="667"/>
      <c r="V627" s="668"/>
      <c r="W627" s="33"/>
      <c r="X627" s="34"/>
      <c r="Y627" s="35"/>
      <c r="Z627" s="400" t="str">
        <f>IFERROR(VLOOKUP(Y627, 【参考】数式用!$A$2:$B$50, 2, FALSE), "")</f>
        <v/>
      </c>
    </row>
    <row r="628" spans="2:26" ht="34.5" customHeight="1" thickBot="1">
      <c r="B628" s="535">
        <f t="shared" si="9"/>
        <v>590</v>
      </c>
      <c r="C628" s="670"/>
      <c r="D628" s="671"/>
      <c r="E628" s="671"/>
      <c r="F628" s="671"/>
      <c r="G628" s="671"/>
      <c r="H628" s="671"/>
      <c r="I628" s="671"/>
      <c r="J628" s="671"/>
      <c r="K628" s="671"/>
      <c r="L628" s="672"/>
      <c r="M628" s="665"/>
      <c r="N628" s="665"/>
      <c r="O628" s="665"/>
      <c r="P628" s="665"/>
      <c r="Q628" s="665"/>
      <c r="R628" s="666"/>
      <c r="S628" s="667"/>
      <c r="T628" s="667"/>
      <c r="U628" s="667"/>
      <c r="V628" s="668"/>
      <c r="W628" s="33"/>
      <c r="X628" s="34"/>
      <c r="Y628" s="35"/>
      <c r="Z628" s="400" t="str">
        <f>IFERROR(VLOOKUP(Y628, 【参考】数式用!$A$2:$B$50, 2, FALSE), "")</f>
        <v/>
      </c>
    </row>
    <row r="629" spans="2:26" ht="34.5" customHeight="1" thickBot="1">
      <c r="B629" s="535">
        <f t="shared" si="9"/>
        <v>591</v>
      </c>
      <c r="C629" s="670"/>
      <c r="D629" s="671"/>
      <c r="E629" s="671"/>
      <c r="F629" s="671"/>
      <c r="G629" s="671"/>
      <c r="H629" s="671"/>
      <c r="I629" s="671"/>
      <c r="J629" s="671"/>
      <c r="K629" s="671"/>
      <c r="L629" s="672"/>
      <c r="M629" s="665"/>
      <c r="N629" s="665"/>
      <c r="O629" s="665"/>
      <c r="P629" s="665"/>
      <c r="Q629" s="665"/>
      <c r="R629" s="666"/>
      <c r="S629" s="667"/>
      <c r="T629" s="667"/>
      <c r="U629" s="667"/>
      <c r="V629" s="668"/>
      <c r="W629" s="33"/>
      <c r="X629" s="34"/>
      <c r="Y629" s="35"/>
      <c r="Z629" s="400" t="str">
        <f>IFERROR(VLOOKUP(Y629, 【参考】数式用!$A$2:$B$50, 2, FALSE), "")</f>
        <v/>
      </c>
    </row>
    <row r="630" spans="2:26" ht="34.5" customHeight="1" thickBot="1">
      <c r="B630" s="535">
        <f t="shared" si="9"/>
        <v>592</v>
      </c>
      <c r="C630" s="670"/>
      <c r="D630" s="671"/>
      <c r="E630" s="671"/>
      <c r="F630" s="671"/>
      <c r="G630" s="671"/>
      <c r="H630" s="671"/>
      <c r="I630" s="671"/>
      <c r="J630" s="671"/>
      <c r="K630" s="671"/>
      <c r="L630" s="672"/>
      <c r="M630" s="665"/>
      <c r="N630" s="665"/>
      <c r="O630" s="665"/>
      <c r="P630" s="665"/>
      <c r="Q630" s="665"/>
      <c r="R630" s="666"/>
      <c r="S630" s="667"/>
      <c r="T630" s="667"/>
      <c r="U630" s="667"/>
      <c r="V630" s="668"/>
      <c r="W630" s="33"/>
      <c r="X630" s="34"/>
      <c r="Y630" s="35"/>
      <c r="Z630" s="400" t="str">
        <f>IFERROR(VLOOKUP(Y630, 【参考】数式用!$A$2:$B$50, 2, FALSE), "")</f>
        <v/>
      </c>
    </row>
    <row r="631" spans="2:26" ht="34.5" customHeight="1" thickBot="1">
      <c r="B631" s="535">
        <f t="shared" si="9"/>
        <v>593</v>
      </c>
      <c r="C631" s="670"/>
      <c r="D631" s="671"/>
      <c r="E631" s="671"/>
      <c r="F631" s="671"/>
      <c r="G631" s="671"/>
      <c r="H631" s="671"/>
      <c r="I631" s="671"/>
      <c r="J631" s="671"/>
      <c r="K631" s="671"/>
      <c r="L631" s="672"/>
      <c r="M631" s="665"/>
      <c r="N631" s="665"/>
      <c r="O631" s="665"/>
      <c r="P631" s="665"/>
      <c r="Q631" s="665"/>
      <c r="R631" s="666"/>
      <c r="S631" s="667"/>
      <c r="T631" s="667"/>
      <c r="U631" s="667"/>
      <c r="V631" s="668"/>
      <c r="W631" s="33"/>
      <c r="X631" s="34"/>
      <c r="Y631" s="35"/>
      <c r="Z631" s="400" t="str">
        <f>IFERROR(VLOOKUP(Y631, 【参考】数式用!$A$2:$B$50, 2, FALSE), "")</f>
        <v/>
      </c>
    </row>
    <row r="632" spans="2:26" ht="34.5" customHeight="1" thickBot="1">
      <c r="B632" s="535">
        <f t="shared" si="9"/>
        <v>594</v>
      </c>
      <c r="C632" s="670"/>
      <c r="D632" s="671"/>
      <c r="E632" s="671"/>
      <c r="F632" s="671"/>
      <c r="G632" s="671"/>
      <c r="H632" s="671"/>
      <c r="I632" s="671"/>
      <c r="J632" s="671"/>
      <c r="K632" s="671"/>
      <c r="L632" s="672"/>
      <c r="M632" s="665"/>
      <c r="N632" s="665"/>
      <c r="O632" s="665"/>
      <c r="P632" s="665"/>
      <c r="Q632" s="665"/>
      <c r="R632" s="666"/>
      <c r="S632" s="667"/>
      <c r="T632" s="667"/>
      <c r="U632" s="667"/>
      <c r="V632" s="668"/>
      <c r="W632" s="33"/>
      <c r="X632" s="34"/>
      <c r="Y632" s="35"/>
      <c r="Z632" s="400" t="str">
        <f>IFERROR(VLOOKUP(Y632, 【参考】数式用!$A$2:$B$50, 2, FALSE), "")</f>
        <v/>
      </c>
    </row>
    <row r="633" spans="2:26" ht="34.5" customHeight="1" thickBot="1">
      <c r="B633" s="535">
        <f t="shared" si="9"/>
        <v>595</v>
      </c>
      <c r="C633" s="670"/>
      <c r="D633" s="671"/>
      <c r="E633" s="671"/>
      <c r="F633" s="671"/>
      <c r="G633" s="671"/>
      <c r="H633" s="671"/>
      <c r="I633" s="671"/>
      <c r="J633" s="671"/>
      <c r="K633" s="671"/>
      <c r="L633" s="672"/>
      <c r="M633" s="665"/>
      <c r="N633" s="665"/>
      <c r="O633" s="665"/>
      <c r="P633" s="665"/>
      <c r="Q633" s="665"/>
      <c r="R633" s="666"/>
      <c r="S633" s="667"/>
      <c r="T633" s="667"/>
      <c r="U633" s="667"/>
      <c r="V633" s="668"/>
      <c r="W633" s="33"/>
      <c r="X633" s="34"/>
      <c r="Y633" s="35"/>
      <c r="Z633" s="400" t="str">
        <f>IFERROR(VLOOKUP(Y633, 【参考】数式用!$A$2:$B$50, 2, FALSE), "")</f>
        <v/>
      </c>
    </row>
    <row r="634" spans="2:26" ht="34.5" customHeight="1" thickBot="1">
      <c r="B634" s="535">
        <f t="shared" si="9"/>
        <v>596</v>
      </c>
      <c r="C634" s="670"/>
      <c r="D634" s="671"/>
      <c r="E634" s="671"/>
      <c r="F634" s="671"/>
      <c r="G634" s="671"/>
      <c r="H634" s="671"/>
      <c r="I634" s="671"/>
      <c r="J634" s="671"/>
      <c r="K634" s="671"/>
      <c r="L634" s="672"/>
      <c r="M634" s="665"/>
      <c r="N634" s="665"/>
      <c r="O634" s="665"/>
      <c r="P634" s="665"/>
      <c r="Q634" s="665"/>
      <c r="R634" s="666"/>
      <c r="S634" s="667"/>
      <c r="T634" s="667"/>
      <c r="U634" s="667"/>
      <c r="V634" s="668"/>
      <c r="W634" s="33"/>
      <c r="X634" s="34"/>
      <c r="Y634" s="35"/>
      <c r="Z634" s="400" t="str">
        <f>IFERROR(VLOOKUP(Y634, 【参考】数式用!$A$2:$B$50, 2, FALSE), "")</f>
        <v/>
      </c>
    </row>
    <row r="635" spans="2:26" ht="34.5" customHeight="1" thickBot="1">
      <c r="B635" s="535">
        <f t="shared" si="9"/>
        <v>597</v>
      </c>
      <c r="C635" s="670"/>
      <c r="D635" s="671"/>
      <c r="E635" s="671"/>
      <c r="F635" s="671"/>
      <c r="G635" s="671"/>
      <c r="H635" s="671"/>
      <c r="I635" s="671"/>
      <c r="J635" s="671"/>
      <c r="K635" s="671"/>
      <c r="L635" s="672"/>
      <c r="M635" s="665"/>
      <c r="N635" s="665"/>
      <c r="O635" s="665"/>
      <c r="P635" s="665"/>
      <c r="Q635" s="665"/>
      <c r="R635" s="666"/>
      <c r="S635" s="667"/>
      <c r="T635" s="667"/>
      <c r="U635" s="667"/>
      <c r="V635" s="668"/>
      <c r="W635" s="33"/>
      <c r="X635" s="34"/>
      <c r="Y635" s="35"/>
      <c r="Z635" s="400" t="str">
        <f>IFERROR(VLOOKUP(Y635, 【参考】数式用!$A$2:$B$50, 2, FALSE), "")</f>
        <v/>
      </c>
    </row>
    <row r="636" spans="2:26" ht="34.5" customHeight="1" thickBot="1">
      <c r="B636" s="535">
        <f t="shared" si="9"/>
        <v>598</v>
      </c>
      <c r="C636" s="670"/>
      <c r="D636" s="671"/>
      <c r="E636" s="671"/>
      <c r="F636" s="671"/>
      <c r="G636" s="671"/>
      <c r="H636" s="671"/>
      <c r="I636" s="671"/>
      <c r="J636" s="671"/>
      <c r="K636" s="671"/>
      <c r="L636" s="672"/>
      <c r="M636" s="665"/>
      <c r="N636" s="665"/>
      <c r="O636" s="665"/>
      <c r="P636" s="665"/>
      <c r="Q636" s="665"/>
      <c r="R636" s="666"/>
      <c r="S636" s="667"/>
      <c r="T636" s="667"/>
      <c r="U636" s="667"/>
      <c r="V636" s="668"/>
      <c r="W636" s="33"/>
      <c r="X636" s="34"/>
      <c r="Y636" s="35"/>
      <c r="Z636" s="400" t="str">
        <f>IFERROR(VLOOKUP(Y636, 【参考】数式用!$A$2:$B$50, 2, FALSE), "")</f>
        <v/>
      </c>
    </row>
    <row r="637" spans="2:26" ht="34.5" customHeight="1" thickBot="1">
      <c r="B637" s="535">
        <f t="shared" si="9"/>
        <v>599</v>
      </c>
      <c r="C637" s="670"/>
      <c r="D637" s="671"/>
      <c r="E637" s="671"/>
      <c r="F637" s="671"/>
      <c r="G637" s="671"/>
      <c r="H637" s="671"/>
      <c r="I637" s="671"/>
      <c r="J637" s="671"/>
      <c r="K637" s="671"/>
      <c r="L637" s="672"/>
      <c r="M637" s="665"/>
      <c r="N637" s="665"/>
      <c r="O637" s="665"/>
      <c r="P637" s="665"/>
      <c r="Q637" s="665"/>
      <c r="R637" s="666"/>
      <c r="S637" s="667"/>
      <c r="T637" s="667"/>
      <c r="U637" s="667"/>
      <c r="V637" s="668"/>
      <c r="W637" s="33"/>
      <c r="X637" s="34"/>
      <c r="Y637" s="35"/>
      <c r="Z637" s="400" t="str">
        <f>IFERROR(VLOOKUP(Y637, 【参考】数式用!$A$2:$B$50, 2, FALSE), "")</f>
        <v/>
      </c>
    </row>
    <row r="638" spans="2:26" ht="34.5" customHeight="1" thickBot="1">
      <c r="B638" s="535">
        <f t="shared" si="9"/>
        <v>600</v>
      </c>
      <c r="C638" s="670"/>
      <c r="D638" s="671"/>
      <c r="E638" s="671"/>
      <c r="F638" s="671"/>
      <c r="G638" s="671"/>
      <c r="H638" s="671"/>
      <c r="I638" s="671"/>
      <c r="J638" s="671"/>
      <c r="K638" s="671"/>
      <c r="L638" s="672"/>
      <c r="M638" s="665"/>
      <c r="N638" s="665"/>
      <c r="O638" s="665"/>
      <c r="P638" s="665"/>
      <c r="Q638" s="665"/>
      <c r="R638" s="666"/>
      <c r="S638" s="667"/>
      <c r="T638" s="667"/>
      <c r="U638" s="667"/>
      <c r="V638" s="668"/>
      <c r="W638" s="33"/>
      <c r="X638" s="34"/>
      <c r="Y638" s="35"/>
      <c r="Z638" s="400" t="str">
        <f>IFERROR(VLOOKUP(Y638, 【参考】数式用!$A$2:$B$50, 2, FALSE), "")</f>
        <v/>
      </c>
    </row>
    <row r="639" spans="2:26" ht="34.5" customHeight="1" thickBot="1">
      <c r="B639" s="535">
        <f t="shared" si="9"/>
        <v>601</v>
      </c>
      <c r="C639" s="670"/>
      <c r="D639" s="671"/>
      <c r="E639" s="671"/>
      <c r="F639" s="671"/>
      <c r="G639" s="671"/>
      <c r="H639" s="671"/>
      <c r="I639" s="671"/>
      <c r="J639" s="671"/>
      <c r="K639" s="671"/>
      <c r="L639" s="672"/>
      <c r="M639" s="665"/>
      <c r="N639" s="665"/>
      <c r="O639" s="665"/>
      <c r="P639" s="665"/>
      <c r="Q639" s="665"/>
      <c r="R639" s="666"/>
      <c r="S639" s="667"/>
      <c r="T639" s="667"/>
      <c r="U639" s="667"/>
      <c r="V639" s="668"/>
      <c r="W639" s="33"/>
      <c r="X639" s="34"/>
      <c r="Y639" s="35"/>
      <c r="Z639" s="400" t="str">
        <f>IFERROR(VLOOKUP(Y639, 【参考】数式用!$A$2:$B$50, 2, FALSE), "")</f>
        <v/>
      </c>
    </row>
    <row r="640" spans="2:26" ht="34.5" customHeight="1" thickBot="1">
      <c r="B640" s="535">
        <f t="shared" si="9"/>
        <v>602</v>
      </c>
      <c r="C640" s="670"/>
      <c r="D640" s="671"/>
      <c r="E640" s="671"/>
      <c r="F640" s="671"/>
      <c r="G640" s="671"/>
      <c r="H640" s="671"/>
      <c r="I640" s="671"/>
      <c r="J640" s="671"/>
      <c r="K640" s="671"/>
      <c r="L640" s="672"/>
      <c r="M640" s="665"/>
      <c r="N640" s="665"/>
      <c r="O640" s="665"/>
      <c r="P640" s="665"/>
      <c r="Q640" s="665"/>
      <c r="R640" s="666"/>
      <c r="S640" s="667"/>
      <c r="T640" s="667"/>
      <c r="U640" s="667"/>
      <c r="V640" s="668"/>
      <c r="W640" s="33"/>
      <c r="X640" s="34"/>
      <c r="Y640" s="35"/>
      <c r="Z640" s="400" t="str">
        <f>IFERROR(VLOOKUP(Y640, 【参考】数式用!$A$2:$B$50, 2, FALSE), "")</f>
        <v/>
      </c>
    </row>
    <row r="641" spans="2:26" ht="34.5" customHeight="1" thickBot="1">
      <c r="B641" s="535">
        <f t="shared" si="9"/>
        <v>603</v>
      </c>
      <c r="C641" s="670"/>
      <c r="D641" s="671"/>
      <c r="E641" s="671"/>
      <c r="F641" s="671"/>
      <c r="G641" s="671"/>
      <c r="H641" s="671"/>
      <c r="I641" s="671"/>
      <c r="J641" s="671"/>
      <c r="K641" s="671"/>
      <c r="L641" s="672"/>
      <c r="M641" s="665"/>
      <c r="N641" s="665"/>
      <c r="O641" s="665"/>
      <c r="P641" s="665"/>
      <c r="Q641" s="665"/>
      <c r="R641" s="666"/>
      <c r="S641" s="667"/>
      <c r="T641" s="667"/>
      <c r="U641" s="667"/>
      <c r="V641" s="668"/>
      <c r="W641" s="33"/>
      <c r="X641" s="34"/>
      <c r="Y641" s="35"/>
      <c r="Z641" s="400" t="str">
        <f>IFERROR(VLOOKUP(Y641, 【参考】数式用!$A$2:$B$50, 2, FALSE), "")</f>
        <v/>
      </c>
    </row>
    <row r="642" spans="2:26" ht="34.5" customHeight="1" thickBot="1">
      <c r="B642" s="535">
        <f t="shared" si="9"/>
        <v>604</v>
      </c>
      <c r="C642" s="670"/>
      <c r="D642" s="671"/>
      <c r="E642" s="671"/>
      <c r="F642" s="671"/>
      <c r="G642" s="671"/>
      <c r="H642" s="671"/>
      <c r="I642" s="671"/>
      <c r="J642" s="671"/>
      <c r="K642" s="671"/>
      <c r="L642" s="672"/>
      <c r="M642" s="665"/>
      <c r="N642" s="665"/>
      <c r="O642" s="665"/>
      <c r="P642" s="665"/>
      <c r="Q642" s="665"/>
      <c r="R642" s="666"/>
      <c r="S642" s="667"/>
      <c r="T642" s="667"/>
      <c r="U642" s="667"/>
      <c r="V642" s="668"/>
      <c r="W642" s="33"/>
      <c r="X642" s="34"/>
      <c r="Y642" s="35"/>
      <c r="Z642" s="400" t="str">
        <f>IFERROR(VLOOKUP(Y642, 【参考】数式用!$A$2:$B$50, 2, FALSE), "")</f>
        <v/>
      </c>
    </row>
    <row r="643" spans="2:26" ht="34.5" customHeight="1" thickBot="1">
      <c r="B643" s="535">
        <f t="shared" si="9"/>
        <v>605</v>
      </c>
      <c r="C643" s="670"/>
      <c r="D643" s="671"/>
      <c r="E643" s="671"/>
      <c r="F643" s="671"/>
      <c r="G643" s="671"/>
      <c r="H643" s="671"/>
      <c r="I643" s="671"/>
      <c r="J643" s="671"/>
      <c r="K643" s="671"/>
      <c r="L643" s="672"/>
      <c r="M643" s="665"/>
      <c r="N643" s="665"/>
      <c r="O643" s="665"/>
      <c r="P643" s="665"/>
      <c r="Q643" s="665"/>
      <c r="R643" s="666"/>
      <c r="S643" s="667"/>
      <c r="T643" s="667"/>
      <c r="U643" s="667"/>
      <c r="V643" s="668"/>
      <c r="W643" s="33"/>
      <c r="X643" s="34"/>
      <c r="Y643" s="35"/>
      <c r="Z643" s="400" t="str">
        <f>IFERROR(VLOOKUP(Y643, 【参考】数式用!$A$2:$B$50, 2, FALSE), "")</f>
        <v/>
      </c>
    </row>
    <row r="644" spans="2:26" ht="34.5" customHeight="1" thickBot="1">
      <c r="B644" s="535">
        <f t="shared" si="9"/>
        <v>606</v>
      </c>
      <c r="C644" s="670"/>
      <c r="D644" s="671"/>
      <c r="E644" s="671"/>
      <c r="F644" s="671"/>
      <c r="G644" s="671"/>
      <c r="H644" s="671"/>
      <c r="I644" s="671"/>
      <c r="J644" s="671"/>
      <c r="K644" s="671"/>
      <c r="L644" s="672"/>
      <c r="M644" s="665"/>
      <c r="N644" s="665"/>
      <c r="O644" s="665"/>
      <c r="P644" s="665"/>
      <c r="Q644" s="665"/>
      <c r="R644" s="666"/>
      <c r="S644" s="667"/>
      <c r="T644" s="667"/>
      <c r="U644" s="667"/>
      <c r="V644" s="668"/>
      <c r="W644" s="33"/>
      <c r="X644" s="34"/>
      <c r="Y644" s="35"/>
      <c r="Z644" s="400" t="str">
        <f>IFERROR(VLOOKUP(Y644, 【参考】数式用!$A$2:$B$50, 2, FALSE), "")</f>
        <v/>
      </c>
    </row>
    <row r="645" spans="2:26" ht="34.5" customHeight="1" thickBot="1">
      <c r="B645" s="535">
        <f t="shared" si="9"/>
        <v>607</v>
      </c>
      <c r="C645" s="670"/>
      <c r="D645" s="671"/>
      <c r="E645" s="671"/>
      <c r="F645" s="671"/>
      <c r="G645" s="671"/>
      <c r="H645" s="671"/>
      <c r="I645" s="671"/>
      <c r="J645" s="671"/>
      <c r="K645" s="671"/>
      <c r="L645" s="672"/>
      <c r="M645" s="665"/>
      <c r="N645" s="665"/>
      <c r="O645" s="665"/>
      <c r="P645" s="665"/>
      <c r="Q645" s="665"/>
      <c r="R645" s="666"/>
      <c r="S645" s="667"/>
      <c r="T645" s="667"/>
      <c r="U645" s="667"/>
      <c r="V645" s="668"/>
      <c r="W645" s="33"/>
      <c r="X645" s="34"/>
      <c r="Y645" s="35"/>
      <c r="Z645" s="400" t="str">
        <f>IFERROR(VLOOKUP(Y645, 【参考】数式用!$A$2:$B$50, 2, FALSE), "")</f>
        <v/>
      </c>
    </row>
    <row r="646" spans="2:26" ht="34.5" customHeight="1" thickBot="1">
      <c r="B646" s="535">
        <f t="shared" si="9"/>
        <v>608</v>
      </c>
      <c r="C646" s="670"/>
      <c r="D646" s="671"/>
      <c r="E646" s="671"/>
      <c r="F646" s="671"/>
      <c r="G646" s="671"/>
      <c r="H646" s="671"/>
      <c r="I646" s="671"/>
      <c r="J646" s="671"/>
      <c r="K646" s="671"/>
      <c r="L646" s="672"/>
      <c r="M646" s="665"/>
      <c r="N646" s="665"/>
      <c r="O646" s="665"/>
      <c r="P646" s="665"/>
      <c r="Q646" s="665"/>
      <c r="R646" s="666"/>
      <c r="S646" s="667"/>
      <c r="T646" s="667"/>
      <c r="U646" s="667"/>
      <c r="V646" s="668"/>
      <c r="W646" s="33"/>
      <c r="X646" s="34"/>
      <c r="Y646" s="35"/>
      <c r="Z646" s="400" t="str">
        <f>IFERROR(VLOOKUP(Y646, 【参考】数式用!$A$2:$B$50, 2, FALSE), "")</f>
        <v/>
      </c>
    </row>
    <row r="647" spans="2:26" ht="34.5" customHeight="1" thickBot="1">
      <c r="B647" s="535">
        <f t="shared" si="9"/>
        <v>609</v>
      </c>
      <c r="C647" s="670"/>
      <c r="D647" s="671"/>
      <c r="E647" s="671"/>
      <c r="F647" s="671"/>
      <c r="G647" s="671"/>
      <c r="H647" s="671"/>
      <c r="I647" s="671"/>
      <c r="J647" s="671"/>
      <c r="K647" s="671"/>
      <c r="L647" s="672"/>
      <c r="M647" s="665"/>
      <c r="N647" s="665"/>
      <c r="O647" s="665"/>
      <c r="P647" s="665"/>
      <c r="Q647" s="665"/>
      <c r="R647" s="666"/>
      <c r="S647" s="667"/>
      <c r="T647" s="667"/>
      <c r="U647" s="667"/>
      <c r="V647" s="668"/>
      <c r="W647" s="33"/>
      <c r="X647" s="34"/>
      <c r="Y647" s="35"/>
      <c r="Z647" s="400" t="str">
        <f>IFERROR(VLOOKUP(Y647, 【参考】数式用!$A$2:$B$50, 2, FALSE), "")</f>
        <v/>
      </c>
    </row>
    <row r="648" spans="2:26" ht="34.5" customHeight="1" thickBot="1">
      <c r="B648" s="535">
        <f t="shared" si="9"/>
        <v>610</v>
      </c>
      <c r="C648" s="670"/>
      <c r="D648" s="671"/>
      <c r="E648" s="671"/>
      <c r="F648" s="671"/>
      <c r="G648" s="671"/>
      <c r="H648" s="671"/>
      <c r="I648" s="671"/>
      <c r="J648" s="671"/>
      <c r="K648" s="671"/>
      <c r="L648" s="672"/>
      <c r="M648" s="665"/>
      <c r="N648" s="665"/>
      <c r="O648" s="665"/>
      <c r="P648" s="665"/>
      <c r="Q648" s="665"/>
      <c r="R648" s="666"/>
      <c r="S648" s="667"/>
      <c r="T648" s="667"/>
      <c r="U648" s="667"/>
      <c r="V648" s="668"/>
      <c r="W648" s="33"/>
      <c r="X648" s="34"/>
      <c r="Y648" s="35"/>
      <c r="Z648" s="400" t="str">
        <f>IFERROR(VLOOKUP(Y648, 【参考】数式用!$A$2:$B$50, 2, FALSE), "")</f>
        <v/>
      </c>
    </row>
    <row r="649" spans="2:26" ht="34.5" customHeight="1" thickBot="1">
      <c r="B649" s="535">
        <f t="shared" si="9"/>
        <v>611</v>
      </c>
      <c r="C649" s="670"/>
      <c r="D649" s="671"/>
      <c r="E649" s="671"/>
      <c r="F649" s="671"/>
      <c r="G649" s="671"/>
      <c r="H649" s="671"/>
      <c r="I649" s="671"/>
      <c r="J649" s="671"/>
      <c r="K649" s="671"/>
      <c r="L649" s="672"/>
      <c r="M649" s="665"/>
      <c r="N649" s="665"/>
      <c r="O649" s="665"/>
      <c r="P649" s="665"/>
      <c r="Q649" s="665"/>
      <c r="R649" s="666"/>
      <c r="S649" s="667"/>
      <c r="T649" s="667"/>
      <c r="U649" s="667"/>
      <c r="V649" s="668"/>
      <c r="W649" s="33"/>
      <c r="X649" s="34"/>
      <c r="Y649" s="35"/>
      <c r="Z649" s="400" t="str">
        <f>IFERROR(VLOOKUP(Y649, 【参考】数式用!$A$2:$B$50, 2, FALSE), "")</f>
        <v/>
      </c>
    </row>
    <row r="650" spans="2:26" ht="34.5" customHeight="1" thickBot="1">
      <c r="B650" s="535">
        <f t="shared" si="9"/>
        <v>612</v>
      </c>
      <c r="C650" s="670"/>
      <c r="D650" s="671"/>
      <c r="E650" s="671"/>
      <c r="F650" s="671"/>
      <c r="G650" s="671"/>
      <c r="H650" s="671"/>
      <c r="I650" s="671"/>
      <c r="J650" s="671"/>
      <c r="K650" s="671"/>
      <c r="L650" s="672"/>
      <c r="M650" s="665"/>
      <c r="N650" s="665"/>
      <c r="O650" s="665"/>
      <c r="P650" s="665"/>
      <c r="Q650" s="665"/>
      <c r="R650" s="666"/>
      <c r="S650" s="667"/>
      <c r="T650" s="667"/>
      <c r="U650" s="667"/>
      <c r="V650" s="668"/>
      <c r="W650" s="33"/>
      <c r="X650" s="34"/>
      <c r="Y650" s="35"/>
      <c r="Z650" s="400" t="str">
        <f>IFERROR(VLOOKUP(Y650, 【参考】数式用!$A$2:$B$50, 2, FALSE), "")</f>
        <v/>
      </c>
    </row>
    <row r="651" spans="2:26" ht="34.5" customHeight="1" thickBot="1">
      <c r="B651" s="535">
        <f t="shared" si="9"/>
        <v>613</v>
      </c>
      <c r="C651" s="670"/>
      <c r="D651" s="671"/>
      <c r="E651" s="671"/>
      <c r="F651" s="671"/>
      <c r="G651" s="671"/>
      <c r="H651" s="671"/>
      <c r="I651" s="671"/>
      <c r="J651" s="671"/>
      <c r="K651" s="671"/>
      <c r="L651" s="672"/>
      <c r="M651" s="665"/>
      <c r="N651" s="665"/>
      <c r="O651" s="665"/>
      <c r="P651" s="665"/>
      <c r="Q651" s="665"/>
      <c r="R651" s="666"/>
      <c r="S651" s="667"/>
      <c r="T651" s="667"/>
      <c r="U651" s="667"/>
      <c r="V651" s="668"/>
      <c r="W651" s="33"/>
      <c r="X651" s="34"/>
      <c r="Y651" s="35"/>
      <c r="Z651" s="400" t="str">
        <f>IFERROR(VLOOKUP(Y651, 【参考】数式用!$A$2:$B$50, 2, FALSE), "")</f>
        <v/>
      </c>
    </row>
    <row r="652" spans="2:26" ht="34.5" customHeight="1" thickBot="1">
      <c r="B652" s="535">
        <f t="shared" si="9"/>
        <v>614</v>
      </c>
      <c r="C652" s="670"/>
      <c r="D652" s="671"/>
      <c r="E652" s="671"/>
      <c r="F652" s="671"/>
      <c r="G652" s="671"/>
      <c r="H652" s="671"/>
      <c r="I652" s="671"/>
      <c r="J652" s="671"/>
      <c r="K652" s="671"/>
      <c r="L652" s="672"/>
      <c r="M652" s="665"/>
      <c r="N652" s="665"/>
      <c r="O652" s="665"/>
      <c r="P652" s="665"/>
      <c r="Q652" s="665"/>
      <c r="R652" s="666"/>
      <c r="S652" s="667"/>
      <c r="T652" s="667"/>
      <c r="U652" s="667"/>
      <c r="V652" s="668"/>
      <c r="W652" s="33"/>
      <c r="X652" s="34"/>
      <c r="Y652" s="35"/>
      <c r="Z652" s="400" t="str">
        <f>IFERROR(VLOOKUP(Y652, 【参考】数式用!$A$2:$B$50, 2, FALSE), "")</f>
        <v/>
      </c>
    </row>
    <row r="653" spans="2:26" ht="34.5" customHeight="1" thickBot="1">
      <c r="B653" s="535">
        <f t="shared" si="9"/>
        <v>615</v>
      </c>
      <c r="C653" s="670"/>
      <c r="D653" s="671"/>
      <c r="E653" s="671"/>
      <c r="F653" s="671"/>
      <c r="G653" s="671"/>
      <c r="H653" s="671"/>
      <c r="I653" s="671"/>
      <c r="J653" s="671"/>
      <c r="K653" s="671"/>
      <c r="L653" s="672"/>
      <c r="M653" s="665"/>
      <c r="N653" s="665"/>
      <c r="O653" s="665"/>
      <c r="P653" s="665"/>
      <c r="Q653" s="665"/>
      <c r="R653" s="666"/>
      <c r="S653" s="667"/>
      <c r="T653" s="667"/>
      <c r="U653" s="667"/>
      <c r="V653" s="668"/>
      <c r="W653" s="33"/>
      <c r="X653" s="34"/>
      <c r="Y653" s="35"/>
      <c r="Z653" s="400" t="str">
        <f>IFERROR(VLOOKUP(Y653, 【参考】数式用!$A$2:$B$50, 2, FALSE), "")</f>
        <v/>
      </c>
    </row>
    <row r="654" spans="2:26" ht="34.5" customHeight="1" thickBot="1">
      <c r="B654" s="535">
        <f t="shared" si="9"/>
        <v>616</v>
      </c>
      <c r="C654" s="670"/>
      <c r="D654" s="671"/>
      <c r="E654" s="671"/>
      <c r="F654" s="671"/>
      <c r="G654" s="671"/>
      <c r="H654" s="671"/>
      <c r="I654" s="671"/>
      <c r="J654" s="671"/>
      <c r="K654" s="671"/>
      <c r="L654" s="672"/>
      <c r="M654" s="665"/>
      <c r="N654" s="665"/>
      <c r="O654" s="665"/>
      <c r="P654" s="665"/>
      <c r="Q654" s="665"/>
      <c r="R654" s="666"/>
      <c r="S654" s="667"/>
      <c r="T654" s="667"/>
      <c r="U654" s="667"/>
      <c r="V654" s="668"/>
      <c r="W654" s="33"/>
      <c r="X654" s="34"/>
      <c r="Y654" s="35"/>
      <c r="Z654" s="400" t="str">
        <f>IFERROR(VLOOKUP(Y654, 【参考】数式用!$A$2:$B$50, 2, FALSE), "")</f>
        <v/>
      </c>
    </row>
    <row r="655" spans="2:26" ht="34.5" customHeight="1" thickBot="1">
      <c r="B655" s="535">
        <f t="shared" si="9"/>
        <v>617</v>
      </c>
      <c r="C655" s="670"/>
      <c r="D655" s="671"/>
      <c r="E655" s="671"/>
      <c r="F655" s="671"/>
      <c r="G655" s="671"/>
      <c r="H655" s="671"/>
      <c r="I655" s="671"/>
      <c r="J655" s="671"/>
      <c r="K655" s="671"/>
      <c r="L655" s="672"/>
      <c r="M655" s="665"/>
      <c r="N655" s="665"/>
      <c r="O655" s="665"/>
      <c r="P655" s="665"/>
      <c r="Q655" s="665"/>
      <c r="R655" s="666"/>
      <c r="S655" s="667"/>
      <c r="T655" s="667"/>
      <c r="U655" s="667"/>
      <c r="V655" s="668"/>
      <c r="W655" s="33"/>
      <c r="X655" s="34"/>
      <c r="Y655" s="35"/>
      <c r="Z655" s="400" t="str">
        <f>IFERROR(VLOOKUP(Y655, 【参考】数式用!$A$2:$B$50, 2, FALSE), "")</f>
        <v/>
      </c>
    </row>
    <row r="656" spans="2:26" ht="34.5" customHeight="1" thickBot="1">
      <c r="B656" s="535">
        <f t="shared" si="9"/>
        <v>618</v>
      </c>
      <c r="C656" s="670"/>
      <c r="D656" s="671"/>
      <c r="E656" s="671"/>
      <c r="F656" s="671"/>
      <c r="G656" s="671"/>
      <c r="H656" s="671"/>
      <c r="I656" s="671"/>
      <c r="J656" s="671"/>
      <c r="K656" s="671"/>
      <c r="L656" s="672"/>
      <c r="M656" s="665"/>
      <c r="N656" s="665"/>
      <c r="O656" s="665"/>
      <c r="P656" s="665"/>
      <c r="Q656" s="665"/>
      <c r="R656" s="666"/>
      <c r="S656" s="667"/>
      <c r="T656" s="667"/>
      <c r="U656" s="667"/>
      <c r="V656" s="668"/>
      <c r="W656" s="33"/>
      <c r="X656" s="34"/>
      <c r="Y656" s="35"/>
      <c r="Z656" s="400" t="str">
        <f>IFERROR(VLOOKUP(Y656, 【参考】数式用!$A$2:$B$50, 2, FALSE), "")</f>
        <v/>
      </c>
    </row>
    <row r="657" spans="2:26" ht="34.5" customHeight="1" thickBot="1">
      <c r="B657" s="535">
        <f t="shared" si="9"/>
        <v>619</v>
      </c>
      <c r="C657" s="670"/>
      <c r="D657" s="671"/>
      <c r="E657" s="671"/>
      <c r="F657" s="671"/>
      <c r="G657" s="671"/>
      <c r="H657" s="671"/>
      <c r="I657" s="671"/>
      <c r="J657" s="671"/>
      <c r="K657" s="671"/>
      <c r="L657" s="672"/>
      <c r="M657" s="665"/>
      <c r="N657" s="665"/>
      <c r="O657" s="665"/>
      <c r="P657" s="665"/>
      <c r="Q657" s="665"/>
      <c r="R657" s="666"/>
      <c r="S657" s="667"/>
      <c r="T657" s="667"/>
      <c r="U657" s="667"/>
      <c r="V657" s="668"/>
      <c r="W657" s="33"/>
      <c r="X657" s="34"/>
      <c r="Y657" s="35"/>
      <c r="Z657" s="400" t="str">
        <f>IFERROR(VLOOKUP(Y657, 【参考】数式用!$A$2:$B$50, 2, FALSE), "")</f>
        <v/>
      </c>
    </row>
    <row r="658" spans="2:26" ht="34.5" customHeight="1" thickBot="1">
      <c r="B658" s="535">
        <f t="shared" si="9"/>
        <v>620</v>
      </c>
      <c r="C658" s="670"/>
      <c r="D658" s="671"/>
      <c r="E658" s="671"/>
      <c r="F658" s="671"/>
      <c r="G658" s="671"/>
      <c r="H658" s="671"/>
      <c r="I658" s="671"/>
      <c r="J658" s="671"/>
      <c r="K658" s="671"/>
      <c r="L658" s="672"/>
      <c r="M658" s="665"/>
      <c r="N658" s="665"/>
      <c r="O658" s="665"/>
      <c r="P658" s="665"/>
      <c r="Q658" s="665"/>
      <c r="R658" s="666"/>
      <c r="S658" s="667"/>
      <c r="T658" s="667"/>
      <c r="U658" s="667"/>
      <c r="V658" s="668"/>
      <c r="W658" s="33"/>
      <c r="X658" s="34"/>
      <c r="Y658" s="35"/>
      <c r="Z658" s="400" t="str">
        <f>IFERROR(VLOOKUP(Y658, 【参考】数式用!$A$2:$B$50, 2, FALSE), "")</f>
        <v/>
      </c>
    </row>
    <row r="659" spans="2:26" ht="34.5" customHeight="1" thickBot="1">
      <c r="B659" s="535">
        <f t="shared" si="9"/>
        <v>621</v>
      </c>
      <c r="C659" s="670"/>
      <c r="D659" s="671"/>
      <c r="E659" s="671"/>
      <c r="F659" s="671"/>
      <c r="G659" s="671"/>
      <c r="H659" s="671"/>
      <c r="I659" s="671"/>
      <c r="J659" s="671"/>
      <c r="K659" s="671"/>
      <c r="L659" s="672"/>
      <c r="M659" s="665"/>
      <c r="N659" s="665"/>
      <c r="O659" s="665"/>
      <c r="P659" s="665"/>
      <c r="Q659" s="665"/>
      <c r="R659" s="666"/>
      <c r="S659" s="667"/>
      <c r="T659" s="667"/>
      <c r="U659" s="667"/>
      <c r="V659" s="668"/>
      <c r="W659" s="33"/>
      <c r="X659" s="34"/>
      <c r="Y659" s="35"/>
      <c r="Z659" s="400" t="str">
        <f>IFERROR(VLOOKUP(Y659, 【参考】数式用!$A$2:$B$50, 2, FALSE), "")</f>
        <v/>
      </c>
    </row>
    <row r="660" spans="2:26" ht="34.5" customHeight="1" thickBot="1">
      <c r="B660" s="535">
        <f t="shared" si="9"/>
        <v>622</v>
      </c>
      <c r="C660" s="670"/>
      <c r="D660" s="671"/>
      <c r="E660" s="671"/>
      <c r="F660" s="671"/>
      <c r="G660" s="671"/>
      <c r="H660" s="671"/>
      <c r="I660" s="671"/>
      <c r="J660" s="671"/>
      <c r="K660" s="671"/>
      <c r="L660" s="672"/>
      <c r="M660" s="665"/>
      <c r="N660" s="665"/>
      <c r="O660" s="665"/>
      <c r="P660" s="665"/>
      <c r="Q660" s="665"/>
      <c r="R660" s="666"/>
      <c r="S660" s="667"/>
      <c r="T660" s="667"/>
      <c r="U660" s="667"/>
      <c r="V660" s="668"/>
      <c r="W660" s="33"/>
      <c r="X660" s="34"/>
      <c r="Y660" s="35"/>
      <c r="Z660" s="400" t="str">
        <f>IFERROR(VLOOKUP(Y660, 【参考】数式用!$A$2:$B$50, 2, FALSE), "")</f>
        <v/>
      </c>
    </row>
    <row r="661" spans="2:26" ht="34.5" customHeight="1" thickBot="1">
      <c r="B661" s="535">
        <f t="shared" si="9"/>
        <v>623</v>
      </c>
      <c r="C661" s="670"/>
      <c r="D661" s="671"/>
      <c r="E661" s="671"/>
      <c r="F661" s="671"/>
      <c r="G661" s="671"/>
      <c r="H661" s="671"/>
      <c r="I661" s="671"/>
      <c r="J661" s="671"/>
      <c r="K661" s="671"/>
      <c r="L661" s="672"/>
      <c r="M661" s="665"/>
      <c r="N661" s="665"/>
      <c r="O661" s="665"/>
      <c r="P661" s="665"/>
      <c r="Q661" s="665"/>
      <c r="R661" s="666"/>
      <c r="S661" s="667"/>
      <c r="T661" s="667"/>
      <c r="U661" s="667"/>
      <c r="V661" s="668"/>
      <c r="W661" s="33"/>
      <c r="X661" s="34"/>
      <c r="Y661" s="35"/>
      <c r="Z661" s="400" t="str">
        <f>IFERROR(VLOOKUP(Y661, 【参考】数式用!$A$2:$B$50, 2, FALSE), "")</f>
        <v/>
      </c>
    </row>
    <row r="662" spans="2:26" ht="34.5" customHeight="1" thickBot="1">
      <c r="B662" s="535">
        <f t="shared" si="9"/>
        <v>624</v>
      </c>
      <c r="C662" s="670"/>
      <c r="D662" s="671"/>
      <c r="E662" s="671"/>
      <c r="F662" s="671"/>
      <c r="G662" s="671"/>
      <c r="H662" s="671"/>
      <c r="I662" s="671"/>
      <c r="J662" s="671"/>
      <c r="K662" s="671"/>
      <c r="L662" s="672"/>
      <c r="M662" s="665"/>
      <c r="N662" s="665"/>
      <c r="O662" s="665"/>
      <c r="P662" s="665"/>
      <c r="Q662" s="665"/>
      <c r="R662" s="666"/>
      <c r="S662" s="667"/>
      <c r="T662" s="667"/>
      <c r="U662" s="667"/>
      <c r="V662" s="668"/>
      <c r="W662" s="33"/>
      <c r="X662" s="34"/>
      <c r="Y662" s="35"/>
      <c r="Z662" s="400" t="str">
        <f>IFERROR(VLOOKUP(Y662, 【参考】数式用!$A$2:$B$50, 2, FALSE), "")</f>
        <v/>
      </c>
    </row>
    <row r="663" spans="2:26" ht="34.5" customHeight="1" thickBot="1">
      <c r="B663" s="535">
        <f t="shared" si="9"/>
        <v>625</v>
      </c>
      <c r="C663" s="670"/>
      <c r="D663" s="671"/>
      <c r="E663" s="671"/>
      <c r="F663" s="671"/>
      <c r="G663" s="671"/>
      <c r="H663" s="671"/>
      <c r="I663" s="671"/>
      <c r="J663" s="671"/>
      <c r="K663" s="671"/>
      <c r="L663" s="672"/>
      <c r="M663" s="665"/>
      <c r="N663" s="665"/>
      <c r="O663" s="665"/>
      <c r="P663" s="665"/>
      <c r="Q663" s="665"/>
      <c r="R663" s="666"/>
      <c r="S663" s="667"/>
      <c r="T663" s="667"/>
      <c r="U663" s="667"/>
      <c r="V663" s="668"/>
      <c r="W663" s="33"/>
      <c r="X663" s="34"/>
      <c r="Y663" s="35"/>
      <c r="Z663" s="400" t="str">
        <f>IFERROR(VLOOKUP(Y663, 【参考】数式用!$A$2:$B$50, 2, FALSE), "")</f>
        <v/>
      </c>
    </row>
    <row r="664" spans="2:26" ht="34.5" customHeight="1" thickBot="1">
      <c r="B664" s="535">
        <f t="shared" si="9"/>
        <v>626</v>
      </c>
      <c r="C664" s="670"/>
      <c r="D664" s="671"/>
      <c r="E664" s="671"/>
      <c r="F664" s="671"/>
      <c r="G664" s="671"/>
      <c r="H664" s="671"/>
      <c r="I664" s="671"/>
      <c r="J664" s="671"/>
      <c r="K664" s="671"/>
      <c r="L664" s="672"/>
      <c r="M664" s="665"/>
      <c r="N664" s="665"/>
      <c r="O664" s="665"/>
      <c r="P664" s="665"/>
      <c r="Q664" s="665"/>
      <c r="R664" s="666"/>
      <c r="S664" s="667"/>
      <c r="T664" s="667"/>
      <c r="U664" s="667"/>
      <c r="V664" s="668"/>
      <c r="W664" s="33"/>
      <c r="X664" s="34"/>
      <c r="Y664" s="35"/>
      <c r="Z664" s="400" t="str">
        <f>IFERROR(VLOOKUP(Y664, 【参考】数式用!$A$2:$B$50, 2, FALSE), "")</f>
        <v/>
      </c>
    </row>
    <row r="665" spans="2:26" ht="34.5" customHeight="1" thickBot="1">
      <c r="B665" s="535">
        <f t="shared" si="9"/>
        <v>627</v>
      </c>
      <c r="C665" s="670"/>
      <c r="D665" s="671"/>
      <c r="E665" s="671"/>
      <c r="F665" s="671"/>
      <c r="G665" s="671"/>
      <c r="H665" s="671"/>
      <c r="I665" s="671"/>
      <c r="J665" s="671"/>
      <c r="K665" s="671"/>
      <c r="L665" s="672"/>
      <c r="M665" s="665"/>
      <c r="N665" s="665"/>
      <c r="O665" s="665"/>
      <c r="P665" s="665"/>
      <c r="Q665" s="665"/>
      <c r="R665" s="666"/>
      <c r="S665" s="667"/>
      <c r="T665" s="667"/>
      <c r="U665" s="667"/>
      <c r="V665" s="668"/>
      <c r="W665" s="33"/>
      <c r="X665" s="34"/>
      <c r="Y665" s="35"/>
      <c r="Z665" s="400" t="str">
        <f>IFERROR(VLOOKUP(Y665, 【参考】数式用!$A$2:$B$50, 2, FALSE), "")</f>
        <v/>
      </c>
    </row>
    <row r="666" spans="2:26" ht="34.5" customHeight="1" thickBot="1">
      <c r="B666" s="535">
        <f t="shared" si="9"/>
        <v>628</v>
      </c>
      <c r="C666" s="670"/>
      <c r="D666" s="671"/>
      <c r="E666" s="671"/>
      <c r="F666" s="671"/>
      <c r="G666" s="671"/>
      <c r="H666" s="671"/>
      <c r="I666" s="671"/>
      <c r="J666" s="671"/>
      <c r="K666" s="671"/>
      <c r="L666" s="672"/>
      <c r="M666" s="665"/>
      <c r="N666" s="665"/>
      <c r="O666" s="665"/>
      <c r="P666" s="665"/>
      <c r="Q666" s="665"/>
      <c r="R666" s="666"/>
      <c r="S666" s="667"/>
      <c r="T666" s="667"/>
      <c r="U666" s="667"/>
      <c r="V666" s="668"/>
      <c r="W666" s="33"/>
      <c r="X666" s="34"/>
      <c r="Y666" s="35"/>
      <c r="Z666" s="400" t="str">
        <f>IFERROR(VLOOKUP(Y666, 【参考】数式用!$A$2:$B$50, 2, FALSE), "")</f>
        <v/>
      </c>
    </row>
    <row r="667" spans="2:26" ht="34.5" customHeight="1" thickBot="1">
      <c r="B667" s="535">
        <f t="shared" si="9"/>
        <v>629</v>
      </c>
      <c r="C667" s="670"/>
      <c r="D667" s="671"/>
      <c r="E667" s="671"/>
      <c r="F667" s="671"/>
      <c r="G667" s="671"/>
      <c r="H667" s="671"/>
      <c r="I667" s="671"/>
      <c r="J667" s="671"/>
      <c r="K667" s="671"/>
      <c r="L667" s="672"/>
      <c r="M667" s="665"/>
      <c r="N667" s="665"/>
      <c r="O667" s="665"/>
      <c r="P667" s="665"/>
      <c r="Q667" s="665"/>
      <c r="R667" s="666"/>
      <c r="S667" s="667"/>
      <c r="T667" s="667"/>
      <c r="U667" s="667"/>
      <c r="V667" s="668"/>
      <c r="W667" s="33"/>
      <c r="X667" s="34"/>
      <c r="Y667" s="35"/>
      <c r="Z667" s="400" t="str">
        <f>IFERROR(VLOOKUP(Y667, 【参考】数式用!$A$2:$B$50, 2, FALSE), "")</f>
        <v/>
      </c>
    </row>
    <row r="668" spans="2:26" ht="34.5" customHeight="1" thickBot="1">
      <c r="B668" s="535">
        <f t="shared" si="9"/>
        <v>630</v>
      </c>
      <c r="C668" s="670"/>
      <c r="D668" s="671"/>
      <c r="E668" s="671"/>
      <c r="F668" s="671"/>
      <c r="G668" s="671"/>
      <c r="H668" s="671"/>
      <c r="I668" s="671"/>
      <c r="J668" s="671"/>
      <c r="K668" s="671"/>
      <c r="L668" s="672"/>
      <c r="M668" s="665"/>
      <c r="N668" s="665"/>
      <c r="O668" s="665"/>
      <c r="P668" s="665"/>
      <c r="Q668" s="665"/>
      <c r="R668" s="666"/>
      <c r="S668" s="667"/>
      <c r="T668" s="667"/>
      <c r="U668" s="667"/>
      <c r="V668" s="668"/>
      <c r="W668" s="33"/>
      <c r="X668" s="34"/>
      <c r="Y668" s="35"/>
      <c r="Z668" s="400" t="str">
        <f>IFERROR(VLOOKUP(Y668, 【参考】数式用!$A$2:$B$50, 2, FALSE), "")</f>
        <v/>
      </c>
    </row>
    <row r="669" spans="2:26" ht="34.5" customHeight="1" thickBot="1">
      <c r="B669" s="535">
        <f t="shared" si="9"/>
        <v>631</v>
      </c>
      <c r="C669" s="670"/>
      <c r="D669" s="671"/>
      <c r="E669" s="671"/>
      <c r="F669" s="671"/>
      <c r="G669" s="671"/>
      <c r="H669" s="671"/>
      <c r="I669" s="671"/>
      <c r="J669" s="671"/>
      <c r="K669" s="671"/>
      <c r="L669" s="672"/>
      <c r="M669" s="665"/>
      <c r="N669" s="665"/>
      <c r="O669" s="665"/>
      <c r="P669" s="665"/>
      <c r="Q669" s="665"/>
      <c r="R669" s="666"/>
      <c r="S669" s="667"/>
      <c r="T669" s="667"/>
      <c r="U669" s="667"/>
      <c r="V669" s="668"/>
      <c r="W669" s="33"/>
      <c r="X669" s="34"/>
      <c r="Y669" s="35"/>
      <c r="Z669" s="400" t="str">
        <f>IFERROR(VLOOKUP(Y669, 【参考】数式用!$A$2:$B$50, 2, FALSE), "")</f>
        <v/>
      </c>
    </row>
    <row r="670" spans="2:26" ht="34.5" customHeight="1" thickBot="1">
      <c r="B670" s="535">
        <f t="shared" si="9"/>
        <v>632</v>
      </c>
      <c r="C670" s="670"/>
      <c r="D670" s="671"/>
      <c r="E670" s="671"/>
      <c r="F670" s="671"/>
      <c r="G670" s="671"/>
      <c r="H670" s="671"/>
      <c r="I670" s="671"/>
      <c r="J670" s="671"/>
      <c r="K670" s="671"/>
      <c r="L670" s="672"/>
      <c r="M670" s="665"/>
      <c r="N670" s="665"/>
      <c r="O670" s="665"/>
      <c r="P670" s="665"/>
      <c r="Q670" s="665"/>
      <c r="R670" s="666"/>
      <c r="S670" s="667"/>
      <c r="T670" s="667"/>
      <c r="U670" s="667"/>
      <c r="V670" s="668"/>
      <c r="W670" s="33"/>
      <c r="X670" s="34"/>
      <c r="Y670" s="35"/>
      <c r="Z670" s="400" t="str">
        <f>IFERROR(VLOOKUP(Y670, 【参考】数式用!$A$2:$B$50, 2, FALSE), "")</f>
        <v/>
      </c>
    </row>
    <row r="671" spans="2:26" ht="34.5" customHeight="1" thickBot="1">
      <c r="B671" s="535">
        <f t="shared" si="9"/>
        <v>633</v>
      </c>
      <c r="C671" s="670"/>
      <c r="D671" s="671"/>
      <c r="E671" s="671"/>
      <c r="F671" s="671"/>
      <c r="G671" s="671"/>
      <c r="H671" s="671"/>
      <c r="I671" s="671"/>
      <c r="J671" s="671"/>
      <c r="K671" s="671"/>
      <c r="L671" s="672"/>
      <c r="M671" s="665"/>
      <c r="N671" s="665"/>
      <c r="O671" s="665"/>
      <c r="P671" s="665"/>
      <c r="Q671" s="665"/>
      <c r="R671" s="666"/>
      <c r="S671" s="667"/>
      <c r="T671" s="667"/>
      <c r="U671" s="667"/>
      <c r="V671" s="668"/>
      <c r="W671" s="33"/>
      <c r="X671" s="34"/>
      <c r="Y671" s="35"/>
      <c r="Z671" s="400" t="str">
        <f>IFERROR(VLOOKUP(Y671, 【参考】数式用!$A$2:$B$50, 2, FALSE), "")</f>
        <v/>
      </c>
    </row>
    <row r="672" spans="2:26" ht="34.5" customHeight="1" thickBot="1">
      <c r="B672" s="535">
        <f t="shared" si="9"/>
        <v>634</v>
      </c>
      <c r="C672" s="670"/>
      <c r="D672" s="671"/>
      <c r="E672" s="671"/>
      <c r="F672" s="671"/>
      <c r="G672" s="671"/>
      <c r="H672" s="671"/>
      <c r="I672" s="671"/>
      <c r="J672" s="671"/>
      <c r="K672" s="671"/>
      <c r="L672" s="672"/>
      <c r="M672" s="665"/>
      <c r="N672" s="665"/>
      <c r="O672" s="665"/>
      <c r="P672" s="665"/>
      <c r="Q672" s="665"/>
      <c r="R672" s="666"/>
      <c r="S672" s="667"/>
      <c r="T672" s="667"/>
      <c r="U672" s="667"/>
      <c r="V672" s="668"/>
      <c r="W672" s="33"/>
      <c r="X672" s="34"/>
      <c r="Y672" s="35"/>
      <c r="Z672" s="400" t="str">
        <f>IFERROR(VLOOKUP(Y672, 【参考】数式用!$A$2:$B$50, 2, FALSE), "")</f>
        <v/>
      </c>
    </row>
    <row r="673" spans="2:26" ht="34.5" customHeight="1" thickBot="1">
      <c r="B673" s="535">
        <f t="shared" si="9"/>
        <v>635</v>
      </c>
      <c r="C673" s="670"/>
      <c r="D673" s="671"/>
      <c r="E673" s="671"/>
      <c r="F673" s="671"/>
      <c r="G673" s="671"/>
      <c r="H673" s="671"/>
      <c r="I673" s="671"/>
      <c r="J673" s="671"/>
      <c r="K673" s="671"/>
      <c r="L673" s="672"/>
      <c r="M673" s="665"/>
      <c r="N673" s="665"/>
      <c r="O673" s="665"/>
      <c r="P673" s="665"/>
      <c r="Q673" s="665"/>
      <c r="R673" s="666"/>
      <c r="S673" s="667"/>
      <c r="T673" s="667"/>
      <c r="U673" s="667"/>
      <c r="V673" s="668"/>
      <c r="W673" s="33"/>
      <c r="X673" s="34"/>
      <c r="Y673" s="35"/>
      <c r="Z673" s="400" t="str">
        <f>IFERROR(VLOOKUP(Y673, 【参考】数式用!$A$2:$B$50, 2, FALSE), "")</f>
        <v/>
      </c>
    </row>
    <row r="674" spans="2:26" ht="34.5" customHeight="1" thickBot="1">
      <c r="B674" s="535">
        <f t="shared" si="9"/>
        <v>636</v>
      </c>
      <c r="C674" s="670"/>
      <c r="D674" s="671"/>
      <c r="E674" s="671"/>
      <c r="F674" s="671"/>
      <c r="G674" s="671"/>
      <c r="H674" s="671"/>
      <c r="I674" s="671"/>
      <c r="J674" s="671"/>
      <c r="K674" s="671"/>
      <c r="L674" s="672"/>
      <c r="M674" s="665"/>
      <c r="N674" s="665"/>
      <c r="O674" s="665"/>
      <c r="P674" s="665"/>
      <c r="Q674" s="665"/>
      <c r="R674" s="666"/>
      <c r="S674" s="667"/>
      <c r="T674" s="667"/>
      <c r="U674" s="667"/>
      <c r="V674" s="668"/>
      <c r="W674" s="33"/>
      <c r="X674" s="34"/>
      <c r="Y674" s="35"/>
      <c r="Z674" s="400" t="str">
        <f>IFERROR(VLOOKUP(Y674, 【参考】数式用!$A$2:$B$50, 2, FALSE), "")</f>
        <v/>
      </c>
    </row>
    <row r="675" spans="2:26" ht="34.5" customHeight="1" thickBot="1">
      <c r="B675" s="535">
        <f t="shared" si="9"/>
        <v>637</v>
      </c>
      <c r="C675" s="670"/>
      <c r="D675" s="671"/>
      <c r="E675" s="671"/>
      <c r="F675" s="671"/>
      <c r="G675" s="671"/>
      <c r="H675" s="671"/>
      <c r="I675" s="671"/>
      <c r="J675" s="671"/>
      <c r="K675" s="671"/>
      <c r="L675" s="672"/>
      <c r="M675" s="665"/>
      <c r="N675" s="665"/>
      <c r="O675" s="665"/>
      <c r="P675" s="665"/>
      <c r="Q675" s="665"/>
      <c r="R675" s="666"/>
      <c r="S675" s="667"/>
      <c r="T675" s="667"/>
      <c r="U675" s="667"/>
      <c r="V675" s="668"/>
      <c r="W675" s="33"/>
      <c r="X675" s="34"/>
      <c r="Y675" s="35"/>
      <c r="Z675" s="400" t="str">
        <f>IFERROR(VLOOKUP(Y675, 【参考】数式用!$A$2:$B$50, 2, FALSE), "")</f>
        <v/>
      </c>
    </row>
    <row r="676" spans="2:26" ht="34.5" customHeight="1" thickBot="1">
      <c r="B676" s="535">
        <f t="shared" si="9"/>
        <v>638</v>
      </c>
      <c r="C676" s="670"/>
      <c r="D676" s="671"/>
      <c r="E676" s="671"/>
      <c r="F676" s="671"/>
      <c r="G676" s="671"/>
      <c r="H676" s="671"/>
      <c r="I676" s="671"/>
      <c r="J676" s="671"/>
      <c r="K676" s="671"/>
      <c r="L676" s="672"/>
      <c r="M676" s="665"/>
      <c r="N676" s="665"/>
      <c r="O676" s="665"/>
      <c r="P676" s="665"/>
      <c r="Q676" s="665"/>
      <c r="R676" s="666"/>
      <c r="S676" s="667"/>
      <c r="T676" s="667"/>
      <c r="U676" s="667"/>
      <c r="V676" s="668"/>
      <c r="W676" s="33"/>
      <c r="X676" s="34"/>
      <c r="Y676" s="35"/>
      <c r="Z676" s="400" t="str">
        <f>IFERROR(VLOOKUP(Y676, 【参考】数式用!$A$2:$B$50, 2, FALSE), "")</f>
        <v/>
      </c>
    </row>
    <row r="677" spans="2:26" ht="34.5" customHeight="1" thickBot="1">
      <c r="B677" s="535">
        <f t="shared" si="9"/>
        <v>639</v>
      </c>
      <c r="C677" s="670"/>
      <c r="D677" s="671"/>
      <c r="E677" s="671"/>
      <c r="F677" s="671"/>
      <c r="G677" s="671"/>
      <c r="H677" s="671"/>
      <c r="I677" s="671"/>
      <c r="J677" s="671"/>
      <c r="K677" s="671"/>
      <c r="L677" s="672"/>
      <c r="M677" s="665"/>
      <c r="N677" s="665"/>
      <c r="O677" s="665"/>
      <c r="P677" s="665"/>
      <c r="Q677" s="665"/>
      <c r="R677" s="666"/>
      <c r="S677" s="667"/>
      <c r="T677" s="667"/>
      <c r="U677" s="667"/>
      <c r="V677" s="668"/>
      <c r="W677" s="33"/>
      <c r="X677" s="34"/>
      <c r="Y677" s="35"/>
      <c r="Z677" s="400" t="str">
        <f>IFERROR(VLOOKUP(Y677, 【参考】数式用!$A$2:$B$50, 2, FALSE), "")</f>
        <v/>
      </c>
    </row>
    <row r="678" spans="2:26" ht="34.5" customHeight="1" thickBot="1">
      <c r="B678" s="535">
        <f t="shared" si="9"/>
        <v>640</v>
      </c>
      <c r="C678" s="670"/>
      <c r="D678" s="671"/>
      <c r="E678" s="671"/>
      <c r="F678" s="671"/>
      <c r="G678" s="671"/>
      <c r="H678" s="671"/>
      <c r="I678" s="671"/>
      <c r="J678" s="671"/>
      <c r="K678" s="671"/>
      <c r="L678" s="672"/>
      <c r="M678" s="665"/>
      <c r="N678" s="665"/>
      <c r="O678" s="665"/>
      <c r="P678" s="665"/>
      <c r="Q678" s="665"/>
      <c r="R678" s="666"/>
      <c r="S678" s="667"/>
      <c r="T678" s="667"/>
      <c r="U678" s="667"/>
      <c r="V678" s="668"/>
      <c r="W678" s="33"/>
      <c r="X678" s="34"/>
      <c r="Y678" s="35"/>
      <c r="Z678" s="400" t="str">
        <f>IFERROR(VLOOKUP(Y678, 【参考】数式用!$A$2:$B$50, 2, FALSE), "")</f>
        <v/>
      </c>
    </row>
    <row r="679" spans="2:26" ht="34.5" customHeight="1" thickBot="1">
      <c r="B679" s="535">
        <f t="shared" si="9"/>
        <v>641</v>
      </c>
      <c r="C679" s="670"/>
      <c r="D679" s="671"/>
      <c r="E679" s="671"/>
      <c r="F679" s="671"/>
      <c r="G679" s="671"/>
      <c r="H679" s="671"/>
      <c r="I679" s="671"/>
      <c r="J679" s="671"/>
      <c r="K679" s="671"/>
      <c r="L679" s="672"/>
      <c r="M679" s="665"/>
      <c r="N679" s="665"/>
      <c r="O679" s="665"/>
      <c r="P679" s="665"/>
      <c r="Q679" s="665"/>
      <c r="R679" s="666"/>
      <c r="S679" s="667"/>
      <c r="T679" s="667"/>
      <c r="U679" s="667"/>
      <c r="V679" s="668"/>
      <c r="W679" s="33"/>
      <c r="X679" s="34"/>
      <c r="Y679" s="35"/>
      <c r="Z679" s="400" t="str">
        <f>IFERROR(VLOOKUP(Y679, 【参考】数式用!$A$2:$B$50, 2, FALSE), "")</f>
        <v/>
      </c>
    </row>
    <row r="680" spans="2:26" ht="34.5" customHeight="1" thickBot="1">
      <c r="B680" s="535">
        <f t="shared" si="9"/>
        <v>642</v>
      </c>
      <c r="C680" s="670"/>
      <c r="D680" s="671"/>
      <c r="E680" s="671"/>
      <c r="F680" s="671"/>
      <c r="G680" s="671"/>
      <c r="H680" s="671"/>
      <c r="I680" s="671"/>
      <c r="J680" s="671"/>
      <c r="K680" s="671"/>
      <c r="L680" s="672"/>
      <c r="M680" s="665"/>
      <c r="N680" s="665"/>
      <c r="O680" s="665"/>
      <c r="P680" s="665"/>
      <c r="Q680" s="665"/>
      <c r="R680" s="666"/>
      <c r="S680" s="667"/>
      <c r="T680" s="667"/>
      <c r="U680" s="667"/>
      <c r="V680" s="668"/>
      <c r="W680" s="33"/>
      <c r="X680" s="34"/>
      <c r="Y680" s="35"/>
      <c r="Z680" s="400" t="str">
        <f>IFERROR(VLOOKUP(Y680, 【参考】数式用!$A$2:$B$50, 2, FALSE), "")</f>
        <v/>
      </c>
    </row>
    <row r="681" spans="2:26" ht="34.5" customHeight="1" thickBot="1">
      <c r="B681" s="535">
        <f t="shared" ref="B681:B744" si="10">B680+1</f>
        <v>643</v>
      </c>
      <c r="C681" s="670"/>
      <c r="D681" s="671"/>
      <c r="E681" s="671"/>
      <c r="F681" s="671"/>
      <c r="G681" s="671"/>
      <c r="H681" s="671"/>
      <c r="I681" s="671"/>
      <c r="J681" s="671"/>
      <c r="K681" s="671"/>
      <c r="L681" s="672"/>
      <c r="M681" s="665"/>
      <c r="N681" s="665"/>
      <c r="O681" s="665"/>
      <c r="P681" s="665"/>
      <c r="Q681" s="665"/>
      <c r="R681" s="666"/>
      <c r="S681" s="667"/>
      <c r="T681" s="667"/>
      <c r="U681" s="667"/>
      <c r="V681" s="668"/>
      <c r="W681" s="33"/>
      <c r="X681" s="34"/>
      <c r="Y681" s="35"/>
      <c r="Z681" s="400" t="str">
        <f>IFERROR(VLOOKUP(Y681, 【参考】数式用!$A$2:$B$50, 2, FALSE), "")</f>
        <v/>
      </c>
    </row>
    <row r="682" spans="2:26" ht="34.5" customHeight="1" thickBot="1">
      <c r="B682" s="535">
        <f t="shared" si="10"/>
        <v>644</v>
      </c>
      <c r="C682" s="670"/>
      <c r="D682" s="671"/>
      <c r="E682" s="671"/>
      <c r="F682" s="671"/>
      <c r="G682" s="671"/>
      <c r="H682" s="671"/>
      <c r="I682" s="671"/>
      <c r="J682" s="671"/>
      <c r="K682" s="671"/>
      <c r="L682" s="672"/>
      <c r="M682" s="665"/>
      <c r="N682" s="665"/>
      <c r="O682" s="665"/>
      <c r="P682" s="665"/>
      <c r="Q682" s="665"/>
      <c r="R682" s="666"/>
      <c r="S682" s="667"/>
      <c r="T682" s="667"/>
      <c r="U682" s="667"/>
      <c r="V682" s="668"/>
      <c r="W682" s="33"/>
      <c r="X682" s="34"/>
      <c r="Y682" s="35"/>
      <c r="Z682" s="400" t="str">
        <f>IFERROR(VLOOKUP(Y682, 【参考】数式用!$A$2:$B$50, 2, FALSE), "")</f>
        <v/>
      </c>
    </row>
    <row r="683" spans="2:26" ht="34.5" customHeight="1" thickBot="1">
      <c r="B683" s="535">
        <f t="shared" si="10"/>
        <v>645</v>
      </c>
      <c r="C683" s="670"/>
      <c r="D683" s="671"/>
      <c r="E683" s="671"/>
      <c r="F683" s="671"/>
      <c r="G683" s="671"/>
      <c r="H683" s="671"/>
      <c r="I683" s="671"/>
      <c r="J683" s="671"/>
      <c r="K683" s="671"/>
      <c r="L683" s="672"/>
      <c r="M683" s="665"/>
      <c r="N683" s="665"/>
      <c r="O683" s="665"/>
      <c r="P683" s="665"/>
      <c r="Q683" s="665"/>
      <c r="R683" s="666"/>
      <c r="S683" s="667"/>
      <c r="T683" s="667"/>
      <c r="U683" s="667"/>
      <c r="V683" s="668"/>
      <c r="W683" s="33"/>
      <c r="X683" s="34"/>
      <c r="Y683" s="35"/>
      <c r="Z683" s="400" t="str">
        <f>IFERROR(VLOOKUP(Y683, 【参考】数式用!$A$2:$B$50, 2, FALSE), "")</f>
        <v/>
      </c>
    </row>
    <row r="684" spans="2:26" ht="34.5" customHeight="1" thickBot="1">
      <c r="B684" s="535">
        <f t="shared" si="10"/>
        <v>646</v>
      </c>
      <c r="C684" s="670"/>
      <c r="D684" s="671"/>
      <c r="E684" s="671"/>
      <c r="F684" s="671"/>
      <c r="G684" s="671"/>
      <c r="H684" s="671"/>
      <c r="I684" s="671"/>
      <c r="J684" s="671"/>
      <c r="K684" s="671"/>
      <c r="L684" s="672"/>
      <c r="M684" s="665"/>
      <c r="N684" s="665"/>
      <c r="O684" s="665"/>
      <c r="P684" s="665"/>
      <c r="Q684" s="665"/>
      <c r="R684" s="666"/>
      <c r="S684" s="667"/>
      <c r="T684" s="667"/>
      <c r="U684" s="667"/>
      <c r="V684" s="668"/>
      <c r="W684" s="33"/>
      <c r="X684" s="34"/>
      <c r="Y684" s="35"/>
      <c r="Z684" s="400" t="str">
        <f>IFERROR(VLOOKUP(Y684, 【参考】数式用!$A$2:$B$50, 2, FALSE), "")</f>
        <v/>
      </c>
    </row>
    <row r="685" spans="2:26" ht="34.5" customHeight="1" thickBot="1">
      <c r="B685" s="535">
        <f t="shared" si="10"/>
        <v>647</v>
      </c>
      <c r="C685" s="670"/>
      <c r="D685" s="671"/>
      <c r="E685" s="671"/>
      <c r="F685" s="671"/>
      <c r="G685" s="671"/>
      <c r="H685" s="671"/>
      <c r="I685" s="671"/>
      <c r="J685" s="671"/>
      <c r="K685" s="671"/>
      <c r="L685" s="672"/>
      <c r="M685" s="665"/>
      <c r="N685" s="665"/>
      <c r="O685" s="665"/>
      <c r="P685" s="665"/>
      <c r="Q685" s="665"/>
      <c r="R685" s="666"/>
      <c r="S685" s="667"/>
      <c r="T685" s="667"/>
      <c r="U685" s="667"/>
      <c r="V685" s="668"/>
      <c r="W685" s="33"/>
      <c r="X685" s="34"/>
      <c r="Y685" s="35"/>
      <c r="Z685" s="400" t="str">
        <f>IFERROR(VLOOKUP(Y685, 【参考】数式用!$A$2:$B$50, 2, FALSE), "")</f>
        <v/>
      </c>
    </row>
    <row r="686" spans="2:26" ht="34.5" customHeight="1" thickBot="1">
      <c r="B686" s="535">
        <f t="shared" si="10"/>
        <v>648</v>
      </c>
      <c r="C686" s="670"/>
      <c r="D686" s="671"/>
      <c r="E686" s="671"/>
      <c r="F686" s="671"/>
      <c r="G686" s="671"/>
      <c r="H686" s="671"/>
      <c r="I686" s="671"/>
      <c r="J686" s="671"/>
      <c r="K686" s="671"/>
      <c r="L686" s="672"/>
      <c r="M686" s="665"/>
      <c r="N686" s="665"/>
      <c r="O686" s="665"/>
      <c r="P686" s="665"/>
      <c r="Q686" s="665"/>
      <c r="R686" s="666"/>
      <c r="S686" s="667"/>
      <c r="T686" s="667"/>
      <c r="U686" s="667"/>
      <c r="V686" s="668"/>
      <c r="W686" s="33"/>
      <c r="X686" s="34"/>
      <c r="Y686" s="35"/>
      <c r="Z686" s="400" t="str">
        <f>IFERROR(VLOOKUP(Y686, 【参考】数式用!$A$2:$B$50, 2, FALSE), "")</f>
        <v/>
      </c>
    </row>
    <row r="687" spans="2:26" ht="34.5" customHeight="1" thickBot="1">
      <c r="B687" s="535">
        <f t="shared" si="10"/>
        <v>649</v>
      </c>
      <c r="C687" s="670"/>
      <c r="D687" s="671"/>
      <c r="E687" s="671"/>
      <c r="F687" s="671"/>
      <c r="G687" s="671"/>
      <c r="H687" s="671"/>
      <c r="I687" s="671"/>
      <c r="J687" s="671"/>
      <c r="K687" s="671"/>
      <c r="L687" s="672"/>
      <c r="M687" s="665"/>
      <c r="N687" s="665"/>
      <c r="O687" s="665"/>
      <c r="P687" s="665"/>
      <c r="Q687" s="665"/>
      <c r="R687" s="666"/>
      <c r="S687" s="667"/>
      <c r="T687" s="667"/>
      <c r="U687" s="667"/>
      <c r="V687" s="668"/>
      <c r="W687" s="33"/>
      <c r="X687" s="34"/>
      <c r="Y687" s="35"/>
      <c r="Z687" s="400" t="str">
        <f>IFERROR(VLOOKUP(Y687, 【参考】数式用!$A$2:$B$50, 2, FALSE), "")</f>
        <v/>
      </c>
    </row>
    <row r="688" spans="2:26" ht="34.5" customHeight="1" thickBot="1">
      <c r="B688" s="535">
        <f t="shared" si="10"/>
        <v>650</v>
      </c>
      <c r="C688" s="670"/>
      <c r="D688" s="671"/>
      <c r="E688" s="671"/>
      <c r="F688" s="671"/>
      <c r="G688" s="671"/>
      <c r="H688" s="671"/>
      <c r="I688" s="671"/>
      <c r="J688" s="671"/>
      <c r="K688" s="671"/>
      <c r="L688" s="672"/>
      <c r="M688" s="665"/>
      <c r="N688" s="665"/>
      <c r="O688" s="665"/>
      <c r="P688" s="665"/>
      <c r="Q688" s="665"/>
      <c r="R688" s="666"/>
      <c r="S688" s="667"/>
      <c r="T688" s="667"/>
      <c r="U688" s="667"/>
      <c r="V688" s="668"/>
      <c r="W688" s="33"/>
      <c r="X688" s="34"/>
      <c r="Y688" s="35"/>
      <c r="Z688" s="400" t="str">
        <f>IFERROR(VLOOKUP(Y688, 【参考】数式用!$A$2:$B$50, 2, FALSE), "")</f>
        <v/>
      </c>
    </row>
    <row r="689" spans="2:26" ht="34.5" customHeight="1" thickBot="1">
      <c r="B689" s="535">
        <f t="shared" si="10"/>
        <v>651</v>
      </c>
      <c r="C689" s="670"/>
      <c r="D689" s="671"/>
      <c r="E689" s="671"/>
      <c r="F689" s="671"/>
      <c r="G689" s="671"/>
      <c r="H689" s="671"/>
      <c r="I689" s="671"/>
      <c r="J689" s="671"/>
      <c r="K689" s="671"/>
      <c r="L689" s="672"/>
      <c r="M689" s="665"/>
      <c r="N689" s="665"/>
      <c r="O689" s="665"/>
      <c r="P689" s="665"/>
      <c r="Q689" s="665"/>
      <c r="R689" s="666"/>
      <c r="S689" s="667"/>
      <c r="T689" s="667"/>
      <c r="U689" s="667"/>
      <c r="V689" s="668"/>
      <c r="W689" s="33"/>
      <c r="X689" s="34"/>
      <c r="Y689" s="35"/>
      <c r="Z689" s="400" t="str">
        <f>IFERROR(VLOOKUP(Y689, 【参考】数式用!$A$2:$B$50, 2, FALSE), "")</f>
        <v/>
      </c>
    </row>
    <row r="690" spans="2:26" ht="34.5" customHeight="1" thickBot="1">
      <c r="B690" s="535">
        <f t="shared" si="10"/>
        <v>652</v>
      </c>
      <c r="C690" s="670"/>
      <c r="D690" s="671"/>
      <c r="E690" s="671"/>
      <c r="F690" s="671"/>
      <c r="G690" s="671"/>
      <c r="H690" s="671"/>
      <c r="I690" s="671"/>
      <c r="J690" s="671"/>
      <c r="K690" s="671"/>
      <c r="L690" s="672"/>
      <c r="M690" s="665"/>
      <c r="N690" s="665"/>
      <c r="O690" s="665"/>
      <c r="P690" s="665"/>
      <c r="Q690" s="665"/>
      <c r="R690" s="666"/>
      <c r="S690" s="667"/>
      <c r="T690" s="667"/>
      <c r="U690" s="667"/>
      <c r="V690" s="668"/>
      <c r="W690" s="33"/>
      <c r="X690" s="34"/>
      <c r="Y690" s="35"/>
      <c r="Z690" s="400" t="str">
        <f>IFERROR(VLOOKUP(Y690, 【参考】数式用!$A$2:$B$50, 2, FALSE), "")</f>
        <v/>
      </c>
    </row>
    <row r="691" spans="2:26" ht="34.5" customHeight="1" thickBot="1">
      <c r="B691" s="535">
        <f t="shared" si="10"/>
        <v>653</v>
      </c>
      <c r="C691" s="670"/>
      <c r="D691" s="671"/>
      <c r="E691" s="671"/>
      <c r="F691" s="671"/>
      <c r="G691" s="671"/>
      <c r="H691" s="671"/>
      <c r="I691" s="671"/>
      <c r="J691" s="671"/>
      <c r="K691" s="671"/>
      <c r="L691" s="672"/>
      <c r="M691" s="665"/>
      <c r="N691" s="665"/>
      <c r="O691" s="665"/>
      <c r="P691" s="665"/>
      <c r="Q691" s="665"/>
      <c r="R691" s="666"/>
      <c r="S691" s="667"/>
      <c r="T691" s="667"/>
      <c r="U691" s="667"/>
      <c r="V691" s="668"/>
      <c r="W691" s="33"/>
      <c r="X691" s="34"/>
      <c r="Y691" s="35"/>
      <c r="Z691" s="400" t="str">
        <f>IFERROR(VLOOKUP(Y691, 【参考】数式用!$A$2:$B$50, 2, FALSE), "")</f>
        <v/>
      </c>
    </row>
    <row r="692" spans="2:26" ht="34.5" customHeight="1" thickBot="1">
      <c r="B692" s="535">
        <f t="shared" si="10"/>
        <v>654</v>
      </c>
      <c r="C692" s="670"/>
      <c r="D692" s="671"/>
      <c r="E692" s="671"/>
      <c r="F692" s="671"/>
      <c r="G692" s="671"/>
      <c r="H692" s="671"/>
      <c r="I692" s="671"/>
      <c r="J692" s="671"/>
      <c r="K692" s="671"/>
      <c r="L692" s="672"/>
      <c r="M692" s="665"/>
      <c r="N692" s="665"/>
      <c r="O692" s="665"/>
      <c r="P692" s="665"/>
      <c r="Q692" s="665"/>
      <c r="R692" s="666"/>
      <c r="S692" s="667"/>
      <c r="T692" s="667"/>
      <c r="U692" s="667"/>
      <c r="V692" s="668"/>
      <c r="W692" s="33"/>
      <c r="X692" s="34"/>
      <c r="Y692" s="35"/>
      <c r="Z692" s="400" t="str">
        <f>IFERROR(VLOOKUP(Y692, 【参考】数式用!$A$2:$B$50, 2, FALSE), "")</f>
        <v/>
      </c>
    </row>
    <row r="693" spans="2:26" ht="34.5" customHeight="1" thickBot="1">
      <c r="B693" s="535">
        <f t="shared" si="10"/>
        <v>655</v>
      </c>
      <c r="C693" s="670"/>
      <c r="D693" s="671"/>
      <c r="E693" s="671"/>
      <c r="F693" s="671"/>
      <c r="G693" s="671"/>
      <c r="H693" s="671"/>
      <c r="I693" s="671"/>
      <c r="J693" s="671"/>
      <c r="K693" s="671"/>
      <c r="L693" s="672"/>
      <c r="M693" s="665"/>
      <c r="N693" s="665"/>
      <c r="O693" s="665"/>
      <c r="P693" s="665"/>
      <c r="Q693" s="665"/>
      <c r="R693" s="666"/>
      <c r="S693" s="667"/>
      <c r="T693" s="667"/>
      <c r="U693" s="667"/>
      <c r="V693" s="668"/>
      <c r="W693" s="33"/>
      <c r="X693" s="34"/>
      <c r="Y693" s="35"/>
      <c r="Z693" s="400" t="str">
        <f>IFERROR(VLOOKUP(Y693, 【参考】数式用!$A$2:$B$50, 2, FALSE), "")</f>
        <v/>
      </c>
    </row>
    <row r="694" spans="2:26" ht="34.5" customHeight="1" thickBot="1">
      <c r="B694" s="535">
        <f t="shared" si="10"/>
        <v>656</v>
      </c>
      <c r="C694" s="670"/>
      <c r="D694" s="671"/>
      <c r="E694" s="671"/>
      <c r="F694" s="671"/>
      <c r="G694" s="671"/>
      <c r="H694" s="671"/>
      <c r="I694" s="671"/>
      <c r="J694" s="671"/>
      <c r="K694" s="671"/>
      <c r="L694" s="672"/>
      <c r="M694" s="665"/>
      <c r="N694" s="665"/>
      <c r="O694" s="665"/>
      <c r="P694" s="665"/>
      <c r="Q694" s="665"/>
      <c r="R694" s="666"/>
      <c r="S694" s="667"/>
      <c r="T694" s="667"/>
      <c r="U694" s="667"/>
      <c r="V694" s="668"/>
      <c r="W694" s="33"/>
      <c r="X694" s="34"/>
      <c r="Y694" s="35"/>
      <c r="Z694" s="400" t="str">
        <f>IFERROR(VLOOKUP(Y694, 【参考】数式用!$A$2:$B$50, 2, FALSE), "")</f>
        <v/>
      </c>
    </row>
    <row r="695" spans="2:26" ht="34.5" customHeight="1" thickBot="1">
      <c r="B695" s="535">
        <f t="shared" si="10"/>
        <v>657</v>
      </c>
      <c r="C695" s="670"/>
      <c r="D695" s="671"/>
      <c r="E695" s="671"/>
      <c r="F695" s="671"/>
      <c r="G695" s="671"/>
      <c r="H695" s="671"/>
      <c r="I695" s="671"/>
      <c r="J695" s="671"/>
      <c r="K695" s="671"/>
      <c r="L695" s="672"/>
      <c r="M695" s="665"/>
      <c r="N695" s="665"/>
      <c r="O695" s="665"/>
      <c r="P695" s="665"/>
      <c r="Q695" s="665"/>
      <c r="R695" s="666"/>
      <c r="S695" s="667"/>
      <c r="T695" s="667"/>
      <c r="U695" s="667"/>
      <c r="V695" s="668"/>
      <c r="W695" s="33"/>
      <c r="X695" s="34"/>
      <c r="Y695" s="35"/>
      <c r="Z695" s="400" t="str">
        <f>IFERROR(VLOOKUP(Y695, 【参考】数式用!$A$2:$B$50, 2, FALSE), "")</f>
        <v/>
      </c>
    </row>
    <row r="696" spans="2:26" ht="34.5" customHeight="1" thickBot="1">
      <c r="B696" s="535">
        <f t="shared" si="10"/>
        <v>658</v>
      </c>
      <c r="C696" s="670"/>
      <c r="D696" s="671"/>
      <c r="E696" s="671"/>
      <c r="F696" s="671"/>
      <c r="G696" s="671"/>
      <c r="H696" s="671"/>
      <c r="I696" s="671"/>
      <c r="J696" s="671"/>
      <c r="K696" s="671"/>
      <c r="L696" s="672"/>
      <c r="M696" s="665"/>
      <c r="N696" s="665"/>
      <c r="O696" s="665"/>
      <c r="P696" s="665"/>
      <c r="Q696" s="665"/>
      <c r="R696" s="666"/>
      <c r="S696" s="667"/>
      <c r="T696" s="667"/>
      <c r="U696" s="667"/>
      <c r="V696" s="668"/>
      <c r="W696" s="33"/>
      <c r="X696" s="34"/>
      <c r="Y696" s="35"/>
      <c r="Z696" s="400" t="str">
        <f>IFERROR(VLOOKUP(Y696, 【参考】数式用!$A$2:$B$50, 2, FALSE), "")</f>
        <v/>
      </c>
    </row>
    <row r="697" spans="2:26" ht="34.5" customHeight="1" thickBot="1">
      <c r="B697" s="535">
        <f t="shared" si="10"/>
        <v>659</v>
      </c>
      <c r="C697" s="670"/>
      <c r="D697" s="671"/>
      <c r="E697" s="671"/>
      <c r="F697" s="671"/>
      <c r="G697" s="671"/>
      <c r="H697" s="671"/>
      <c r="I697" s="671"/>
      <c r="J697" s="671"/>
      <c r="K697" s="671"/>
      <c r="L697" s="672"/>
      <c r="M697" s="665"/>
      <c r="N697" s="665"/>
      <c r="O697" s="665"/>
      <c r="P697" s="665"/>
      <c r="Q697" s="665"/>
      <c r="R697" s="666"/>
      <c r="S697" s="667"/>
      <c r="T697" s="667"/>
      <c r="U697" s="667"/>
      <c r="V697" s="668"/>
      <c r="W697" s="33"/>
      <c r="X697" s="34"/>
      <c r="Y697" s="35"/>
      <c r="Z697" s="400" t="str">
        <f>IFERROR(VLOOKUP(Y697, 【参考】数式用!$A$2:$B$50, 2, FALSE), "")</f>
        <v/>
      </c>
    </row>
    <row r="698" spans="2:26" ht="34.5" customHeight="1" thickBot="1">
      <c r="B698" s="535">
        <f t="shared" si="10"/>
        <v>660</v>
      </c>
      <c r="C698" s="670"/>
      <c r="D698" s="671"/>
      <c r="E698" s="671"/>
      <c r="F698" s="671"/>
      <c r="G698" s="671"/>
      <c r="H698" s="671"/>
      <c r="I698" s="671"/>
      <c r="J698" s="671"/>
      <c r="K698" s="671"/>
      <c r="L698" s="672"/>
      <c r="M698" s="665"/>
      <c r="N698" s="665"/>
      <c r="O698" s="665"/>
      <c r="P698" s="665"/>
      <c r="Q698" s="665"/>
      <c r="R698" s="666"/>
      <c r="S698" s="667"/>
      <c r="T698" s="667"/>
      <c r="U698" s="667"/>
      <c r="V698" s="668"/>
      <c r="W698" s="33"/>
      <c r="X698" s="34"/>
      <c r="Y698" s="35"/>
      <c r="Z698" s="400" t="str">
        <f>IFERROR(VLOOKUP(Y698, 【参考】数式用!$A$2:$B$50, 2, FALSE), "")</f>
        <v/>
      </c>
    </row>
    <row r="699" spans="2:26" ht="34.5" customHeight="1" thickBot="1">
      <c r="B699" s="535">
        <f t="shared" si="10"/>
        <v>661</v>
      </c>
      <c r="C699" s="670"/>
      <c r="D699" s="671"/>
      <c r="E699" s="671"/>
      <c r="F699" s="671"/>
      <c r="G699" s="671"/>
      <c r="H699" s="671"/>
      <c r="I699" s="671"/>
      <c r="J699" s="671"/>
      <c r="K699" s="671"/>
      <c r="L699" s="672"/>
      <c r="M699" s="665"/>
      <c r="N699" s="665"/>
      <c r="O699" s="665"/>
      <c r="P699" s="665"/>
      <c r="Q699" s="665"/>
      <c r="R699" s="666"/>
      <c r="S699" s="667"/>
      <c r="T699" s="667"/>
      <c r="U699" s="667"/>
      <c r="V699" s="668"/>
      <c r="W699" s="33"/>
      <c r="X699" s="34"/>
      <c r="Y699" s="35"/>
      <c r="Z699" s="400" t="str">
        <f>IFERROR(VLOOKUP(Y699, 【参考】数式用!$A$2:$B$50, 2, FALSE), "")</f>
        <v/>
      </c>
    </row>
    <row r="700" spans="2:26" ht="34.5" customHeight="1" thickBot="1">
      <c r="B700" s="535">
        <f t="shared" si="10"/>
        <v>662</v>
      </c>
      <c r="C700" s="670"/>
      <c r="D700" s="671"/>
      <c r="E700" s="671"/>
      <c r="F700" s="671"/>
      <c r="G700" s="671"/>
      <c r="H700" s="671"/>
      <c r="I700" s="671"/>
      <c r="J700" s="671"/>
      <c r="K700" s="671"/>
      <c r="L700" s="672"/>
      <c r="M700" s="665"/>
      <c r="N700" s="665"/>
      <c r="O700" s="665"/>
      <c r="P700" s="665"/>
      <c r="Q700" s="665"/>
      <c r="R700" s="666"/>
      <c r="S700" s="667"/>
      <c r="T700" s="667"/>
      <c r="U700" s="667"/>
      <c r="V700" s="668"/>
      <c r="W700" s="33"/>
      <c r="X700" s="34"/>
      <c r="Y700" s="35"/>
      <c r="Z700" s="400" t="str">
        <f>IFERROR(VLOOKUP(Y700, 【参考】数式用!$A$2:$B$50, 2, FALSE), "")</f>
        <v/>
      </c>
    </row>
    <row r="701" spans="2:26" ht="34.5" customHeight="1" thickBot="1">
      <c r="B701" s="535">
        <f t="shared" si="10"/>
        <v>663</v>
      </c>
      <c r="C701" s="670"/>
      <c r="D701" s="671"/>
      <c r="E701" s="671"/>
      <c r="F701" s="671"/>
      <c r="G701" s="671"/>
      <c r="H701" s="671"/>
      <c r="I701" s="671"/>
      <c r="J701" s="671"/>
      <c r="K701" s="671"/>
      <c r="L701" s="672"/>
      <c r="M701" s="665"/>
      <c r="N701" s="665"/>
      <c r="O701" s="665"/>
      <c r="P701" s="665"/>
      <c r="Q701" s="665"/>
      <c r="R701" s="666"/>
      <c r="S701" s="667"/>
      <c r="T701" s="667"/>
      <c r="U701" s="667"/>
      <c r="V701" s="668"/>
      <c r="W701" s="33"/>
      <c r="X701" s="34"/>
      <c r="Y701" s="35"/>
      <c r="Z701" s="400" t="str">
        <f>IFERROR(VLOOKUP(Y701, 【参考】数式用!$A$2:$B$50, 2, FALSE), "")</f>
        <v/>
      </c>
    </row>
    <row r="702" spans="2:26" ht="34.5" customHeight="1" thickBot="1">
      <c r="B702" s="535">
        <f t="shared" si="10"/>
        <v>664</v>
      </c>
      <c r="C702" s="670"/>
      <c r="D702" s="671"/>
      <c r="E702" s="671"/>
      <c r="F702" s="671"/>
      <c r="G702" s="671"/>
      <c r="H702" s="671"/>
      <c r="I702" s="671"/>
      <c r="J702" s="671"/>
      <c r="K702" s="671"/>
      <c r="L702" s="672"/>
      <c r="M702" s="665"/>
      <c r="N702" s="665"/>
      <c r="O702" s="665"/>
      <c r="P702" s="665"/>
      <c r="Q702" s="665"/>
      <c r="R702" s="666"/>
      <c r="S702" s="667"/>
      <c r="T702" s="667"/>
      <c r="U702" s="667"/>
      <c r="V702" s="668"/>
      <c r="W702" s="33"/>
      <c r="X702" s="34"/>
      <c r="Y702" s="35"/>
      <c r="Z702" s="400" t="str">
        <f>IFERROR(VLOOKUP(Y702, 【参考】数式用!$A$2:$B$50, 2, FALSE), "")</f>
        <v/>
      </c>
    </row>
    <row r="703" spans="2:26" ht="34.5" customHeight="1" thickBot="1">
      <c r="B703" s="535">
        <f t="shared" si="10"/>
        <v>665</v>
      </c>
      <c r="C703" s="670"/>
      <c r="D703" s="671"/>
      <c r="E703" s="671"/>
      <c r="F703" s="671"/>
      <c r="G703" s="671"/>
      <c r="H703" s="671"/>
      <c r="I703" s="671"/>
      <c r="J703" s="671"/>
      <c r="K703" s="671"/>
      <c r="L703" s="672"/>
      <c r="M703" s="665"/>
      <c r="N703" s="665"/>
      <c r="O703" s="665"/>
      <c r="P703" s="665"/>
      <c r="Q703" s="665"/>
      <c r="R703" s="666"/>
      <c r="S703" s="667"/>
      <c r="T703" s="667"/>
      <c r="U703" s="667"/>
      <c r="V703" s="668"/>
      <c r="W703" s="33"/>
      <c r="X703" s="34"/>
      <c r="Y703" s="35"/>
      <c r="Z703" s="400" t="str">
        <f>IFERROR(VLOOKUP(Y703, 【参考】数式用!$A$2:$B$50, 2, FALSE), "")</f>
        <v/>
      </c>
    </row>
    <row r="704" spans="2:26" ht="34.5" customHeight="1" thickBot="1">
      <c r="B704" s="535">
        <f t="shared" si="10"/>
        <v>666</v>
      </c>
      <c r="C704" s="670"/>
      <c r="D704" s="671"/>
      <c r="E704" s="671"/>
      <c r="F704" s="671"/>
      <c r="G704" s="671"/>
      <c r="H704" s="671"/>
      <c r="I704" s="671"/>
      <c r="J704" s="671"/>
      <c r="K704" s="671"/>
      <c r="L704" s="672"/>
      <c r="M704" s="665"/>
      <c r="N704" s="665"/>
      <c r="O704" s="665"/>
      <c r="P704" s="665"/>
      <c r="Q704" s="665"/>
      <c r="R704" s="666"/>
      <c r="S704" s="667"/>
      <c r="T704" s="667"/>
      <c r="U704" s="667"/>
      <c r="V704" s="668"/>
      <c r="W704" s="33"/>
      <c r="X704" s="34"/>
      <c r="Y704" s="35"/>
      <c r="Z704" s="400" t="str">
        <f>IFERROR(VLOOKUP(Y704, 【参考】数式用!$A$2:$B$50, 2, FALSE), "")</f>
        <v/>
      </c>
    </row>
    <row r="705" spans="2:26" ht="34.5" customHeight="1" thickBot="1">
      <c r="B705" s="535">
        <f t="shared" si="10"/>
        <v>667</v>
      </c>
      <c r="C705" s="670"/>
      <c r="D705" s="671"/>
      <c r="E705" s="671"/>
      <c r="F705" s="671"/>
      <c r="G705" s="671"/>
      <c r="H705" s="671"/>
      <c r="I705" s="671"/>
      <c r="J705" s="671"/>
      <c r="K705" s="671"/>
      <c r="L705" s="672"/>
      <c r="M705" s="665"/>
      <c r="N705" s="665"/>
      <c r="O705" s="665"/>
      <c r="P705" s="665"/>
      <c r="Q705" s="665"/>
      <c r="R705" s="666"/>
      <c r="S705" s="667"/>
      <c r="T705" s="667"/>
      <c r="U705" s="667"/>
      <c r="V705" s="668"/>
      <c r="W705" s="33"/>
      <c r="X705" s="34"/>
      <c r="Y705" s="35"/>
      <c r="Z705" s="400" t="str">
        <f>IFERROR(VLOOKUP(Y705, 【参考】数式用!$A$2:$B$50, 2, FALSE), "")</f>
        <v/>
      </c>
    </row>
    <row r="706" spans="2:26" ht="34.5" customHeight="1" thickBot="1">
      <c r="B706" s="535">
        <f t="shared" si="10"/>
        <v>668</v>
      </c>
      <c r="C706" s="670"/>
      <c r="D706" s="671"/>
      <c r="E706" s="671"/>
      <c r="F706" s="671"/>
      <c r="G706" s="671"/>
      <c r="H706" s="671"/>
      <c r="I706" s="671"/>
      <c r="J706" s="671"/>
      <c r="K706" s="671"/>
      <c r="L706" s="672"/>
      <c r="M706" s="665"/>
      <c r="N706" s="665"/>
      <c r="O706" s="665"/>
      <c r="P706" s="665"/>
      <c r="Q706" s="665"/>
      <c r="R706" s="666"/>
      <c r="S706" s="667"/>
      <c r="T706" s="667"/>
      <c r="U706" s="667"/>
      <c r="V706" s="668"/>
      <c r="W706" s="33"/>
      <c r="X706" s="34"/>
      <c r="Y706" s="35"/>
      <c r="Z706" s="400" t="str">
        <f>IFERROR(VLOOKUP(Y706, 【参考】数式用!$A$2:$B$50, 2, FALSE), "")</f>
        <v/>
      </c>
    </row>
    <row r="707" spans="2:26" ht="34.5" customHeight="1" thickBot="1">
      <c r="B707" s="535">
        <f t="shared" si="10"/>
        <v>669</v>
      </c>
      <c r="C707" s="670"/>
      <c r="D707" s="671"/>
      <c r="E707" s="671"/>
      <c r="F707" s="671"/>
      <c r="G707" s="671"/>
      <c r="H707" s="671"/>
      <c r="I707" s="671"/>
      <c r="J707" s="671"/>
      <c r="K707" s="671"/>
      <c r="L707" s="672"/>
      <c r="M707" s="665"/>
      <c r="N707" s="665"/>
      <c r="O707" s="665"/>
      <c r="P707" s="665"/>
      <c r="Q707" s="665"/>
      <c r="R707" s="666"/>
      <c r="S707" s="667"/>
      <c r="T707" s="667"/>
      <c r="U707" s="667"/>
      <c r="V707" s="668"/>
      <c r="W707" s="33"/>
      <c r="X707" s="34"/>
      <c r="Y707" s="35"/>
      <c r="Z707" s="400" t="str">
        <f>IFERROR(VLOOKUP(Y707, 【参考】数式用!$A$2:$B$50, 2, FALSE), "")</f>
        <v/>
      </c>
    </row>
    <row r="708" spans="2:26" ht="34.5" customHeight="1" thickBot="1">
      <c r="B708" s="535">
        <f t="shared" si="10"/>
        <v>670</v>
      </c>
      <c r="C708" s="670"/>
      <c r="D708" s="671"/>
      <c r="E708" s="671"/>
      <c r="F708" s="671"/>
      <c r="G708" s="671"/>
      <c r="H708" s="671"/>
      <c r="I708" s="671"/>
      <c r="J708" s="671"/>
      <c r="K708" s="671"/>
      <c r="L708" s="672"/>
      <c r="M708" s="665"/>
      <c r="N708" s="665"/>
      <c r="O708" s="665"/>
      <c r="P708" s="665"/>
      <c r="Q708" s="665"/>
      <c r="R708" s="666"/>
      <c r="S708" s="667"/>
      <c r="T708" s="667"/>
      <c r="U708" s="667"/>
      <c r="V708" s="668"/>
      <c r="W708" s="33"/>
      <c r="X708" s="34"/>
      <c r="Y708" s="35"/>
      <c r="Z708" s="400" t="str">
        <f>IFERROR(VLOOKUP(Y708, 【参考】数式用!$A$2:$B$50, 2, FALSE), "")</f>
        <v/>
      </c>
    </row>
    <row r="709" spans="2:26" ht="34.5" customHeight="1" thickBot="1">
      <c r="B709" s="535">
        <f t="shared" si="10"/>
        <v>671</v>
      </c>
      <c r="C709" s="670"/>
      <c r="D709" s="671"/>
      <c r="E709" s="671"/>
      <c r="F709" s="671"/>
      <c r="G709" s="671"/>
      <c r="H709" s="671"/>
      <c r="I709" s="671"/>
      <c r="J709" s="671"/>
      <c r="K709" s="671"/>
      <c r="L709" s="672"/>
      <c r="M709" s="665"/>
      <c r="N709" s="665"/>
      <c r="O709" s="665"/>
      <c r="P709" s="665"/>
      <c r="Q709" s="665"/>
      <c r="R709" s="666"/>
      <c r="S709" s="667"/>
      <c r="T709" s="667"/>
      <c r="U709" s="667"/>
      <c r="V709" s="668"/>
      <c r="W709" s="33"/>
      <c r="X709" s="34"/>
      <c r="Y709" s="35"/>
      <c r="Z709" s="400" t="str">
        <f>IFERROR(VLOOKUP(Y709, 【参考】数式用!$A$2:$B$50, 2, FALSE), "")</f>
        <v/>
      </c>
    </row>
    <row r="710" spans="2:26" ht="34.5" customHeight="1" thickBot="1">
      <c r="B710" s="535">
        <f t="shared" si="10"/>
        <v>672</v>
      </c>
      <c r="C710" s="670"/>
      <c r="D710" s="671"/>
      <c r="E710" s="671"/>
      <c r="F710" s="671"/>
      <c r="G710" s="671"/>
      <c r="H710" s="671"/>
      <c r="I710" s="671"/>
      <c r="J710" s="671"/>
      <c r="K710" s="671"/>
      <c r="L710" s="672"/>
      <c r="M710" s="665"/>
      <c r="N710" s="665"/>
      <c r="O710" s="665"/>
      <c r="P710" s="665"/>
      <c r="Q710" s="665"/>
      <c r="R710" s="666"/>
      <c r="S710" s="667"/>
      <c r="T710" s="667"/>
      <c r="U710" s="667"/>
      <c r="V710" s="668"/>
      <c r="W710" s="33"/>
      <c r="X710" s="34"/>
      <c r="Y710" s="35"/>
      <c r="Z710" s="400" t="str">
        <f>IFERROR(VLOOKUP(Y710, 【参考】数式用!$A$2:$B$50, 2, FALSE), "")</f>
        <v/>
      </c>
    </row>
    <row r="711" spans="2:26" ht="34.5" customHeight="1" thickBot="1">
      <c r="B711" s="535">
        <f t="shared" si="10"/>
        <v>673</v>
      </c>
      <c r="C711" s="670"/>
      <c r="D711" s="671"/>
      <c r="E711" s="671"/>
      <c r="F711" s="671"/>
      <c r="G711" s="671"/>
      <c r="H711" s="671"/>
      <c r="I711" s="671"/>
      <c r="J711" s="671"/>
      <c r="K711" s="671"/>
      <c r="L711" s="672"/>
      <c r="M711" s="665"/>
      <c r="N711" s="665"/>
      <c r="O711" s="665"/>
      <c r="P711" s="665"/>
      <c r="Q711" s="665"/>
      <c r="R711" s="666"/>
      <c r="S711" s="667"/>
      <c r="T711" s="667"/>
      <c r="U711" s="667"/>
      <c r="V711" s="668"/>
      <c r="W711" s="33"/>
      <c r="X711" s="34"/>
      <c r="Y711" s="35"/>
      <c r="Z711" s="400" t="str">
        <f>IFERROR(VLOOKUP(Y711, 【参考】数式用!$A$2:$B$50, 2, FALSE), "")</f>
        <v/>
      </c>
    </row>
    <row r="712" spans="2:26" ht="34.5" customHeight="1" thickBot="1">
      <c r="B712" s="535">
        <f t="shared" si="10"/>
        <v>674</v>
      </c>
      <c r="C712" s="670"/>
      <c r="D712" s="671"/>
      <c r="E712" s="671"/>
      <c r="F712" s="671"/>
      <c r="G712" s="671"/>
      <c r="H712" s="671"/>
      <c r="I712" s="671"/>
      <c r="J712" s="671"/>
      <c r="K712" s="671"/>
      <c r="L712" s="672"/>
      <c r="M712" s="665"/>
      <c r="N712" s="665"/>
      <c r="O712" s="665"/>
      <c r="P712" s="665"/>
      <c r="Q712" s="665"/>
      <c r="R712" s="666"/>
      <c r="S712" s="667"/>
      <c r="T712" s="667"/>
      <c r="U712" s="667"/>
      <c r="V712" s="668"/>
      <c r="W712" s="33"/>
      <c r="X712" s="34"/>
      <c r="Y712" s="35"/>
      <c r="Z712" s="400" t="str">
        <f>IFERROR(VLOOKUP(Y712, 【参考】数式用!$A$2:$B$50, 2, FALSE), "")</f>
        <v/>
      </c>
    </row>
    <row r="713" spans="2:26" ht="34.5" customHeight="1" thickBot="1">
      <c r="B713" s="535">
        <f t="shared" si="10"/>
        <v>675</v>
      </c>
      <c r="C713" s="670"/>
      <c r="D713" s="671"/>
      <c r="E713" s="671"/>
      <c r="F713" s="671"/>
      <c r="G713" s="671"/>
      <c r="H713" s="671"/>
      <c r="I713" s="671"/>
      <c r="J713" s="671"/>
      <c r="K713" s="671"/>
      <c r="L713" s="672"/>
      <c r="M713" s="665"/>
      <c r="N713" s="665"/>
      <c r="O713" s="665"/>
      <c r="P713" s="665"/>
      <c r="Q713" s="665"/>
      <c r="R713" s="666"/>
      <c r="S713" s="667"/>
      <c r="T713" s="667"/>
      <c r="U713" s="667"/>
      <c r="V713" s="668"/>
      <c r="W713" s="33"/>
      <c r="X713" s="34"/>
      <c r="Y713" s="35"/>
      <c r="Z713" s="400" t="str">
        <f>IFERROR(VLOOKUP(Y713, 【参考】数式用!$A$2:$B$50, 2, FALSE), "")</f>
        <v/>
      </c>
    </row>
    <row r="714" spans="2:26" ht="34.5" customHeight="1" thickBot="1">
      <c r="B714" s="535">
        <f t="shared" si="10"/>
        <v>676</v>
      </c>
      <c r="C714" s="670"/>
      <c r="D714" s="671"/>
      <c r="E714" s="671"/>
      <c r="F714" s="671"/>
      <c r="G714" s="671"/>
      <c r="H714" s="671"/>
      <c r="I714" s="671"/>
      <c r="J714" s="671"/>
      <c r="K714" s="671"/>
      <c r="L714" s="672"/>
      <c r="M714" s="665"/>
      <c r="N714" s="665"/>
      <c r="O714" s="665"/>
      <c r="P714" s="665"/>
      <c r="Q714" s="665"/>
      <c r="R714" s="666"/>
      <c r="S714" s="667"/>
      <c r="T714" s="667"/>
      <c r="U714" s="667"/>
      <c r="V714" s="668"/>
      <c r="W714" s="33"/>
      <c r="X714" s="34"/>
      <c r="Y714" s="35"/>
      <c r="Z714" s="400" t="str">
        <f>IFERROR(VLOOKUP(Y714, 【参考】数式用!$A$2:$B$50, 2, FALSE), "")</f>
        <v/>
      </c>
    </row>
    <row r="715" spans="2:26" ht="34.5" customHeight="1" thickBot="1">
      <c r="B715" s="535">
        <f t="shared" si="10"/>
        <v>677</v>
      </c>
      <c r="C715" s="670"/>
      <c r="D715" s="671"/>
      <c r="E715" s="671"/>
      <c r="F715" s="671"/>
      <c r="G715" s="671"/>
      <c r="H715" s="671"/>
      <c r="I715" s="671"/>
      <c r="J715" s="671"/>
      <c r="K715" s="671"/>
      <c r="L715" s="672"/>
      <c r="M715" s="665"/>
      <c r="N715" s="665"/>
      <c r="O715" s="665"/>
      <c r="P715" s="665"/>
      <c r="Q715" s="665"/>
      <c r="R715" s="666"/>
      <c r="S715" s="667"/>
      <c r="T715" s="667"/>
      <c r="U715" s="667"/>
      <c r="V715" s="668"/>
      <c r="W715" s="33"/>
      <c r="X715" s="34"/>
      <c r="Y715" s="35"/>
      <c r="Z715" s="400" t="str">
        <f>IFERROR(VLOOKUP(Y715, 【参考】数式用!$A$2:$B$50, 2, FALSE), "")</f>
        <v/>
      </c>
    </row>
    <row r="716" spans="2:26" ht="34.5" customHeight="1" thickBot="1">
      <c r="B716" s="535">
        <f t="shared" si="10"/>
        <v>678</v>
      </c>
      <c r="C716" s="670"/>
      <c r="D716" s="671"/>
      <c r="E716" s="671"/>
      <c r="F716" s="671"/>
      <c r="G716" s="671"/>
      <c r="H716" s="671"/>
      <c r="I716" s="671"/>
      <c r="J716" s="671"/>
      <c r="K716" s="671"/>
      <c r="L716" s="672"/>
      <c r="M716" s="665"/>
      <c r="N716" s="665"/>
      <c r="O716" s="665"/>
      <c r="P716" s="665"/>
      <c r="Q716" s="665"/>
      <c r="R716" s="666"/>
      <c r="S716" s="667"/>
      <c r="T716" s="667"/>
      <c r="U716" s="667"/>
      <c r="V716" s="668"/>
      <c r="W716" s="33"/>
      <c r="X716" s="34"/>
      <c r="Y716" s="35"/>
      <c r="Z716" s="400" t="str">
        <f>IFERROR(VLOOKUP(Y716, 【参考】数式用!$A$2:$B$50, 2, FALSE), "")</f>
        <v/>
      </c>
    </row>
    <row r="717" spans="2:26" ht="34.5" customHeight="1" thickBot="1">
      <c r="B717" s="535">
        <f t="shared" si="10"/>
        <v>679</v>
      </c>
      <c r="C717" s="670"/>
      <c r="D717" s="671"/>
      <c r="E717" s="671"/>
      <c r="F717" s="671"/>
      <c r="G717" s="671"/>
      <c r="H717" s="671"/>
      <c r="I717" s="671"/>
      <c r="J717" s="671"/>
      <c r="K717" s="671"/>
      <c r="L717" s="672"/>
      <c r="M717" s="665"/>
      <c r="N717" s="665"/>
      <c r="O717" s="665"/>
      <c r="P717" s="665"/>
      <c r="Q717" s="665"/>
      <c r="R717" s="666"/>
      <c r="S717" s="667"/>
      <c r="T717" s="667"/>
      <c r="U717" s="667"/>
      <c r="V717" s="668"/>
      <c r="W717" s="33"/>
      <c r="X717" s="34"/>
      <c r="Y717" s="35"/>
      <c r="Z717" s="400" t="str">
        <f>IFERROR(VLOOKUP(Y717, 【参考】数式用!$A$2:$B$50, 2, FALSE), "")</f>
        <v/>
      </c>
    </row>
    <row r="718" spans="2:26" ht="34.5" customHeight="1" thickBot="1">
      <c r="B718" s="535">
        <f t="shared" si="10"/>
        <v>680</v>
      </c>
      <c r="C718" s="670"/>
      <c r="D718" s="671"/>
      <c r="E718" s="671"/>
      <c r="F718" s="671"/>
      <c r="G718" s="671"/>
      <c r="H718" s="671"/>
      <c r="I718" s="671"/>
      <c r="J718" s="671"/>
      <c r="K718" s="671"/>
      <c r="L718" s="672"/>
      <c r="M718" s="665"/>
      <c r="N718" s="665"/>
      <c r="O718" s="665"/>
      <c r="P718" s="665"/>
      <c r="Q718" s="665"/>
      <c r="R718" s="666"/>
      <c r="S718" s="667"/>
      <c r="T718" s="667"/>
      <c r="U718" s="667"/>
      <c r="V718" s="668"/>
      <c r="W718" s="33"/>
      <c r="X718" s="34"/>
      <c r="Y718" s="35"/>
      <c r="Z718" s="400" t="str">
        <f>IFERROR(VLOOKUP(Y718, 【参考】数式用!$A$2:$B$50, 2, FALSE), "")</f>
        <v/>
      </c>
    </row>
    <row r="719" spans="2:26" ht="34.5" customHeight="1" thickBot="1">
      <c r="B719" s="535">
        <f t="shared" si="10"/>
        <v>681</v>
      </c>
      <c r="C719" s="670"/>
      <c r="D719" s="671"/>
      <c r="E719" s="671"/>
      <c r="F719" s="671"/>
      <c r="G719" s="671"/>
      <c r="H719" s="671"/>
      <c r="I719" s="671"/>
      <c r="J719" s="671"/>
      <c r="K719" s="671"/>
      <c r="L719" s="672"/>
      <c r="M719" s="665"/>
      <c r="N719" s="665"/>
      <c r="O719" s="665"/>
      <c r="P719" s="665"/>
      <c r="Q719" s="665"/>
      <c r="R719" s="666"/>
      <c r="S719" s="667"/>
      <c r="T719" s="667"/>
      <c r="U719" s="667"/>
      <c r="V719" s="668"/>
      <c r="W719" s="33"/>
      <c r="X719" s="34"/>
      <c r="Y719" s="35"/>
      <c r="Z719" s="400" t="str">
        <f>IFERROR(VLOOKUP(Y719, 【参考】数式用!$A$2:$B$50, 2, FALSE), "")</f>
        <v/>
      </c>
    </row>
    <row r="720" spans="2:26" ht="34.5" customHeight="1" thickBot="1">
      <c r="B720" s="535">
        <f t="shared" si="10"/>
        <v>682</v>
      </c>
      <c r="C720" s="670"/>
      <c r="D720" s="671"/>
      <c r="E720" s="671"/>
      <c r="F720" s="671"/>
      <c r="G720" s="671"/>
      <c r="H720" s="671"/>
      <c r="I720" s="671"/>
      <c r="J720" s="671"/>
      <c r="K720" s="671"/>
      <c r="L720" s="672"/>
      <c r="M720" s="665"/>
      <c r="N720" s="665"/>
      <c r="O720" s="665"/>
      <c r="P720" s="665"/>
      <c r="Q720" s="665"/>
      <c r="R720" s="666"/>
      <c r="S720" s="667"/>
      <c r="T720" s="667"/>
      <c r="U720" s="667"/>
      <c r="V720" s="668"/>
      <c r="W720" s="33"/>
      <c r="X720" s="34"/>
      <c r="Y720" s="35"/>
      <c r="Z720" s="400" t="str">
        <f>IFERROR(VLOOKUP(Y720, 【参考】数式用!$A$2:$B$50, 2, FALSE), "")</f>
        <v/>
      </c>
    </row>
    <row r="721" spans="2:26" ht="34.5" customHeight="1" thickBot="1">
      <c r="B721" s="535">
        <f t="shared" si="10"/>
        <v>683</v>
      </c>
      <c r="C721" s="670"/>
      <c r="D721" s="671"/>
      <c r="E721" s="671"/>
      <c r="F721" s="671"/>
      <c r="G721" s="671"/>
      <c r="H721" s="671"/>
      <c r="I721" s="671"/>
      <c r="J721" s="671"/>
      <c r="K721" s="671"/>
      <c r="L721" s="672"/>
      <c r="M721" s="665"/>
      <c r="N721" s="665"/>
      <c r="O721" s="665"/>
      <c r="P721" s="665"/>
      <c r="Q721" s="665"/>
      <c r="R721" s="666"/>
      <c r="S721" s="667"/>
      <c r="T721" s="667"/>
      <c r="U721" s="667"/>
      <c r="V721" s="668"/>
      <c r="W721" s="33"/>
      <c r="X721" s="34"/>
      <c r="Y721" s="35"/>
      <c r="Z721" s="400" t="str">
        <f>IFERROR(VLOOKUP(Y721, 【参考】数式用!$A$2:$B$50, 2, FALSE), "")</f>
        <v/>
      </c>
    </row>
    <row r="722" spans="2:26" ht="34.5" customHeight="1" thickBot="1">
      <c r="B722" s="535">
        <f t="shared" si="10"/>
        <v>684</v>
      </c>
      <c r="C722" s="670"/>
      <c r="D722" s="671"/>
      <c r="E722" s="671"/>
      <c r="F722" s="671"/>
      <c r="G722" s="671"/>
      <c r="H722" s="671"/>
      <c r="I722" s="671"/>
      <c r="J722" s="671"/>
      <c r="K722" s="671"/>
      <c r="L722" s="672"/>
      <c r="M722" s="665"/>
      <c r="N722" s="665"/>
      <c r="O722" s="665"/>
      <c r="P722" s="665"/>
      <c r="Q722" s="665"/>
      <c r="R722" s="666"/>
      <c r="S722" s="667"/>
      <c r="T722" s="667"/>
      <c r="U722" s="667"/>
      <c r="V722" s="668"/>
      <c r="W722" s="33"/>
      <c r="X722" s="34"/>
      <c r="Y722" s="35"/>
      <c r="Z722" s="400" t="str">
        <f>IFERROR(VLOOKUP(Y722, 【参考】数式用!$A$2:$B$50, 2, FALSE), "")</f>
        <v/>
      </c>
    </row>
    <row r="723" spans="2:26" ht="34.5" customHeight="1" thickBot="1">
      <c r="B723" s="535">
        <f t="shared" si="10"/>
        <v>685</v>
      </c>
      <c r="C723" s="670"/>
      <c r="D723" s="671"/>
      <c r="E723" s="671"/>
      <c r="F723" s="671"/>
      <c r="G723" s="671"/>
      <c r="H723" s="671"/>
      <c r="I723" s="671"/>
      <c r="J723" s="671"/>
      <c r="K723" s="671"/>
      <c r="L723" s="672"/>
      <c r="M723" s="665"/>
      <c r="N723" s="665"/>
      <c r="O723" s="665"/>
      <c r="P723" s="665"/>
      <c r="Q723" s="665"/>
      <c r="R723" s="666"/>
      <c r="S723" s="667"/>
      <c r="T723" s="667"/>
      <c r="U723" s="667"/>
      <c r="V723" s="668"/>
      <c r="W723" s="33"/>
      <c r="X723" s="34"/>
      <c r="Y723" s="35"/>
      <c r="Z723" s="400" t="str">
        <f>IFERROR(VLOOKUP(Y723, 【参考】数式用!$A$2:$B$50, 2, FALSE), "")</f>
        <v/>
      </c>
    </row>
    <row r="724" spans="2:26" ht="34.5" customHeight="1" thickBot="1">
      <c r="B724" s="535">
        <f t="shared" si="10"/>
        <v>686</v>
      </c>
      <c r="C724" s="670"/>
      <c r="D724" s="671"/>
      <c r="E724" s="671"/>
      <c r="F724" s="671"/>
      <c r="G724" s="671"/>
      <c r="H724" s="671"/>
      <c r="I724" s="671"/>
      <c r="J724" s="671"/>
      <c r="K724" s="671"/>
      <c r="L724" s="672"/>
      <c r="M724" s="665"/>
      <c r="N724" s="665"/>
      <c r="O724" s="665"/>
      <c r="P724" s="665"/>
      <c r="Q724" s="665"/>
      <c r="R724" s="666"/>
      <c r="S724" s="667"/>
      <c r="T724" s="667"/>
      <c r="U724" s="667"/>
      <c r="V724" s="668"/>
      <c r="W724" s="33"/>
      <c r="X724" s="34"/>
      <c r="Y724" s="35"/>
      <c r="Z724" s="400" t="str">
        <f>IFERROR(VLOOKUP(Y724, 【参考】数式用!$A$2:$B$50, 2, FALSE), "")</f>
        <v/>
      </c>
    </row>
    <row r="725" spans="2:26" ht="34.5" customHeight="1" thickBot="1">
      <c r="B725" s="535">
        <f t="shared" si="10"/>
        <v>687</v>
      </c>
      <c r="C725" s="670"/>
      <c r="D725" s="671"/>
      <c r="E725" s="671"/>
      <c r="F725" s="671"/>
      <c r="G725" s="671"/>
      <c r="H725" s="671"/>
      <c r="I725" s="671"/>
      <c r="J725" s="671"/>
      <c r="K725" s="671"/>
      <c r="L725" s="672"/>
      <c r="M725" s="665"/>
      <c r="N725" s="665"/>
      <c r="O725" s="665"/>
      <c r="P725" s="665"/>
      <c r="Q725" s="665"/>
      <c r="R725" s="666"/>
      <c r="S725" s="667"/>
      <c r="T725" s="667"/>
      <c r="U725" s="667"/>
      <c r="V725" s="668"/>
      <c r="W725" s="33"/>
      <c r="X725" s="34"/>
      <c r="Y725" s="35"/>
      <c r="Z725" s="400" t="str">
        <f>IFERROR(VLOOKUP(Y725, 【参考】数式用!$A$2:$B$50, 2, FALSE), "")</f>
        <v/>
      </c>
    </row>
    <row r="726" spans="2:26" ht="34.5" customHeight="1" thickBot="1">
      <c r="B726" s="535">
        <f t="shared" si="10"/>
        <v>688</v>
      </c>
      <c r="C726" s="670"/>
      <c r="D726" s="671"/>
      <c r="E726" s="671"/>
      <c r="F726" s="671"/>
      <c r="G726" s="671"/>
      <c r="H726" s="671"/>
      <c r="I726" s="671"/>
      <c r="J726" s="671"/>
      <c r="K726" s="671"/>
      <c r="L726" s="672"/>
      <c r="M726" s="665"/>
      <c r="N726" s="665"/>
      <c r="O726" s="665"/>
      <c r="P726" s="665"/>
      <c r="Q726" s="665"/>
      <c r="R726" s="666"/>
      <c r="S726" s="667"/>
      <c r="T726" s="667"/>
      <c r="U726" s="667"/>
      <c r="V726" s="668"/>
      <c r="W726" s="33"/>
      <c r="X726" s="34"/>
      <c r="Y726" s="35"/>
      <c r="Z726" s="400" t="str">
        <f>IFERROR(VLOOKUP(Y726, 【参考】数式用!$A$2:$B$50, 2, FALSE), "")</f>
        <v/>
      </c>
    </row>
    <row r="727" spans="2:26" ht="34.5" customHeight="1" thickBot="1">
      <c r="B727" s="535">
        <f t="shared" si="10"/>
        <v>689</v>
      </c>
      <c r="C727" s="670"/>
      <c r="D727" s="671"/>
      <c r="E727" s="671"/>
      <c r="F727" s="671"/>
      <c r="G727" s="671"/>
      <c r="H727" s="671"/>
      <c r="I727" s="671"/>
      <c r="J727" s="671"/>
      <c r="K727" s="671"/>
      <c r="L727" s="672"/>
      <c r="M727" s="665"/>
      <c r="N727" s="665"/>
      <c r="O727" s="665"/>
      <c r="P727" s="665"/>
      <c r="Q727" s="665"/>
      <c r="R727" s="666"/>
      <c r="S727" s="667"/>
      <c r="T727" s="667"/>
      <c r="U727" s="667"/>
      <c r="V727" s="668"/>
      <c r="W727" s="33"/>
      <c r="X727" s="34"/>
      <c r="Y727" s="35"/>
      <c r="Z727" s="400" t="str">
        <f>IFERROR(VLOOKUP(Y727, 【参考】数式用!$A$2:$B$50, 2, FALSE), "")</f>
        <v/>
      </c>
    </row>
    <row r="728" spans="2:26" ht="34.5" customHeight="1" thickBot="1">
      <c r="B728" s="535">
        <f t="shared" si="10"/>
        <v>690</v>
      </c>
      <c r="C728" s="670"/>
      <c r="D728" s="671"/>
      <c r="E728" s="671"/>
      <c r="F728" s="671"/>
      <c r="G728" s="671"/>
      <c r="H728" s="671"/>
      <c r="I728" s="671"/>
      <c r="J728" s="671"/>
      <c r="K728" s="671"/>
      <c r="L728" s="672"/>
      <c r="M728" s="665"/>
      <c r="N728" s="665"/>
      <c r="O728" s="665"/>
      <c r="P728" s="665"/>
      <c r="Q728" s="665"/>
      <c r="R728" s="666"/>
      <c r="S728" s="667"/>
      <c r="T728" s="667"/>
      <c r="U728" s="667"/>
      <c r="V728" s="668"/>
      <c r="W728" s="33"/>
      <c r="X728" s="34"/>
      <c r="Y728" s="35"/>
      <c r="Z728" s="400" t="str">
        <f>IFERROR(VLOOKUP(Y728, 【参考】数式用!$A$2:$B$50, 2, FALSE), "")</f>
        <v/>
      </c>
    </row>
    <row r="729" spans="2:26" ht="34.5" customHeight="1" thickBot="1">
      <c r="B729" s="535">
        <f t="shared" si="10"/>
        <v>691</v>
      </c>
      <c r="C729" s="670"/>
      <c r="D729" s="671"/>
      <c r="E729" s="671"/>
      <c r="F729" s="671"/>
      <c r="G729" s="671"/>
      <c r="H729" s="671"/>
      <c r="I729" s="671"/>
      <c r="J729" s="671"/>
      <c r="K729" s="671"/>
      <c r="L729" s="672"/>
      <c r="M729" s="665"/>
      <c r="N729" s="665"/>
      <c r="O729" s="665"/>
      <c r="P729" s="665"/>
      <c r="Q729" s="665"/>
      <c r="R729" s="666"/>
      <c r="S729" s="667"/>
      <c r="T729" s="667"/>
      <c r="U729" s="667"/>
      <c r="V729" s="668"/>
      <c r="W729" s="33"/>
      <c r="X729" s="34"/>
      <c r="Y729" s="35"/>
      <c r="Z729" s="400" t="str">
        <f>IFERROR(VLOOKUP(Y729, 【参考】数式用!$A$2:$B$50, 2, FALSE), "")</f>
        <v/>
      </c>
    </row>
    <row r="730" spans="2:26" ht="34.5" customHeight="1" thickBot="1">
      <c r="B730" s="535">
        <f t="shared" si="10"/>
        <v>692</v>
      </c>
      <c r="C730" s="670"/>
      <c r="D730" s="671"/>
      <c r="E730" s="671"/>
      <c r="F730" s="671"/>
      <c r="G730" s="671"/>
      <c r="H730" s="671"/>
      <c r="I730" s="671"/>
      <c r="J730" s="671"/>
      <c r="K730" s="671"/>
      <c r="L730" s="672"/>
      <c r="M730" s="665"/>
      <c r="N730" s="665"/>
      <c r="O730" s="665"/>
      <c r="P730" s="665"/>
      <c r="Q730" s="665"/>
      <c r="R730" s="666"/>
      <c r="S730" s="667"/>
      <c r="T730" s="667"/>
      <c r="U730" s="667"/>
      <c r="V730" s="668"/>
      <c r="W730" s="33"/>
      <c r="X730" s="34"/>
      <c r="Y730" s="35"/>
      <c r="Z730" s="400" t="str">
        <f>IFERROR(VLOOKUP(Y730, 【参考】数式用!$A$2:$B$50, 2, FALSE), "")</f>
        <v/>
      </c>
    </row>
    <row r="731" spans="2:26" ht="34.5" customHeight="1" thickBot="1">
      <c r="B731" s="535">
        <f t="shared" si="10"/>
        <v>693</v>
      </c>
      <c r="C731" s="670"/>
      <c r="D731" s="671"/>
      <c r="E731" s="671"/>
      <c r="F731" s="671"/>
      <c r="G731" s="671"/>
      <c r="H731" s="671"/>
      <c r="I731" s="671"/>
      <c r="J731" s="671"/>
      <c r="K731" s="671"/>
      <c r="L731" s="672"/>
      <c r="M731" s="665"/>
      <c r="N731" s="665"/>
      <c r="O731" s="665"/>
      <c r="P731" s="665"/>
      <c r="Q731" s="665"/>
      <c r="R731" s="666"/>
      <c r="S731" s="667"/>
      <c r="T731" s="667"/>
      <c r="U731" s="667"/>
      <c r="V731" s="668"/>
      <c r="W731" s="33"/>
      <c r="X731" s="34"/>
      <c r="Y731" s="35"/>
      <c r="Z731" s="400" t="str">
        <f>IFERROR(VLOOKUP(Y731, 【参考】数式用!$A$2:$B$50, 2, FALSE), "")</f>
        <v/>
      </c>
    </row>
    <row r="732" spans="2:26" ht="34.5" customHeight="1" thickBot="1">
      <c r="B732" s="535">
        <f t="shared" si="10"/>
        <v>694</v>
      </c>
      <c r="C732" s="670"/>
      <c r="D732" s="671"/>
      <c r="E732" s="671"/>
      <c r="F732" s="671"/>
      <c r="G732" s="671"/>
      <c r="H732" s="671"/>
      <c r="I732" s="671"/>
      <c r="J732" s="671"/>
      <c r="K732" s="671"/>
      <c r="L732" s="672"/>
      <c r="M732" s="665"/>
      <c r="N732" s="665"/>
      <c r="O732" s="665"/>
      <c r="P732" s="665"/>
      <c r="Q732" s="665"/>
      <c r="R732" s="666"/>
      <c r="S732" s="667"/>
      <c r="T732" s="667"/>
      <c r="U732" s="667"/>
      <c r="V732" s="668"/>
      <c r="W732" s="33"/>
      <c r="X732" s="34"/>
      <c r="Y732" s="35"/>
      <c r="Z732" s="400" t="str">
        <f>IFERROR(VLOOKUP(Y732, 【参考】数式用!$A$2:$B$50, 2, FALSE), "")</f>
        <v/>
      </c>
    </row>
    <row r="733" spans="2:26" ht="34.5" customHeight="1" thickBot="1">
      <c r="B733" s="535">
        <f t="shared" si="10"/>
        <v>695</v>
      </c>
      <c r="C733" s="670"/>
      <c r="D733" s="671"/>
      <c r="E733" s="671"/>
      <c r="F733" s="671"/>
      <c r="G733" s="671"/>
      <c r="H733" s="671"/>
      <c r="I733" s="671"/>
      <c r="J733" s="671"/>
      <c r="K733" s="671"/>
      <c r="L733" s="672"/>
      <c r="M733" s="665"/>
      <c r="N733" s="665"/>
      <c r="O733" s="665"/>
      <c r="P733" s="665"/>
      <c r="Q733" s="665"/>
      <c r="R733" s="666"/>
      <c r="S733" s="667"/>
      <c r="T733" s="667"/>
      <c r="U733" s="667"/>
      <c r="V733" s="668"/>
      <c r="W733" s="33"/>
      <c r="X733" s="34"/>
      <c r="Y733" s="35"/>
      <c r="Z733" s="400" t="str">
        <f>IFERROR(VLOOKUP(Y733, 【参考】数式用!$A$2:$B$50, 2, FALSE), "")</f>
        <v/>
      </c>
    </row>
    <row r="734" spans="2:26" ht="34.5" customHeight="1" thickBot="1">
      <c r="B734" s="535">
        <f t="shared" si="10"/>
        <v>696</v>
      </c>
      <c r="C734" s="670"/>
      <c r="D734" s="671"/>
      <c r="E734" s="671"/>
      <c r="F734" s="671"/>
      <c r="G734" s="671"/>
      <c r="H734" s="671"/>
      <c r="I734" s="671"/>
      <c r="J734" s="671"/>
      <c r="K734" s="671"/>
      <c r="L734" s="672"/>
      <c r="M734" s="665"/>
      <c r="N734" s="665"/>
      <c r="O734" s="665"/>
      <c r="P734" s="665"/>
      <c r="Q734" s="665"/>
      <c r="R734" s="666"/>
      <c r="S734" s="667"/>
      <c r="T734" s="667"/>
      <c r="U734" s="667"/>
      <c r="V734" s="668"/>
      <c r="W734" s="33"/>
      <c r="X734" s="34"/>
      <c r="Y734" s="35"/>
      <c r="Z734" s="400" t="str">
        <f>IFERROR(VLOOKUP(Y734, 【参考】数式用!$A$2:$B$50, 2, FALSE), "")</f>
        <v/>
      </c>
    </row>
    <row r="735" spans="2:26" ht="34.5" customHeight="1" thickBot="1">
      <c r="B735" s="535">
        <f t="shared" si="10"/>
        <v>697</v>
      </c>
      <c r="C735" s="670"/>
      <c r="D735" s="671"/>
      <c r="E735" s="671"/>
      <c r="F735" s="671"/>
      <c r="G735" s="671"/>
      <c r="H735" s="671"/>
      <c r="I735" s="671"/>
      <c r="J735" s="671"/>
      <c r="K735" s="671"/>
      <c r="L735" s="672"/>
      <c r="M735" s="665"/>
      <c r="N735" s="665"/>
      <c r="O735" s="665"/>
      <c r="P735" s="665"/>
      <c r="Q735" s="665"/>
      <c r="R735" s="666"/>
      <c r="S735" s="667"/>
      <c r="T735" s="667"/>
      <c r="U735" s="667"/>
      <c r="V735" s="668"/>
      <c r="W735" s="33"/>
      <c r="X735" s="34"/>
      <c r="Y735" s="35"/>
      <c r="Z735" s="400" t="str">
        <f>IFERROR(VLOOKUP(Y735, 【参考】数式用!$A$2:$B$50, 2, FALSE), "")</f>
        <v/>
      </c>
    </row>
    <row r="736" spans="2:26" ht="34.5" customHeight="1" thickBot="1">
      <c r="B736" s="535">
        <f t="shared" si="10"/>
        <v>698</v>
      </c>
      <c r="C736" s="670"/>
      <c r="D736" s="671"/>
      <c r="E736" s="671"/>
      <c r="F736" s="671"/>
      <c r="G736" s="671"/>
      <c r="H736" s="671"/>
      <c r="I736" s="671"/>
      <c r="J736" s="671"/>
      <c r="K736" s="671"/>
      <c r="L736" s="672"/>
      <c r="M736" s="665"/>
      <c r="N736" s="665"/>
      <c r="O736" s="665"/>
      <c r="P736" s="665"/>
      <c r="Q736" s="665"/>
      <c r="R736" s="666"/>
      <c r="S736" s="667"/>
      <c r="T736" s="667"/>
      <c r="U736" s="667"/>
      <c r="V736" s="668"/>
      <c r="W736" s="33"/>
      <c r="X736" s="34"/>
      <c r="Y736" s="35"/>
      <c r="Z736" s="400" t="str">
        <f>IFERROR(VLOOKUP(Y736, 【参考】数式用!$A$2:$B$50, 2, FALSE), "")</f>
        <v/>
      </c>
    </row>
    <row r="737" spans="2:26" ht="34.5" customHeight="1" thickBot="1">
      <c r="B737" s="535">
        <f t="shared" si="10"/>
        <v>699</v>
      </c>
      <c r="C737" s="670"/>
      <c r="D737" s="671"/>
      <c r="E737" s="671"/>
      <c r="F737" s="671"/>
      <c r="G737" s="671"/>
      <c r="H737" s="671"/>
      <c r="I737" s="671"/>
      <c r="J737" s="671"/>
      <c r="K737" s="671"/>
      <c r="L737" s="672"/>
      <c r="M737" s="665"/>
      <c r="N737" s="665"/>
      <c r="O737" s="665"/>
      <c r="P737" s="665"/>
      <c r="Q737" s="665"/>
      <c r="R737" s="666"/>
      <c r="S737" s="667"/>
      <c r="T737" s="667"/>
      <c r="U737" s="667"/>
      <c r="V737" s="668"/>
      <c r="W737" s="33"/>
      <c r="X737" s="34"/>
      <c r="Y737" s="35"/>
      <c r="Z737" s="400" t="str">
        <f>IFERROR(VLOOKUP(Y737, 【参考】数式用!$A$2:$B$50, 2, FALSE), "")</f>
        <v/>
      </c>
    </row>
    <row r="738" spans="2:26" ht="34.5" customHeight="1" thickBot="1">
      <c r="B738" s="535">
        <f t="shared" si="10"/>
        <v>700</v>
      </c>
      <c r="C738" s="670"/>
      <c r="D738" s="671"/>
      <c r="E738" s="671"/>
      <c r="F738" s="671"/>
      <c r="G738" s="671"/>
      <c r="H738" s="671"/>
      <c r="I738" s="671"/>
      <c r="J738" s="671"/>
      <c r="K738" s="671"/>
      <c r="L738" s="672"/>
      <c r="M738" s="665"/>
      <c r="N738" s="665"/>
      <c r="O738" s="665"/>
      <c r="P738" s="665"/>
      <c r="Q738" s="665"/>
      <c r="R738" s="666"/>
      <c r="S738" s="667"/>
      <c r="T738" s="667"/>
      <c r="U738" s="667"/>
      <c r="V738" s="668"/>
      <c r="W738" s="33"/>
      <c r="X738" s="34"/>
      <c r="Y738" s="35"/>
      <c r="Z738" s="400" t="str">
        <f>IFERROR(VLOOKUP(Y738, 【参考】数式用!$A$2:$B$50, 2, FALSE), "")</f>
        <v/>
      </c>
    </row>
    <row r="739" spans="2:26" ht="34.5" customHeight="1" thickBot="1">
      <c r="B739" s="535">
        <f t="shared" si="10"/>
        <v>701</v>
      </c>
      <c r="C739" s="670"/>
      <c r="D739" s="671"/>
      <c r="E739" s="671"/>
      <c r="F739" s="671"/>
      <c r="G739" s="671"/>
      <c r="H739" s="671"/>
      <c r="I739" s="671"/>
      <c r="J739" s="671"/>
      <c r="K739" s="671"/>
      <c r="L739" s="672"/>
      <c r="M739" s="665"/>
      <c r="N739" s="665"/>
      <c r="O739" s="665"/>
      <c r="P739" s="665"/>
      <c r="Q739" s="665"/>
      <c r="R739" s="666"/>
      <c r="S739" s="667"/>
      <c r="T739" s="667"/>
      <c r="U739" s="667"/>
      <c r="V739" s="668"/>
      <c r="W739" s="33"/>
      <c r="X739" s="34"/>
      <c r="Y739" s="35"/>
      <c r="Z739" s="400" t="str">
        <f>IFERROR(VLOOKUP(Y739, 【参考】数式用!$A$2:$B$50, 2, FALSE), "")</f>
        <v/>
      </c>
    </row>
    <row r="740" spans="2:26" ht="34.5" customHeight="1" thickBot="1">
      <c r="B740" s="535">
        <f t="shared" si="10"/>
        <v>702</v>
      </c>
      <c r="C740" s="670"/>
      <c r="D740" s="671"/>
      <c r="E740" s="671"/>
      <c r="F740" s="671"/>
      <c r="G740" s="671"/>
      <c r="H740" s="671"/>
      <c r="I740" s="671"/>
      <c r="J740" s="671"/>
      <c r="K740" s="671"/>
      <c r="L740" s="672"/>
      <c r="M740" s="665"/>
      <c r="N740" s="665"/>
      <c r="O740" s="665"/>
      <c r="P740" s="665"/>
      <c r="Q740" s="665"/>
      <c r="R740" s="666"/>
      <c r="S740" s="667"/>
      <c r="T740" s="667"/>
      <c r="U740" s="667"/>
      <c r="V740" s="668"/>
      <c r="W740" s="33"/>
      <c r="X740" s="34"/>
      <c r="Y740" s="35"/>
      <c r="Z740" s="400" t="str">
        <f>IFERROR(VLOOKUP(Y740, 【参考】数式用!$A$2:$B$50, 2, FALSE), "")</f>
        <v/>
      </c>
    </row>
    <row r="741" spans="2:26" ht="34.5" customHeight="1" thickBot="1">
      <c r="B741" s="535">
        <f t="shared" si="10"/>
        <v>703</v>
      </c>
      <c r="C741" s="670"/>
      <c r="D741" s="671"/>
      <c r="E741" s="671"/>
      <c r="F741" s="671"/>
      <c r="G741" s="671"/>
      <c r="H741" s="671"/>
      <c r="I741" s="671"/>
      <c r="J741" s="671"/>
      <c r="K741" s="671"/>
      <c r="L741" s="672"/>
      <c r="M741" s="665"/>
      <c r="N741" s="665"/>
      <c r="O741" s="665"/>
      <c r="P741" s="665"/>
      <c r="Q741" s="665"/>
      <c r="R741" s="666"/>
      <c r="S741" s="667"/>
      <c r="T741" s="667"/>
      <c r="U741" s="667"/>
      <c r="V741" s="668"/>
      <c r="W741" s="33"/>
      <c r="X741" s="34"/>
      <c r="Y741" s="35"/>
      <c r="Z741" s="400" t="str">
        <f>IFERROR(VLOOKUP(Y741, 【参考】数式用!$A$2:$B$50, 2, FALSE), "")</f>
        <v/>
      </c>
    </row>
    <row r="742" spans="2:26" ht="34.5" customHeight="1" thickBot="1">
      <c r="B742" s="535">
        <f t="shared" si="10"/>
        <v>704</v>
      </c>
      <c r="C742" s="670"/>
      <c r="D742" s="671"/>
      <c r="E742" s="671"/>
      <c r="F742" s="671"/>
      <c r="G742" s="671"/>
      <c r="H742" s="671"/>
      <c r="I742" s="671"/>
      <c r="J742" s="671"/>
      <c r="K742" s="671"/>
      <c r="L742" s="672"/>
      <c r="M742" s="665"/>
      <c r="N742" s="665"/>
      <c r="O742" s="665"/>
      <c r="P742" s="665"/>
      <c r="Q742" s="665"/>
      <c r="R742" s="666"/>
      <c r="S742" s="667"/>
      <c r="T742" s="667"/>
      <c r="U742" s="667"/>
      <c r="V742" s="668"/>
      <c r="W742" s="33"/>
      <c r="X742" s="34"/>
      <c r="Y742" s="35"/>
      <c r="Z742" s="400" t="str">
        <f>IFERROR(VLOOKUP(Y742, 【参考】数式用!$A$2:$B$50, 2, FALSE), "")</f>
        <v/>
      </c>
    </row>
    <row r="743" spans="2:26" ht="34.5" customHeight="1" thickBot="1">
      <c r="B743" s="535">
        <f t="shared" si="10"/>
        <v>705</v>
      </c>
      <c r="C743" s="670"/>
      <c r="D743" s="671"/>
      <c r="E743" s="671"/>
      <c r="F743" s="671"/>
      <c r="G743" s="671"/>
      <c r="H743" s="671"/>
      <c r="I743" s="671"/>
      <c r="J743" s="671"/>
      <c r="K743" s="671"/>
      <c r="L743" s="672"/>
      <c r="M743" s="665"/>
      <c r="N743" s="665"/>
      <c r="O743" s="665"/>
      <c r="P743" s="665"/>
      <c r="Q743" s="665"/>
      <c r="R743" s="666"/>
      <c r="S743" s="667"/>
      <c r="T743" s="667"/>
      <c r="U743" s="667"/>
      <c r="V743" s="668"/>
      <c r="W743" s="33"/>
      <c r="X743" s="34"/>
      <c r="Y743" s="35"/>
      <c r="Z743" s="400" t="str">
        <f>IFERROR(VLOOKUP(Y743, 【参考】数式用!$A$2:$B$50, 2, FALSE), "")</f>
        <v/>
      </c>
    </row>
    <row r="744" spans="2:26" ht="34.5" customHeight="1" thickBot="1">
      <c r="B744" s="535">
        <f t="shared" si="10"/>
        <v>706</v>
      </c>
      <c r="C744" s="670"/>
      <c r="D744" s="671"/>
      <c r="E744" s="671"/>
      <c r="F744" s="671"/>
      <c r="G744" s="671"/>
      <c r="H744" s="671"/>
      <c r="I744" s="671"/>
      <c r="J744" s="671"/>
      <c r="K744" s="671"/>
      <c r="L744" s="672"/>
      <c r="M744" s="665"/>
      <c r="N744" s="665"/>
      <c r="O744" s="665"/>
      <c r="P744" s="665"/>
      <c r="Q744" s="665"/>
      <c r="R744" s="666"/>
      <c r="S744" s="667"/>
      <c r="T744" s="667"/>
      <c r="U744" s="667"/>
      <c r="V744" s="668"/>
      <c r="W744" s="33"/>
      <c r="X744" s="34"/>
      <c r="Y744" s="35"/>
      <c r="Z744" s="400" t="str">
        <f>IFERROR(VLOOKUP(Y744, 【参考】数式用!$A$2:$B$50, 2, FALSE), "")</f>
        <v/>
      </c>
    </row>
    <row r="745" spans="2:26" ht="34.5" customHeight="1" thickBot="1">
      <c r="B745" s="535">
        <f t="shared" ref="B745:B808" si="11">B744+1</f>
        <v>707</v>
      </c>
      <c r="C745" s="670"/>
      <c r="D745" s="671"/>
      <c r="E745" s="671"/>
      <c r="F745" s="671"/>
      <c r="G745" s="671"/>
      <c r="H745" s="671"/>
      <c r="I745" s="671"/>
      <c r="J745" s="671"/>
      <c r="K745" s="671"/>
      <c r="L745" s="672"/>
      <c r="M745" s="665"/>
      <c r="N745" s="665"/>
      <c r="O745" s="665"/>
      <c r="P745" s="665"/>
      <c r="Q745" s="665"/>
      <c r="R745" s="666"/>
      <c r="S745" s="667"/>
      <c r="T745" s="667"/>
      <c r="U745" s="667"/>
      <c r="V745" s="668"/>
      <c r="W745" s="33"/>
      <c r="X745" s="34"/>
      <c r="Y745" s="35"/>
      <c r="Z745" s="400" t="str">
        <f>IFERROR(VLOOKUP(Y745, 【参考】数式用!$A$2:$B$50, 2, FALSE), "")</f>
        <v/>
      </c>
    </row>
    <row r="746" spans="2:26" ht="34.5" customHeight="1" thickBot="1">
      <c r="B746" s="535">
        <f t="shared" si="11"/>
        <v>708</v>
      </c>
      <c r="C746" s="670"/>
      <c r="D746" s="671"/>
      <c r="E746" s="671"/>
      <c r="F746" s="671"/>
      <c r="G746" s="671"/>
      <c r="H746" s="671"/>
      <c r="I746" s="671"/>
      <c r="J746" s="671"/>
      <c r="K746" s="671"/>
      <c r="L746" s="672"/>
      <c r="M746" s="665"/>
      <c r="N746" s="665"/>
      <c r="O746" s="665"/>
      <c r="P746" s="665"/>
      <c r="Q746" s="665"/>
      <c r="R746" s="666"/>
      <c r="S746" s="667"/>
      <c r="T746" s="667"/>
      <c r="U746" s="667"/>
      <c r="V746" s="668"/>
      <c r="W746" s="33"/>
      <c r="X746" s="34"/>
      <c r="Y746" s="35"/>
      <c r="Z746" s="400" t="str">
        <f>IFERROR(VLOOKUP(Y746, 【参考】数式用!$A$2:$B$50, 2, FALSE), "")</f>
        <v/>
      </c>
    </row>
    <row r="747" spans="2:26" ht="34.5" customHeight="1" thickBot="1">
      <c r="B747" s="535">
        <f t="shared" si="11"/>
        <v>709</v>
      </c>
      <c r="C747" s="670"/>
      <c r="D747" s="671"/>
      <c r="E747" s="671"/>
      <c r="F747" s="671"/>
      <c r="G747" s="671"/>
      <c r="H747" s="671"/>
      <c r="I747" s="671"/>
      <c r="J747" s="671"/>
      <c r="K747" s="671"/>
      <c r="L747" s="672"/>
      <c r="M747" s="665"/>
      <c r="N747" s="665"/>
      <c r="O747" s="665"/>
      <c r="P747" s="665"/>
      <c r="Q747" s="665"/>
      <c r="R747" s="666"/>
      <c r="S747" s="667"/>
      <c r="T747" s="667"/>
      <c r="U747" s="667"/>
      <c r="V747" s="668"/>
      <c r="W747" s="33"/>
      <c r="X747" s="34"/>
      <c r="Y747" s="35"/>
      <c r="Z747" s="400" t="str">
        <f>IFERROR(VLOOKUP(Y747, 【参考】数式用!$A$2:$B$50, 2, FALSE), "")</f>
        <v/>
      </c>
    </row>
    <row r="748" spans="2:26" ht="34.5" customHeight="1" thickBot="1">
      <c r="B748" s="535">
        <f t="shared" si="11"/>
        <v>710</v>
      </c>
      <c r="C748" s="670"/>
      <c r="D748" s="671"/>
      <c r="E748" s="671"/>
      <c r="F748" s="671"/>
      <c r="G748" s="671"/>
      <c r="H748" s="671"/>
      <c r="I748" s="671"/>
      <c r="J748" s="671"/>
      <c r="K748" s="671"/>
      <c r="L748" s="672"/>
      <c r="M748" s="665"/>
      <c r="N748" s="665"/>
      <c r="O748" s="665"/>
      <c r="P748" s="665"/>
      <c r="Q748" s="665"/>
      <c r="R748" s="666"/>
      <c r="S748" s="667"/>
      <c r="T748" s="667"/>
      <c r="U748" s="667"/>
      <c r="V748" s="668"/>
      <c r="W748" s="33"/>
      <c r="X748" s="34"/>
      <c r="Y748" s="35"/>
      <c r="Z748" s="400" t="str">
        <f>IFERROR(VLOOKUP(Y748, 【参考】数式用!$A$2:$B$50, 2, FALSE), "")</f>
        <v/>
      </c>
    </row>
    <row r="749" spans="2:26" ht="34.5" customHeight="1" thickBot="1">
      <c r="B749" s="535">
        <f t="shared" si="11"/>
        <v>711</v>
      </c>
      <c r="C749" s="670"/>
      <c r="D749" s="671"/>
      <c r="E749" s="671"/>
      <c r="F749" s="671"/>
      <c r="G749" s="671"/>
      <c r="H749" s="671"/>
      <c r="I749" s="671"/>
      <c r="J749" s="671"/>
      <c r="K749" s="671"/>
      <c r="L749" s="672"/>
      <c r="M749" s="665"/>
      <c r="N749" s="665"/>
      <c r="O749" s="665"/>
      <c r="P749" s="665"/>
      <c r="Q749" s="665"/>
      <c r="R749" s="666"/>
      <c r="S749" s="667"/>
      <c r="T749" s="667"/>
      <c r="U749" s="667"/>
      <c r="V749" s="668"/>
      <c r="W749" s="33"/>
      <c r="X749" s="34"/>
      <c r="Y749" s="35"/>
      <c r="Z749" s="400" t="str">
        <f>IFERROR(VLOOKUP(Y749, 【参考】数式用!$A$2:$B$50, 2, FALSE), "")</f>
        <v/>
      </c>
    </row>
    <row r="750" spans="2:26" ht="34.5" customHeight="1" thickBot="1">
      <c r="B750" s="535">
        <f t="shared" si="11"/>
        <v>712</v>
      </c>
      <c r="C750" s="670"/>
      <c r="D750" s="671"/>
      <c r="E750" s="671"/>
      <c r="F750" s="671"/>
      <c r="G750" s="671"/>
      <c r="H750" s="671"/>
      <c r="I750" s="671"/>
      <c r="J750" s="671"/>
      <c r="K750" s="671"/>
      <c r="L750" s="672"/>
      <c r="M750" s="665"/>
      <c r="N750" s="665"/>
      <c r="O750" s="665"/>
      <c r="P750" s="665"/>
      <c r="Q750" s="665"/>
      <c r="R750" s="666"/>
      <c r="S750" s="667"/>
      <c r="T750" s="667"/>
      <c r="U750" s="667"/>
      <c r="V750" s="668"/>
      <c r="W750" s="33"/>
      <c r="X750" s="34"/>
      <c r="Y750" s="35"/>
      <c r="Z750" s="400" t="str">
        <f>IFERROR(VLOOKUP(Y750, 【参考】数式用!$A$2:$B$50, 2, FALSE), "")</f>
        <v/>
      </c>
    </row>
    <row r="751" spans="2:26" ht="34.5" customHeight="1" thickBot="1">
      <c r="B751" s="535">
        <f t="shared" si="11"/>
        <v>713</v>
      </c>
      <c r="C751" s="670"/>
      <c r="D751" s="671"/>
      <c r="E751" s="671"/>
      <c r="F751" s="671"/>
      <c r="G751" s="671"/>
      <c r="H751" s="671"/>
      <c r="I751" s="671"/>
      <c r="J751" s="671"/>
      <c r="K751" s="671"/>
      <c r="L751" s="672"/>
      <c r="M751" s="665"/>
      <c r="N751" s="665"/>
      <c r="O751" s="665"/>
      <c r="P751" s="665"/>
      <c r="Q751" s="665"/>
      <c r="R751" s="666"/>
      <c r="S751" s="667"/>
      <c r="T751" s="667"/>
      <c r="U751" s="667"/>
      <c r="V751" s="668"/>
      <c r="W751" s="33"/>
      <c r="X751" s="34"/>
      <c r="Y751" s="35"/>
      <c r="Z751" s="400" t="str">
        <f>IFERROR(VLOOKUP(Y751, 【参考】数式用!$A$2:$B$50, 2, FALSE), "")</f>
        <v/>
      </c>
    </row>
    <row r="752" spans="2:26" ht="34.5" customHeight="1" thickBot="1">
      <c r="B752" s="535">
        <f t="shared" si="11"/>
        <v>714</v>
      </c>
      <c r="C752" s="670"/>
      <c r="D752" s="671"/>
      <c r="E752" s="671"/>
      <c r="F752" s="671"/>
      <c r="G752" s="671"/>
      <c r="H752" s="671"/>
      <c r="I752" s="671"/>
      <c r="J752" s="671"/>
      <c r="K752" s="671"/>
      <c r="L752" s="672"/>
      <c r="M752" s="665"/>
      <c r="N752" s="665"/>
      <c r="O752" s="665"/>
      <c r="P752" s="665"/>
      <c r="Q752" s="665"/>
      <c r="R752" s="666"/>
      <c r="S752" s="667"/>
      <c r="T752" s="667"/>
      <c r="U752" s="667"/>
      <c r="V752" s="668"/>
      <c r="W752" s="33"/>
      <c r="X752" s="34"/>
      <c r="Y752" s="35"/>
      <c r="Z752" s="400" t="str">
        <f>IFERROR(VLOOKUP(Y752, 【参考】数式用!$A$2:$B$50, 2, FALSE), "")</f>
        <v/>
      </c>
    </row>
    <row r="753" spans="2:26" ht="34.5" customHeight="1" thickBot="1">
      <c r="B753" s="535">
        <f t="shared" si="11"/>
        <v>715</v>
      </c>
      <c r="C753" s="670"/>
      <c r="D753" s="671"/>
      <c r="E753" s="671"/>
      <c r="F753" s="671"/>
      <c r="G753" s="671"/>
      <c r="H753" s="671"/>
      <c r="I753" s="671"/>
      <c r="J753" s="671"/>
      <c r="K753" s="671"/>
      <c r="L753" s="672"/>
      <c r="M753" s="665"/>
      <c r="N753" s="665"/>
      <c r="O753" s="665"/>
      <c r="P753" s="665"/>
      <c r="Q753" s="665"/>
      <c r="R753" s="666"/>
      <c r="S753" s="667"/>
      <c r="T753" s="667"/>
      <c r="U753" s="667"/>
      <c r="V753" s="668"/>
      <c r="W753" s="33"/>
      <c r="X753" s="34"/>
      <c r="Y753" s="35"/>
      <c r="Z753" s="400" t="str">
        <f>IFERROR(VLOOKUP(Y753, 【参考】数式用!$A$2:$B$50, 2, FALSE), "")</f>
        <v/>
      </c>
    </row>
    <row r="754" spans="2:26" ht="34.5" customHeight="1" thickBot="1">
      <c r="B754" s="535">
        <f t="shared" si="11"/>
        <v>716</v>
      </c>
      <c r="C754" s="670"/>
      <c r="D754" s="671"/>
      <c r="E754" s="671"/>
      <c r="F754" s="671"/>
      <c r="G754" s="671"/>
      <c r="H754" s="671"/>
      <c r="I754" s="671"/>
      <c r="J754" s="671"/>
      <c r="K754" s="671"/>
      <c r="L754" s="672"/>
      <c r="M754" s="665"/>
      <c r="N754" s="665"/>
      <c r="O754" s="665"/>
      <c r="P754" s="665"/>
      <c r="Q754" s="665"/>
      <c r="R754" s="666"/>
      <c r="S754" s="667"/>
      <c r="T754" s="667"/>
      <c r="U754" s="667"/>
      <c r="V754" s="668"/>
      <c r="W754" s="33"/>
      <c r="X754" s="34"/>
      <c r="Y754" s="35"/>
      <c r="Z754" s="400" t="str">
        <f>IFERROR(VLOOKUP(Y754, 【参考】数式用!$A$2:$B$50, 2, FALSE), "")</f>
        <v/>
      </c>
    </row>
    <row r="755" spans="2:26" ht="34.5" customHeight="1" thickBot="1">
      <c r="B755" s="535">
        <f t="shared" si="11"/>
        <v>717</v>
      </c>
      <c r="C755" s="670"/>
      <c r="D755" s="671"/>
      <c r="E755" s="671"/>
      <c r="F755" s="671"/>
      <c r="G755" s="671"/>
      <c r="H755" s="671"/>
      <c r="I755" s="671"/>
      <c r="J755" s="671"/>
      <c r="K755" s="671"/>
      <c r="L755" s="672"/>
      <c r="M755" s="665"/>
      <c r="N755" s="665"/>
      <c r="O755" s="665"/>
      <c r="P755" s="665"/>
      <c r="Q755" s="665"/>
      <c r="R755" s="666"/>
      <c r="S755" s="667"/>
      <c r="T755" s="667"/>
      <c r="U755" s="667"/>
      <c r="V755" s="668"/>
      <c r="W755" s="33"/>
      <c r="X755" s="34"/>
      <c r="Y755" s="35"/>
      <c r="Z755" s="400" t="str">
        <f>IFERROR(VLOOKUP(Y755, 【参考】数式用!$A$2:$B$50, 2, FALSE), "")</f>
        <v/>
      </c>
    </row>
    <row r="756" spans="2:26" ht="34.5" customHeight="1" thickBot="1">
      <c r="B756" s="535">
        <f t="shared" si="11"/>
        <v>718</v>
      </c>
      <c r="C756" s="670"/>
      <c r="D756" s="671"/>
      <c r="E756" s="671"/>
      <c r="F756" s="671"/>
      <c r="G756" s="671"/>
      <c r="H756" s="671"/>
      <c r="I756" s="671"/>
      <c r="J756" s="671"/>
      <c r="K756" s="671"/>
      <c r="L756" s="672"/>
      <c r="M756" s="665"/>
      <c r="N756" s="665"/>
      <c r="O756" s="665"/>
      <c r="P756" s="665"/>
      <c r="Q756" s="665"/>
      <c r="R756" s="666"/>
      <c r="S756" s="667"/>
      <c r="T756" s="667"/>
      <c r="U756" s="667"/>
      <c r="V756" s="668"/>
      <c r="W756" s="33"/>
      <c r="X756" s="34"/>
      <c r="Y756" s="35"/>
      <c r="Z756" s="400" t="str">
        <f>IFERROR(VLOOKUP(Y756, 【参考】数式用!$A$2:$B$50, 2, FALSE), "")</f>
        <v/>
      </c>
    </row>
    <row r="757" spans="2:26" ht="34.5" customHeight="1" thickBot="1">
      <c r="B757" s="535">
        <f t="shared" si="11"/>
        <v>719</v>
      </c>
      <c r="C757" s="670"/>
      <c r="D757" s="671"/>
      <c r="E757" s="671"/>
      <c r="F757" s="671"/>
      <c r="G757" s="671"/>
      <c r="H757" s="671"/>
      <c r="I757" s="671"/>
      <c r="J757" s="671"/>
      <c r="K757" s="671"/>
      <c r="L757" s="672"/>
      <c r="M757" s="665"/>
      <c r="N757" s="665"/>
      <c r="O757" s="665"/>
      <c r="P757" s="665"/>
      <c r="Q757" s="665"/>
      <c r="R757" s="666"/>
      <c r="S757" s="667"/>
      <c r="T757" s="667"/>
      <c r="U757" s="667"/>
      <c r="V757" s="668"/>
      <c r="W757" s="33"/>
      <c r="X757" s="34"/>
      <c r="Y757" s="35"/>
      <c r="Z757" s="400" t="str">
        <f>IFERROR(VLOOKUP(Y757, 【参考】数式用!$A$2:$B$50, 2, FALSE), "")</f>
        <v/>
      </c>
    </row>
    <row r="758" spans="2:26" ht="34.5" customHeight="1" thickBot="1">
      <c r="B758" s="535">
        <f t="shared" si="11"/>
        <v>720</v>
      </c>
      <c r="C758" s="670"/>
      <c r="D758" s="671"/>
      <c r="E758" s="671"/>
      <c r="F758" s="671"/>
      <c r="G758" s="671"/>
      <c r="H758" s="671"/>
      <c r="I758" s="671"/>
      <c r="J758" s="671"/>
      <c r="K758" s="671"/>
      <c r="L758" s="672"/>
      <c r="M758" s="665"/>
      <c r="N758" s="665"/>
      <c r="O758" s="665"/>
      <c r="P758" s="665"/>
      <c r="Q758" s="665"/>
      <c r="R758" s="666"/>
      <c r="S758" s="667"/>
      <c r="T758" s="667"/>
      <c r="U758" s="667"/>
      <c r="V758" s="668"/>
      <c r="W758" s="33"/>
      <c r="X758" s="34"/>
      <c r="Y758" s="35"/>
      <c r="Z758" s="400" t="str">
        <f>IFERROR(VLOOKUP(Y758, 【参考】数式用!$A$2:$B$50, 2, FALSE), "")</f>
        <v/>
      </c>
    </row>
    <row r="759" spans="2:26" ht="34.5" customHeight="1" thickBot="1">
      <c r="B759" s="535">
        <f t="shared" si="11"/>
        <v>721</v>
      </c>
      <c r="C759" s="670"/>
      <c r="D759" s="671"/>
      <c r="E759" s="671"/>
      <c r="F759" s="671"/>
      <c r="G759" s="671"/>
      <c r="H759" s="671"/>
      <c r="I759" s="671"/>
      <c r="J759" s="671"/>
      <c r="K759" s="671"/>
      <c r="L759" s="672"/>
      <c r="M759" s="665"/>
      <c r="N759" s="665"/>
      <c r="O759" s="665"/>
      <c r="P759" s="665"/>
      <c r="Q759" s="665"/>
      <c r="R759" s="666"/>
      <c r="S759" s="667"/>
      <c r="T759" s="667"/>
      <c r="U759" s="667"/>
      <c r="V759" s="668"/>
      <c r="W759" s="33"/>
      <c r="X759" s="34"/>
      <c r="Y759" s="35"/>
      <c r="Z759" s="400" t="str">
        <f>IFERROR(VLOOKUP(Y759, 【参考】数式用!$A$2:$B$50, 2, FALSE), "")</f>
        <v/>
      </c>
    </row>
    <row r="760" spans="2:26" ht="34.5" customHeight="1" thickBot="1">
      <c r="B760" s="535">
        <f t="shared" si="11"/>
        <v>722</v>
      </c>
      <c r="C760" s="670"/>
      <c r="D760" s="671"/>
      <c r="E760" s="671"/>
      <c r="F760" s="671"/>
      <c r="G760" s="671"/>
      <c r="H760" s="671"/>
      <c r="I760" s="671"/>
      <c r="J760" s="671"/>
      <c r="K760" s="671"/>
      <c r="L760" s="672"/>
      <c r="M760" s="665"/>
      <c r="N760" s="665"/>
      <c r="O760" s="665"/>
      <c r="P760" s="665"/>
      <c r="Q760" s="665"/>
      <c r="R760" s="666"/>
      <c r="S760" s="667"/>
      <c r="T760" s="667"/>
      <c r="U760" s="667"/>
      <c r="V760" s="668"/>
      <c r="W760" s="33"/>
      <c r="X760" s="34"/>
      <c r="Y760" s="35"/>
      <c r="Z760" s="400" t="str">
        <f>IFERROR(VLOOKUP(Y760, 【参考】数式用!$A$2:$B$50, 2, FALSE), "")</f>
        <v/>
      </c>
    </row>
    <row r="761" spans="2:26" ht="34.5" customHeight="1" thickBot="1">
      <c r="B761" s="535">
        <f t="shared" si="11"/>
        <v>723</v>
      </c>
      <c r="C761" s="670"/>
      <c r="D761" s="671"/>
      <c r="E761" s="671"/>
      <c r="F761" s="671"/>
      <c r="G761" s="671"/>
      <c r="H761" s="671"/>
      <c r="I761" s="671"/>
      <c r="J761" s="671"/>
      <c r="K761" s="671"/>
      <c r="L761" s="672"/>
      <c r="M761" s="665"/>
      <c r="N761" s="665"/>
      <c r="O761" s="665"/>
      <c r="P761" s="665"/>
      <c r="Q761" s="665"/>
      <c r="R761" s="666"/>
      <c r="S761" s="667"/>
      <c r="T761" s="667"/>
      <c r="U761" s="667"/>
      <c r="V761" s="668"/>
      <c r="W761" s="33"/>
      <c r="X761" s="34"/>
      <c r="Y761" s="35"/>
      <c r="Z761" s="400" t="str">
        <f>IFERROR(VLOOKUP(Y761, 【参考】数式用!$A$2:$B$50, 2, FALSE), "")</f>
        <v/>
      </c>
    </row>
    <row r="762" spans="2:26" ht="34.5" customHeight="1" thickBot="1">
      <c r="B762" s="535">
        <f t="shared" si="11"/>
        <v>724</v>
      </c>
      <c r="C762" s="670"/>
      <c r="D762" s="671"/>
      <c r="E762" s="671"/>
      <c r="F762" s="671"/>
      <c r="G762" s="671"/>
      <c r="H762" s="671"/>
      <c r="I762" s="671"/>
      <c r="J762" s="671"/>
      <c r="K762" s="671"/>
      <c r="L762" s="672"/>
      <c r="M762" s="665"/>
      <c r="N762" s="665"/>
      <c r="O762" s="665"/>
      <c r="P762" s="665"/>
      <c r="Q762" s="665"/>
      <c r="R762" s="666"/>
      <c r="S762" s="667"/>
      <c r="T762" s="667"/>
      <c r="U762" s="667"/>
      <c r="V762" s="668"/>
      <c r="W762" s="33"/>
      <c r="X762" s="34"/>
      <c r="Y762" s="35"/>
      <c r="Z762" s="400" t="str">
        <f>IFERROR(VLOOKUP(Y762, 【参考】数式用!$A$2:$B$50, 2, FALSE), "")</f>
        <v/>
      </c>
    </row>
    <row r="763" spans="2:26" ht="34.5" customHeight="1" thickBot="1">
      <c r="B763" s="535">
        <f t="shared" si="11"/>
        <v>725</v>
      </c>
      <c r="C763" s="670"/>
      <c r="D763" s="671"/>
      <c r="E763" s="671"/>
      <c r="F763" s="671"/>
      <c r="G763" s="671"/>
      <c r="H763" s="671"/>
      <c r="I763" s="671"/>
      <c r="J763" s="671"/>
      <c r="K763" s="671"/>
      <c r="L763" s="672"/>
      <c r="M763" s="665"/>
      <c r="N763" s="665"/>
      <c r="O763" s="665"/>
      <c r="P763" s="665"/>
      <c r="Q763" s="665"/>
      <c r="R763" s="666"/>
      <c r="S763" s="667"/>
      <c r="T763" s="667"/>
      <c r="U763" s="667"/>
      <c r="V763" s="668"/>
      <c r="W763" s="33"/>
      <c r="X763" s="34"/>
      <c r="Y763" s="35"/>
      <c r="Z763" s="400" t="str">
        <f>IFERROR(VLOOKUP(Y763, 【参考】数式用!$A$2:$B$50, 2, FALSE), "")</f>
        <v/>
      </c>
    </row>
    <row r="764" spans="2:26" ht="34.5" customHeight="1" thickBot="1">
      <c r="B764" s="535">
        <f t="shared" si="11"/>
        <v>726</v>
      </c>
      <c r="C764" s="670"/>
      <c r="D764" s="671"/>
      <c r="E764" s="671"/>
      <c r="F764" s="671"/>
      <c r="G764" s="671"/>
      <c r="H764" s="671"/>
      <c r="I764" s="671"/>
      <c r="J764" s="671"/>
      <c r="K764" s="671"/>
      <c r="L764" s="672"/>
      <c r="M764" s="665"/>
      <c r="N764" s="665"/>
      <c r="O764" s="665"/>
      <c r="P764" s="665"/>
      <c r="Q764" s="665"/>
      <c r="R764" s="666"/>
      <c r="S764" s="667"/>
      <c r="T764" s="667"/>
      <c r="U764" s="667"/>
      <c r="V764" s="668"/>
      <c r="W764" s="33"/>
      <c r="X764" s="34"/>
      <c r="Y764" s="35"/>
      <c r="Z764" s="400" t="str">
        <f>IFERROR(VLOOKUP(Y764, 【参考】数式用!$A$2:$B$50, 2, FALSE), "")</f>
        <v/>
      </c>
    </row>
    <row r="765" spans="2:26" ht="34.5" customHeight="1" thickBot="1">
      <c r="B765" s="535">
        <f t="shared" si="11"/>
        <v>727</v>
      </c>
      <c r="C765" s="670"/>
      <c r="D765" s="671"/>
      <c r="E765" s="671"/>
      <c r="F765" s="671"/>
      <c r="G765" s="671"/>
      <c r="H765" s="671"/>
      <c r="I765" s="671"/>
      <c r="J765" s="671"/>
      <c r="K765" s="671"/>
      <c r="L765" s="672"/>
      <c r="M765" s="665"/>
      <c r="N765" s="665"/>
      <c r="O765" s="665"/>
      <c r="P765" s="665"/>
      <c r="Q765" s="665"/>
      <c r="R765" s="666"/>
      <c r="S765" s="667"/>
      <c r="T765" s="667"/>
      <c r="U765" s="667"/>
      <c r="V765" s="668"/>
      <c r="W765" s="33"/>
      <c r="X765" s="34"/>
      <c r="Y765" s="35"/>
      <c r="Z765" s="400" t="str">
        <f>IFERROR(VLOOKUP(Y765, 【参考】数式用!$A$2:$B$50, 2, FALSE), "")</f>
        <v/>
      </c>
    </row>
    <row r="766" spans="2:26" ht="34.5" customHeight="1" thickBot="1">
      <c r="B766" s="535">
        <f t="shared" si="11"/>
        <v>728</v>
      </c>
      <c r="C766" s="670"/>
      <c r="D766" s="671"/>
      <c r="E766" s="671"/>
      <c r="F766" s="671"/>
      <c r="G766" s="671"/>
      <c r="H766" s="671"/>
      <c r="I766" s="671"/>
      <c r="J766" s="671"/>
      <c r="K766" s="671"/>
      <c r="L766" s="672"/>
      <c r="M766" s="665"/>
      <c r="N766" s="665"/>
      <c r="O766" s="665"/>
      <c r="P766" s="665"/>
      <c r="Q766" s="665"/>
      <c r="R766" s="666"/>
      <c r="S766" s="667"/>
      <c r="T766" s="667"/>
      <c r="U766" s="667"/>
      <c r="V766" s="668"/>
      <c r="W766" s="33"/>
      <c r="X766" s="34"/>
      <c r="Y766" s="35"/>
      <c r="Z766" s="400" t="str">
        <f>IFERROR(VLOOKUP(Y766, 【参考】数式用!$A$2:$B$50, 2, FALSE), "")</f>
        <v/>
      </c>
    </row>
    <row r="767" spans="2:26" ht="34.5" customHeight="1" thickBot="1">
      <c r="B767" s="535">
        <f t="shared" si="11"/>
        <v>729</v>
      </c>
      <c r="C767" s="670"/>
      <c r="D767" s="671"/>
      <c r="E767" s="671"/>
      <c r="F767" s="671"/>
      <c r="G767" s="671"/>
      <c r="H767" s="671"/>
      <c r="I767" s="671"/>
      <c r="J767" s="671"/>
      <c r="K767" s="671"/>
      <c r="L767" s="672"/>
      <c r="M767" s="665"/>
      <c r="N767" s="665"/>
      <c r="O767" s="665"/>
      <c r="P767" s="665"/>
      <c r="Q767" s="665"/>
      <c r="R767" s="666"/>
      <c r="S767" s="667"/>
      <c r="T767" s="667"/>
      <c r="U767" s="667"/>
      <c r="V767" s="668"/>
      <c r="W767" s="33"/>
      <c r="X767" s="34"/>
      <c r="Y767" s="35"/>
      <c r="Z767" s="400" t="str">
        <f>IFERROR(VLOOKUP(Y767, 【参考】数式用!$A$2:$B$50, 2, FALSE), "")</f>
        <v/>
      </c>
    </row>
    <row r="768" spans="2:26" ht="34.5" customHeight="1" thickBot="1">
      <c r="B768" s="535">
        <f t="shared" si="11"/>
        <v>730</v>
      </c>
      <c r="C768" s="670"/>
      <c r="D768" s="671"/>
      <c r="E768" s="671"/>
      <c r="F768" s="671"/>
      <c r="G768" s="671"/>
      <c r="H768" s="671"/>
      <c r="I768" s="671"/>
      <c r="J768" s="671"/>
      <c r="K768" s="671"/>
      <c r="L768" s="672"/>
      <c r="M768" s="665"/>
      <c r="N768" s="665"/>
      <c r="O768" s="665"/>
      <c r="P768" s="665"/>
      <c r="Q768" s="665"/>
      <c r="R768" s="666"/>
      <c r="S768" s="667"/>
      <c r="T768" s="667"/>
      <c r="U768" s="667"/>
      <c r="V768" s="668"/>
      <c r="W768" s="33"/>
      <c r="X768" s="34"/>
      <c r="Y768" s="35"/>
      <c r="Z768" s="400" t="str">
        <f>IFERROR(VLOOKUP(Y768, 【参考】数式用!$A$2:$B$50, 2, FALSE), "")</f>
        <v/>
      </c>
    </row>
    <row r="769" spans="2:26" ht="34.5" customHeight="1" thickBot="1">
      <c r="B769" s="535">
        <f t="shared" si="11"/>
        <v>731</v>
      </c>
      <c r="C769" s="670"/>
      <c r="D769" s="671"/>
      <c r="E769" s="671"/>
      <c r="F769" s="671"/>
      <c r="G769" s="671"/>
      <c r="H769" s="671"/>
      <c r="I769" s="671"/>
      <c r="J769" s="671"/>
      <c r="K769" s="671"/>
      <c r="L769" s="672"/>
      <c r="M769" s="665"/>
      <c r="N769" s="665"/>
      <c r="O769" s="665"/>
      <c r="P769" s="665"/>
      <c r="Q769" s="665"/>
      <c r="R769" s="666"/>
      <c r="S769" s="667"/>
      <c r="T769" s="667"/>
      <c r="U769" s="667"/>
      <c r="V769" s="668"/>
      <c r="W769" s="33"/>
      <c r="X769" s="34"/>
      <c r="Y769" s="35"/>
      <c r="Z769" s="400" t="str">
        <f>IFERROR(VLOOKUP(Y769, 【参考】数式用!$A$2:$B$50, 2, FALSE), "")</f>
        <v/>
      </c>
    </row>
    <row r="770" spans="2:26" ht="34.5" customHeight="1" thickBot="1">
      <c r="B770" s="535">
        <f t="shared" si="11"/>
        <v>732</v>
      </c>
      <c r="C770" s="670"/>
      <c r="D770" s="671"/>
      <c r="E770" s="671"/>
      <c r="F770" s="671"/>
      <c r="G770" s="671"/>
      <c r="H770" s="671"/>
      <c r="I770" s="671"/>
      <c r="J770" s="671"/>
      <c r="K770" s="671"/>
      <c r="L770" s="672"/>
      <c r="M770" s="665"/>
      <c r="N770" s="665"/>
      <c r="O770" s="665"/>
      <c r="P770" s="665"/>
      <c r="Q770" s="665"/>
      <c r="R770" s="666"/>
      <c r="S770" s="667"/>
      <c r="T770" s="667"/>
      <c r="U770" s="667"/>
      <c r="V770" s="668"/>
      <c r="W770" s="33"/>
      <c r="X770" s="34"/>
      <c r="Y770" s="35"/>
      <c r="Z770" s="400" t="str">
        <f>IFERROR(VLOOKUP(Y770, 【参考】数式用!$A$2:$B$50, 2, FALSE), "")</f>
        <v/>
      </c>
    </row>
    <row r="771" spans="2:26" ht="34.5" customHeight="1" thickBot="1">
      <c r="B771" s="535">
        <f t="shared" si="11"/>
        <v>733</v>
      </c>
      <c r="C771" s="670"/>
      <c r="D771" s="671"/>
      <c r="E771" s="671"/>
      <c r="F771" s="671"/>
      <c r="G771" s="671"/>
      <c r="H771" s="671"/>
      <c r="I771" s="671"/>
      <c r="J771" s="671"/>
      <c r="K771" s="671"/>
      <c r="L771" s="672"/>
      <c r="M771" s="665"/>
      <c r="N771" s="665"/>
      <c r="O771" s="665"/>
      <c r="P771" s="665"/>
      <c r="Q771" s="665"/>
      <c r="R771" s="666"/>
      <c r="S771" s="667"/>
      <c r="T771" s="667"/>
      <c r="U771" s="667"/>
      <c r="V771" s="668"/>
      <c r="W771" s="33"/>
      <c r="X771" s="34"/>
      <c r="Y771" s="35"/>
      <c r="Z771" s="400" t="str">
        <f>IFERROR(VLOOKUP(Y771, 【参考】数式用!$A$2:$B$50, 2, FALSE), "")</f>
        <v/>
      </c>
    </row>
    <row r="772" spans="2:26" ht="34.5" customHeight="1" thickBot="1">
      <c r="B772" s="535">
        <f t="shared" si="11"/>
        <v>734</v>
      </c>
      <c r="C772" s="670"/>
      <c r="D772" s="671"/>
      <c r="E772" s="671"/>
      <c r="F772" s="671"/>
      <c r="G772" s="671"/>
      <c r="H772" s="671"/>
      <c r="I772" s="671"/>
      <c r="J772" s="671"/>
      <c r="K772" s="671"/>
      <c r="L772" s="672"/>
      <c r="M772" s="665"/>
      <c r="N772" s="665"/>
      <c r="O772" s="665"/>
      <c r="P772" s="665"/>
      <c r="Q772" s="665"/>
      <c r="R772" s="666"/>
      <c r="S772" s="667"/>
      <c r="T772" s="667"/>
      <c r="U772" s="667"/>
      <c r="V772" s="668"/>
      <c r="W772" s="33"/>
      <c r="X772" s="34"/>
      <c r="Y772" s="35"/>
      <c r="Z772" s="400" t="str">
        <f>IFERROR(VLOOKUP(Y772, 【参考】数式用!$A$2:$B$50, 2, FALSE), "")</f>
        <v/>
      </c>
    </row>
    <row r="773" spans="2:26" ht="34.5" customHeight="1" thickBot="1">
      <c r="B773" s="535">
        <f t="shared" si="11"/>
        <v>735</v>
      </c>
      <c r="C773" s="670"/>
      <c r="D773" s="671"/>
      <c r="E773" s="671"/>
      <c r="F773" s="671"/>
      <c r="G773" s="671"/>
      <c r="H773" s="671"/>
      <c r="I773" s="671"/>
      <c r="J773" s="671"/>
      <c r="K773" s="671"/>
      <c r="L773" s="672"/>
      <c r="M773" s="665"/>
      <c r="N773" s="665"/>
      <c r="O773" s="665"/>
      <c r="P773" s="665"/>
      <c r="Q773" s="665"/>
      <c r="R773" s="666"/>
      <c r="S773" s="667"/>
      <c r="T773" s="667"/>
      <c r="U773" s="667"/>
      <c r="V773" s="668"/>
      <c r="W773" s="33"/>
      <c r="X773" s="34"/>
      <c r="Y773" s="35"/>
      <c r="Z773" s="400" t="str">
        <f>IFERROR(VLOOKUP(Y773, 【参考】数式用!$A$2:$B$50, 2, FALSE), "")</f>
        <v/>
      </c>
    </row>
    <row r="774" spans="2:26" ht="34.5" customHeight="1" thickBot="1">
      <c r="B774" s="535">
        <f t="shared" si="11"/>
        <v>736</v>
      </c>
      <c r="C774" s="670"/>
      <c r="D774" s="671"/>
      <c r="E774" s="671"/>
      <c r="F774" s="671"/>
      <c r="G774" s="671"/>
      <c r="H774" s="671"/>
      <c r="I774" s="671"/>
      <c r="J774" s="671"/>
      <c r="K774" s="671"/>
      <c r="L774" s="672"/>
      <c r="M774" s="665"/>
      <c r="N774" s="665"/>
      <c r="O774" s="665"/>
      <c r="P774" s="665"/>
      <c r="Q774" s="665"/>
      <c r="R774" s="666"/>
      <c r="S774" s="667"/>
      <c r="T774" s="667"/>
      <c r="U774" s="667"/>
      <c r="V774" s="668"/>
      <c r="W774" s="33"/>
      <c r="X774" s="34"/>
      <c r="Y774" s="35"/>
      <c r="Z774" s="400" t="str">
        <f>IFERROR(VLOOKUP(Y774, 【参考】数式用!$A$2:$B$50, 2, FALSE), "")</f>
        <v/>
      </c>
    </row>
    <row r="775" spans="2:26" ht="34.5" customHeight="1" thickBot="1">
      <c r="B775" s="535">
        <f t="shared" si="11"/>
        <v>737</v>
      </c>
      <c r="C775" s="670"/>
      <c r="D775" s="671"/>
      <c r="E775" s="671"/>
      <c r="F775" s="671"/>
      <c r="G775" s="671"/>
      <c r="H775" s="671"/>
      <c r="I775" s="671"/>
      <c r="J775" s="671"/>
      <c r="K775" s="671"/>
      <c r="L775" s="672"/>
      <c r="M775" s="665"/>
      <c r="N775" s="665"/>
      <c r="O775" s="665"/>
      <c r="P775" s="665"/>
      <c r="Q775" s="665"/>
      <c r="R775" s="666"/>
      <c r="S775" s="667"/>
      <c r="T775" s="667"/>
      <c r="U775" s="667"/>
      <c r="V775" s="668"/>
      <c r="W775" s="33"/>
      <c r="X775" s="34"/>
      <c r="Y775" s="35"/>
      <c r="Z775" s="400" t="str">
        <f>IFERROR(VLOOKUP(Y775, 【参考】数式用!$A$2:$B$50, 2, FALSE), "")</f>
        <v/>
      </c>
    </row>
    <row r="776" spans="2:26" ht="34.5" customHeight="1" thickBot="1">
      <c r="B776" s="535">
        <f t="shared" si="11"/>
        <v>738</v>
      </c>
      <c r="C776" s="670"/>
      <c r="D776" s="671"/>
      <c r="E776" s="671"/>
      <c r="F776" s="671"/>
      <c r="G776" s="671"/>
      <c r="H776" s="671"/>
      <c r="I776" s="671"/>
      <c r="J776" s="671"/>
      <c r="K776" s="671"/>
      <c r="L776" s="672"/>
      <c r="M776" s="665"/>
      <c r="N776" s="665"/>
      <c r="O776" s="665"/>
      <c r="P776" s="665"/>
      <c r="Q776" s="665"/>
      <c r="R776" s="666"/>
      <c r="S776" s="667"/>
      <c r="T776" s="667"/>
      <c r="U776" s="667"/>
      <c r="V776" s="668"/>
      <c r="W776" s="33"/>
      <c r="X776" s="34"/>
      <c r="Y776" s="35"/>
      <c r="Z776" s="400" t="str">
        <f>IFERROR(VLOOKUP(Y776, 【参考】数式用!$A$2:$B$50, 2, FALSE), "")</f>
        <v/>
      </c>
    </row>
    <row r="777" spans="2:26" ht="34.5" customHeight="1" thickBot="1">
      <c r="B777" s="535">
        <f t="shared" si="11"/>
        <v>739</v>
      </c>
      <c r="C777" s="670"/>
      <c r="D777" s="671"/>
      <c r="E777" s="671"/>
      <c r="F777" s="671"/>
      <c r="G777" s="671"/>
      <c r="H777" s="671"/>
      <c r="I777" s="671"/>
      <c r="J777" s="671"/>
      <c r="K777" s="671"/>
      <c r="L777" s="672"/>
      <c r="M777" s="665"/>
      <c r="N777" s="665"/>
      <c r="O777" s="665"/>
      <c r="P777" s="665"/>
      <c r="Q777" s="665"/>
      <c r="R777" s="666"/>
      <c r="S777" s="667"/>
      <c r="T777" s="667"/>
      <c r="U777" s="667"/>
      <c r="V777" s="668"/>
      <c r="W777" s="33"/>
      <c r="X777" s="34"/>
      <c r="Y777" s="35"/>
      <c r="Z777" s="400" t="str">
        <f>IFERROR(VLOOKUP(Y777, 【参考】数式用!$A$2:$B$50, 2, FALSE), "")</f>
        <v/>
      </c>
    </row>
    <row r="778" spans="2:26" ht="34.5" customHeight="1" thickBot="1">
      <c r="B778" s="535">
        <f t="shared" si="11"/>
        <v>740</v>
      </c>
      <c r="C778" s="670"/>
      <c r="D778" s="671"/>
      <c r="E778" s="671"/>
      <c r="F778" s="671"/>
      <c r="G778" s="671"/>
      <c r="H778" s="671"/>
      <c r="I778" s="671"/>
      <c r="J778" s="671"/>
      <c r="K778" s="671"/>
      <c r="L778" s="672"/>
      <c r="M778" s="665"/>
      <c r="N778" s="665"/>
      <c r="O778" s="665"/>
      <c r="P778" s="665"/>
      <c r="Q778" s="665"/>
      <c r="R778" s="666"/>
      <c r="S778" s="667"/>
      <c r="T778" s="667"/>
      <c r="U778" s="667"/>
      <c r="V778" s="668"/>
      <c r="W778" s="33"/>
      <c r="X778" s="34"/>
      <c r="Y778" s="35"/>
      <c r="Z778" s="400" t="str">
        <f>IFERROR(VLOOKUP(Y778, 【参考】数式用!$A$2:$B$50, 2, FALSE), "")</f>
        <v/>
      </c>
    </row>
    <row r="779" spans="2:26" ht="34.5" customHeight="1" thickBot="1">
      <c r="B779" s="535">
        <f t="shared" si="11"/>
        <v>741</v>
      </c>
      <c r="C779" s="670"/>
      <c r="D779" s="671"/>
      <c r="E779" s="671"/>
      <c r="F779" s="671"/>
      <c r="G779" s="671"/>
      <c r="H779" s="671"/>
      <c r="I779" s="671"/>
      <c r="J779" s="671"/>
      <c r="K779" s="671"/>
      <c r="L779" s="672"/>
      <c r="M779" s="665"/>
      <c r="N779" s="665"/>
      <c r="O779" s="665"/>
      <c r="P779" s="665"/>
      <c r="Q779" s="665"/>
      <c r="R779" s="666"/>
      <c r="S779" s="667"/>
      <c r="T779" s="667"/>
      <c r="U779" s="667"/>
      <c r="V779" s="668"/>
      <c r="W779" s="33"/>
      <c r="X779" s="34"/>
      <c r="Y779" s="35"/>
      <c r="Z779" s="400" t="str">
        <f>IFERROR(VLOOKUP(Y779, 【参考】数式用!$A$2:$B$50, 2, FALSE), "")</f>
        <v/>
      </c>
    </row>
    <row r="780" spans="2:26" ht="34.5" customHeight="1" thickBot="1">
      <c r="B780" s="535">
        <f t="shared" si="11"/>
        <v>742</v>
      </c>
      <c r="C780" s="670"/>
      <c r="D780" s="671"/>
      <c r="E780" s="671"/>
      <c r="F780" s="671"/>
      <c r="G780" s="671"/>
      <c r="H780" s="671"/>
      <c r="I780" s="671"/>
      <c r="J780" s="671"/>
      <c r="K780" s="671"/>
      <c r="L780" s="672"/>
      <c r="M780" s="665"/>
      <c r="N780" s="665"/>
      <c r="O780" s="665"/>
      <c r="P780" s="665"/>
      <c r="Q780" s="665"/>
      <c r="R780" s="666"/>
      <c r="S780" s="667"/>
      <c r="T780" s="667"/>
      <c r="U780" s="667"/>
      <c r="V780" s="668"/>
      <c r="W780" s="33"/>
      <c r="X780" s="34"/>
      <c r="Y780" s="35"/>
      <c r="Z780" s="400" t="str">
        <f>IFERROR(VLOOKUP(Y780, 【参考】数式用!$A$2:$B$50, 2, FALSE), "")</f>
        <v/>
      </c>
    </row>
    <row r="781" spans="2:26" ht="34.5" customHeight="1" thickBot="1">
      <c r="B781" s="535">
        <f t="shared" si="11"/>
        <v>743</v>
      </c>
      <c r="C781" s="670"/>
      <c r="D781" s="671"/>
      <c r="E781" s="671"/>
      <c r="F781" s="671"/>
      <c r="G781" s="671"/>
      <c r="H781" s="671"/>
      <c r="I781" s="671"/>
      <c r="J781" s="671"/>
      <c r="K781" s="671"/>
      <c r="L781" s="672"/>
      <c r="M781" s="665"/>
      <c r="N781" s="665"/>
      <c r="O781" s="665"/>
      <c r="P781" s="665"/>
      <c r="Q781" s="665"/>
      <c r="R781" s="666"/>
      <c r="S781" s="667"/>
      <c r="T781" s="667"/>
      <c r="U781" s="667"/>
      <c r="V781" s="668"/>
      <c r="W781" s="33"/>
      <c r="X781" s="34"/>
      <c r="Y781" s="35"/>
      <c r="Z781" s="400" t="str">
        <f>IFERROR(VLOOKUP(Y781, 【参考】数式用!$A$2:$B$50, 2, FALSE), "")</f>
        <v/>
      </c>
    </row>
    <row r="782" spans="2:26" ht="34.5" customHeight="1" thickBot="1">
      <c r="B782" s="535">
        <f t="shared" si="11"/>
        <v>744</v>
      </c>
      <c r="C782" s="670"/>
      <c r="D782" s="671"/>
      <c r="E782" s="671"/>
      <c r="F782" s="671"/>
      <c r="G782" s="671"/>
      <c r="H782" s="671"/>
      <c r="I782" s="671"/>
      <c r="J782" s="671"/>
      <c r="K782" s="671"/>
      <c r="L782" s="672"/>
      <c r="M782" s="665"/>
      <c r="N782" s="665"/>
      <c r="O782" s="665"/>
      <c r="P782" s="665"/>
      <c r="Q782" s="665"/>
      <c r="R782" s="666"/>
      <c r="S782" s="667"/>
      <c r="T782" s="667"/>
      <c r="U782" s="667"/>
      <c r="V782" s="668"/>
      <c r="W782" s="33"/>
      <c r="X782" s="34"/>
      <c r="Y782" s="35"/>
      <c r="Z782" s="400" t="str">
        <f>IFERROR(VLOOKUP(Y782, 【参考】数式用!$A$2:$B$50, 2, FALSE), "")</f>
        <v/>
      </c>
    </row>
    <row r="783" spans="2:26" ht="34.5" customHeight="1" thickBot="1">
      <c r="B783" s="535">
        <f t="shared" si="11"/>
        <v>745</v>
      </c>
      <c r="C783" s="670"/>
      <c r="D783" s="671"/>
      <c r="E783" s="671"/>
      <c r="F783" s="671"/>
      <c r="G783" s="671"/>
      <c r="H783" s="671"/>
      <c r="I783" s="671"/>
      <c r="J783" s="671"/>
      <c r="K783" s="671"/>
      <c r="L783" s="672"/>
      <c r="M783" s="665"/>
      <c r="N783" s="665"/>
      <c r="O783" s="665"/>
      <c r="P783" s="665"/>
      <c r="Q783" s="665"/>
      <c r="R783" s="666"/>
      <c r="S783" s="667"/>
      <c r="T783" s="667"/>
      <c r="U783" s="667"/>
      <c r="V783" s="668"/>
      <c r="W783" s="33"/>
      <c r="X783" s="34"/>
      <c r="Y783" s="35"/>
      <c r="Z783" s="400" t="str">
        <f>IFERROR(VLOOKUP(Y783, 【参考】数式用!$A$2:$B$50, 2, FALSE), "")</f>
        <v/>
      </c>
    </row>
    <row r="784" spans="2:26" ht="34.5" customHeight="1" thickBot="1">
      <c r="B784" s="535">
        <f t="shared" si="11"/>
        <v>746</v>
      </c>
      <c r="C784" s="670"/>
      <c r="D784" s="671"/>
      <c r="E784" s="671"/>
      <c r="F784" s="671"/>
      <c r="G784" s="671"/>
      <c r="H784" s="671"/>
      <c r="I784" s="671"/>
      <c r="J784" s="671"/>
      <c r="K784" s="671"/>
      <c r="L784" s="672"/>
      <c r="M784" s="665"/>
      <c r="N784" s="665"/>
      <c r="O784" s="665"/>
      <c r="P784" s="665"/>
      <c r="Q784" s="665"/>
      <c r="R784" s="666"/>
      <c r="S784" s="667"/>
      <c r="T784" s="667"/>
      <c r="U784" s="667"/>
      <c r="V784" s="668"/>
      <c r="W784" s="33"/>
      <c r="X784" s="34"/>
      <c r="Y784" s="35"/>
      <c r="Z784" s="400" t="str">
        <f>IFERROR(VLOOKUP(Y784, 【参考】数式用!$A$2:$B$50, 2, FALSE), "")</f>
        <v/>
      </c>
    </row>
    <row r="785" spans="2:26" ht="34.5" customHeight="1" thickBot="1">
      <c r="B785" s="535">
        <f t="shared" si="11"/>
        <v>747</v>
      </c>
      <c r="C785" s="670"/>
      <c r="D785" s="671"/>
      <c r="E785" s="671"/>
      <c r="F785" s="671"/>
      <c r="G785" s="671"/>
      <c r="H785" s="671"/>
      <c r="I785" s="671"/>
      <c r="J785" s="671"/>
      <c r="K785" s="671"/>
      <c r="L785" s="672"/>
      <c r="M785" s="665"/>
      <c r="N785" s="665"/>
      <c r="O785" s="665"/>
      <c r="P785" s="665"/>
      <c r="Q785" s="665"/>
      <c r="R785" s="666"/>
      <c r="S785" s="667"/>
      <c r="T785" s="667"/>
      <c r="U785" s="667"/>
      <c r="V785" s="668"/>
      <c r="W785" s="33"/>
      <c r="X785" s="34"/>
      <c r="Y785" s="35"/>
      <c r="Z785" s="400" t="str">
        <f>IFERROR(VLOOKUP(Y785, 【参考】数式用!$A$2:$B$50, 2, FALSE), "")</f>
        <v/>
      </c>
    </row>
    <row r="786" spans="2:26" ht="34.5" customHeight="1" thickBot="1">
      <c r="B786" s="535">
        <f t="shared" si="11"/>
        <v>748</v>
      </c>
      <c r="C786" s="670"/>
      <c r="D786" s="671"/>
      <c r="E786" s="671"/>
      <c r="F786" s="671"/>
      <c r="G786" s="671"/>
      <c r="H786" s="671"/>
      <c r="I786" s="671"/>
      <c r="J786" s="671"/>
      <c r="K786" s="671"/>
      <c r="L786" s="672"/>
      <c r="M786" s="665"/>
      <c r="N786" s="665"/>
      <c r="O786" s="665"/>
      <c r="P786" s="665"/>
      <c r="Q786" s="665"/>
      <c r="R786" s="666"/>
      <c r="S786" s="667"/>
      <c r="T786" s="667"/>
      <c r="U786" s="667"/>
      <c r="V786" s="668"/>
      <c r="W786" s="33"/>
      <c r="X786" s="34"/>
      <c r="Y786" s="35"/>
      <c r="Z786" s="400" t="str">
        <f>IFERROR(VLOOKUP(Y786, 【参考】数式用!$A$2:$B$50, 2, FALSE), "")</f>
        <v/>
      </c>
    </row>
    <row r="787" spans="2:26" ht="34.5" customHeight="1" thickBot="1">
      <c r="B787" s="535">
        <f t="shared" si="11"/>
        <v>749</v>
      </c>
      <c r="C787" s="670"/>
      <c r="D787" s="671"/>
      <c r="E787" s="671"/>
      <c r="F787" s="671"/>
      <c r="G787" s="671"/>
      <c r="H787" s="671"/>
      <c r="I787" s="671"/>
      <c r="J787" s="671"/>
      <c r="K787" s="671"/>
      <c r="L787" s="672"/>
      <c r="M787" s="665"/>
      <c r="N787" s="665"/>
      <c r="O787" s="665"/>
      <c r="P787" s="665"/>
      <c r="Q787" s="665"/>
      <c r="R787" s="666"/>
      <c r="S787" s="667"/>
      <c r="T787" s="667"/>
      <c r="U787" s="667"/>
      <c r="V787" s="668"/>
      <c r="W787" s="33"/>
      <c r="X787" s="34"/>
      <c r="Y787" s="35"/>
      <c r="Z787" s="400" t="str">
        <f>IFERROR(VLOOKUP(Y787, 【参考】数式用!$A$2:$B$50, 2, FALSE), "")</f>
        <v/>
      </c>
    </row>
    <row r="788" spans="2:26" ht="34.5" customHeight="1" thickBot="1">
      <c r="B788" s="535">
        <f t="shared" si="11"/>
        <v>750</v>
      </c>
      <c r="C788" s="670"/>
      <c r="D788" s="671"/>
      <c r="E788" s="671"/>
      <c r="F788" s="671"/>
      <c r="G788" s="671"/>
      <c r="H788" s="671"/>
      <c r="I788" s="671"/>
      <c r="J788" s="671"/>
      <c r="K788" s="671"/>
      <c r="L788" s="672"/>
      <c r="M788" s="665"/>
      <c r="N788" s="665"/>
      <c r="O788" s="665"/>
      <c r="P788" s="665"/>
      <c r="Q788" s="665"/>
      <c r="R788" s="666"/>
      <c r="S788" s="667"/>
      <c r="T788" s="667"/>
      <c r="U788" s="667"/>
      <c r="V788" s="668"/>
      <c r="W788" s="33"/>
      <c r="X788" s="34"/>
      <c r="Y788" s="35"/>
      <c r="Z788" s="400" t="str">
        <f>IFERROR(VLOOKUP(Y788, 【参考】数式用!$A$2:$B$50, 2, FALSE), "")</f>
        <v/>
      </c>
    </row>
    <row r="789" spans="2:26" ht="34.5" customHeight="1" thickBot="1">
      <c r="B789" s="535">
        <f t="shared" si="11"/>
        <v>751</v>
      </c>
      <c r="C789" s="670"/>
      <c r="D789" s="671"/>
      <c r="E789" s="671"/>
      <c r="F789" s="671"/>
      <c r="G789" s="671"/>
      <c r="H789" s="671"/>
      <c r="I789" s="671"/>
      <c r="J789" s="671"/>
      <c r="K789" s="671"/>
      <c r="L789" s="672"/>
      <c r="M789" s="665"/>
      <c r="N789" s="665"/>
      <c r="O789" s="665"/>
      <c r="P789" s="665"/>
      <c r="Q789" s="665"/>
      <c r="R789" s="666"/>
      <c r="S789" s="667"/>
      <c r="T789" s="667"/>
      <c r="U789" s="667"/>
      <c r="V789" s="668"/>
      <c r="W789" s="33"/>
      <c r="X789" s="34"/>
      <c r="Y789" s="35"/>
      <c r="Z789" s="400" t="str">
        <f>IFERROR(VLOOKUP(Y789, 【参考】数式用!$A$2:$B$50, 2, FALSE), "")</f>
        <v/>
      </c>
    </row>
    <row r="790" spans="2:26" ht="34.5" customHeight="1" thickBot="1">
      <c r="B790" s="535">
        <f t="shared" si="11"/>
        <v>752</v>
      </c>
      <c r="C790" s="670"/>
      <c r="D790" s="671"/>
      <c r="E790" s="671"/>
      <c r="F790" s="671"/>
      <c r="G790" s="671"/>
      <c r="H790" s="671"/>
      <c r="I790" s="671"/>
      <c r="J790" s="671"/>
      <c r="K790" s="671"/>
      <c r="L790" s="672"/>
      <c r="M790" s="665"/>
      <c r="N790" s="665"/>
      <c r="O790" s="665"/>
      <c r="P790" s="665"/>
      <c r="Q790" s="665"/>
      <c r="R790" s="666"/>
      <c r="S790" s="667"/>
      <c r="T790" s="667"/>
      <c r="U790" s="667"/>
      <c r="V790" s="668"/>
      <c r="W790" s="33"/>
      <c r="X790" s="34"/>
      <c r="Y790" s="35"/>
      <c r="Z790" s="400" t="str">
        <f>IFERROR(VLOOKUP(Y790, 【参考】数式用!$A$2:$B$50, 2, FALSE), "")</f>
        <v/>
      </c>
    </row>
    <row r="791" spans="2:26" ht="34.5" customHeight="1" thickBot="1">
      <c r="B791" s="535">
        <f t="shared" si="11"/>
        <v>753</v>
      </c>
      <c r="C791" s="670"/>
      <c r="D791" s="671"/>
      <c r="E791" s="671"/>
      <c r="F791" s="671"/>
      <c r="G791" s="671"/>
      <c r="H791" s="671"/>
      <c r="I791" s="671"/>
      <c r="J791" s="671"/>
      <c r="K791" s="671"/>
      <c r="L791" s="672"/>
      <c r="M791" s="665"/>
      <c r="N791" s="665"/>
      <c r="O791" s="665"/>
      <c r="P791" s="665"/>
      <c r="Q791" s="665"/>
      <c r="R791" s="666"/>
      <c r="S791" s="667"/>
      <c r="T791" s="667"/>
      <c r="U791" s="667"/>
      <c r="V791" s="668"/>
      <c r="W791" s="33"/>
      <c r="X791" s="34"/>
      <c r="Y791" s="35"/>
      <c r="Z791" s="400" t="str">
        <f>IFERROR(VLOOKUP(Y791, 【参考】数式用!$A$2:$B$50, 2, FALSE), "")</f>
        <v/>
      </c>
    </row>
    <row r="792" spans="2:26" ht="34.5" customHeight="1" thickBot="1">
      <c r="B792" s="535">
        <f t="shared" si="11"/>
        <v>754</v>
      </c>
      <c r="C792" s="670"/>
      <c r="D792" s="671"/>
      <c r="E792" s="671"/>
      <c r="F792" s="671"/>
      <c r="G792" s="671"/>
      <c r="H792" s="671"/>
      <c r="I792" s="671"/>
      <c r="J792" s="671"/>
      <c r="K792" s="671"/>
      <c r="L792" s="672"/>
      <c r="M792" s="665"/>
      <c r="N792" s="665"/>
      <c r="O792" s="665"/>
      <c r="P792" s="665"/>
      <c r="Q792" s="665"/>
      <c r="R792" s="666"/>
      <c r="S792" s="667"/>
      <c r="T792" s="667"/>
      <c r="U792" s="667"/>
      <c r="V792" s="668"/>
      <c r="W792" s="33"/>
      <c r="X792" s="34"/>
      <c r="Y792" s="35"/>
      <c r="Z792" s="400" t="str">
        <f>IFERROR(VLOOKUP(Y792, 【参考】数式用!$A$2:$B$50, 2, FALSE), "")</f>
        <v/>
      </c>
    </row>
    <row r="793" spans="2:26" ht="34.5" customHeight="1" thickBot="1">
      <c r="B793" s="535">
        <f t="shared" si="11"/>
        <v>755</v>
      </c>
      <c r="C793" s="670"/>
      <c r="D793" s="671"/>
      <c r="E793" s="671"/>
      <c r="F793" s="671"/>
      <c r="G793" s="671"/>
      <c r="H793" s="671"/>
      <c r="I793" s="671"/>
      <c r="J793" s="671"/>
      <c r="K793" s="671"/>
      <c r="L793" s="672"/>
      <c r="M793" s="665"/>
      <c r="N793" s="665"/>
      <c r="O793" s="665"/>
      <c r="P793" s="665"/>
      <c r="Q793" s="665"/>
      <c r="R793" s="666"/>
      <c r="S793" s="667"/>
      <c r="T793" s="667"/>
      <c r="U793" s="667"/>
      <c r="V793" s="668"/>
      <c r="W793" s="33"/>
      <c r="X793" s="34"/>
      <c r="Y793" s="35"/>
      <c r="Z793" s="400" t="str">
        <f>IFERROR(VLOOKUP(Y793, 【参考】数式用!$A$2:$B$50, 2, FALSE), "")</f>
        <v/>
      </c>
    </row>
    <row r="794" spans="2:26" ht="34.5" customHeight="1" thickBot="1">
      <c r="B794" s="535">
        <f t="shared" si="11"/>
        <v>756</v>
      </c>
      <c r="C794" s="670"/>
      <c r="D794" s="671"/>
      <c r="E794" s="671"/>
      <c r="F794" s="671"/>
      <c r="G794" s="671"/>
      <c r="H794" s="671"/>
      <c r="I794" s="671"/>
      <c r="J794" s="671"/>
      <c r="K794" s="671"/>
      <c r="L794" s="672"/>
      <c r="M794" s="665"/>
      <c r="N794" s="665"/>
      <c r="O794" s="665"/>
      <c r="P794" s="665"/>
      <c r="Q794" s="665"/>
      <c r="R794" s="666"/>
      <c r="S794" s="667"/>
      <c r="T794" s="667"/>
      <c r="U794" s="667"/>
      <c r="V794" s="668"/>
      <c r="W794" s="33"/>
      <c r="X794" s="34"/>
      <c r="Y794" s="35"/>
      <c r="Z794" s="400" t="str">
        <f>IFERROR(VLOOKUP(Y794, 【参考】数式用!$A$2:$B$50, 2, FALSE), "")</f>
        <v/>
      </c>
    </row>
    <row r="795" spans="2:26" ht="34.5" customHeight="1" thickBot="1">
      <c r="B795" s="535">
        <f t="shared" si="11"/>
        <v>757</v>
      </c>
      <c r="C795" s="670"/>
      <c r="D795" s="671"/>
      <c r="E795" s="671"/>
      <c r="F795" s="671"/>
      <c r="G795" s="671"/>
      <c r="H795" s="671"/>
      <c r="I795" s="671"/>
      <c r="J795" s="671"/>
      <c r="K795" s="671"/>
      <c r="L795" s="672"/>
      <c r="M795" s="665"/>
      <c r="N795" s="665"/>
      <c r="O795" s="665"/>
      <c r="P795" s="665"/>
      <c r="Q795" s="665"/>
      <c r="R795" s="666"/>
      <c r="S795" s="667"/>
      <c r="T795" s="667"/>
      <c r="U795" s="667"/>
      <c r="V795" s="668"/>
      <c r="W795" s="33"/>
      <c r="X795" s="34"/>
      <c r="Y795" s="35"/>
      <c r="Z795" s="400" t="str">
        <f>IFERROR(VLOOKUP(Y795, 【参考】数式用!$A$2:$B$50, 2, FALSE), "")</f>
        <v/>
      </c>
    </row>
    <row r="796" spans="2:26" ht="34.5" customHeight="1" thickBot="1">
      <c r="B796" s="535">
        <f t="shared" si="11"/>
        <v>758</v>
      </c>
      <c r="C796" s="670"/>
      <c r="D796" s="671"/>
      <c r="E796" s="671"/>
      <c r="F796" s="671"/>
      <c r="G796" s="671"/>
      <c r="H796" s="671"/>
      <c r="I796" s="671"/>
      <c r="J796" s="671"/>
      <c r="K796" s="671"/>
      <c r="L796" s="672"/>
      <c r="M796" s="665"/>
      <c r="N796" s="665"/>
      <c r="O796" s="665"/>
      <c r="P796" s="665"/>
      <c r="Q796" s="665"/>
      <c r="R796" s="666"/>
      <c r="S796" s="667"/>
      <c r="T796" s="667"/>
      <c r="U796" s="667"/>
      <c r="V796" s="668"/>
      <c r="W796" s="33"/>
      <c r="X796" s="34"/>
      <c r="Y796" s="35"/>
      <c r="Z796" s="400" t="str">
        <f>IFERROR(VLOOKUP(Y796, 【参考】数式用!$A$2:$B$50, 2, FALSE), "")</f>
        <v/>
      </c>
    </row>
    <row r="797" spans="2:26" ht="34.5" customHeight="1" thickBot="1">
      <c r="B797" s="535">
        <f t="shared" si="11"/>
        <v>759</v>
      </c>
      <c r="C797" s="670"/>
      <c r="D797" s="671"/>
      <c r="E797" s="671"/>
      <c r="F797" s="671"/>
      <c r="G797" s="671"/>
      <c r="H797" s="671"/>
      <c r="I797" s="671"/>
      <c r="J797" s="671"/>
      <c r="K797" s="671"/>
      <c r="L797" s="672"/>
      <c r="M797" s="665"/>
      <c r="N797" s="665"/>
      <c r="O797" s="665"/>
      <c r="P797" s="665"/>
      <c r="Q797" s="665"/>
      <c r="R797" s="666"/>
      <c r="S797" s="667"/>
      <c r="T797" s="667"/>
      <c r="U797" s="667"/>
      <c r="V797" s="668"/>
      <c r="W797" s="33"/>
      <c r="X797" s="34"/>
      <c r="Y797" s="35"/>
      <c r="Z797" s="400" t="str">
        <f>IFERROR(VLOOKUP(Y797, 【参考】数式用!$A$2:$B$50, 2, FALSE), "")</f>
        <v/>
      </c>
    </row>
    <row r="798" spans="2:26" ht="34.5" customHeight="1" thickBot="1">
      <c r="B798" s="535">
        <f t="shared" si="11"/>
        <v>760</v>
      </c>
      <c r="C798" s="670"/>
      <c r="D798" s="671"/>
      <c r="E798" s="671"/>
      <c r="F798" s="671"/>
      <c r="G798" s="671"/>
      <c r="H798" s="671"/>
      <c r="I798" s="671"/>
      <c r="J798" s="671"/>
      <c r="K798" s="671"/>
      <c r="L798" s="672"/>
      <c r="M798" s="665"/>
      <c r="N798" s="665"/>
      <c r="O798" s="665"/>
      <c r="P798" s="665"/>
      <c r="Q798" s="665"/>
      <c r="R798" s="666"/>
      <c r="S798" s="667"/>
      <c r="T798" s="667"/>
      <c r="U798" s="667"/>
      <c r="V798" s="668"/>
      <c r="W798" s="33"/>
      <c r="X798" s="34"/>
      <c r="Y798" s="35"/>
      <c r="Z798" s="400" t="str">
        <f>IFERROR(VLOOKUP(Y798, 【参考】数式用!$A$2:$B$50, 2, FALSE), "")</f>
        <v/>
      </c>
    </row>
    <row r="799" spans="2:26" ht="34.5" customHeight="1" thickBot="1">
      <c r="B799" s="535">
        <f t="shared" si="11"/>
        <v>761</v>
      </c>
      <c r="C799" s="670"/>
      <c r="D799" s="671"/>
      <c r="E799" s="671"/>
      <c r="F799" s="671"/>
      <c r="G799" s="671"/>
      <c r="H799" s="671"/>
      <c r="I799" s="671"/>
      <c r="J799" s="671"/>
      <c r="K799" s="671"/>
      <c r="L799" s="672"/>
      <c r="M799" s="665"/>
      <c r="N799" s="665"/>
      <c r="O799" s="665"/>
      <c r="P799" s="665"/>
      <c r="Q799" s="665"/>
      <c r="R799" s="666"/>
      <c r="S799" s="667"/>
      <c r="T799" s="667"/>
      <c r="U799" s="667"/>
      <c r="V799" s="668"/>
      <c r="W799" s="33"/>
      <c r="X799" s="34"/>
      <c r="Y799" s="35"/>
      <c r="Z799" s="400" t="str">
        <f>IFERROR(VLOOKUP(Y799, 【参考】数式用!$A$2:$B$50, 2, FALSE), "")</f>
        <v/>
      </c>
    </row>
    <row r="800" spans="2:26" ht="34.5" customHeight="1" thickBot="1">
      <c r="B800" s="535">
        <f t="shared" si="11"/>
        <v>762</v>
      </c>
      <c r="C800" s="670"/>
      <c r="D800" s="671"/>
      <c r="E800" s="671"/>
      <c r="F800" s="671"/>
      <c r="G800" s="671"/>
      <c r="H800" s="671"/>
      <c r="I800" s="671"/>
      <c r="J800" s="671"/>
      <c r="K800" s="671"/>
      <c r="L800" s="672"/>
      <c r="M800" s="665"/>
      <c r="N800" s="665"/>
      <c r="O800" s="665"/>
      <c r="P800" s="665"/>
      <c r="Q800" s="665"/>
      <c r="R800" s="666"/>
      <c r="S800" s="667"/>
      <c r="T800" s="667"/>
      <c r="U800" s="667"/>
      <c r="V800" s="668"/>
      <c r="W800" s="33"/>
      <c r="X800" s="34"/>
      <c r="Y800" s="35"/>
      <c r="Z800" s="400" t="str">
        <f>IFERROR(VLOOKUP(Y800, 【参考】数式用!$A$2:$B$50, 2, FALSE), "")</f>
        <v/>
      </c>
    </row>
    <row r="801" spans="2:26" ht="34.5" customHeight="1" thickBot="1">
      <c r="B801" s="535">
        <f t="shared" si="11"/>
        <v>763</v>
      </c>
      <c r="C801" s="670"/>
      <c r="D801" s="671"/>
      <c r="E801" s="671"/>
      <c r="F801" s="671"/>
      <c r="G801" s="671"/>
      <c r="H801" s="671"/>
      <c r="I801" s="671"/>
      <c r="J801" s="671"/>
      <c r="K801" s="671"/>
      <c r="L801" s="672"/>
      <c r="M801" s="665"/>
      <c r="N801" s="665"/>
      <c r="O801" s="665"/>
      <c r="P801" s="665"/>
      <c r="Q801" s="665"/>
      <c r="R801" s="666"/>
      <c r="S801" s="667"/>
      <c r="T801" s="667"/>
      <c r="U801" s="667"/>
      <c r="V801" s="668"/>
      <c r="W801" s="33"/>
      <c r="X801" s="34"/>
      <c r="Y801" s="35"/>
      <c r="Z801" s="400" t="str">
        <f>IFERROR(VLOOKUP(Y801, 【参考】数式用!$A$2:$B$50, 2, FALSE), "")</f>
        <v/>
      </c>
    </row>
    <row r="802" spans="2:26" ht="34.5" customHeight="1" thickBot="1">
      <c r="B802" s="535">
        <f t="shared" si="11"/>
        <v>764</v>
      </c>
      <c r="C802" s="670"/>
      <c r="D802" s="671"/>
      <c r="E802" s="671"/>
      <c r="F802" s="671"/>
      <c r="G802" s="671"/>
      <c r="H802" s="671"/>
      <c r="I802" s="671"/>
      <c r="J802" s="671"/>
      <c r="K802" s="671"/>
      <c r="L802" s="672"/>
      <c r="M802" s="665"/>
      <c r="N802" s="665"/>
      <c r="O802" s="665"/>
      <c r="P802" s="665"/>
      <c r="Q802" s="665"/>
      <c r="R802" s="666"/>
      <c r="S802" s="667"/>
      <c r="T802" s="667"/>
      <c r="U802" s="667"/>
      <c r="V802" s="668"/>
      <c r="W802" s="33"/>
      <c r="X802" s="34"/>
      <c r="Y802" s="35"/>
      <c r="Z802" s="400" t="str">
        <f>IFERROR(VLOOKUP(Y802, 【参考】数式用!$A$2:$B$50, 2, FALSE), "")</f>
        <v/>
      </c>
    </row>
    <row r="803" spans="2:26" ht="34.5" customHeight="1" thickBot="1">
      <c r="B803" s="535">
        <f t="shared" si="11"/>
        <v>765</v>
      </c>
      <c r="C803" s="670"/>
      <c r="D803" s="671"/>
      <c r="E803" s="671"/>
      <c r="F803" s="671"/>
      <c r="G803" s="671"/>
      <c r="H803" s="671"/>
      <c r="I803" s="671"/>
      <c r="J803" s="671"/>
      <c r="K803" s="671"/>
      <c r="L803" s="672"/>
      <c r="M803" s="665"/>
      <c r="N803" s="665"/>
      <c r="O803" s="665"/>
      <c r="P803" s="665"/>
      <c r="Q803" s="665"/>
      <c r="R803" s="666"/>
      <c r="S803" s="667"/>
      <c r="T803" s="667"/>
      <c r="U803" s="667"/>
      <c r="V803" s="668"/>
      <c r="W803" s="33"/>
      <c r="X803" s="34"/>
      <c r="Y803" s="35"/>
      <c r="Z803" s="400" t="str">
        <f>IFERROR(VLOOKUP(Y803, 【参考】数式用!$A$2:$B$50, 2, FALSE), "")</f>
        <v/>
      </c>
    </row>
    <row r="804" spans="2:26" ht="34.5" customHeight="1" thickBot="1">
      <c r="B804" s="535">
        <f t="shared" si="11"/>
        <v>766</v>
      </c>
      <c r="C804" s="670"/>
      <c r="D804" s="671"/>
      <c r="E804" s="671"/>
      <c r="F804" s="671"/>
      <c r="G804" s="671"/>
      <c r="H804" s="671"/>
      <c r="I804" s="671"/>
      <c r="J804" s="671"/>
      <c r="K804" s="671"/>
      <c r="L804" s="672"/>
      <c r="M804" s="665"/>
      <c r="N804" s="665"/>
      <c r="O804" s="665"/>
      <c r="P804" s="665"/>
      <c r="Q804" s="665"/>
      <c r="R804" s="666"/>
      <c r="S804" s="667"/>
      <c r="T804" s="667"/>
      <c r="U804" s="667"/>
      <c r="V804" s="668"/>
      <c r="W804" s="33"/>
      <c r="X804" s="34"/>
      <c r="Y804" s="35"/>
      <c r="Z804" s="400" t="str">
        <f>IFERROR(VLOOKUP(Y804, 【参考】数式用!$A$2:$B$50, 2, FALSE), "")</f>
        <v/>
      </c>
    </row>
    <row r="805" spans="2:26" ht="34.5" customHeight="1" thickBot="1">
      <c r="B805" s="535">
        <f t="shared" si="11"/>
        <v>767</v>
      </c>
      <c r="C805" s="670"/>
      <c r="D805" s="671"/>
      <c r="E805" s="671"/>
      <c r="F805" s="671"/>
      <c r="G805" s="671"/>
      <c r="H805" s="671"/>
      <c r="I805" s="671"/>
      <c r="J805" s="671"/>
      <c r="K805" s="671"/>
      <c r="L805" s="672"/>
      <c r="M805" s="665"/>
      <c r="N805" s="665"/>
      <c r="O805" s="665"/>
      <c r="P805" s="665"/>
      <c r="Q805" s="665"/>
      <c r="R805" s="666"/>
      <c r="S805" s="667"/>
      <c r="T805" s="667"/>
      <c r="U805" s="667"/>
      <c r="V805" s="668"/>
      <c r="W805" s="33"/>
      <c r="X805" s="34"/>
      <c r="Y805" s="35"/>
      <c r="Z805" s="400" t="str">
        <f>IFERROR(VLOOKUP(Y805, 【参考】数式用!$A$2:$B$50, 2, FALSE), "")</f>
        <v/>
      </c>
    </row>
    <row r="806" spans="2:26" ht="34.5" customHeight="1" thickBot="1">
      <c r="B806" s="535">
        <f t="shared" si="11"/>
        <v>768</v>
      </c>
      <c r="C806" s="670"/>
      <c r="D806" s="671"/>
      <c r="E806" s="671"/>
      <c r="F806" s="671"/>
      <c r="G806" s="671"/>
      <c r="H806" s="671"/>
      <c r="I806" s="671"/>
      <c r="J806" s="671"/>
      <c r="K806" s="671"/>
      <c r="L806" s="672"/>
      <c r="M806" s="665"/>
      <c r="N806" s="665"/>
      <c r="O806" s="665"/>
      <c r="P806" s="665"/>
      <c r="Q806" s="665"/>
      <c r="R806" s="666"/>
      <c r="S806" s="667"/>
      <c r="T806" s="667"/>
      <c r="U806" s="667"/>
      <c r="V806" s="668"/>
      <c r="W806" s="33"/>
      <c r="X806" s="34"/>
      <c r="Y806" s="35"/>
      <c r="Z806" s="400" t="str">
        <f>IFERROR(VLOOKUP(Y806, 【参考】数式用!$A$2:$B$50, 2, FALSE), "")</f>
        <v/>
      </c>
    </row>
    <row r="807" spans="2:26" ht="34.5" customHeight="1" thickBot="1">
      <c r="B807" s="535">
        <f t="shared" si="11"/>
        <v>769</v>
      </c>
      <c r="C807" s="670"/>
      <c r="D807" s="671"/>
      <c r="E807" s="671"/>
      <c r="F807" s="671"/>
      <c r="G807" s="671"/>
      <c r="H807" s="671"/>
      <c r="I807" s="671"/>
      <c r="J807" s="671"/>
      <c r="K807" s="671"/>
      <c r="L807" s="672"/>
      <c r="M807" s="665"/>
      <c r="N807" s="665"/>
      <c r="O807" s="665"/>
      <c r="P807" s="665"/>
      <c r="Q807" s="665"/>
      <c r="R807" s="666"/>
      <c r="S807" s="667"/>
      <c r="T807" s="667"/>
      <c r="U807" s="667"/>
      <c r="V807" s="668"/>
      <c r="W807" s="33"/>
      <c r="X807" s="34"/>
      <c r="Y807" s="35"/>
      <c r="Z807" s="400" t="str">
        <f>IFERROR(VLOOKUP(Y807, 【参考】数式用!$A$2:$B$50, 2, FALSE), "")</f>
        <v/>
      </c>
    </row>
    <row r="808" spans="2:26" ht="34.5" customHeight="1" thickBot="1">
      <c r="B808" s="535">
        <f t="shared" si="11"/>
        <v>770</v>
      </c>
      <c r="C808" s="670"/>
      <c r="D808" s="671"/>
      <c r="E808" s="671"/>
      <c r="F808" s="671"/>
      <c r="G808" s="671"/>
      <c r="H808" s="671"/>
      <c r="I808" s="671"/>
      <c r="J808" s="671"/>
      <c r="K808" s="671"/>
      <c r="L808" s="672"/>
      <c r="M808" s="665"/>
      <c r="N808" s="665"/>
      <c r="O808" s="665"/>
      <c r="P808" s="665"/>
      <c r="Q808" s="665"/>
      <c r="R808" s="666"/>
      <c r="S808" s="667"/>
      <c r="T808" s="667"/>
      <c r="U808" s="667"/>
      <c r="V808" s="668"/>
      <c r="W808" s="33"/>
      <c r="X808" s="34"/>
      <c r="Y808" s="35"/>
      <c r="Z808" s="400" t="str">
        <f>IFERROR(VLOOKUP(Y808, 【参考】数式用!$A$2:$B$50, 2, FALSE), "")</f>
        <v/>
      </c>
    </row>
    <row r="809" spans="2:26" ht="34.5" customHeight="1" thickBot="1">
      <c r="B809" s="535">
        <f t="shared" ref="B809:B872" si="12">B808+1</f>
        <v>771</v>
      </c>
      <c r="C809" s="670"/>
      <c r="D809" s="671"/>
      <c r="E809" s="671"/>
      <c r="F809" s="671"/>
      <c r="G809" s="671"/>
      <c r="H809" s="671"/>
      <c r="I809" s="671"/>
      <c r="J809" s="671"/>
      <c r="K809" s="671"/>
      <c r="L809" s="672"/>
      <c r="M809" s="665"/>
      <c r="N809" s="665"/>
      <c r="O809" s="665"/>
      <c r="P809" s="665"/>
      <c r="Q809" s="665"/>
      <c r="R809" s="666"/>
      <c r="S809" s="667"/>
      <c r="T809" s="667"/>
      <c r="U809" s="667"/>
      <c r="V809" s="668"/>
      <c r="W809" s="33"/>
      <c r="X809" s="34"/>
      <c r="Y809" s="35"/>
      <c r="Z809" s="400" t="str">
        <f>IFERROR(VLOOKUP(Y809, 【参考】数式用!$A$2:$B$50, 2, FALSE), "")</f>
        <v/>
      </c>
    </row>
    <row r="810" spans="2:26" ht="34.5" customHeight="1" thickBot="1">
      <c r="B810" s="535">
        <f t="shared" si="12"/>
        <v>772</v>
      </c>
      <c r="C810" s="670"/>
      <c r="D810" s="671"/>
      <c r="E810" s="671"/>
      <c r="F810" s="671"/>
      <c r="G810" s="671"/>
      <c r="H810" s="671"/>
      <c r="I810" s="671"/>
      <c r="J810" s="671"/>
      <c r="K810" s="671"/>
      <c r="L810" s="672"/>
      <c r="M810" s="665"/>
      <c r="N810" s="665"/>
      <c r="O810" s="665"/>
      <c r="P810" s="665"/>
      <c r="Q810" s="665"/>
      <c r="R810" s="666"/>
      <c r="S810" s="667"/>
      <c r="T810" s="667"/>
      <c r="U810" s="667"/>
      <c r="V810" s="668"/>
      <c r="W810" s="33"/>
      <c r="X810" s="34"/>
      <c r="Y810" s="35"/>
      <c r="Z810" s="400" t="str">
        <f>IFERROR(VLOOKUP(Y810, 【参考】数式用!$A$2:$B$50, 2, FALSE), "")</f>
        <v/>
      </c>
    </row>
    <row r="811" spans="2:26" ht="34.5" customHeight="1" thickBot="1">
      <c r="B811" s="535">
        <f t="shared" si="12"/>
        <v>773</v>
      </c>
      <c r="C811" s="670"/>
      <c r="D811" s="671"/>
      <c r="E811" s="671"/>
      <c r="F811" s="671"/>
      <c r="G811" s="671"/>
      <c r="H811" s="671"/>
      <c r="I811" s="671"/>
      <c r="J811" s="671"/>
      <c r="K811" s="671"/>
      <c r="L811" s="672"/>
      <c r="M811" s="665"/>
      <c r="N811" s="665"/>
      <c r="O811" s="665"/>
      <c r="P811" s="665"/>
      <c r="Q811" s="665"/>
      <c r="R811" s="666"/>
      <c r="S811" s="667"/>
      <c r="T811" s="667"/>
      <c r="U811" s="667"/>
      <c r="V811" s="668"/>
      <c r="W811" s="33"/>
      <c r="X811" s="34"/>
      <c r="Y811" s="35"/>
      <c r="Z811" s="400" t="str">
        <f>IFERROR(VLOOKUP(Y811, 【参考】数式用!$A$2:$B$50, 2, FALSE), "")</f>
        <v/>
      </c>
    </row>
    <row r="812" spans="2:26" ht="34.5" customHeight="1" thickBot="1">
      <c r="B812" s="535">
        <f t="shared" si="12"/>
        <v>774</v>
      </c>
      <c r="C812" s="670"/>
      <c r="D812" s="671"/>
      <c r="E812" s="671"/>
      <c r="F812" s="671"/>
      <c r="G812" s="671"/>
      <c r="H812" s="671"/>
      <c r="I812" s="671"/>
      <c r="J812" s="671"/>
      <c r="K812" s="671"/>
      <c r="L812" s="672"/>
      <c r="M812" s="665"/>
      <c r="N812" s="665"/>
      <c r="O812" s="665"/>
      <c r="P812" s="665"/>
      <c r="Q812" s="665"/>
      <c r="R812" s="666"/>
      <c r="S812" s="667"/>
      <c r="T812" s="667"/>
      <c r="U812" s="667"/>
      <c r="V812" s="668"/>
      <c r="W812" s="33"/>
      <c r="X812" s="34"/>
      <c r="Y812" s="35"/>
      <c r="Z812" s="400" t="str">
        <f>IFERROR(VLOOKUP(Y812, 【参考】数式用!$A$2:$B$50, 2, FALSE), "")</f>
        <v/>
      </c>
    </row>
    <row r="813" spans="2:26" ht="34.5" customHeight="1" thickBot="1">
      <c r="B813" s="535">
        <f t="shared" si="12"/>
        <v>775</v>
      </c>
      <c r="C813" s="670"/>
      <c r="D813" s="671"/>
      <c r="E813" s="671"/>
      <c r="F813" s="671"/>
      <c r="G813" s="671"/>
      <c r="H813" s="671"/>
      <c r="I813" s="671"/>
      <c r="J813" s="671"/>
      <c r="K813" s="671"/>
      <c r="L813" s="672"/>
      <c r="M813" s="665"/>
      <c r="N813" s="665"/>
      <c r="O813" s="665"/>
      <c r="P813" s="665"/>
      <c r="Q813" s="665"/>
      <c r="R813" s="666"/>
      <c r="S813" s="667"/>
      <c r="T813" s="667"/>
      <c r="U813" s="667"/>
      <c r="V813" s="668"/>
      <c r="W813" s="33"/>
      <c r="X813" s="34"/>
      <c r="Y813" s="35"/>
      <c r="Z813" s="400" t="str">
        <f>IFERROR(VLOOKUP(Y813, 【参考】数式用!$A$2:$B$50, 2, FALSE), "")</f>
        <v/>
      </c>
    </row>
    <row r="814" spans="2:26" ht="34.5" customHeight="1" thickBot="1">
      <c r="B814" s="535">
        <f t="shared" si="12"/>
        <v>776</v>
      </c>
      <c r="C814" s="670"/>
      <c r="D814" s="671"/>
      <c r="E814" s="671"/>
      <c r="F814" s="671"/>
      <c r="G814" s="671"/>
      <c r="H814" s="671"/>
      <c r="I814" s="671"/>
      <c r="J814" s="671"/>
      <c r="K814" s="671"/>
      <c r="L814" s="672"/>
      <c r="M814" s="665"/>
      <c r="N814" s="665"/>
      <c r="O814" s="665"/>
      <c r="P814" s="665"/>
      <c r="Q814" s="665"/>
      <c r="R814" s="666"/>
      <c r="S814" s="667"/>
      <c r="T814" s="667"/>
      <c r="U814" s="667"/>
      <c r="V814" s="668"/>
      <c r="W814" s="33"/>
      <c r="X814" s="34"/>
      <c r="Y814" s="35"/>
      <c r="Z814" s="400" t="str">
        <f>IFERROR(VLOOKUP(Y814, 【参考】数式用!$A$2:$B$50, 2, FALSE), "")</f>
        <v/>
      </c>
    </row>
    <row r="815" spans="2:26" ht="34.5" customHeight="1" thickBot="1">
      <c r="B815" s="535">
        <f t="shared" si="12"/>
        <v>777</v>
      </c>
      <c r="C815" s="670"/>
      <c r="D815" s="671"/>
      <c r="E815" s="671"/>
      <c r="F815" s="671"/>
      <c r="G815" s="671"/>
      <c r="H815" s="671"/>
      <c r="I815" s="671"/>
      <c r="J815" s="671"/>
      <c r="K815" s="671"/>
      <c r="L815" s="672"/>
      <c r="M815" s="665"/>
      <c r="N815" s="665"/>
      <c r="O815" s="665"/>
      <c r="P815" s="665"/>
      <c r="Q815" s="665"/>
      <c r="R815" s="666"/>
      <c r="S815" s="667"/>
      <c r="T815" s="667"/>
      <c r="U815" s="667"/>
      <c r="V815" s="668"/>
      <c r="W815" s="33"/>
      <c r="X815" s="34"/>
      <c r="Y815" s="35"/>
      <c r="Z815" s="400" t="str">
        <f>IFERROR(VLOOKUP(Y815, 【参考】数式用!$A$2:$B$50, 2, FALSE), "")</f>
        <v/>
      </c>
    </row>
    <row r="816" spans="2:26" ht="34.5" customHeight="1" thickBot="1">
      <c r="B816" s="535">
        <f t="shared" si="12"/>
        <v>778</v>
      </c>
      <c r="C816" s="670"/>
      <c r="D816" s="671"/>
      <c r="E816" s="671"/>
      <c r="F816" s="671"/>
      <c r="G816" s="671"/>
      <c r="H816" s="671"/>
      <c r="I816" s="671"/>
      <c r="J816" s="671"/>
      <c r="K816" s="671"/>
      <c r="L816" s="672"/>
      <c r="M816" s="665"/>
      <c r="N816" s="665"/>
      <c r="O816" s="665"/>
      <c r="P816" s="665"/>
      <c r="Q816" s="665"/>
      <c r="R816" s="666"/>
      <c r="S816" s="667"/>
      <c r="T816" s="667"/>
      <c r="U816" s="667"/>
      <c r="V816" s="668"/>
      <c r="W816" s="33"/>
      <c r="X816" s="34"/>
      <c r="Y816" s="35"/>
      <c r="Z816" s="400" t="str">
        <f>IFERROR(VLOOKUP(Y816, 【参考】数式用!$A$2:$B$50, 2, FALSE), "")</f>
        <v/>
      </c>
    </row>
    <row r="817" spans="2:26" ht="34.5" customHeight="1" thickBot="1">
      <c r="B817" s="535">
        <f t="shared" si="12"/>
        <v>779</v>
      </c>
      <c r="C817" s="670"/>
      <c r="D817" s="671"/>
      <c r="E817" s="671"/>
      <c r="F817" s="671"/>
      <c r="G817" s="671"/>
      <c r="H817" s="671"/>
      <c r="I817" s="671"/>
      <c r="J817" s="671"/>
      <c r="K817" s="671"/>
      <c r="L817" s="672"/>
      <c r="M817" s="665"/>
      <c r="N817" s="665"/>
      <c r="O817" s="665"/>
      <c r="P817" s="665"/>
      <c r="Q817" s="665"/>
      <c r="R817" s="666"/>
      <c r="S817" s="667"/>
      <c r="T817" s="667"/>
      <c r="U817" s="667"/>
      <c r="V817" s="668"/>
      <c r="W817" s="33"/>
      <c r="X817" s="34"/>
      <c r="Y817" s="35"/>
      <c r="Z817" s="400" t="str">
        <f>IFERROR(VLOOKUP(Y817, 【参考】数式用!$A$2:$B$50, 2, FALSE), "")</f>
        <v/>
      </c>
    </row>
    <row r="818" spans="2:26" ht="34.5" customHeight="1" thickBot="1">
      <c r="B818" s="535">
        <f t="shared" si="12"/>
        <v>780</v>
      </c>
      <c r="C818" s="670"/>
      <c r="D818" s="671"/>
      <c r="E818" s="671"/>
      <c r="F818" s="671"/>
      <c r="G818" s="671"/>
      <c r="H818" s="671"/>
      <c r="I818" s="671"/>
      <c r="J818" s="671"/>
      <c r="K818" s="671"/>
      <c r="L818" s="672"/>
      <c r="M818" s="665"/>
      <c r="N818" s="665"/>
      <c r="O818" s="665"/>
      <c r="P818" s="665"/>
      <c r="Q818" s="665"/>
      <c r="R818" s="666"/>
      <c r="S818" s="667"/>
      <c r="T818" s="667"/>
      <c r="U818" s="667"/>
      <c r="V818" s="668"/>
      <c r="W818" s="33"/>
      <c r="X818" s="34"/>
      <c r="Y818" s="35"/>
      <c r="Z818" s="400" t="str">
        <f>IFERROR(VLOOKUP(Y818, 【参考】数式用!$A$2:$B$50, 2, FALSE), "")</f>
        <v/>
      </c>
    </row>
    <row r="819" spans="2:26" ht="34.5" customHeight="1" thickBot="1">
      <c r="B819" s="535">
        <f t="shared" si="12"/>
        <v>781</v>
      </c>
      <c r="C819" s="670"/>
      <c r="D819" s="671"/>
      <c r="E819" s="671"/>
      <c r="F819" s="671"/>
      <c r="G819" s="671"/>
      <c r="H819" s="671"/>
      <c r="I819" s="671"/>
      <c r="J819" s="671"/>
      <c r="K819" s="671"/>
      <c r="L819" s="672"/>
      <c r="M819" s="665"/>
      <c r="N819" s="665"/>
      <c r="O819" s="665"/>
      <c r="P819" s="665"/>
      <c r="Q819" s="665"/>
      <c r="R819" s="666"/>
      <c r="S819" s="667"/>
      <c r="T819" s="667"/>
      <c r="U819" s="667"/>
      <c r="V819" s="668"/>
      <c r="W819" s="33"/>
      <c r="X819" s="34"/>
      <c r="Y819" s="35"/>
      <c r="Z819" s="400" t="str">
        <f>IFERROR(VLOOKUP(Y819, 【参考】数式用!$A$2:$B$50, 2, FALSE), "")</f>
        <v/>
      </c>
    </row>
    <row r="820" spans="2:26" ht="34.5" customHeight="1" thickBot="1">
      <c r="B820" s="535">
        <f t="shared" si="12"/>
        <v>782</v>
      </c>
      <c r="C820" s="670"/>
      <c r="D820" s="671"/>
      <c r="E820" s="671"/>
      <c r="F820" s="671"/>
      <c r="G820" s="671"/>
      <c r="H820" s="671"/>
      <c r="I820" s="671"/>
      <c r="J820" s="671"/>
      <c r="K820" s="671"/>
      <c r="L820" s="672"/>
      <c r="M820" s="665"/>
      <c r="N820" s="665"/>
      <c r="O820" s="665"/>
      <c r="P820" s="665"/>
      <c r="Q820" s="665"/>
      <c r="R820" s="666"/>
      <c r="S820" s="667"/>
      <c r="T820" s="667"/>
      <c r="U820" s="667"/>
      <c r="V820" s="668"/>
      <c r="W820" s="33"/>
      <c r="X820" s="34"/>
      <c r="Y820" s="35"/>
      <c r="Z820" s="400" t="str">
        <f>IFERROR(VLOOKUP(Y820, 【参考】数式用!$A$2:$B$50, 2, FALSE), "")</f>
        <v/>
      </c>
    </row>
    <row r="821" spans="2:26" ht="34.5" customHeight="1" thickBot="1">
      <c r="B821" s="535">
        <f t="shared" si="12"/>
        <v>783</v>
      </c>
      <c r="C821" s="670"/>
      <c r="D821" s="671"/>
      <c r="E821" s="671"/>
      <c r="F821" s="671"/>
      <c r="G821" s="671"/>
      <c r="H821" s="671"/>
      <c r="I821" s="671"/>
      <c r="J821" s="671"/>
      <c r="K821" s="671"/>
      <c r="L821" s="672"/>
      <c r="M821" s="665"/>
      <c r="N821" s="665"/>
      <c r="O821" s="665"/>
      <c r="P821" s="665"/>
      <c r="Q821" s="665"/>
      <c r="R821" s="666"/>
      <c r="S821" s="667"/>
      <c r="T821" s="667"/>
      <c r="U821" s="667"/>
      <c r="V821" s="668"/>
      <c r="W821" s="33"/>
      <c r="X821" s="34"/>
      <c r="Y821" s="35"/>
      <c r="Z821" s="400" t="str">
        <f>IFERROR(VLOOKUP(Y821, 【参考】数式用!$A$2:$B$50, 2, FALSE), "")</f>
        <v/>
      </c>
    </row>
    <row r="822" spans="2:26" ht="34.5" customHeight="1" thickBot="1">
      <c r="B822" s="535">
        <f t="shared" si="12"/>
        <v>784</v>
      </c>
      <c r="C822" s="670"/>
      <c r="D822" s="671"/>
      <c r="E822" s="671"/>
      <c r="F822" s="671"/>
      <c r="G822" s="671"/>
      <c r="H822" s="671"/>
      <c r="I822" s="671"/>
      <c r="J822" s="671"/>
      <c r="K822" s="671"/>
      <c r="L822" s="672"/>
      <c r="M822" s="665"/>
      <c r="N822" s="665"/>
      <c r="O822" s="665"/>
      <c r="P822" s="665"/>
      <c r="Q822" s="665"/>
      <c r="R822" s="666"/>
      <c r="S822" s="667"/>
      <c r="T822" s="667"/>
      <c r="U822" s="667"/>
      <c r="V822" s="668"/>
      <c r="W822" s="33"/>
      <c r="X822" s="34"/>
      <c r="Y822" s="35"/>
      <c r="Z822" s="400" t="str">
        <f>IFERROR(VLOOKUP(Y822, 【参考】数式用!$A$2:$B$50, 2, FALSE), "")</f>
        <v/>
      </c>
    </row>
    <row r="823" spans="2:26" ht="34.5" customHeight="1" thickBot="1">
      <c r="B823" s="535">
        <f t="shared" si="12"/>
        <v>785</v>
      </c>
      <c r="C823" s="670"/>
      <c r="D823" s="671"/>
      <c r="E823" s="671"/>
      <c r="F823" s="671"/>
      <c r="G823" s="671"/>
      <c r="H823" s="671"/>
      <c r="I823" s="671"/>
      <c r="J823" s="671"/>
      <c r="K823" s="671"/>
      <c r="L823" s="672"/>
      <c r="M823" s="665"/>
      <c r="N823" s="665"/>
      <c r="O823" s="665"/>
      <c r="P823" s="665"/>
      <c r="Q823" s="665"/>
      <c r="R823" s="666"/>
      <c r="S823" s="667"/>
      <c r="T823" s="667"/>
      <c r="U823" s="667"/>
      <c r="V823" s="668"/>
      <c r="W823" s="33"/>
      <c r="X823" s="34"/>
      <c r="Y823" s="35"/>
      <c r="Z823" s="400" t="str">
        <f>IFERROR(VLOOKUP(Y823, 【参考】数式用!$A$2:$B$50, 2, FALSE), "")</f>
        <v/>
      </c>
    </row>
    <row r="824" spans="2:26" ht="34.5" customHeight="1" thickBot="1">
      <c r="B824" s="535">
        <f t="shared" si="12"/>
        <v>786</v>
      </c>
      <c r="C824" s="670"/>
      <c r="D824" s="671"/>
      <c r="E824" s="671"/>
      <c r="F824" s="671"/>
      <c r="G824" s="671"/>
      <c r="H824" s="671"/>
      <c r="I824" s="671"/>
      <c r="J824" s="671"/>
      <c r="K824" s="671"/>
      <c r="L824" s="672"/>
      <c r="M824" s="665"/>
      <c r="N824" s="665"/>
      <c r="O824" s="665"/>
      <c r="P824" s="665"/>
      <c r="Q824" s="665"/>
      <c r="R824" s="666"/>
      <c r="S824" s="667"/>
      <c r="T824" s="667"/>
      <c r="U824" s="667"/>
      <c r="V824" s="668"/>
      <c r="W824" s="33"/>
      <c r="X824" s="34"/>
      <c r="Y824" s="35"/>
      <c r="Z824" s="400" t="str">
        <f>IFERROR(VLOOKUP(Y824, 【参考】数式用!$A$2:$B$50, 2, FALSE), "")</f>
        <v/>
      </c>
    </row>
    <row r="825" spans="2:26" ht="34.5" customHeight="1" thickBot="1">
      <c r="B825" s="535">
        <f t="shared" si="12"/>
        <v>787</v>
      </c>
      <c r="C825" s="670"/>
      <c r="D825" s="671"/>
      <c r="E825" s="671"/>
      <c r="F825" s="671"/>
      <c r="G825" s="671"/>
      <c r="H825" s="671"/>
      <c r="I825" s="671"/>
      <c r="J825" s="671"/>
      <c r="K825" s="671"/>
      <c r="L825" s="672"/>
      <c r="M825" s="665"/>
      <c r="N825" s="665"/>
      <c r="O825" s="665"/>
      <c r="P825" s="665"/>
      <c r="Q825" s="665"/>
      <c r="R825" s="666"/>
      <c r="S825" s="667"/>
      <c r="T825" s="667"/>
      <c r="U825" s="667"/>
      <c r="V825" s="668"/>
      <c r="W825" s="33"/>
      <c r="X825" s="34"/>
      <c r="Y825" s="35"/>
      <c r="Z825" s="400" t="str">
        <f>IFERROR(VLOOKUP(Y825, 【参考】数式用!$A$2:$B$50, 2, FALSE), "")</f>
        <v/>
      </c>
    </row>
    <row r="826" spans="2:26" ht="34.5" customHeight="1" thickBot="1">
      <c r="B826" s="535">
        <f t="shared" si="12"/>
        <v>788</v>
      </c>
      <c r="C826" s="670"/>
      <c r="D826" s="671"/>
      <c r="E826" s="671"/>
      <c r="F826" s="671"/>
      <c r="G826" s="671"/>
      <c r="H826" s="671"/>
      <c r="I826" s="671"/>
      <c r="J826" s="671"/>
      <c r="K826" s="671"/>
      <c r="L826" s="672"/>
      <c r="M826" s="665"/>
      <c r="N826" s="665"/>
      <c r="O826" s="665"/>
      <c r="P826" s="665"/>
      <c r="Q826" s="665"/>
      <c r="R826" s="666"/>
      <c r="S826" s="667"/>
      <c r="T826" s="667"/>
      <c r="U826" s="667"/>
      <c r="V826" s="668"/>
      <c r="W826" s="33"/>
      <c r="X826" s="34"/>
      <c r="Y826" s="35"/>
      <c r="Z826" s="400" t="str">
        <f>IFERROR(VLOOKUP(Y826, 【参考】数式用!$A$2:$B$50, 2, FALSE), "")</f>
        <v/>
      </c>
    </row>
    <row r="827" spans="2:26" ht="34.5" customHeight="1" thickBot="1">
      <c r="B827" s="535">
        <f t="shared" si="12"/>
        <v>789</v>
      </c>
      <c r="C827" s="670"/>
      <c r="D827" s="671"/>
      <c r="E827" s="671"/>
      <c r="F827" s="671"/>
      <c r="G827" s="671"/>
      <c r="H827" s="671"/>
      <c r="I827" s="671"/>
      <c r="J827" s="671"/>
      <c r="K827" s="671"/>
      <c r="L827" s="672"/>
      <c r="M827" s="665"/>
      <c r="N827" s="665"/>
      <c r="O827" s="665"/>
      <c r="P827" s="665"/>
      <c r="Q827" s="665"/>
      <c r="R827" s="666"/>
      <c r="S827" s="667"/>
      <c r="T827" s="667"/>
      <c r="U827" s="667"/>
      <c r="V827" s="668"/>
      <c r="W827" s="33"/>
      <c r="X827" s="34"/>
      <c r="Y827" s="35"/>
      <c r="Z827" s="400" t="str">
        <f>IFERROR(VLOOKUP(Y827, 【参考】数式用!$A$2:$B$50, 2, FALSE), "")</f>
        <v/>
      </c>
    </row>
    <row r="828" spans="2:26" ht="34.5" customHeight="1" thickBot="1">
      <c r="B828" s="535">
        <f t="shared" si="12"/>
        <v>790</v>
      </c>
      <c r="C828" s="670"/>
      <c r="D828" s="671"/>
      <c r="E828" s="671"/>
      <c r="F828" s="671"/>
      <c r="G828" s="671"/>
      <c r="H828" s="671"/>
      <c r="I828" s="671"/>
      <c r="J828" s="671"/>
      <c r="K828" s="671"/>
      <c r="L828" s="672"/>
      <c r="M828" s="665"/>
      <c r="N828" s="665"/>
      <c r="O828" s="665"/>
      <c r="P828" s="665"/>
      <c r="Q828" s="665"/>
      <c r="R828" s="666"/>
      <c r="S828" s="667"/>
      <c r="T828" s="667"/>
      <c r="U828" s="667"/>
      <c r="V828" s="668"/>
      <c r="W828" s="33"/>
      <c r="X828" s="34"/>
      <c r="Y828" s="35"/>
      <c r="Z828" s="400" t="str">
        <f>IFERROR(VLOOKUP(Y828, 【参考】数式用!$A$2:$B$50, 2, FALSE), "")</f>
        <v/>
      </c>
    </row>
    <row r="829" spans="2:26" ht="34.5" customHeight="1" thickBot="1">
      <c r="B829" s="535">
        <f t="shared" si="12"/>
        <v>791</v>
      </c>
      <c r="C829" s="670"/>
      <c r="D829" s="671"/>
      <c r="E829" s="671"/>
      <c r="F829" s="671"/>
      <c r="G829" s="671"/>
      <c r="H829" s="671"/>
      <c r="I829" s="671"/>
      <c r="J829" s="671"/>
      <c r="K829" s="671"/>
      <c r="L829" s="672"/>
      <c r="M829" s="665"/>
      <c r="N829" s="665"/>
      <c r="O829" s="665"/>
      <c r="P829" s="665"/>
      <c r="Q829" s="665"/>
      <c r="R829" s="666"/>
      <c r="S829" s="667"/>
      <c r="T829" s="667"/>
      <c r="U829" s="667"/>
      <c r="V829" s="668"/>
      <c r="W829" s="33"/>
      <c r="X829" s="34"/>
      <c r="Y829" s="35"/>
      <c r="Z829" s="400" t="str">
        <f>IFERROR(VLOOKUP(Y829, 【参考】数式用!$A$2:$B$50, 2, FALSE), "")</f>
        <v/>
      </c>
    </row>
    <row r="830" spans="2:26" ht="34.5" customHeight="1" thickBot="1">
      <c r="B830" s="535">
        <f t="shared" si="12"/>
        <v>792</v>
      </c>
      <c r="C830" s="670"/>
      <c r="D830" s="671"/>
      <c r="E830" s="671"/>
      <c r="F830" s="671"/>
      <c r="G830" s="671"/>
      <c r="H830" s="671"/>
      <c r="I830" s="671"/>
      <c r="J830" s="671"/>
      <c r="K830" s="671"/>
      <c r="L830" s="672"/>
      <c r="M830" s="665"/>
      <c r="N830" s="665"/>
      <c r="O830" s="665"/>
      <c r="P830" s="665"/>
      <c r="Q830" s="665"/>
      <c r="R830" s="666"/>
      <c r="S830" s="667"/>
      <c r="T830" s="667"/>
      <c r="U830" s="667"/>
      <c r="V830" s="668"/>
      <c r="W830" s="33"/>
      <c r="X830" s="34"/>
      <c r="Y830" s="35"/>
      <c r="Z830" s="400" t="str">
        <f>IFERROR(VLOOKUP(Y830, 【参考】数式用!$A$2:$B$50, 2, FALSE), "")</f>
        <v/>
      </c>
    </row>
    <row r="831" spans="2:26" ht="34.5" customHeight="1" thickBot="1">
      <c r="B831" s="535">
        <f t="shared" si="12"/>
        <v>793</v>
      </c>
      <c r="C831" s="670"/>
      <c r="D831" s="671"/>
      <c r="E831" s="671"/>
      <c r="F831" s="671"/>
      <c r="G831" s="671"/>
      <c r="H831" s="671"/>
      <c r="I831" s="671"/>
      <c r="J831" s="671"/>
      <c r="K831" s="671"/>
      <c r="L831" s="672"/>
      <c r="M831" s="665"/>
      <c r="N831" s="665"/>
      <c r="O831" s="665"/>
      <c r="P831" s="665"/>
      <c r="Q831" s="665"/>
      <c r="R831" s="666"/>
      <c r="S831" s="667"/>
      <c r="T831" s="667"/>
      <c r="U831" s="667"/>
      <c r="V831" s="668"/>
      <c r="W831" s="33"/>
      <c r="X831" s="34"/>
      <c r="Y831" s="35"/>
      <c r="Z831" s="400" t="str">
        <f>IFERROR(VLOOKUP(Y831, 【参考】数式用!$A$2:$B$50, 2, FALSE), "")</f>
        <v/>
      </c>
    </row>
    <row r="832" spans="2:26" ht="34.5" customHeight="1" thickBot="1">
      <c r="B832" s="535">
        <f t="shared" si="12"/>
        <v>794</v>
      </c>
      <c r="C832" s="670"/>
      <c r="D832" s="671"/>
      <c r="E832" s="671"/>
      <c r="F832" s="671"/>
      <c r="G832" s="671"/>
      <c r="H832" s="671"/>
      <c r="I832" s="671"/>
      <c r="J832" s="671"/>
      <c r="K832" s="671"/>
      <c r="L832" s="672"/>
      <c r="M832" s="665"/>
      <c r="N832" s="665"/>
      <c r="O832" s="665"/>
      <c r="P832" s="665"/>
      <c r="Q832" s="665"/>
      <c r="R832" s="666"/>
      <c r="S832" s="667"/>
      <c r="T832" s="667"/>
      <c r="U832" s="667"/>
      <c r="V832" s="668"/>
      <c r="W832" s="33"/>
      <c r="X832" s="34"/>
      <c r="Y832" s="35"/>
      <c r="Z832" s="400" t="str">
        <f>IFERROR(VLOOKUP(Y832, 【参考】数式用!$A$2:$B$50, 2, FALSE), "")</f>
        <v/>
      </c>
    </row>
    <row r="833" spans="2:26" ht="34.5" customHeight="1" thickBot="1">
      <c r="B833" s="535">
        <f t="shared" si="12"/>
        <v>795</v>
      </c>
      <c r="C833" s="670"/>
      <c r="D833" s="671"/>
      <c r="E833" s="671"/>
      <c r="F833" s="671"/>
      <c r="G833" s="671"/>
      <c r="H833" s="671"/>
      <c r="I833" s="671"/>
      <c r="J833" s="671"/>
      <c r="K833" s="671"/>
      <c r="L833" s="672"/>
      <c r="M833" s="665"/>
      <c r="N833" s="665"/>
      <c r="O833" s="665"/>
      <c r="P833" s="665"/>
      <c r="Q833" s="665"/>
      <c r="R833" s="666"/>
      <c r="S833" s="667"/>
      <c r="T833" s="667"/>
      <c r="U833" s="667"/>
      <c r="V833" s="668"/>
      <c r="W833" s="33"/>
      <c r="X833" s="34"/>
      <c r="Y833" s="35"/>
      <c r="Z833" s="400" t="str">
        <f>IFERROR(VLOOKUP(Y833, 【参考】数式用!$A$2:$B$50, 2, FALSE), "")</f>
        <v/>
      </c>
    </row>
    <row r="834" spans="2:26" ht="34.5" customHeight="1" thickBot="1">
      <c r="B834" s="535">
        <f t="shared" si="12"/>
        <v>796</v>
      </c>
      <c r="C834" s="670"/>
      <c r="D834" s="671"/>
      <c r="E834" s="671"/>
      <c r="F834" s="671"/>
      <c r="G834" s="671"/>
      <c r="H834" s="671"/>
      <c r="I834" s="671"/>
      <c r="J834" s="671"/>
      <c r="K834" s="671"/>
      <c r="L834" s="672"/>
      <c r="M834" s="665"/>
      <c r="N834" s="665"/>
      <c r="O834" s="665"/>
      <c r="P834" s="665"/>
      <c r="Q834" s="665"/>
      <c r="R834" s="666"/>
      <c r="S834" s="667"/>
      <c r="T834" s="667"/>
      <c r="U834" s="667"/>
      <c r="V834" s="668"/>
      <c r="W834" s="33"/>
      <c r="X834" s="34"/>
      <c r="Y834" s="35"/>
      <c r="Z834" s="400" t="str">
        <f>IFERROR(VLOOKUP(Y834, 【参考】数式用!$A$2:$B$50, 2, FALSE), "")</f>
        <v/>
      </c>
    </row>
    <row r="835" spans="2:26" ht="34.5" customHeight="1" thickBot="1">
      <c r="B835" s="535">
        <f t="shared" si="12"/>
        <v>797</v>
      </c>
      <c r="C835" s="670"/>
      <c r="D835" s="671"/>
      <c r="E835" s="671"/>
      <c r="F835" s="671"/>
      <c r="G835" s="671"/>
      <c r="H835" s="671"/>
      <c r="I835" s="671"/>
      <c r="J835" s="671"/>
      <c r="K835" s="671"/>
      <c r="L835" s="672"/>
      <c r="M835" s="665"/>
      <c r="N835" s="665"/>
      <c r="O835" s="665"/>
      <c r="P835" s="665"/>
      <c r="Q835" s="665"/>
      <c r="R835" s="666"/>
      <c r="S835" s="667"/>
      <c r="T835" s="667"/>
      <c r="U835" s="667"/>
      <c r="V835" s="668"/>
      <c r="W835" s="33"/>
      <c r="X835" s="34"/>
      <c r="Y835" s="35"/>
      <c r="Z835" s="400" t="str">
        <f>IFERROR(VLOOKUP(Y835, 【参考】数式用!$A$2:$B$50, 2, FALSE), "")</f>
        <v/>
      </c>
    </row>
    <row r="836" spans="2:26" ht="34.5" customHeight="1" thickBot="1">
      <c r="B836" s="535">
        <f t="shared" si="12"/>
        <v>798</v>
      </c>
      <c r="C836" s="670"/>
      <c r="D836" s="671"/>
      <c r="E836" s="671"/>
      <c r="F836" s="671"/>
      <c r="G836" s="671"/>
      <c r="H836" s="671"/>
      <c r="I836" s="671"/>
      <c r="J836" s="671"/>
      <c r="K836" s="671"/>
      <c r="L836" s="672"/>
      <c r="M836" s="665"/>
      <c r="N836" s="665"/>
      <c r="O836" s="665"/>
      <c r="P836" s="665"/>
      <c r="Q836" s="665"/>
      <c r="R836" s="666"/>
      <c r="S836" s="667"/>
      <c r="T836" s="667"/>
      <c r="U836" s="667"/>
      <c r="V836" s="668"/>
      <c r="W836" s="33"/>
      <c r="X836" s="34"/>
      <c r="Y836" s="35"/>
      <c r="Z836" s="400" t="str">
        <f>IFERROR(VLOOKUP(Y836, 【参考】数式用!$A$2:$B$50, 2, FALSE), "")</f>
        <v/>
      </c>
    </row>
    <row r="837" spans="2:26" ht="34.5" customHeight="1" thickBot="1">
      <c r="B837" s="535">
        <f t="shared" si="12"/>
        <v>799</v>
      </c>
      <c r="C837" s="670"/>
      <c r="D837" s="671"/>
      <c r="E837" s="671"/>
      <c r="F837" s="671"/>
      <c r="G837" s="671"/>
      <c r="H837" s="671"/>
      <c r="I837" s="671"/>
      <c r="J837" s="671"/>
      <c r="K837" s="671"/>
      <c r="L837" s="672"/>
      <c r="M837" s="665"/>
      <c r="N837" s="665"/>
      <c r="O837" s="665"/>
      <c r="P837" s="665"/>
      <c r="Q837" s="665"/>
      <c r="R837" s="666"/>
      <c r="S837" s="667"/>
      <c r="T837" s="667"/>
      <c r="U837" s="667"/>
      <c r="V837" s="668"/>
      <c r="W837" s="33"/>
      <c r="X837" s="34"/>
      <c r="Y837" s="35"/>
      <c r="Z837" s="400" t="str">
        <f>IFERROR(VLOOKUP(Y837, 【参考】数式用!$A$2:$B$50, 2, FALSE), "")</f>
        <v/>
      </c>
    </row>
    <row r="838" spans="2:26" ht="34.5" customHeight="1" thickBot="1">
      <c r="B838" s="535">
        <f t="shared" si="12"/>
        <v>800</v>
      </c>
      <c r="C838" s="670"/>
      <c r="D838" s="671"/>
      <c r="E838" s="671"/>
      <c r="F838" s="671"/>
      <c r="G838" s="671"/>
      <c r="H838" s="671"/>
      <c r="I838" s="671"/>
      <c r="J838" s="671"/>
      <c r="K838" s="671"/>
      <c r="L838" s="672"/>
      <c r="M838" s="665"/>
      <c r="N838" s="665"/>
      <c r="O838" s="665"/>
      <c r="P838" s="665"/>
      <c r="Q838" s="665"/>
      <c r="R838" s="666"/>
      <c r="S838" s="667"/>
      <c r="T838" s="667"/>
      <c r="U838" s="667"/>
      <c r="V838" s="668"/>
      <c r="W838" s="33"/>
      <c r="X838" s="34"/>
      <c r="Y838" s="35"/>
      <c r="Z838" s="400" t="str">
        <f>IFERROR(VLOOKUP(Y838, 【参考】数式用!$A$2:$B$50, 2, FALSE), "")</f>
        <v/>
      </c>
    </row>
    <row r="839" spans="2:26" ht="34.5" customHeight="1" thickBot="1">
      <c r="B839" s="535">
        <f t="shared" si="12"/>
        <v>801</v>
      </c>
      <c r="C839" s="670"/>
      <c r="D839" s="671"/>
      <c r="E839" s="671"/>
      <c r="F839" s="671"/>
      <c r="G839" s="671"/>
      <c r="H839" s="671"/>
      <c r="I839" s="671"/>
      <c r="J839" s="671"/>
      <c r="K839" s="671"/>
      <c r="L839" s="672"/>
      <c r="M839" s="665"/>
      <c r="N839" s="665"/>
      <c r="O839" s="665"/>
      <c r="P839" s="665"/>
      <c r="Q839" s="665"/>
      <c r="R839" s="666"/>
      <c r="S839" s="667"/>
      <c r="T839" s="667"/>
      <c r="U839" s="667"/>
      <c r="V839" s="668"/>
      <c r="W839" s="33"/>
      <c r="X839" s="34"/>
      <c r="Y839" s="35"/>
      <c r="Z839" s="400" t="str">
        <f>IFERROR(VLOOKUP(Y839, 【参考】数式用!$A$2:$B$50, 2, FALSE), "")</f>
        <v/>
      </c>
    </row>
    <row r="840" spans="2:26" ht="34.5" customHeight="1" thickBot="1">
      <c r="B840" s="535">
        <f t="shared" si="12"/>
        <v>802</v>
      </c>
      <c r="C840" s="670"/>
      <c r="D840" s="671"/>
      <c r="E840" s="671"/>
      <c r="F840" s="671"/>
      <c r="G840" s="671"/>
      <c r="H840" s="671"/>
      <c r="I840" s="671"/>
      <c r="J840" s="671"/>
      <c r="K840" s="671"/>
      <c r="L840" s="672"/>
      <c r="M840" s="665"/>
      <c r="N840" s="665"/>
      <c r="O840" s="665"/>
      <c r="P840" s="665"/>
      <c r="Q840" s="665"/>
      <c r="R840" s="666"/>
      <c r="S840" s="667"/>
      <c r="T840" s="667"/>
      <c r="U840" s="667"/>
      <c r="V840" s="668"/>
      <c r="W840" s="33"/>
      <c r="X840" s="34"/>
      <c r="Y840" s="35"/>
      <c r="Z840" s="400" t="str">
        <f>IFERROR(VLOOKUP(Y840, 【参考】数式用!$A$2:$B$50, 2, FALSE), "")</f>
        <v/>
      </c>
    </row>
    <row r="841" spans="2:26" ht="34.5" customHeight="1" thickBot="1">
      <c r="B841" s="535">
        <f t="shared" si="12"/>
        <v>803</v>
      </c>
      <c r="C841" s="670"/>
      <c r="D841" s="671"/>
      <c r="E841" s="671"/>
      <c r="F841" s="671"/>
      <c r="G841" s="671"/>
      <c r="H841" s="671"/>
      <c r="I841" s="671"/>
      <c r="J841" s="671"/>
      <c r="K841" s="671"/>
      <c r="L841" s="672"/>
      <c r="M841" s="665"/>
      <c r="N841" s="665"/>
      <c r="O841" s="665"/>
      <c r="P841" s="665"/>
      <c r="Q841" s="665"/>
      <c r="R841" s="666"/>
      <c r="S841" s="667"/>
      <c r="T841" s="667"/>
      <c r="U841" s="667"/>
      <c r="V841" s="668"/>
      <c r="W841" s="33"/>
      <c r="X841" s="34"/>
      <c r="Y841" s="35"/>
      <c r="Z841" s="400" t="str">
        <f>IFERROR(VLOOKUP(Y841, 【参考】数式用!$A$2:$B$50, 2, FALSE), "")</f>
        <v/>
      </c>
    </row>
    <row r="842" spans="2:26" ht="34.5" customHeight="1" thickBot="1">
      <c r="B842" s="535">
        <f t="shared" si="12"/>
        <v>804</v>
      </c>
      <c r="C842" s="670"/>
      <c r="D842" s="671"/>
      <c r="E842" s="671"/>
      <c r="F842" s="671"/>
      <c r="G842" s="671"/>
      <c r="H842" s="671"/>
      <c r="I842" s="671"/>
      <c r="J842" s="671"/>
      <c r="K842" s="671"/>
      <c r="L842" s="672"/>
      <c r="M842" s="665"/>
      <c r="N842" s="665"/>
      <c r="O842" s="665"/>
      <c r="P842" s="665"/>
      <c r="Q842" s="665"/>
      <c r="R842" s="666"/>
      <c r="S842" s="667"/>
      <c r="T842" s="667"/>
      <c r="U842" s="667"/>
      <c r="V842" s="668"/>
      <c r="W842" s="33"/>
      <c r="X842" s="34"/>
      <c r="Y842" s="35"/>
      <c r="Z842" s="400" t="str">
        <f>IFERROR(VLOOKUP(Y842, 【参考】数式用!$A$2:$B$50, 2, FALSE), "")</f>
        <v/>
      </c>
    </row>
    <row r="843" spans="2:26" ht="34.5" customHeight="1" thickBot="1">
      <c r="B843" s="535">
        <f t="shared" si="12"/>
        <v>805</v>
      </c>
      <c r="C843" s="670"/>
      <c r="D843" s="671"/>
      <c r="E843" s="671"/>
      <c r="F843" s="671"/>
      <c r="G843" s="671"/>
      <c r="H843" s="671"/>
      <c r="I843" s="671"/>
      <c r="J843" s="671"/>
      <c r="K843" s="671"/>
      <c r="L843" s="672"/>
      <c r="M843" s="665"/>
      <c r="N843" s="665"/>
      <c r="O843" s="665"/>
      <c r="P843" s="665"/>
      <c r="Q843" s="665"/>
      <c r="R843" s="666"/>
      <c r="S843" s="667"/>
      <c r="T843" s="667"/>
      <c r="U843" s="667"/>
      <c r="V843" s="668"/>
      <c r="W843" s="33"/>
      <c r="X843" s="34"/>
      <c r="Y843" s="35"/>
      <c r="Z843" s="400" t="str">
        <f>IFERROR(VLOOKUP(Y843, 【参考】数式用!$A$2:$B$50, 2, FALSE), "")</f>
        <v/>
      </c>
    </row>
    <row r="844" spans="2:26" ht="34.5" customHeight="1" thickBot="1">
      <c r="B844" s="535">
        <f t="shared" si="12"/>
        <v>806</v>
      </c>
      <c r="C844" s="670"/>
      <c r="D844" s="671"/>
      <c r="E844" s="671"/>
      <c r="F844" s="671"/>
      <c r="G844" s="671"/>
      <c r="H844" s="671"/>
      <c r="I844" s="671"/>
      <c r="J844" s="671"/>
      <c r="K844" s="671"/>
      <c r="L844" s="672"/>
      <c r="M844" s="665"/>
      <c r="N844" s="665"/>
      <c r="O844" s="665"/>
      <c r="P844" s="665"/>
      <c r="Q844" s="665"/>
      <c r="R844" s="666"/>
      <c r="S844" s="667"/>
      <c r="T844" s="667"/>
      <c r="U844" s="667"/>
      <c r="V844" s="668"/>
      <c r="W844" s="33"/>
      <c r="X844" s="34"/>
      <c r="Y844" s="35"/>
      <c r="Z844" s="400" t="str">
        <f>IFERROR(VLOOKUP(Y844, 【参考】数式用!$A$2:$B$50, 2, FALSE), "")</f>
        <v/>
      </c>
    </row>
    <row r="845" spans="2:26" ht="34.5" customHeight="1" thickBot="1">
      <c r="B845" s="535">
        <f t="shared" si="12"/>
        <v>807</v>
      </c>
      <c r="C845" s="670"/>
      <c r="D845" s="671"/>
      <c r="E845" s="671"/>
      <c r="F845" s="671"/>
      <c r="G845" s="671"/>
      <c r="H845" s="671"/>
      <c r="I845" s="671"/>
      <c r="J845" s="671"/>
      <c r="K845" s="671"/>
      <c r="L845" s="672"/>
      <c r="M845" s="665"/>
      <c r="N845" s="665"/>
      <c r="O845" s="665"/>
      <c r="P845" s="665"/>
      <c r="Q845" s="665"/>
      <c r="R845" s="666"/>
      <c r="S845" s="667"/>
      <c r="T845" s="667"/>
      <c r="U845" s="667"/>
      <c r="V845" s="668"/>
      <c r="W845" s="33"/>
      <c r="X845" s="34"/>
      <c r="Y845" s="35"/>
      <c r="Z845" s="400" t="str">
        <f>IFERROR(VLOOKUP(Y845, 【参考】数式用!$A$2:$B$50, 2, FALSE), "")</f>
        <v/>
      </c>
    </row>
    <row r="846" spans="2:26" ht="34.5" customHeight="1" thickBot="1">
      <c r="B846" s="535">
        <f t="shared" si="12"/>
        <v>808</v>
      </c>
      <c r="C846" s="670"/>
      <c r="D846" s="671"/>
      <c r="E846" s="671"/>
      <c r="F846" s="671"/>
      <c r="G846" s="671"/>
      <c r="H846" s="671"/>
      <c r="I846" s="671"/>
      <c r="J846" s="671"/>
      <c r="K846" s="671"/>
      <c r="L846" s="672"/>
      <c r="M846" s="665"/>
      <c r="N846" s="665"/>
      <c r="O846" s="665"/>
      <c r="P846" s="665"/>
      <c r="Q846" s="665"/>
      <c r="R846" s="666"/>
      <c r="S846" s="667"/>
      <c r="T846" s="667"/>
      <c r="U846" s="667"/>
      <c r="V846" s="668"/>
      <c r="W846" s="33"/>
      <c r="X846" s="34"/>
      <c r="Y846" s="35"/>
      <c r="Z846" s="400" t="str">
        <f>IFERROR(VLOOKUP(Y846, 【参考】数式用!$A$2:$B$50, 2, FALSE), "")</f>
        <v/>
      </c>
    </row>
    <row r="847" spans="2:26" ht="34.5" customHeight="1" thickBot="1">
      <c r="B847" s="535">
        <f t="shared" si="12"/>
        <v>809</v>
      </c>
      <c r="C847" s="670"/>
      <c r="D847" s="671"/>
      <c r="E847" s="671"/>
      <c r="F847" s="671"/>
      <c r="G847" s="671"/>
      <c r="H847" s="671"/>
      <c r="I847" s="671"/>
      <c r="J847" s="671"/>
      <c r="K847" s="671"/>
      <c r="L847" s="672"/>
      <c r="M847" s="665"/>
      <c r="N847" s="665"/>
      <c r="O847" s="665"/>
      <c r="P847" s="665"/>
      <c r="Q847" s="665"/>
      <c r="R847" s="666"/>
      <c r="S847" s="667"/>
      <c r="T847" s="667"/>
      <c r="U847" s="667"/>
      <c r="V847" s="668"/>
      <c r="W847" s="33"/>
      <c r="X847" s="34"/>
      <c r="Y847" s="35"/>
      <c r="Z847" s="400" t="str">
        <f>IFERROR(VLOOKUP(Y847, 【参考】数式用!$A$2:$B$50, 2, FALSE), "")</f>
        <v/>
      </c>
    </row>
    <row r="848" spans="2:26" ht="34.5" customHeight="1" thickBot="1">
      <c r="B848" s="535">
        <f t="shared" si="12"/>
        <v>810</v>
      </c>
      <c r="C848" s="670"/>
      <c r="D848" s="671"/>
      <c r="E848" s="671"/>
      <c r="F848" s="671"/>
      <c r="G848" s="671"/>
      <c r="H848" s="671"/>
      <c r="I848" s="671"/>
      <c r="J848" s="671"/>
      <c r="K848" s="671"/>
      <c r="L848" s="672"/>
      <c r="M848" s="665"/>
      <c r="N848" s="665"/>
      <c r="O848" s="665"/>
      <c r="P848" s="665"/>
      <c r="Q848" s="665"/>
      <c r="R848" s="666"/>
      <c r="S848" s="667"/>
      <c r="T848" s="667"/>
      <c r="U848" s="667"/>
      <c r="V848" s="668"/>
      <c r="W848" s="33"/>
      <c r="X848" s="34"/>
      <c r="Y848" s="35"/>
      <c r="Z848" s="400" t="str">
        <f>IFERROR(VLOOKUP(Y848, 【参考】数式用!$A$2:$B$50, 2, FALSE), "")</f>
        <v/>
      </c>
    </row>
    <row r="849" spans="2:26" ht="34.5" customHeight="1" thickBot="1">
      <c r="B849" s="535">
        <f t="shared" si="12"/>
        <v>811</v>
      </c>
      <c r="C849" s="670"/>
      <c r="D849" s="671"/>
      <c r="E849" s="671"/>
      <c r="F849" s="671"/>
      <c r="G849" s="671"/>
      <c r="H849" s="671"/>
      <c r="I849" s="671"/>
      <c r="J849" s="671"/>
      <c r="K849" s="671"/>
      <c r="L849" s="672"/>
      <c r="M849" s="665"/>
      <c r="N849" s="665"/>
      <c r="O849" s="665"/>
      <c r="P849" s="665"/>
      <c r="Q849" s="665"/>
      <c r="R849" s="666"/>
      <c r="S849" s="667"/>
      <c r="T849" s="667"/>
      <c r="U849" s="667"/>
      <c r="V849" s="668"/>
      <c r="W849" s="33"/>
      <c r="X849" s="34"/>
      <c r="Y849" s="35"/>
      <c r="Z849" s="400" t="str">
        <f>IFERROR(VLOOKUP(Y849, 【参考】数式用!$A$2:$B$50, 2, FALSE), "")</f>
        <v/>
      </c>
    </row>
    <row r="850" spans="2:26" ht="34.5" customHeight="1" thickBot="1">
      <c r="B850" s="535">
        <f t="shared" si="12"/>
        <v>812</v>
      </c>
      <c r="C850" s="670"/>
      <c r="D850" s="671"/>
      <c r="E850" s="671"/>
      <c r="F850" s="671"/>
      <c r="G850" s="671"/>
      <c r="H850" s="671"/>
      <c r="I850" s="671"/>
      <c r="J850" s="671"/>
      <c r="K850" s="671"/>
      <c r="L850" s="672"/>
      <c r="M850" s="665"/>
      <c r="N850" s="665"/>
      <c r="O850" s="665"/>
      <c r="P850" s="665"/>
      <c r="Q850" s="665"/>
      <c r="R850" s="666"/>
      <c r="S850" s="667"/>
      <c r="T850" s="667"/>
      <c r="U850" s="667"/>
      <c r="V850" s="668"/>
      <c r="W850" s="33"/>
      <c r="X850" s="34"/>
      <c r="Y850" s="35"/>
      <c r="Z850" s="400" t="str">
        <f>IFERROR(VLOOKUP(Y850, 【参考】数式用!$A$2:$B$50, 2, FALSE), "")</f>
        <v/>
      </c>
    </row>
    <row r="851" spans="2:26" ht="34.5" customHeight="1" thickBot="1">
      <c r="B851" s="535">
        <f t="shared" si="12"/>
        <v>813</v>
      </c>
      <c r="C851" s="670"/>
      <c r="D851" s="671"/>
      <c r="E851" s="671"/>
      <c r="F851" s="671"/>
      <c r="G851" s="671"/>
      <c r="H851" s="671"/>
      <c r="I851" s="671"/>
      <c r="J851" s="671"/>
      <c r="K851" s="671"/>
      <c r="L851" s="672"/>
      <c r="M851" s="665"/>
      <c r="N851" s="665"/>
      <c r="O851" s="665"/>
      <c r="P851" s="665"/>
      <c r="Q851" s="665"/>
      <c r="R851" s="666"/>
      <c r="S851" s="667"/>
      <c r="T851" s="667"/>
      <c r="U851" s="667"/>
      <c r="V851" s="668"/>
      <c r="W851" s="33"/>
      <c r="X851" s="34"/>
      <c r="Y851" s="35"/>
      <c r="Z851" s="400" t="str">
        <f>IFERROR(VLOOKUP(Y851, 【参考】数式用!$A$2:$B$50, 2, FALSE), "")</f>
        <v/>
      </c>
    </row>
    <row r="852" spans="2:26" ht="34.5" customHeight="1" thickBot="1">
      <c r="B852" s="535">
        <f t="shared" si="12"/>
        <v>814</v>
      </c>
      <c r="C852" s="670"/>
      <c r="D852" s="671"/>
      <c r="E852" s="671"/>
      <c r="F852" s="671"/>
      <c r="G852" s="671"/>
      <c r="H852" s="671"/>
      <c r="I852" s="671"/>
      <c r="J852" s="671"/>
      <c r="K852" s="671"/>
      <c r="L852" s="672"/>
      <c r="M852" s="665"/>
      <c r="N852" s="665"/>
      <c r="O852" s="665"/>
      <c r="P852" s="665"/>
      <c r="Q852" s="665"/>
      <c r="R852" s="666"/>
      <c r="S852" s="667"/>
      <c r="T852" s="667"/>
      <c r="U852" s="667"/>
      <c r="V852" s="668"/>
      <c r="W852" s="33"/>
      <c r="X852" s="34"/>
      <c r="Y852" s="35"/>
      <c r="Z852" s="400" t="str">
        <f>IFERROR(VLOOKUP(Y852, 【参考】数式用!$A$2:$B$50, 2, FALSE), "")</f>
        <v/>
      </c>
    </row>
    <row r="853" spans="2:26" ht="34.5" customHeight="1" thickBot="1">
      <c r="B853" s="535">
        <f t="shared" si="12"/>
        <v>815</v>
      </c>
      <c r="C853" s="670"/>
      <c r="D853" s="671"/>
      <c r="E853" s="671"/>
      <c r="F853" s="671"/>
      <c r="G853" s="671"/>
      <c r="H853" s="671"/>
      <c r="I853" s="671"/>
      <c r="J853" s="671"/>
      <c r="K853" s="671"/>
      <c r="L853" s="672"/>
      <c r="M853" s="665"/>
      <c r="N853" s="665"/>
      <c r="O853" s="665"/>
      <c r="P853" s="665"/>
      <c r="Q853" s="665"/>
      <c r="R853" s="666"/>
      <c r="S853" s="667"/>
      <c r="T853" s="667"/>
      <c r="U853" s="667"/>
      <c r="V853" s="668"/>
      <c r="W853" s="33"/>
      <c r="X853" s="34"/>
      <c r="Y853" s="35"/>
      <c r="Z853" s="400" t="str">
        <f>IFERROR(VLOOKUP(Y853, 【参考】数式用!$A$2:$B$50, 2, FALSE), "")</f>
        <v/>
      </c>
    </row>
    <row r="854" spans="2:26" ht="34.5" customHeight="1" thickBot="1">
      <c r="B854" s="535">
        <f t="shared" si="12"/>
        <v>816</v>
      </c>
      <c r="C854" s="670"/>
      <c r="D854" s="671"/>
      <c r="E854" s="671"/>
      <c r="F854" s="671"/>
      <c r="G854" s="671"/>
      <c r="H854" s="671"/>
      <c r="I854" s="671"/>
      <c r="J854" s="671"/>
      <c r="K854" s="671"/>
      <c r="L854" s="672"/>
      <c r="M854" s="665"/>
      <c r="N854" s="665"/>
      <c r="O854" s="665"/>
      <c r="P854" s="665"/>
      <c r="Q854" s="665"/>
      <c r="R854" s="666"/>
      <c r="S854" s="667"/>
      <c r="T854" s="667"/>
      <c r="U854" s="667"/>
      <c r="V854" s="668"/>
      <c r="W854" s="33"/>
      <c r="X854" s="34"/>
      <c r="Y854" s="35"/>
      <c r="Z854" s="400" t="str">
        <f>IFERROR(VLOOKUP(Y854, 【参考】数式用!$A$2:$B$50, 2, FALSE), "")</f>
        <v/>
      </c>
    </row>
    <row r="855" spans="2:26" ht="34.5" customHeight="1" thickBot="1">
      <c r="B855" s="535">
        <f t="shared" si="12"/>
        <v>817</v>
      </c>
      <c r="C855" s="670"/>
      <c r="D855" s="671"/>
      <c r="E855" s="671"/>
      <c r="F855" s="671"/>
      <c r="G855" s="671"/>
      <c r="H855" s="671"/>
      <c r="I855" s="671"/>
      <c r="J855" s="671"/>
      <c r="K855" s="671"/>
      <c r="L855" s="672"/>
      <c r="M855" s="665"/>
      <c r="N855" s="665"/>
      <c r="O855" s="665"/>
      <c r="P855" s="665"/>
      <c r="Q855" s="665"/>
      <c r="R855" s="666"/>
      <c r="S855" s="667"/>
      <c r="T855" s="667"/>
      <c r="U855" s="667"/>
      <c r="V855" s="668"/>
      <c r="W855" s="33"/>
      <c r="X855" s="34"/>
      <c r="Y855" s="35"/>
      <c r="Z855" s="400" t="str">
        <f>IFERROR(VLOOKUP(Y855, 【参考】数式用!$A$2:$B$50, 2, FALSE), "")</f>
        <v/>
      </c>
    </row>
    <row r="856" spans="2:26" ht="34.5" customHeight="1" thickBot="1">
      <c r="B856" s="535">
        <f t="shared" si="12"/>
        <v>818</v>
      </c>
      <c r="C856" s="670"/>
      <c r="D856" s="671"/>
      <c r="E856" s="671"/>
      <c r="F856" s="671"/>
      <c r="G856" s="671"/>
      <c r="H856" s="671"/>
      <c r="I856" s="671"/>
      <c r="J856" s="671"/>
      <c r="K856" s="671"/>
      <c r="L856" s="672"/>
      <c r="M856" s="665"/>
      <c r="N856" s="665"/>
      <c r="O856" s="665"/>
      <c r="P856" s="665"/>
      <c r="Q856" s="665"/>
      <c r="R856" s="666"/>
      <c r="S856" s="667"/>
      <c r="T856" s="667"/>
      <c r="U856" s="667"/>
      <c r="V856" s="668"/>
      <c r="W856" s="33"/>
      <c r="X856" s="34"/>
      <c r="Y856" s="35"/>
      <c r="Z856" s="400" t="str">
        <f>IFERROR(VLOOKUP(Y856, 【参考】数式用!$A$2:$B$50, 2, FALSE), "")</f>
        <v/>
      </c>
    </row>
    <row r="857" spans="2:26" ht="34.5" customHeight="1" thickBot="1">
      <c r="B857" s="535">
        <f t="shared" si="12"/>
        <v>819</v>
      </c>
      <c r="C857" s="670"/>
      <c r="D857" s="671"/>
      <c r="E857" s="671"/>
      <c r="F857" s="671"/>
      <c r="G857" s="671"/>
      <c r="H857" s="671"/>
      <c r="I857" s="671"/>
      <c r="J857" s="671"/>
      <c r="K857" s="671"/>
      <c r="L857" s="672"/>
      <c r="M857" s="665"/>
      <c r="N857" s="665"/>
      <c r="O857" s="665"/>
      <c r="P857" s="665"/>
      <c r="Q857" s="665"/>
      <c r="R857" s="666"/>
      <c r="S857" s="667"/>
      <c r="T857" s="667"/>
      <c r="U857" s="667"/>
      <c r="V857" s="668"/>
      <c r="W857" s="33"/>
      <c r="X857" s="34"/>
      <c r="Y857" s="35"/>
      <c r="Z857" s="400" t="str">
        <f>IFERROR(VLOOKUP(Y857, 【参考】数式用!$A$2:$B$50, 2, FALSE), "")</f>
        <v/>
      </c>
    </row>
    <row r="858" spans="2:26" ht="34.5" customHeight="1" thickBot="1">
      <c r="B858" s="535">
        <f t="shared" si="12"/>
        <v>820</v>
      </c>
      <c r="C858" s="670"/>
      <c r="D858" s="671"/>
      <c r="E858" s="671"/>
      <c r="F858" s="671"/>
      <c r="G858" s="671"/>
      <c r="H858" s="671"/>
      <c r="I858" s="671"/>
      <c r="J858" s="671"/>
      <c r="K858" s="671"/>
      <c r="L858" s="672"/>
      <c r="M858" s="665"/>
      <c r="N858" s="665"/>
      <c r="O858" s="665"/>
      <c r="P858" s="665"/>
      <c r="Q858" s="665"/>
      <c r="R858" s="666"/>
      <c r="S858" s="667"/>
      <c r="T858" s="667"/>
      <c r="U858" s="667"/>
      <c r="V858" s="668"/>
      <c r="W858" s="33"/>
      <c r="X858" s="34"/>
      <c r="Y858" s="35"/>
      <c r="Z858" s="400" t="str">
        <f>IFERROR(VLOOKUP(Y858, 【参考】数式用!$A$2:$B$50, 2, FALSE), "")</f>
        <v/>
      </c>
    </row>
    <row r="859" spans="2:26" ht="34.5" customHeight="1" thickBot="1">
      <c r="B859" s="535">
        <f t="shared" si="12"/>
        <v>821</v>
      </c>
      <c r="C859" s="670"/>
      <c r="D859" s="671"/>
      <c r="E859" s="671"/>
      <c r="F859" s="671"/>
      <c r="G859" s="671"/>
      <c r="H859" s="671"/>
      <c r="I859" s="671"/>
      <c r="J859" s="671"/>
      <c r="K859" s="671"/>
      <c r="L859" s="672"/>
      <c r="M859" s="665"/>
      <c r="N859" s="665"/>
      <c r="O859" s="665"/>
      <c r="P859" s="665"/>
      <c r="Q859" s="665"/>
      <c r="R859" s="666"/>
      <c r="S859" s="667"/>
      <c r="T859" s="667"/>
      <c r="U859" s="667"/>
      <c r="V859" s="668"/>
      <c r="W859" s="33"/>
      <c r="X859" s="34"/>
      <c r="Y859" s="35"/>
      <c r="Z859" s="400" t="str">
        <f>IFERROR(VLOOKUP(Y859, 【参考】数式用!$A$2:$B$50, 2, FALSE), "")</f>
        <v/>
      </c>
    </row>
    <row r="860" spans="2:26" ht="34.5" customHeight="1" thickBot="1">
      <c r="B860" s="535">
        <f t="shared" si="12"/>
        <v>822</v>
      </c>
      <c r="C860" s="670"/>
      <c r="D860" s="671"/>
      <c r="E860" s="671"/>
      <c r="F860" s="671"/>
      <c r="G860" s="671"/>
      <c r="H860" s="671"/>
      <c r="I860" s="671"/>
      <c r="J860" s="671"/>
      <c r="K860" s="671"/>
      <c r="L860" s="672"/>
      <c r="M860" s="665"/>
      <c r="N860" s="665"/>
      <c r="O860" s="665"/>
      <c r="P860" s="665"/>
      <c r="Q860" s="665"/>
      <c r="R860" s="666"/>
      <c r="S860" s="667"/>
      <c r="T860" s="667"/>
      <c r="U860" s="667"/>
      <c r="V860" s="668"/>
      <c r="W860" s="33"/>
      <c r="X860" s="34"/>
      <c r="Y860" s="35"/>
      <c r="Z860" s="400" t="str">
        <f>IFERROR(VLOOKUP(Y860, 【参考】数式用!$A$2:$B$50, 2, FALSE), "")</f>
        <v/>
      </c>
    </row>
    <row r="861" spans="2:26" ht="34.5" customHeight="1" thickBot="1">
      <c r="B861" s="535">
        <f t="shared" si="12"/>
        <v>823</v>
      </c>
      <c r="C861" s="670"/>
      <c r="D861" s="671"/>
      <c r="E861" s="671"/>
      <c r="F861" s="671"/>
      <c r="G861" s="671"/>
      <c r="H861" s="671"/>
      <c r="I861" s="671"/>
      <c r="J861" s="671"/>
      <c r="K861" s="671"/>
      <c r="L861" s="672"/>
      <c r="M861" s="665"/>
      <c r="N861" s="665"/>
      <c r="O861" s="665"/>
      <c r="P861" s="665"/>
      <c r="Q861" s="665"/>
      <c r="R861" s="666"/>
      <c r="S861" s="667"/>
      <c r="T861" s="667"/>
      <c r="U861" s="667"/>
      <c r="V861" s="668"/>
      <c r="W861" s="33"/>
      <c r="X861" s="34"/>
      <c r="Y861" s="35"/>
      <c r="Z861" s="400" t="str">
        <f>IFERROR(VLOOKUP(Y861, 【参考】数式用!$A$2:$B$50, 2, FALSE), "")</f>
        <v/>
      </c>
    </row>
    <row r="862" spans="2:26" ht="34.5" customHeight="1" thickBot="1">
      <c r="B862" s="535">
        <f t="shared" si="12"/>
        <v>824</v>
      </c>
      <c r="C862" s="670"/>
      <c r="D862" s="671"/>
      <c r="E862" s="671"/>
      <c r="F862" s="671"/>
      <c r="G862" s="671"/>
      <c r="H862" s="671"/>
      <c r="I862" s="671"/>
      <c r="J862" s="671"/>
      <c r="K862" s="671"/>
      <c r="L862" s="672"/>
      <c r="M862" s="665"/>
      <c r="N862" s="665"/>
      <c r="O862" s="665"/>
      <c r="P862" s="665"/>
      <c r="Q862" s="665"/>
      <c r="R862" s="666"/>
      <c r="S862" s="667"/>
      <c r="T862" s="667"/>
      <c r="U862" s="667"/>
      <c r="V862" s="668"/>
      <c r="W862" s="33"/>
      <c r="X862" s="34"/>
      <c r="Y862" s="35"/>
      <c r="Z862" s="400" t="str">
        <f>IFERROR(VLOOKUP(Y862, 【参考】数式用!$A$2:$B$50, 2, FALSE), "")</f>
        <v/>
      </c>
    </row>
    <row r="863" spans="2:26" ht="34.5" customHeight="1" thickBot="1">
      <c r="B863" s="535">
        <f t="shared" si="12"/>
        <v>825</v>
      </c>
      <c r="C863" s="670"/>
      <c r="D863" s="671"/>
      <c r="E863" s="671"/>
      <c r="F863" s="671"/>
      <c r="G863" s="671"/>
      <c r="H863" s="671"/>
      <c r="I863" s="671"/>
      <c r="J863" s="671"/>
      <c r="K863" s="671"/>
      <c r="L863" s="672"/>
      <c r="M863" s="665"/>
      <c r="N863" s="665"/>
      <c r="O863" s="665"/>
      <c r="P863" s="665"/>
      <c r="Q863" s="665"/>
      <c r="R863" s="666"/>
      <c r="S863" s="667"/>
      <c r="T863" s="667"/>
      <c r="U863" s="667"/>
      <c r="V863" s="668"/>
      <c r="W863" s="33"/>
      <c r="X863" s="34"/>
      <c r="Y863" s="35"/>
      <c r="Z863" s="400" t="str">
        <f>IFERROR(VLOOKUP(Y863, 【参考】数式用!$A$2:$B$50, 2, FALSE), "")</f>
        <v/>
      </c>
    </row>
    <row r="864" spans="2:26" ht="34.5" customHeight="1" thickBot="1">
      <c r="B864" s="535">
        <f t="shared" si="12"/>
        <v>826</v>
      </c>
      <c r="C864" s="670"/>
      <c r="D864" s="671"/>
      <c r="E864" s="671"/>
      <c r="F864" s="671"/>
      <c r="G864" s="671"/>
      <c r="H864" s="671"/>
      <c r="I864" s="671"/>
      <c r="J864" s="671"/>
      <c r="K864" s="671"/>
      <c r="L864" s="672"/>
      <c r="M864" s="665"/>
      <c r="N864" s="665"/>
      <c r="O864" s="665"/>
      <c r="P864" s="665"/>
      <c r="Q864" s="665"/>
      <c r="R864" s="666"/>
      <c r="S864" s="667"/>
      <c r="T864" s="667"/>
      <c r="U864" s="667"/>
      <c r="V864" s="668"/>
      <c r="W864" s="33"/>
      <c r="X864" s="34"/>
      <c r="Y864" s="35"/>
      <c r="Z864" s="400" t="str">
        <f>IFERROR(VLOOKUP(Y864, 【参考】数式用!$A$2:$B$50, 2, FALSE), "")</f>
        <v/>
      </c>
    </row>
    <row r="865" spans="2:26" ht="34.5" customHeight="1" thickBot="1">
      <c r="B865" s="535">
        <f t="shared" si="12"/>
        <v>827</v>
      </c>
      <c r="C865" s="670"/>
      <c r="D865" s="671"/>
      <c r="E865" s="671"/>
      <c r="F865" s="671"/>
      <c r="G865" s="671"/>
      <c r="H865" s="671"/>
      <c r="I865" s="671"/>
      <c r="J865" s="671"/>
      <c r="K865" s="671"/>
      <c r="L865" s="672"/>
      <c r="M865" s="665"/>
      <c r="N865" s="665"/>
      <c r="O865" s="665"/>
      <c r="P865" s="665"/>
      <c r="Q865" s="665"/>
      <c r="R865" s="666"/>
      <c r="S865" s="667"/>
      <c r="T865" s="667"/>
      <c r="U865" s="667"/>
      <c r="V865" s="668"/>
      <c r="W865" s="33"/>
      <c r="X865" s="34"/>
      <c r="Y865" s="35"/>
      <c r="Z865" s="400" t="str">
        <f>IFERROR(VLOOKUP(Y865, 【参考】数式用!$A$2:$B$50, 2, FALSE), "")</f>
        <v/>
      </c>
    </row>
    <row r="866" spans="2:26" ht="34.5" customHeight="1" thickBot="1">
      <c r="B866" s="535">
        <f t="shared" si="12"/>
        <v>828</v>
      </c>
      <c r="C866" s="670"/>
      <c r="D866" s="671"/>
      <c r="E866" s="671"/>
      <c r="F866" s="671"/>
      <c r="G866" s="671"/>
      <c r="H866" s="671"/>
      <c r="I866" s="671"/>
      <c r="J866" s="671"/>
      <c r="K866" s="671"/>
      <c r="L866" s="672"/>
      <c r="M866" s="665"/>
      <c r="N866" s="665"/>
      <c r="O866" s="665"/>
      <c r="P866" s="665"/>
      <c r="Q866" s="665"/>
      <c r="R866" s="666"/>
      <c r="S866" s="667"/>
      <c r="T866" s="667"/>
      <c r="U866" s="667"/>
      <c r="V866" s="668"/>
      <c r="W866" s="33"/>
      <c r="X866" s="34"/>
      <c r="Y866" s="35"/>
      <c r="Z866" s="400" t="str">
        <f>IFERROR(VLOOKUP(Y866, 【参考】数式用!$A$2:$B$50, 2, FALSE), "")</f>
        <v/>
      </c>
    </row>
    <row r="867" spans="2:26" ht="34.5" customHeight="1" thickBot="1">
      <c r="B867" s="535">
        <f t="shared" si="12"/>
        <v>829</v>
      </c>
      <c r="C867" s="670"/>
      <c r="D867" s="671"/>
      <c r="E867" s="671"/>
      <c r="F867" s="671"/>
      <c r="G867" s="671"/>
      <c r="H867" s="671"/>
      <c r="I867" s="671"/>
      <c r="J867" s="671"/>
      <c r="K867" s="671"/>
      <c r="L867" s="672"/>
      <c r="M867" s="665"/>
      <c r="N867" s="665"/>
      <c r="O867" s="665"/>
      <c r="P867" s="665"/>
      <c r="Q867" s="665"/>
      <c r="R867" s="666"/>
      <c r="S867" s="667"/>
      <c r="T867" s="667"/>
      <c r="U867" s="667"/>
      <c r="V867" s="668"/>
      <c r="W867" s="33"/>
      <c r="X867" s="34"/>
      <c r="Y867" s="35"/>
      <c r="Z867" s="400" t="str">
        <f>IFERROR(VLOOKUP(Y867, 【参考】数式用!$A$2:$B$50, 2, FALSE), "")</f>
        <v/>
      </c>
    </row>
    <row r="868" spans="2:26" ht="34.5" customHeight="1" thickBot="1">
      <c r="B868" s="535">
        <f t="shared" si="12"/>
        <v>830</v>
      </c>
      <c r="C868" s="670"/>
      <c r="D868" s="671"/>
      <c r="E868" s="671"/>
      <c r="F868" s="671"/>
      <c r="G868" s="671"/>
      <c r="H868" s="671"/>
      <c r="I868" s="671"/>
      <c r="J868" s="671"/>
      <c r="K868" s="671"/>
      <c r="L868" s="672"/>
      <c r="M868" s="665"/>
      <c r="N868" s="665"/>
      <c r="O868" s="665"/>
      <c r="P868" s="665"/>
      <c r="Q868" s="665"/>
      <c r="R868" s="666"/>
      <c r="S868" s="667"/>
      <c r="T868" s="667"/>
      <c r="U868" s="667"/>
      <c r="V868" s="668"/>
      <c r="W868" s="33"/>
      <c r="X868" s="34"/>
      <c r="Y868" s="35"/>
      <c r="Z868" s="400" t="str">
        <f>IFERROR(VLOOKUP(Y868, 【参考】数式用!$A$2:$B$50, 2, FALSE), "")</f>
        <v/>
      </c>
    </row>
    <row r="869" spans="2:26" ht="34.5" customHeight="1" thickBot="1">
      <c r="B869" s="535">
        <f t="shared" si="12"/>
        <v>831</v>
      </c>
      <c r="C869" s="670"/>
      <c r="D869" s="671"/>
      <c r="E869" s="671"/>
      <c r="F869" s="671"/>
      <c r="G869" s="671"/>
      <c r="H869" s="671"/>
      <c r="I869" s="671"/>
      <c r="J869" s="671"/>
      <c r="K869" s="671"/>
      <c r="L869" s="672"/>
      <c r="M869" s="665"/>
      <c r="N869" s="665"/>
      <c r="O869" s="665"/>
      <c r="P869" s="665"/>
      <c r="Q869" s="665"/>
      <c r="R869" s="666"/>
      <c r="S869" s="667"/>
      <c r="T869" s="667"/>
      <c r="U869" s="667"/>
      <c r="V869" s="668"/>
      <c r="W869" s="33"/>
      <c r="X869" s="34"/>
      <c r="Y869" s="35"/>
      <c r="Z869" s="400" t="str">
        <f>IFERROR(VLOOKUP(Y869, 【参考】数式用!$A$2:$B$50, 2, FALSE), "")</f>
        <v/>
      </c>
    </row>
    <row r="870" spans="2:26" ht="34.5" customHeight="1" thickBot="1">
      <c r="B870" s="535">
        <f t="shared" si="12"/>
        <v>832</v>
      </c>
      <c r="C870" s="670"/>
      <c r="D870" s="671"/>
      <c r="E870" s="671"/>
      <c r="F870" s="671"/>
      <c r="G870" s="671"/>
      <c r="H870" s="671"/>
      <c r="I870" s="671"/>
      <c r="J870" s="671"/>
      <c r="K870" s="671"/>
      <c r="L870" s="672"/>
      <c r="M870" s="665"/>
      <c r="N870" s="665"/>
      <c r="O870" s="665"/>
      <c r="P870" s="665"/>
      <c r="Q870" s="665"/>
      <c r="R870" s="666"/>
      <c r="S870" s="667"/>
      <c r="T870" s="667"/>
      <c r="U870" s="667"/>
      <c r="V870" s="668"/>
      <c r="W870" s="33"/>
      <c r="X870" s="34"/>
      <c r="Y870" s="35"/>
      <c r="Z870" s="400" t="str">
        <f>IFERROR(VLOOKUP(Y870, 【参考】数式用!$A$2:$B$50, 2, FALSE), "")</f>
        <v/>
      </c>
    </row>
    <row r="871" spans="2:26" ht="34.5" customHeight="1" thickBot="1">
      <c r="B871" s="535">
        <f t="shared" si="12"/>
        <v>833</v>
      </c>
      <c r="C871" s="670"/>
      <c r="D871" s="671"/>
      <c r="E871" s="671"/>
      <c r="F871" s="671"/>
      <c r="G871" s="671"/>
      <c r="H871" s="671"/>
      <c r="I871" s="671"/>
      <c r="J871" s="671"/>
      <c r="K871" s="671"/>
      <c r="L871" s="672"/>
      <c r="M871" s="665"/>
      <c r="N871" s="665"/>
      <c r="O871" s="665"/>
      <c r="P871" s="665"/>
      <c r="Q871" s="665"/>
      <c r="R871" s="666"/>
      <c r="S871" s="667"/>
      <c r="T871" s="667"/>
      <c r="U871" s="667"/>
      <c r="V871" s="668"/>
      <c r="W871" s="33"/>
      <c r="X871" s="34"/>
      <c r="Y871" s="35"/>
      <c r="Z871" s="400" t="str">
        <f>IFERROR(VLOOKUP(Y871, 【参考】数式用!$A$2:$B$50, 2, FALSE), "")</f>
        <v/>
      </c>
    </row>
    <row r="872" spans="2:26" ht="34.5" customHeight="1" thickBot="1">
      <c r="B872" s="535">
        <f t="shared" si="12"/>
        <v>834</v>
      </c>
      <c r="C872" s="670"/>
      <c r="D872" s="671"/>
      <c r="E872" s="671"/>
      <c r="F872" s="671"/>
      <c r="G872" s="671"/>
      <c r="H872" s="671"/>
      <c r="I872" s="671"/>
      <c r="J872" s="671"/>
      <c r="K872" s="671"/>
      <c r="L872" s="672"/>
      <c r="M872" s="665"/>
      <c r="N872" s="665"/>
      <c r="O872" s="665"/>
      <c r="P872" s="665"/>
      <c r="Q872" s="665"/>
      <c r="R872" s="666"/>
      <c r="S872" s="667"/>
      <c r="T872" s="667"/>
      <c r="U872" s="667"/>
      <c r="V872" s="668"/>
      <c r="W872" s="33"/>
      <c r="X872" s="34"/>
      <c r="Y872" s="35"/>
      <c r="Z872" s="400" t="str">
        <f>IFERROR(VLOOKUP(Y872, 【参考】数式用!$A$2:$B$50, 2, FALSE), "")</f>
        <v/>
      </c>
    </row>
    <row r="873" spans="2:26" ht="34.5" customHeight="1" thickBot="1">
      <c r="B873" s="535">
        <f t="shared" ref="B873:B936" si="13">B872+1</f>
        <v>835</v>
      </c>
      <c r="C873" s="670"/>
      <c r="D873" s="671"/>
      <c r="E873" s="671"/>
      <c r="F873" s="671"/>
      <c r="G873" s="671"/>
      <c r="H873" s="671"/>
      <c r="I873" s="671"/>
      <c r="J873" s="671"/>
      <c r="K873" s="671"/>
      <c r="L873" s="672"/>
      <c r="M873" s="665"/>
      <c r="N873" s="665"/>
      <c r="O873" s="665"/>
      <c r="P873" s="665"/>
      <c r="Q873" s="665"/>
      <c r="R873" s="666"/>
      <c r="S873" s="667"/>
      <c r="T873" s="667"/>
      <c r="U873" s="667"/>
      <c r="V873" s="668"/>
      <c r="W873" s="33"/>
      <c r="X873" s="34"/>
      <c r="Y873" s="35"/>
      <c r="Z873" s="400" t="str">
        <f>IFERROR(VLOOKUP(Y873, 【参考】数式用!$A$2:$B$50, 2, FALSE), "")</f>
        <v/>
      </c>
    </row>
    <row r="874" spans="2:26" ht="34.5" customHeight="1" thickBot="1">
      <c r="B874" s="535">
        <f t="shared" si="13"/>
        <v>836</v>
      </c>
      <c r="C874" s="670"/>
      <c r="D874" s="671"/>
      <c r="E874" s="671"/>
      <c r="F874" s="671"/>
      <c r="G874" s="671"/>
      <c r="H874" s="671"/>
      <c r="I874" s="671"/>
      <c r="J874" s="671"/>
      <c r="K874" s="671"/>
      <c r="L874" s="672"/>
      <c r="M874" s="665"/>
      <c r="N874" s="665"/>
      <c r="O874" s="665"/>
      <c r="P874" s="665"/>
      <c r="Q874" s="665"/>
      <c r="R874" s="666"/>
      <c r="S874" s="667"/>
      <c r="T874" s="667"/>
      <c r="U874" s="667"/>
      <c r="V874" s="668"/>
      <c r="W874" s="33"/>
      <c r="X874" s="34"/>
      <c r="Y874" s="35"/>
      <c r="Z874" s="400" t="str">
        <f>IFERROR(VLOOKUP(Y874, 【参考】数式用!$A$2:$B$50, 2, FALSE), "")</f>
        <v/>
      </c>
    </row>
    <row r="875" spans="2:26" ht="34.5" customHeight="1" thickBot="1">
      <c r="B875" s="535">
        <f t="shared" si="13"/>
        <v>837</v>
      </c>
      <c r="C875" s="670"/>
      <c r="D875" s="671"/>
      <c r="E875" s="671"/>
      <c r="F875" s="671"/>
      <c r="G875" s="671"/>
      <c r="H875" s="671"/>
      <c r="I875" s="671"/>
      <c r="J875" s="671"/>
      <c r="K875" s="671"/>
      <c r="L875" s="672"/>
      <c r="M875" s="665"/>
      <c r="N875" s="665"/>
      <c r="O875" s="665"/>
      <c r="P875" s="665"/>
      <c r="Q875" s="665"/>
      <c r="R875" s="666"/>
      <c r="S875" s="667"/>
      <c r="T875" s="667"/>
      <c r="U875" s="667"/>
      <c r="V875" s="668"/>
      <c r="W875" s="33"/>
      <c r="X875" s="34"/>
      <c r="Y875" s="35"/>
      <c r="Z875" s="400" t="str">
        <f>IFERROR(VLOOKUP(Y875, 【参考】数式用!$A$2:$B$50, 2, FALSE), "")</f>
        <v/>
      </c>
    </row>
    <row r="876" spans="2:26" ht="34.5" customHeight="1" thickBot="1">
      <c r="B876" s="535">
        <f t="shared" si="13"/>
        <v>838</v>
      </c>
      <c r="C876" s="670"/>
      <c r="D876" s="671"/>
      <c r="E876" s="671"/>
      <c r="F876" s="671"/>
      <c r="G876" s="671"/>
      <c r="H876" s="671"/>
      <c r="I876" s="671"/>
      <c r="J876" s="671"/>
      <c r="K876" s="671"/>
      <c r="L876" s="672"/>
      <c r="M876" s="665"/>
      <c r="N876" s="665"/>
      <c r="O876" s="665"/>
      <c r="P876" s="665"/>
      <c r="Q876" s="665"/>
      <c r="R876" s="666"/>
      <c r="S876" s="667"/>
      <c r="T876" s="667"/>
      <c r="U876" s="667"/>
      <c r="V876" s="668"/>
      <c r="W876" s="33"/>
      <c r="X876" s="34"/>
      <c r="Y876" s="35"/>
      <c r="Z876" s="400" t="str">
        <f>IFERROR(VLOOKUP(Y876, 【参考】数式用!$A$2:$B$50, 2, FALSE), "")</f>
        <v/>
      </c>
    </row>
    <row r="877" spans="2:26" ht="34.5" customHeight="1" thickBot="1">
      <c r="B877" s="535">
        <f t="shared" si="13"/>
        <v>839</v>
      </c>
      <c r="C877" s="670"/>
      <c r="D877" s="671"/>
      <c r="E877" s="671"/>
      <c r="F877" s="671"/>
      <c r="G877" s="671"/>
      <c r="H877" s="671"/>
      <c r="I877" s="671"/>
      <c r="J877" s="671"/>
      <c r="K877" s="671"/>
      <c r="L877" s="672"/>
      <c r="M877" s="665"/>
      <c r="N877" s="665"/>
      <c r="O877" s="665"/>
      <c r="P877" s="665"/>
      <c r="Q877" s="665"/>
      <c r="R877" s="666"/>
      <c r="S877" s="667"/>
      <c r="T877" s="667"/>
      <c r="U877" s="667"/>
      <c r="V877" s="668"/>
      <c r="W877" s="33"/>
      <c r="X877" s="34"/>
      <c r="Y877" s="35"/>
      <c r="Z877" s="400" t="str">
        <f>IFERROR(VLOOKUP(Y877, 【参考】数式用!$A$2:$B$50, 2, FALSE), "")</f>
        <v/>
      </c>
    </row>
    <row r="878" spans="2:26" ht="34.5" customHeight="1" thickBot="1">
      <c r="B878" s="535">
        <f t="shared" si="13"/>
        <v>840</v>
      </c>
      <c r="C878" s="670"/>
      <c r="D878" s="671"/>
      <c r="E878" s="671"/>
      <c r="F878" s="671"/>
      <c r="G878" s="671"/>
      <c r="H878" s="671"/>
      <c r="I878" s="671"/>
      <c r="J878" s="671"/>
      <c r="K878" s="671"/>
      <c r="L878" s="672"/>
      <c r="M878" s="665"/>
      <c r="N878" s="665"/>
      <c r="O878" s="665"/>
      <c r="P878" s="665"/>
      <c r="Q878" s="665"/>
      <c r="R878" s="666"/>
      <c r="S878" s="667"/>
      <c r="T878" s="667"/>
      <c r="U878" s="667"/>
      <c r="V878" s="668"/>
      <c r="W878" s="33"/>
      <c r="X878" s="34"/>
      <c r="Y878" s="35"/>
      <c r="Z878" s="400" t="str">
        <f>IFERROR(VLOOKUP(Y878, 【参考】数式用!$A$2:$B$50, 2, FALSE), "")</f>
        <v/>
      </c>
    </row>
    <row r="879" spans="2:26" ht="34.5" customHeight="1" thickBot="1">
      <c r="B879" s="535">
        <f t="shared" si="13"/>
        <v>841</v>
      </c>
      <c r="C879" s="670"/>
      <c r="D879" s="671"/>
      <c r="E879" s="671"/>
      <c r="F879" s="671"/>
      <c r="G879" s="671"/>
      <c r="H879" s="671"/>
      <c r="I879" s="671"/>
      <c r="J879" s="671"/>
      <c r="K879" s="671"/>
      <c r="L879" s="672"/>
      <c r="M879" s="665"/>
      <c r="N879" s="665"/>
      <c r="O879" s="665"/>
      <c r="P879" s="665"/>
      <c r="Q879" s="665"/>
      <c r="R879" s="666"/>
      <c r="S879" s="667"/>
      <c r="T879" s="667"/>
      <c r="U879" s="667"/>
      <c r="V879" s="668"/>
      <c r="W879" s="33"/>
      <c r="X879" s="34"/>
      <c r="Y879" s="35"/>
      <c r="Z879" s="400" t="str">
        <f>IFERROR(VLOOKUP(Y879, 【参考】数式用!$A$2:$B$50, 2, FALSE), "")</f>
        <v/>
      </c>
    </row>
    <row r="880" spans="2:26" ht="34.5" customHeight="1" thickBot="1">
      <c r="B880" s="535">
        <f t="shared" si="13"/>
        <v>842</v>
      </c>
      <c r="C880" s="670"/>
      <c r="D880" s="671"/>
      <c r="E880" s="671"/>
      <c r="F880" s="671"/>
      <c r="G880" s="671"/>
      <c r="H880" s="671"/>
      <c r="I880" s="671"/>
      <c r="J880" s="671"/>
      <c r="K880" s="671"/>
      <c r="L880" s="672"/>
      <c r="M880" s="665"/>
      <c r="N880" s="665"/>
      <c r="O880" s="665"/>
      <c r="P880" s="665"/>
      <c r="Q880" s="665"/>
      <c r="R880" s="666"/>
      <c r="S880" s="667"/>
      <c r="T880" s="667"/>
      <c r="U880" s="667"/>
      <c r="V880" s="668"/>
      <c r="W880" s="33"/>
      <c r="X880" s="34"/>
      <c r="Y880" s="35"/>
      <c r="Z880" s="400" t="str">
        <f>IFERROR(VLOOKUP(Y880, 【参考】数式用!$A$2:$B$50, 2, FALSE), "")</f>
        <v/>
      </c>
    </row>
    <row r="881" spans="2:26" ht="34.5" customHeight="1" thickBot="1">
      <c r="B881" s="535">
        <f t="shared" si="13"/>
        <v>843</v>
      </c>
      <c r="C881" s="670"/>
      <c r="D881" s="671"/>
      <c r="E881" s="671"/>
      <c r="F881" s="671"/>
      <c r="G881" s="671"/>
      <c r="H881" s="671"/>
      <c r="I881" s="671"/>
      <c r="J881" s="671"/>
      <c r="K881" s="671"/>
      <c r="L881" s="672"/>
      <c r="M881" s="665"/>
      <c r="N881" s="665"/>
      <c r="O881" s="665"/>
      <c r="P881" s="665"/>
      <c r="Q881" s="665"/>
      <c r="R881" s="666"/>
      <c r="S881" s="667"/>
      <c r="T881" s="667"/>
      <c r="U881" s="667"/>
      <c r="V881" s="668"/>
      <c r="W881" s="33"/>
      <c r="X881" s="34"/>
      <c r="Y881" s="35"/>
      <c r="Z881" s="400" t="str">
        <f>IFERROR(VLOOKUP(Y881, 【参考】数式用!$A$2:$B$50, 2, FALSE), "")</f>
        <v/>
      </c>
    </row>
    <row r="882" spans="2:26" ht="34.5" customHeight="1" thickBot="1">
      <c r="B882" s="535">
        <f t="shared" si="13"/>
        <v>844</v>
      </c>
      <c r="C882" s="670"/>
      <c r="D882" s="671"/>
      <c r="E882" s="671"/>
      <c r="F882" s="671"/>
      <c r="G882" s="671"/>
      <c r="H882" s="671"/>
      <c r="I882" s="671"/>
      <c r="J882" s="671"/>
      <c r="K882" s="671"/>
      <c r="L882" s="672"/>
      <c r="M882" s="665"/>
      <c r="N882" s="665"/>
      <c r="O882" s="665"/>
      <c r="P882" s="665"/>
      <c r="Q882" s="665"/>
      <c r="R882" s="666"/>
      <c r="S882" s="667"/>
      <c r="T882" s="667"/>
      <c r="U882" s="667"/>
      <c r="V882" s="668"/>
      <c r="W882" s="33"/>
      <c r="X882" s="34"/>
      <c r="Y882" s="35"/>
      <c r="Z882" s="400" t="str">
        <f>IFERROR(VLOOKUP(Y882, 【参考】数式用!$A$2:$B$50, 2, FALSE), "")</f>
        <v/>
      </c>
    </row>
    <row r="883" spans="2:26" ht="34.5" customHeight="1" thickBot="1">
      <c r="B883" s="535">
        <f t="shared" si="13"/>
        <v>845</v>
      </c>
      <c r="C883" s="670"/>
      <c r="D883" s="671"/>
      <c r="E883" s="671"/>
      <c r="F883" s="671"/>
      <c r="G883" s="671"/>
      <c r="H883" s="671"/>
      <c r="I883" s="671"/>
      <c r="J883" s="671"/>
      <c r="K883" s="671"/>
      <c r="L883" s="672"/>
      <c r="M883" s="665"/>
      <c r="N883" s="665"/>
      <c r="O883" s="665"/>
      <c r="P883" s="665"/>
      <c r="Q883" s="665"/>
      <c r="R883" s="666"/>
      <c r="S883" s="667"/>
      <c r="T883" s="667"/>
      <c r="U883" s="667"/>
      <c r="V883" s="668"/>
      <c r="W883" s="33"/>
      <c r="X883" s="34"/>
      <c r="Y883" s="35"/>
      <c r="Z883" s="400" t="str">
        <f>IFERROR(VLOOKUP(Y883, 【参考】数式用!$A$2:$B$50, 2, FALSE), "")</f>
        <v/>
      </c>
    </row>
    <row r="884" spans="2:26" ht="34.5" customHeight="1" thickBot="1">
      <c r="B884" s="535">
        <f t="shared" si="13"/>
        <v>846</v>
      </c>
      <c r="C884" s="670"/>
      <c r="D884" s="671"/>
      <c r="E884" s="671"/>
      <c r="F884" s="671"/>
      <c r="G884" s="671"/>
      <c r="H884" s="671"/>
      <c r="I884" s="671"/>
      <c r="J884" s="671"/>
      <c r="K884" s="671"/>
      <c r="L884" s="672"/>
      <c r="M884" s="665"/>
      <c r="N884" s="665"/>
      <c r="O884" s="665"/>
      <c r="P884" s="665"/>
      <c r="Q884" s="665"/>
      <c r="R884" s="666"/>
      <c r="S884" s="667"/>
      <c r="T884" s="667"/>
      <c r="U884" s="667"/>
      <c r="V884" s="668"/>
      <c r="W884" s="33"/>
      <c r="X884" s="34"/>
      <c r="Y884" s="35"/>
      <c r="Z884" s="400" t="str">
        <f>IFERROR(VLOOKUP(Y884, 【参考】数式用!$A$2:$B$50, 2, FALSE), "")</f>
        <v/>
      </c>
    </row>
    <row r="885" spans="2:26" ht="34.5" customHeight="1" thickBot="1">
      <c r="B885" s="535">
        <f t="shared" si="13"/>
        <v>847</v>
      </c>
      <c r="C885" s="670"/>
      <c r="D885" s="671"/>
      <c r="E885" s="671"/>
      <c r="F885" s="671"/>
      <c r="G885" s="671"/>
      <c r="H885" s="671"/>
      <c r="I885" s="671"/>
      <c r="J885" s="671"/>
      <c r="K885" s="671"/>
      <c r="L885" s="672"/>
      <c r="M885" s="665"/>
      <c r="N885" s="665"/>
      <c r="O885" s="665"/>
      <c r="P885" s="665"/>
      <c r="Q885" s="665"/>
      <c r="R885" s="666"/>
      <c r="S885" s="667"/>
      <c r="T885" s="667"/>
      <c r="U885" s="667"/>
      <c r="V885" s="668"/>
      <c r="W885" s="33"/>
      <c r="X885" s="34"/>
      <c r="Y885" s="35"/>
      <c r="Z885" s="400" t="str">
        <f>IFERROR(VLOOKUP(Y885, 【参考】数式用!$A$2:$B$50, 2, FALSE), "")</f>
        <v/>
      </c>
    </row>
    <row r="886" spans="2:26" ht="34.5" customHeight="1" thickBot="1">
      <c r="B886" s="535">
        <f t="shared" si="13"/>
        <v>848</v>
      </c>
      <c r="C886" s="670"/>
      <c r="D886" s="671"/>
      <c r="E886" s="671"/>
      <c r="F886" s="671"/>
      <c r="G886" s="671"/>
      <c r="H886" s="671"/>
      <c r="I886" s="671"/>
      <c r="J886" s="671"/>
      <c r="K886" s="671"/>
      <c r="L886" s="672"/>
      <c r="M886" s="665"/>
      <c r="N886" s="665"/>
      <c r="O886" s="665"/>
      <c r="P886" s="665"/>
      <c r="Q886" s="665"/>
      <c r="R886" s="666"/>
      <c r="S886" s="667"/>
      <c r="T886" s="667"/>
      <c r="U886" s="667"/>
      <c r="V886" s="668"/>
      <c r="W886" s="33"/>
      <c r="X886" s="34"/>
      <c r="Y886" s="35"/>
      <c r="Z886" s="400" t="str">
        <f>IFERROR(VLOOKUP(Y886, 【参考】数式用!$A$2:$B$50, 2, FALSE), "")</f>
        <v/>
      </c>
    </row>
    <row r="887" spans="2:26" ht="34.5" customHeight="1" thickBot="1">
      <c r="B887" s="535">
        <f t="shared" si="13"/>
        <v>849</v>
      </c>
      <c r="C887" s="670"/>
      <c r="D887" s="671"/>
      <c r="E887" s="671"/>
      <c r="F887" s="671"/>
      <c r="G887" s="671"/>
      <c r="H887" s="671"/>
      <c r="I887" s="671"/>
      <c r="J887" s="671"/>
      <c r="K887" s="671"/>
      <c r="L887" s="672"/>
      <c r="M887" s="665"/>
      <c r="N887" s="665"/>
      <c r="O887" s="665"/>
      <c r="P887" s="665"/>
      <c r="Q887" s="665"/>
      <c r="R887" s="666"/>
      <c r="S887" s="667"/>
      <c r="T887" s="667"/>
      <c r="U887" s="667"/>
      <c r="V887" s="668"/>
      <c r="W887" s="33"/>
      <c r="X887" s="34"/>
      <c r="Y887" s="35"/>
      <c r="Z887" s="400" t="str">
        <f>IFERROR(VLOOKUP(Y887, 【参考】数式用!$A$2:$B$50, 2, FALSE), "")</f>
        <v/>
      </c>
    </row>
    <row r="888" spans="2:26" ht="34.5" customHeight="1" thickBot="1">
      <c r="B888" s="535">
        <f t="shared" si="13"/>
        <v>850</v>
      </c>
      <c r="C888" s="670"/>
      <c r="D888" s="671"/>
      <c r="E888" s="671"/>
      <c r="F888" s="671"/>
      <c r="G888" s="671"/>
      <c r="H888" s="671"/>
      <c r="I888" s="671"/>
      <c r="J888" s="671"/>
      <c r="K888" s="671"/>
      <c r="L888" s="672"/>
      <c r="M888" s="665"/>
      <c r="N888" s="665"/>
      <c r="O888" s="665"/>
      <c r="P888" s="665"/>
      <c r="Q888" s="665"/>
      <c r="R888" s="666"/>
      <c r="S888" s="667"/>
      <c r="T888" s="667"/>
      <c r="U888" s="667"/>
      <c r="V888" s="668"/>
      <c r="W888" s="33"/>
      <c r="X888" s="34"/>
      <c r="Y888" s="35"/>
      <c r="Z888" s="400" t="str">
        <f>IFERROR(VLOOKUP(Y888, 【参考】数式用!$A$2:$B$50, 2, FALSE), "")</f>
        <v/>
      </c>
    </row>
    <row r="889" spans="2:26" ht="34.5" customHeight="1" thickBot="1">
      <c r="B889" s="535">
        <f t="shared" si="13"/>
        <v>851</v>
      </c>
      <c r="C889" s="670"/>
      <c r="D889" s="671"/>
      <c r="E889" s="671"/>
      <c r="F889" s="671"/>
      <c r="G889" s="671"/>
      <c r="H889" s="671"/>
      <c r="I889" s="671"/>
      <c r="J889" s="671"/>
      <c r="K889" s="671"/>
      <c r="L889" s="672"/>
      <c r="M889" s="665"/>
      <c r="N889" s="665"/>
      <c r="O889" s="665"/>
      <c r="P889" s="665"/>
      <c r="Q889" s="665"/>
      <c r="R889" s="666"/>
      <c r="S889" s="667"/>
      <c r="T889" s="667"/>
      <c r="U889" s="667"/>
      <c r="V889" s="668"/>
      <c r="W889" s="33"/>
      <c r="X889" s="34"/>
      <c r="Y889" s="35"/>
      <c r="Z889" s="400" t="str">
        <f>IFERROR(VLOOKUP(Y889, 【参考】数式用!$A$2:$B$50, 2, FALSE), "")</f>
        <v/>
      </c>
    </row>
    <row r="890" spans="2:26" ht="34.5" customHeight="1" thickBot="1">
      <c r="B890" s="535">
        <f t="shared" si="13"/>
        <v>852</v>
      </c>
      <c r="C890" s="670"/>
      <c r="D890" s="671"/>
      <c r="E890" s="671"/>
      <c r="F890" s="671"/>
      <c r="G890" s="671"/>
      <c r="H890" s="671"/>
      <c r="I890" s="671"/>
      <c r="J890" s="671"/>
      <c r="K890" s="671"/>
      <c r="L890" s="672"/>
      <c r="M890" s="665"/>
      <c r="N890" s="665"/>
      <c r="O890" s="665"/>
      <c r="P890" s="665"/>
      <c r="Q890" s="665"/>
      <c r="R890" s="666"/>
      <c r="S890" s="667"/>
      <c r="T890" s="667"/>
      <c r="U890" s="667"/>
      <c r="V890" s="668"/>
      <c r="W890" s="33"/>
      <c r="X890" s="34"/>
      <c r="Y890" s="35"/>
      <c r="Z890" s="400" t="str">
        <f>IFERROR(VLOOKUP(Y890, 【参考】数式用!$A$2:$B$50, 2, FALSE), "")</f>
        <v/>
      </c>
    </row>
    <row r="891" spans="2:26" ht="34.5" customHeight="1" thickBot="1">
      <c r="B891" s="535">
        <f t="shared" si="13"/>
        <v>853</v>
      </c>
      <c r="C891" s="670"/>
      <c r="D891" s="671"/>
      <c r="E891" s="671"/>
      <c r="F891" s="671"/>
      <c r="G891" s="671"/>
      <c r="H891" s="671"/>
      <c r="I891" s="671"/>
      <c r="J891" s="671"/>
      <c r="K891" s="671"/>
      <c r="L891" s="672"/>
      <c r="M891" s="665"/>
      <c r="N891" s="665"/>
      <c r="O891" s="665"/>
      <c r="P891" s="665"/>
      <c r="Q891" s="665"/>
      <c r="R891" s="666"/>
      <c r="S891" s="667"/>
      <c r="T891" s="667"/>
      <c r="U891" s="667"/>
      <c r="V891" s="668"/>
      <c r="W891" s="33"/>
      <c r="X891" s="34"/>
      <c r="Y891" s="35"/>
      <c r="Z891" s="400" t="str">
        <f>IFERROR(VLOOKUP(Y891, 【参考】数式用!$A$2:$B$50, 2, FALSE), "")</f>
        <v/>
      </c>
    </row>
    <row r="892" spans="2:26" ht="34.5" customHeight="1" thickBot="1">
      <c r="B892" s="535">
        <f t="shared" si="13"/>
        <v>854</v>
      </c>
      <c r="C892" s="670"/>
      <c r="D892" s="671"/>
      <c r="E892" s="671"/>
      <c r="F892" s="671"/>
      <c r="G892" s="671"/>
      <c r="H892" s="671"/>
      <c r="I892" s="671"/>
      <c r="J892" s="671"/>
      <c r="K892" s="671"/>
      <c r="L892" s="672"/>
      <c r="M892" s="665"/>
      <c r="N892" s="665"/>
      <c r="O892" s="665"/>
      <c r="P892" s="665"/>
      <c r="Q892" s="665"/>
      <c r="R892" s="666"/>
      <c r="S892" s="667"/>
      <c r="T892" s="667"/>
      <c r="U892" s="667"/>
      <c r="V892" s="668"/>
      <c r="W892" s="33"/>
      <c r="X892" s="34"/>
      <c r="Y892" s="35"/>
      <c r="Z892" s="400" t="str">
        <f>IFERROR(VLOOKUP(Y892, 【参考】数式用!$A$2:$B$50, 2, FALSE), "")</f>
        <v/>
      </c>
    </row>
    <row r="893" spans="2:26" ht="34.5" customHeight="1" thickBot="1">
      <c r="B893" s="535">
        <f t="shared" si="13"/>
        <v>855</v>
      </c>
      <c r="C893" s="670"/>
      <c r="D893" s="671"/>
      <c r="E893" s="671"/>
      <c r="F893" s="671"/>
      <c r="G893" s="671"/>
      <c r="H893" s="671"/>
      <c r="I893" s="671"/>
      <c r="J893" s="671"/>
      <c r="K893" s="671"/>
      <c r="L893" s="672"/>
      <c r="M893" s="665"/>
      <c r="N893" s="665"/>
      <c r="O893" s="665"/>
      <c r="P893" s="665"/>
      <c r="Q893" s="665"/>
      <c r="R893" s="666"/>
      <c r="S893" s="667"/>
      <c r="T893" s="667"/>
      <c r="U893" s="667"/>
      <c r="V893" s="668"/>
      <c r="W893" s="33"/>
      <c r="X893" s="34"/>
      <c r="Y893" s="35"/>
      <c r="Z893" s="400" t="str">
        <f>IFERROR(VLOOKUP(Y893, 【参考】数式用!$A$2:$B$50, 2, FALSE), "")</f>
        <v/>
      </c>
    </row>
    <row r="894" spans="2:26" ht="34.5" customHeight="1" thickBot="1">
      <c r="B894" s="535">
        <f t="shared" si="13"/>
        <v>856</v>
      </c>
      <c r="C894" s="670"/>
      <c r="D894" s="671"/>
      <c r="E894" s="671"/>
      <c r="F894" s="671"/>
      <c r="G894" s="671"/>
      <c r="H894" s="671"/>
      <c r="I894" s="671"/>
      <c r="J894" s="671"/>
      <c r="K894" s="671"/>
      <c r="L894" s="672"/>
      <c r="M894" s="665"/>
      <c r="N894" s="665"/>
      <c r="O894" s="665"/>
      <c r="P894" s="665"/>
      <c r="Q894" s="665"/>
      <c r="R894" s="666"/>
      <c r="S894" s="667"/>
      <c r="T894" s="667"/>
      <c r="U894" s="667"/>
      <c r="V894" s="668"/>
      <c r="W894" s="33"/>
      <c r="X894" s="34"/>
      <c r="Y894" s="35"/>
      <c r="Z894" s="400" t="str">
        <f>IFERROR(VLOOKUP(Y894, 【参考】数式用!$A$2:$B$50, 2, FALSE), "")</f>
        <v/>
      </c>
    </row>
    <row r="895" spans="2:26" ht="34.5" customHeight="1" thickBot="1">
      <c r="B895" s="535">
        <f t="shared" si="13"/>
        <v>857</v>
      </c>
      <c r="C895" s="670"/>
      <c r="D895" s="671"/>
      <c r="E895" s="671"/>
      <c r="F895" s="671"/>
      <c r="G895" s="671"/>
      <c r="H895" s="671"/>
      <c r="I895" s="671"/>
      <c r="J895" s="671"/>
      <c r="K895" s="671"/>
      <c r="L895" s="672"/>
      <c r="M895" s="665"/>
      <c r="N895" s="665"/>
      <c r="O895" s="665"/>
      <c r="P895" s="665"/>
      <c r="Q895" s="665"/>
      <c r="R895" s="666"/>
      <c r="S895" s="667"/>
      <c r="T895" s="667"/>
      <c r="U895" s="667"/>
      <c r="V895" s="668"/>
      <c r="W895" s="33"/>
      <c r="X895" s="34"/>
      <c r="Y895" s="35"/>
      <c r="Z895" s="400" t="str">
        <f>IFERROR(VLOOKUP(Y895, 【参考】数式用!$A$2:$B$50, 2, FALSE), "")</f>
        <v/>
      </c>
    </row>
    <row r="896" spans="2:26" ht="34.5" customHeight="1" thickBot="1">
      <c r="B896" s="535">
        <f t="shared" si="13"/>
        <v>858</v>
      </c>
      <c r="C896" s="670"/>
      <c r="D896" s="671"/>
      <c r="E896" s="671"/>
      <c r="F896" s="671"/>
      <c r="G896" s="671"/>
      <c r="H896" s="671"/>
      <c r="I896" s="671"/>
      <c r="J896" s="671"/>
      <c r="K896" s="671"/>
      <c r="L896" s="672"/>
      <c r="M896" s="665"/>
      <c r="N896" s="665"/>
      <c r="O896" s="665"/>
      <c r="P896" s="665"/>
      <c r="Q896" s="665"/>
      <c r="R896" s="666"/>
      <c r="S896" s="667"/>
      <c r="T896" s="667"/>
      <c r="U896" s="667"/>
      <c r="V896" s="668"/>
      <c r="W896" s="33"/>
      <c r="X896" s="34"/>
      <c r="Y896" s="35"/>
      <c r="Z896" s="400" t="str">
        <f>IFERROR(VLOOKUP(Y896, 【参考】数式用!$A$2:$B$50, 2, FALSE), "")</f>
        <v/>
      </c>
    </row>
    <row r="897" spans="2:26" ht="34.5" customHeight="1" thickBot="1">
      <c r="B897" s="535">
        <f t="shared" si="13"/>
        <v>859</v>
      </c>
      <c r="C897" s="670"/>
      <c r="D897" s="671"/>
      <c r="E897" s="671"/>
      <c r="F897" s="671"/>
      <c r="G897" s="671"/>
      <c r="H897" s="671"/>
      <c r="I897" s="671"/>
      <c r="J897" s="671"/>
      <c r="K897" s="671"/>
      <c r="L897" s="672"/>
      <c r="M897" s="665"/>
      <c r="N897" s="665"/>
      <c r="O897" s="665"/>
      <c r="P897" s="665"/>
      <c r="Q897" s="665"/>
      <c r="R897" s="666"/>
      <c r="S897" s="667"/>
      <c r="T897" s="667"/>
      <c r="U897" s="667"/>
      <c r="V897" s="668"/>
      <c r="W897" s="33"/>
      <c r="X897" s="34"/>
      <c r="Y897" s="35"/>
      <c r="Z897" s="400" t="str">
        <f>IFERROR(VLOOKUP(Y897, 【参考】数式用!$A$2:$B$50, 2, FALSE), "")</f>
        <v/>
      </c>
    </row>
    <row r="898" spans="2:26" ht="34.5" customHeight="1" thickBot="1">
      <c r="B898" s="535">
        <f t="shared" si="13"/>
        <v>860</v>
      </c>
      <c r="C898" s="670"/>
      <c r="D898" s="671"/>
      <c r="E898" s="671"/>
      <c r="F898" s="671"/>
      <c r="G898" s="671"/>
      <c r="H898" s="671"/>
      <c r="I898" s="671"/>
      <c r="J898" s="671"/>
      <c r="K898" s="671"/>
      <c r="L898" s="672"/>
      <c r="M898" s="665"/>
      <c r="N898" s="665"/>
      <c r="O898" s="665"/>
      <c r="P898" s="665"/>
      <c r="Q898" s="665"/>
      <c r="R898" s="666"/>
      <c r="S898" s="667"/>
      <c r="T898" s="667"/>
      <c r="U898" s="667"/>
      <c r="V898" s="668"/>
      <c r="W898" s="33"/>
      <c r="X898" s="34"/>
      <c r="Y898" s="35"/>
      <c r="Z898" s="400" t="str">
        <f>IFERROR(VLOOKUP(Y898, 【参考】数式用!$A$2:$B$50, 2, FALSE), "")</f>
        <v/>
      </c>
    </row>
    <row r="899" spans="2:26" ht="34.5" customHeight="1" thickBot="1">
      <c r="B899" s="535">
        <f t="shared" si="13"/>
        <v>861</v>
      </c>
      <c r="C899" s="670"/>
      <c r="D899" s="671"/>
      <c r="E899" s="671"/>
      <c r="F899" s="671"/>
      <c r="G899" s="671"/>
      <c r="H899" s="671"/>
      <c r="I899" s="671"/>
      <c r="J899" s="671"/>
      <c r="K899" s="671"/>
      <c r="L899" s="672"/>
      <c r="M899" s="665"/>
      <c r="N899" s="665"/>
      <c r="O899" s="665"/>
      <c r="P899" s="665"/>
      <c r="Q899" s="665"/>
      <c r="R899" s="666"/>
      <c r="S899" s="667"/>
      <c r="T899" s="667"/>
      <c r="U899" s="667"/>
      <c r="V899" s="668"/>
      <c r="W899" s="33"/>
      <c r="X899" s="34"/>
      <c r="Y899" s="35"/>
      <c r="Z899" s="400" t="str">
        <f>IFERROR(VLOOKUP(Y899, 【参考】数式用!$A$2:$B$50, 2, FALSE), "")</f>
        <v/>
      </c>
    </row>
    <row r="900" spans="2:26" ht="34.5" customHeight="1" thickBot="1">
      <c r="B900" s="535">
        <f t="shared" si="13"/>
        <v>862</v>
      </c>
      <c r="C900" s="670"/>
      <c r="D900" s="671"/>
      <c r="E900" s="671"/>
      <c r="F900" s="671"/>
      <c r="G900" s="671"/>
      <c r="H900" s="671"/>
      <c r="I900" s="671"/>
      <c r="J900" s="671"/>
      <c r="K900" s="671"/>
      <c r="L900" s="672"/>
      <c r="M900" s="665"/>
      <c r="N900" s="665"/>
      <c r="O900" s="665"/>
      <c r="P900" s="665"/>
      <c r="Q900" s="665"/>
      <c r="R900" s="666"/>
      <c r="S900" s="667"/>
      <c r="T900" s="667"/>
      <c r="U900" s="667"/>
      <c r="V900" s="668"/>
      <c r="W900" s="33"/>
      <c r="X900" s="34"/>
      <c r="Y900" s="35"/>
      <c r="Z900" s="400" t="str">
        <f>IFERROR(VLOOKUP(Y900, 【参考】数式用!$A$2:$B$50, 2, FALSE), "")</f>
        <v/>
      </c>
    </row>
    <row r="901" spans="2:26" ht="34.5" customHeight="1" thickBot="1">
      <c r="B901" s="535">
        <f t="shared" si="13"/>
        <v>863</v>
      </c>
      <c r="C901" s="670"/>
      <c r="D901" s="671"/>
      <c r="E901" s="671"/>
      <c r="F901" s="671"/>
      <c r="G901" s="671"/>
      <c r="H901" s="671"/>
      <c r="I901" s="671"/>
      <c r="J901" s="671"/>
      <c r="K901" s="671"/>
      <c r="L901" s="672"/>
      <c r="M901" s="665"/>
      <c r="N901" s="665"/>
      <c r="O901" s="665"/>
      <c r="P901" s="665"/>
      <c r="Q901" s="665"/>
      <c r="R901" s="666"/>
      <c r="S901" s="667"/>
      <c r="T901" s="667"/>
      <c r="U901" s="667"/>
      <c r="V901" s="668"/>
      <c r="W901" s="33"/>
      <c r="X901" s="34"/>
      <c r="Y901" s="35"/>
      <c r="Z901" s="400" t="str">
        <f>IFERROR(VLOOKUP(Y901, 【参考】数式用!$A$2:$B$50, 2, FALSE), "")</f>
        <v/>
      </c>
    </row>
    <row r="902" spans="2:26" ht="34.5" customHeight="1" thickBot="1">
      <c r="B902" s="535">
        <f t="shared" si="13"/>
        <v>864</v>
      </c>
      <c r="C902" s="670"/>
      <c r="D902" s="671"/>
      <c r="E902" s="671"/>
      <c r="F902" s="671"/>
      <c r="G902" s="671"/>
      <c r="H902" s="671"/>
      <c r="I902" s="671"/>
      <c r="J902" s="671"/>
      <c r="K902" s="671"/>
      <c r="L902" s="672"/>
      <c r="M902" s="665"/>
      <c r="N902" s="665"/>
      <c r="O902" s="665"/>
      <c r="P902" s="665"/>
      <c r="Q902" s="665"/>
      <c r="R902" s="666"/>
      <c r="S902" s="667"/>
      <c r="T902" s="667"/>
      <c r="U902" s="667"/>
      <c r="V902" s="668"/>
      <c r="W902" s="33"/>
      <c r="X902" s="34"/>
      <c r="Y902" s="35"/>
      <c r="Z902" s="400" t="str">
        <f>IFERROR(VLOOKUP(Y902, 【参考】数式用!$A$2:$B$50, 2, FALSE), "")</f>
        <v/>
      </c>
    </row>
    <row r="903" spans="2:26" ht="34.5" customHeight="1" thickBot="1">
      <c r="B903" s="535">
        <f t="shared" si="13"/>
        <v>865</v>
      </c>
      <c r="C903" s="670"/>
      <c r="D903" s="671"/>
      <c r="E903" s="671"/>
      <c r="F903" s="671"/>
      <c r="G903" s="671"/>
      <c r="H903" s="671"/>
      <c r="I903" s="671"/>
      <c r="J903" s="671"/>
      <c r="K903" s="671"/>
      <c r="L903" s="672"/>
      <c r="M903" s="665"/>
      <c r="N903" s="665"/>
      <c r="O903" s="665"/>
      <c r="P903" s="665"/>
      <c r="Q903" s="665"/>
      <c r="R903" s="666"/>
      <c r="S903" s="667"/>
      <c r="T903" s="667"/>
      <c r="U903" s="667"/>
      <c r="V903" s="668"/>
      <c r="W903" s="33"/>
      <c r="X903" s="34"/>
      <c r="Y903" s="35"/>
      <c r="Z903" s="400" t="str">
        <f>IFERROR(VLOOKUP(Y903, 【参考】数式用!$A$2:$B$50, 2, FALSE), "")</f>
        <v/>
      </c>
    </row>
    <row r="904" spans="2:26" ht="34.5" customHeight="1" thickBot="1">
      <c r="B904" s="535">
        <f t="shared" si="13"/>
        <v>866</v>
      </c>
      <c r="C904" s="670"/>
      <c r="D904" s="671"/>
      <c r="E904" s="671"/>
      <c r="F904" s="671"/>
      <c r="G904" s="671"/>
      <c r="H904" s="671"/>
      <c r="I904" s="671"/>
      <c r="J904" s="671"/>
      <c r="K904" s="671"/>
      <c r="L904" s="672"/>
      <c r="M904" s="665"/>
      <c r="N904" s="665"/>
      <c r="O904" s="665"/>
      <c r="P904" s="665"/>
      <c r="Q904" s="665"/>
      <c r="R904" s="666"/>
      <c r="S904" s="667"/>
      <c r="T904" s="667"/>
      <c r="U904" s="667"/>
      <c r="V904" s="668"/>
      <c r="W904" s="33"/>
      <c r="X904" s="34"/>
      <c r="Y904" s="35"/>
      <c r="Z904" s="400" t="str">
        <f>IFERROR(VLOOKUP(Y904, 【参考】数式用!$A$2:$B$50, 2, FALSE), "")</f>
        <v/>
      </c>
    </row>
    <row r="905" spans="2:26" ht="34.5" customHeight="1" thickBot="1">
      <c r="B905" s="535">
        <f t="shared" si="13"/>
        <v>867</v>
      </c>
      <c r="C905" s="670"/>
      <c r="D905" s="671"/>
      <c r="E905" s="671"/>
      <c r="F905" s="671"/>
      <c r="G905" s="671"/>
      <c r="H905" s="671"/>
      <c r="I905" s="671"/>
      <c r="J905" s="671"/>
      <c r="K905" s="671"/>
      <c r="L905" s="672"/>
      <c r="M905" s="665"/>
      <c r="N905" s="665"/>
      <c r="O905" s="665"/>
      <c r="P905" s="665"/>
      <c r="Q905" s="665"/>
      <c r="R905" s="666"/>
      <c r="S905" s="667"/>
      <c r="T905" s="667"/>
      <c r="U905" s="667"/>
      <c r="V905" s="668"/>
      <c r="W905" s="33"/>
      <c r="X905" s="34"/>
      <c r="Y905" s="35"/>
      <c r="Z905" s="400" t="str">
        <f>IFERROR(VLOOKUP(Y905, 【参考】数式用!$A$2:$B$50, 2, FALSE), "")</f>
        <v/>
      </c>
    </row>
    <row r="906" spans="2:26" ht="34.5" customHeight="1" thickBot="1">
      <c r="B906" s="535">
        <f t="shared" si="13"/>
        <v>868</v>
      </c>
      <c r="C906" s="670"/>
      <c r="D906" s="671"/>
      <c r="E906" s="671"/>
      <c r="F906" s="671"/>
      <c r="G906" s="671"/>
      <c r="H906" s="671"/>
      <c r="I906" s="671"/>
      <c r="J906" s="671"/>
      <c r="K906" s="671"/>
      <c r="L906" s="672"/>
      <c r="M906" s="665"/>
      <c r="N906" s="665"/>
      <c r="O906" s="665"/>
      <c r="P906" s="665"/>
      <c r="Q906" s="665"/>
      <c r="R906" s="666"/>
      <c r="S906" s="667"/>
      <c r="T906" s="667"/>
      <c r="U906" s="667"/>
      <c r="V906" s="668"/>
      <c r="W906" s="33"/>
      <c r="X906" s="34"/>
      <c r="Y906" s="35"/>
      <c r="Z906" s="400" t="str">
        <f>IFERROR(VLOOKUP(Y906, 【参考】数式用!$A$2:$B$50, 2, FALSE), "")</f>
        <v/>
      </c>
    </row>
    <row r="907" spans="2:26" ht="34.5" customHeight="1" thickBot="1">
      <c r="B907" s="535">
        <f t="shared" si="13"/>
        <v>869</v>
      </c>
      <c r="C907" s="670"/>
      <c r="D907" s="671"/>
      <c r="E907" s="671"/>
      <c r="F907" s="671"/>
      <c r="G907" s="671"/>
      <c r="H907" s="671"/>
      <c r="I907" s="671"/>
      <c r="J907" s="671"/>
      <c r="K907" s="671"/>
      <c r="L907" s="672"/>
      <c r="M907" s="665"/>
      <c r="N907" s="665"/>
      <c r="O907" s="665"/>
      <c r="P907" s="665"/>
      <c r="Q907" s="665"/>
      <c r="R907" s="666"/>
      <c r="S907" s="667"/>
      <c r="T907" s="667"/>
      <c r="U907" s="667"/>
      <c r="V907" s="668"/>
      <c r="W907" s="33"/>
      <c r="X907" s="34"/>
      <c r="Y907" s="35"/>
      <c r="Z907" s="400" t="str">
        <f>IFERROR(VLOOKUP(Y907, 【参考】数式用!$A$2:$B$50, 2, FALSE), "")</f>
        <v/>
      </c>
    </row>
    <row r="908" spans="2:26" ht="34.5" customHeight="1" thickBot="1">
      <c r="B908" s="535">
        <f t="shared" si="13"/>
        <v>870</v>
      </c>
      <c r="C908" s="670"/>
      <c r="D908" s="671"/>
      <c r="E908" s="671"/>
      <c r="F908" s="671"/>
      <c r="G908" s="671"/>
      <c r="H908" s="671"/>
      <c r="I908" s="671"/>
      <c r="J908" s="671"/>
      <c r="K908" s="671"/>
      <c r="L908" s="672"/>
      <c r="M908" s="665"/>
      <c r="N908" s="665"/>
      <c r="O908" s="665"/>
      <c r="P908" s="665"/>
      <c r="Q908" s="665"/>
      <c r="R908" s="666"/>
      <c r="S908" s="667"/>
      <c r="T908" s="667"/>
      <c r="U908" s="667"/>
      <c r="V908" s="668"/>
      <c r="W908" s="33"/>
      <c r="X908" s="34"/>
      <c r="Y908" s="35"/>
      <c r="Z908" s="400" t="str">
        <f>IFERROR(VLOOKUP(Y908, 【参考】数式用!$A$2:$B$50, 2, FALSE), "")</f>
        <v/>
      </c>
    </row>
    <row r="909" spans="2:26" ht="34.5" customHeight="1" thickBot="1">
      <c r="B909" s="535">
        <f t="shared" si="13"/>
        <v>871</v>
      </c>
      <c r="C909" s="670"/>
      <c r="D909" s="671"/>
      <c r="E909" s="671"/>
      <c r="F909" s="671"/>
      <c r="G909" s="671"/>
      <c r="H909" s="671"/>
      <c r="I909" s="671"/>
      <c r="J909" s="671"/>
      <c r="K909" s="671"/>
      <c r="L909" s="672"/>
      <c r="M909" s="665"/>
      <c r="N909" s="665"/>
      <c r="O909" s="665"/>
      <c r="P909" s="665"/>
      <c r="Q909" s="665"/>
      <c r="R909" s="666"/>
      <c r="S909" s="667"/>
      <c r="T909" s="667"/>
      <c r="U909" s="667"/>
      <c r="V909" s="668"/>
      <c r="W909" s="33"/>
      <c r="X909" s="34"/>
      <c r="Y909" s="35"/>
      <c r="Z909" s="400" t="str">
        <f>IFERROR(VLOOKUP(Y909, 【参考】数式用!$A$2:$B$50, 2, FALSE), "")</f>
        <v/>
      </c>
    </row>
    <row r="910" spans="2:26" ht="34.5" customHeight="1" thickBot="1">
      <c r="B910" s="535">
        <f t="shared" si="13"/>
        <v>872</v>
      </c>
      <c r="C910" s="670"/>
      <c r="D910" s="671"/>
      <c r="E910" s="671"/>
      <c r="F910" s="671"/>
      <c r="G910" s="671"/>
      <c r="H910" s="671"/>
      <c r="I910" s="671"/>
      <c r="J910" s="671"/>
      <c r="K910" s="671"/>
      <c r="L910" s="672"/>
      <c r="M910" s="665"/>
      <c r="N910" s="665"/>
      <c r="O910" s="665"/>
      <c r="P910" s="665"/>
      <c r="Q910" s="665"/>
      <c r="R910" s="666"/>
      <c r="S910" s="667"/>
      <c r="T910" s="667"/>
      <c r="U910" s="667"/>
      <c r="V910" s="668"/>
      <c r="W910" s="33"/>
      <c r="X910" s="34"/>
      <c r="Y910" s="35"/>
      <c r="Z910" s="400" t="str">
        <f>IFERROR(VLOOKUP(Y910, 【参考】数式用!$A$2:$B$50, 2, FALSE), "")</f>
        <v/>
      </c>
    </row>
    <row r="911" spans="2:26" ht="34.5" customHeight="1" thickBot="1">
      <c r="B911" s="535">
        <f t="shared" si="13"/>
        <v>873</v>
      </c>
      <c r="C911" s="670"/>
      <c r="D911" s="671"/>
      <c r="E911" s="671"/>
      <c r="F911" s="671"/>
      <c r="G911" s="671"/>
      <c r="H911" s="671"/>
      <c r="I911" s="671"/>
      <c r="J911" s="671"/>
      <c r="K911" s="671"/>
      <c r="L911" s="672"/>
      <c r="M911" s="665"/>
      <c r="N911" s="665"/>
      <c r="O911" s="665"/>
      <c r="P911" s="665"/>
      <c r="Q911" s="665"/>
      <c r="R911" s="666"/>
      <c r="S911" s="667"/>
      <c r="T911" s="667"/>
      <c r="U911" s="667"/>
      <c r="V911" s="668"/>
      <c r="W911" s="33"/>
      <c r="X911" s="34"/>
      <c r="Y911" s="35"/>
      <c r="Z911" s="400" t="str">
        <f>IFERROR(VLOOKUP(Y911, 【参考】数式用!$A$2:$B$50, 2, FALSE), "")</f>
        <v/>
      </c>
    </row>
    <row r="912" spans="2:26" ht="34.5" customHeight="1" thickBot="1">
      <c r="B912" s="535">
        <f t="shared" si="13"/>
        <v>874</v>
      </c>
      <c r="C912" s="670"/>
      <c r="D912" s="671"/>
      <c r="E912" s="671"/>
      <c r="F912" s="671"/>
      <c r="G912" s="671"/>
      <c r="H912" s="671"/>
      <c r="I912" s="671"/>
      <c r="J912" s="671"/>
      <c r="K912" s="671"/>
      <c r="L912" s="672"/>
      <c r="M912" s="665"/>
      <c r="N912" s="665"/>
      <c r="O912" s="665"/>
      <c r="P912" s="665"/>
      <c r="Q912" s="665"/>
      <c r="R912" s="666"/>
      <c r="S912" s="667"/>
      <c r="T912" s="667"/>
      <c r="U912" s="667"/>
      <c r="V912" s="668"/>
      <c r="W912" s="33"/>
      <c r="X912" s="34"/>
      <c r="Y912" s="35"/>
      <c r="Z912" s="400" t="str">
        <f>IFERROR(VLOOKUP(Y912, 【参考】数式用!$A$2:$B$50, 2, FALSE), "")</f>
        <v/>
      </c>
    </row>
    <row r="913" spans="2:26" ht="34.5" customHeight="1" thickBot="1">
      <c r="B913" s="535">
        <f t="shared" si="13"/>
        <v>875</v>
      </c>
      <c r="C913" s="670"/>
      <c r="D913" s="671"/>
      <c r="E913" s="671"/>
      <c r="F913" s="671"/>
      <c r="G913" s="671"/>
      <c r="H913" s="671"/>
      <c r="I913" s="671"/>
      <c r="J913" s="671"/>
      <c r="K913" s="671"/>
      <c r="L913" s="672"/>
      <c r="M913" s="665"/>
      <c r="N913" s="665"/>
      <c r="O913" s="665"/>
      <c r="P913" s="665"/>
      <c r="Q913" s="665"/>
      <c r="R913" s="666"/>
      <c r="S913" s="667"/>
      <c r="T913" s="667"/>
      <c r="U913" s="667"/>
      <c r="V913" s="668"/>
      <c r="W913" s="33"/>
      <c r="X913" s="34"/>
      <c r="Y913" s="35"/>
      <c r="Z913" s="400" t="str">
        <f>IFERROR(VLOOKUP(Y913, 【参考】数式用!$A$2:$B$50, 2, FALSE), "")</f>
        <v/>
      </c>
    </row>
    <row r="914" spans="2:26" ht="34.5" customHeight="1" thickBot="1">
      <c r="B914" s="535">
        <f t="shared" si="13"/>
        <v>876</v>
      </c>
      <c r="C914" s="670"/>
      <c r="D914" s="671"/>
      <c r="E914" s="671"/>
      <c r="F914" s="671"/>
      <c r="G914" s="671"/>
      <c r="H914" s="671"/>
      <c r="I914" s="671"/>
      <c r="J914" s="671"/>
      <c r="K914" s="671"/>
      <c r="L914" s="672"/>
      <c r="M914" s="665"/>
      <c r="N914" s="665"/>
      <c r="O914" s="665"/>
      <c r="P914" s="665"/>
      <c r="Q914" s="665"/>
      <c r="R914" s="666"/>
      <c r="S914" s="667"/>
      <c r="T914" s="667"/>
      <c r="U914" s="667"/>
      <c r="V914" s="668"/>
      <c r="W914" s="33"/>
      <c r="X914" s="34"/>
      <c r="Y914" s="35"/>
      <c r="Z914" s="400" t="str">
        <f>IFERROR(VLOOKUP(Y914, 【参考】数式用!$A$2:$B$50, 2, FALSE), "")</f>
        <v/>
      </c>
    </row>
    <row r="915" spans="2:26" ht="34.5" customHeight="1" thickBot="1">
      <c r="B915" s="535">
        <f t="shared" si="13"/>
        <v>877</v>
      </c>
      <c r="C915" s="670"/>
      <c r="D915" s="671"/>
      <c r="E915" s="671"/>
      <c r="F915" s="671"/>
      <c r="G915" s="671"/>
      <c r="H915" s="671"/>
      <c r="I915" s="671"/>
      <c r="J915" s="671"/>
      <c r="K915" s="671"/>
      <c r="L915" s="672"/>
      <c r="M915" s="665"/>
      <c r="N915" s="665"/>
      <c r="O915" s="665"/>
      <c r="P915" s="665"/>
      <c r="Q915" s="665"/>
      <c r="R915" s="666"/>
      <c r="S915" s="667"/>
      <c r="T915" s="667"/>
      <c r="U915" s="667"/>
      <c r="V915" s="668"/>
      <c r="W915" s="33"/>
      <c r="X915" s="34"/>
      <c r="Y915" s="35"/>
      <c r="Z915" s="400" t="str">
        <f>IFERROR(VLOOKUP(Y915, 【参考】数式用!$A$2:$B$50, 2, FALSE), "")</f>
        <v/>
      </c>
    </row>
    <row r="916" spans="2:26" ht="34.5" customHeight="1" thickBot="1">
      <c r="B916" s="535">
        <f t="shared" si="13"/>
        <v>878</v>
      </c>
      <c r="C916" s="670"/>
      <c r="D916" s="671"/>
      <c r="E916" s="671"/>
      <c r="F916" s="671"/>
      <c r="G916" s="671"/>
      <c r="H916" s="671"/>
      <c r="I916" s="671"/>
      <c r="J916" s="671"/>
      <c r="K916" s="671"/>
      <c r="L916" s="672"/>
      <c r="M916" s="665"/>
      <c r="N916" s="665"/>
      <c r="O916" s="665"/>
      <c r="P916" s="665"/>
      <c r="Q916" s="665"/>
      <c r="R916" s="666"/>
      <c r="S916" s="667"/>
      <c r="T916" s="667"/>
      <c r="U916" s="667"/>
      <c r="V916" s="668"/>
      <c r="W916" s="33"/>
      <c r="X916" s="34"/>
      <c r="Y916" s="35"/>
      <c r="Z916" s="400" t="str">
        <f>IFERROR(VLOOKUP(Y916, 【参考】数式用!$A$2:$B$50, 2, FALSE), "")</f>
        <v/>
      </c>
    </row>
    <row r="917" spans="2:26" ht="34.5" customHeight="1" thickBot="1">
      <c r="B917" s="535">
        <f t="shared" si="13"/>
        <v>879</v>
      </c>
      <c r="C917" s="670"/>
      <c r="D917" s="671"/>
      <c r="E917" s="671"/>
      <c r="F917" s="671"/>
      <c r="G917" s="671"/>
      <c r="H917" s="671"/>
      <c r="I917" s="671"/>
      <c r="J917" s="671"/>
      <c r="K917" s="671"/>
      <c r="L917" s="672"/>
      <c r="M917" s="665"/>
      <c r="N917" s="665"/>
      <c r="O917" s="665"/>
      <c r="P917" s="665"/>
      <c r="Q917" s="665"/>
      <c r="R917" s="666"/>
      <c r="S917" s="667"/>
      <c r="T917" s="667"/>
      <c r="U917" s="667"/>
      <c r="V917" s="668"/>
      <c r="W917" s="33"/>
      <c r="X917" s="34"/>
      <c r="Y917" s="35"/>
      <c r="Z917" s="400" t="str">
        <f>IFERROR(VLOOKUP(Y917, 【参考】数式用!$A$2:$B$50, 2, FALSE), "")</f>
        <v/>
      </c>
    </row>
    <row r="918" spans="2:26" ht="34.5" customHeight="1" thickBot="1">
      <c r="B918" s="535">
        <f t="shared" si="13"/>
        <v>880</v>
      </c>
      <c r="C918" s="670"/>
      <c r="D918" s="671"/>
      <c r="E918" s="671"/>
      <c r="F918" s="671"/>
      <c r="G918" s="671"/>
      <c r="H918" s="671"/>
      <c r="I918" s="671"/>
      <c r="J918" s="671"/>
      <c r="K918" s="671"/>
      <c r="L918" s="672"/>
      <c r="M918" s="665"/>
      <c r="N918" s="665"/>
      <c r="O918" s="665"/>
      <c r="P918" s="665"/>
      <c r="Q918" s="665"/>
      <c r="R918" s="666"/>
      <c r="S918" s="667"/>
      <c r="T918" s="667"/>
      <c r="U918" s="667"/>
      <c r="V918" s="668"/>
      <c r="W918" s="33"/>
      <c r="X918" s="34"/>
      <c r="Y918" s="35"/>
      <c r="Z918" s="400" t="str">
        <f>IFERROR(VLOOKUP(Y918, 【参考】数式用!$A$2:$B$50, 2, FALSE), "")</f>
        <v/>
      </c>
    </row>
    <row r="919" spans="2:26" ht="34.5" customHeight="1" thickBot="1">
      <c r="B919" s="535">
        <f t="shared" si="13"/>
        <v>881</v>
      </c>
      <c r="C919" s="670"/>
      <c r="D919" s="671"/>
      <c r="E919" s="671"/>
      <c r="F919" s="671"/>
      <c r="G919" s="671"/>
      <c r="H919" s="671"/>
      <c r="I919" s="671"/>
      <c r="J919" s="671"/>
      <c r="K919" s="671"/>
      <c r="L919" s="672"/>
      <c r="M919" s="665"/>
      <c r="N919" s="665"/>
      <c r="O919" s="665"/>
      <c r="P919" s="665"/>
      <c r="Q919" s="665"/>
      <c r="R919" s="666"/>
      <c r="S919" s="667"/>
      <c r="T919" s="667"/>
      <c r="U919" s="667"/>
      <c r="V919" s="668"/>
      <c r="W919" s="33"/>
      <c r="X919" s="34"/>
      <c r="Y919" s="35"/>
      <c r="Z919" s="400" t="str">
        <f>IFERROR(VLOOKUP(Y919, 【参考】数式用!$A$2:$B$50, 2, FALSE), "")</f>
        <v/>
      </c>
    </row>
    <row r="920" spans="2:26" ht="34.5" customHeight="1" thickBot="1">
      <c r="B920" s="535">
        <f t="shared" si="13"/>
        <v>882</v>
      </c>
      <c r="C920" s="670"/>
      <c r="D920" s="671"/>
      <c r="E920" s="671"/>
      <c r="F920" s="671"/>
      <c r="G920" s="671"/>
      <c r="H920" s="671"/>
      <c r="I920" s="671"/>
      <c r="J920" s="671"/>
      <c r="K920" s="671"/>
      <c r="L920" s="672"/>
      <c r="M920" s="665"/>
      <c r="N920" s="665"/>
      <c r="O920" s="665"/>
      <c r="P920" s="665"/>
      <c r="Q920" s="665"/>
      <c r="R920" s="666"/>
      <c r="S920" s="667"/>
      <c r="T920" s="667"/>
      <c r="U920" s="667"/>
      <c r="V920" s="668"/>
      <c r="W920" s="33"/>
      <c r="X920" s="34"/>
      <c r="Y920" s="35"/>
      <c r="Z920" s="400" t="str">
        <f>IFERROR(VLOOKUP(Y920, 【参考】数式用!$A$2:$B$50, 2, FALSE), "")</f>
        <v/>
      </c>
    </row>
    <row r="921" spans="2:26" ht="34.5" customHeight="1" thickBot="1">
      <c r="B921" s="535">
        <f t="shared" si="13"/>
        <v>883</v>
      </c>
      <c r="C921" s="670"/>
      <c r="D921" s="671"/>
      <c r="E921" s="671"/>
      <c r="F921" s="671"/>
      <c r="G921" s="671"/>
      <c r="H921" s="671"/>
      <c r="I921" s="671"/>
      <c r="J921" s="671"/>
      <c r="K921" s="671"/>
      <c r="L921" s="672"/>
      <c r="M921" s="665"/>
      <c r="N921" s="665"/>
      <c r="O921" s="665"/>
      <c r="P921" s="665"/>
      <c r="Q921" s="665"/>
      <c r="R921" s="666"/>
      <c r="S921" s="667"/>
      <c r="T921" s="667"/>
      <c r="U921" s="667"/>
      <c r="V921" s="668"/>
      <c r="W921" s="33"/>
      <c r="X921" s="34"/>
      <c r="Y921" s="35"/>
      <c r="Z921" s="400" t="str">
        <f>IFERROR(VLOOKUP(Y921, 【参考】数式用!$A$2:$B$50, 2, FALSE), "")</f>
        <v/>
      </c>
    </row>
    <row r="922" spans="2:26" ht="34.5" customHeight="1" thickBot="1">
      <c r="B922" s="535">
        <f t="shared" si="13"/>
        <v>884</v>
      </c>
      <c r="C922" s="670"/>
      <c r="D922" s="671"/>
      <c r="E922" s="671"/>
      <c r="F922" s="671"/>
      <c r="G922" s="671"/>
      <c r="H922" s="671"/>
      <c r="I922" s="671"/>
      <c r="J922" s="671"/>
      <c r="K922" s="671"/>
      <c r="L922" s="672"/>
      <c r="M922" s="665"/>
      <c r="N922" s="665"/>
      <c r="O922" s="665"/>
      <c r="P922" s="665"/>
      <c r="Q922" s="665"/>
      <c r="R922" s="666"/>
      <c r="S922" s="667"/>
      <c r="T922" s="667"/>
      <c r="U922" s="667"/>
      <c r="V922" s="668"/>
      <c r="W922" s="33"/>
      <c r="X922" s="34"/>
      <c r="Y922" s="35"/>
      <c r="Z922" s="400" t="str">
        <f>IFERROR(VLOOKUP(Y922, 【参考】数式用!$A$2:$B$50, 2, FALSE), "")</f>
        <v/>
      </c>
    </row>
    <row r="923" spans="2:26" ht="34.5" customHeight="1" thickBot="1">
      <c r="B923" s="535">
        <f t="shared" si="13"/>
        <v>885</v>
      </c>
      <c r="C923" s="670"/>
      <c r="D923" s="671"/>
      <c r="E923" s="671"/>
      <c r="F923" s="671"/>
      <c r="G923" s="671"/>
      <c r="H923" s="671"/>
      <c r="I923" s="671"/>
      <c r="J923" s="671"/>
      <c r="K923" s="671"/>
      <c r="L923" s="672"/>
      <c r="M923" s="665"/>
      <c r="N923" s="665"/>
      <c r="O923" s="665"/>
      <c r="P923" s="665"/>
      <c r="Q923" s="665"/>
      <c r="R923" s="666"/>
      <c r="S923" s="667"/>
      <c r="T923" s="667"/>
      <c r="U923" s="667"/>
      <c r="V923" s="668"/>
      <c r="W923" s="33"/>
      <c r="X923" s="34"/>
      <c r="Y923" s="35"/>
      <c r="Z923" s="400" t="str">
        <f>IFERROR(VLOOKUP(Y923, 【参考】数式用!$A$2:$B$50, 2, FALSE), "")</f>
        <v/>
      </c>
    </row>
    <row r="924" spans="2:26" ht="34.5" customHeight="1" thickBot="1">
      <c r="B924" s="535">
        <f t="shared" si="13"/>
        <v>886</v>
      </c>
      <c r="C924" s="670"/>
      <c r="D924" s="671"/>
      <c r="E924" s="671"/>
      <c r="F924" s="671"/>
      <c r="G924" s="671"/>
      <c r="H924" s="671"/>
      <c r="I924" s="671"/>
      <c r="J924" s="671"/>
      <c r="K924" s="671"/>
      <c r="L924" s="672"/>
      <c r="M924" s="665"/>
      <c r="N924" s="665"/>
      <c r="O924" s="665"/>
      <c r="P924" s="665"/>
      <c r="Q924" s="665"/>
      <c r="R924" s="666"/>
      <c r="S924" s="667"/>
      <c r="T924" s="667"/>
      <c r="U924" s="667"/>
      <c r="V924" s="668"/>
      <c r="W924" s="33"/>
      <c r="X924" s="34"/>
      <c r="Y924" s="35"/>
      <c r="Z924" s="400" t="str">
        <f>IFERROR(VLOOKUP(Y924, 【参考】数式用!$A$2:$B$50, 2, FALSE), "")</f>
        <v/>
      </c>
    </row>
    <row r="925" spans="2:26" ht="34.5" customHeight="1" thickBot="1">
      <c r="B925" s="535">
        <f t="shared" si="13"/>
        <v>887</v>
      </c>
      <c r="C925" s="670"/>
      <c r="D925" s="671"/>
      <c r="E925" s="671"/>
      <c r="F925" s="671"/>
      <c r="G925" s="671"/>
      <c r="H925" s="671"/>
      <c r="I925" s="671"/>
      <c r="J925" s="671"/>
      <c r="K925" s="671"/>
      <c r="L925" s="672"/>
      <c r="M925" s="665"/>
      <c r="N925" s="665"/>
      <c r="O925" s="665"/>
      <c r="P925" s="665"/>
      <c r="Q925" s="665"/>
      <c r="R925" s="666"/>
      <c r="S925" s="667"/>
      <c r="T925" s="667"/>
      <c r="U925" s="667"/>
      <c r="V925" s="668"/>
      <c r="W925" s="33"/>
      <c r="X925" s="34"/>
      <c r="Y925" s="35"/>
      <c r="Z925" s="400" t="str">
        <f>IFERROR(VLOOKUP(Y925, 【参考】数式用!$A$2:$B$50, 2, FALSE), "")</f>
        <v/>
      </c>
    </row>
    <row r="926" spans="2:26" ht="34.5" customHeight="1" thickBot="1">
      <c r="B926" s="535">
        <f t="shared" si="13"/>
        <v>888</v>
      </c>
      <c r="C926" s="670"/>
      <c r="D926" s="671"/>
      <c r="E926" s="671"/>
      <c r="F926" s="671"/>
      <c r="G926" s="671"/>
      <c r="H926" s="671"/>
      <c r="I926" s="671"/>
      <c r="J926" s="671"/>
      <c r="K926" s="671"/>
      <c r="L926" s="672"/>
      <c r="M926" s="665"/>
      <c r="N926" s="665"/>
      <c r="O926" s="665"/>
      <c r="P926" s="665"/>
      <c r="Q926" s="665"/>
      <c r="R926" s="666"/>
      <c r="S926" s="667"/>
      <c r="T926" s="667"/>
      <c r="U926" s="667"/>
      <c r="V926" s="668"/>
      <c r="W926" s="33"/>
      <c r="X926" s="34"/>
      <c r="Y926" s="35"/>
      <c r="Z926" s="400" t="str">
        <f>IFERROR(VLOOKUP(Y926, 【参考】数式用!$A$2:$B$50, 2, FALSE), "")</f>
        <v/>
      </c>
    </row>
    <row r="927" spans="2:26" ht="34.5" customHeight="1" thickBot="1">
      <c r="B927" s="535">
        <f t="shared" si="13"/>
        <v>889</v>
      </c>
      <c r="C927" s="670"/>
      <c r="D927" s="671"/>
      <c r="E927" s="671"/>
      <c r="F927" s="671"/>
      <c r="G927" s="671"/>
      <c r="H927" s="671"/>
      <c r="I927" s="671"/>
      <c r="J927" s="671"/>
      <c r="K927" s="671"/>
      <c r="L927" s="672"/>
      <c r="M927" s="665"/>
      <c r="N927" s="665"/>
      <c r="O927" s="665"/>
      <c r="P927" s="665"/>
      <c r="Q927" s="665"/>
      <c r="R927" s="666"/>
      <c r="S927" s="667"/>
      <c r="T927" s="667"/>
      <c r="U927" s="667"/>
      <c r="V927" s="668"/>
      <c r="W927" s="33"/>
      <c r="X927" s="34"/>
      <c r="Y927" s="35"/>
      <c r="Z927" s="400" t="str">
        <f>IFERROR(VLOOKUP(Y927, 【参考】数式用!$A$2:$B$50, 2, FALSE), "")</f>
        <v/>
      </c>
    </row>
    <row r="928" spans="2:26" ht="34.5" customHeight="1" thickBot="1">
      <c r="B928" s="535">
        <f t="shared" si="13"/>
        <v>890</v>
      </c>
      <c r="C928" s="670"/>
      <c r="D928" s="671"/>
      <c r="E928" s="671"/>
      <c r="F928" s="671"/>
      <c r="G928" s="671"/>
      <c r="H928" s="671"/>
      <c r="I928" s="671"/>
      <c r="J928" s="671"/>
      <c r="K928" s="671"/>
      <c r="L928" s="672"/>
      <c r="M928" s="665"/>
      <c r="N928" s="665"/>
      <c r="O928" s="665"/>
      <c r="P928" s="665"/>
      <c r="Q928" s="665"/>
      <c r="R928" s="666"/>
      <c r="S928" s="667"/>
      <c r="T928" s="667"/>
      <c r="U928" s="667"/>
      <c r="V928" s="668"/>
      <c r="W928" s="33"/>
      <c r="X928" s="34"/>
      <c r="Y928" s="35"/>
      <c r="Z928" s="400" t="str">
        <f>IFERROR(VLOOKUP(Y928, 【参考】数式用!$A$2:$B$50, 2, FALSE), "")</f>
        <v/>
      </c>
    </row>
    <row r="929" spans="2:26" ht="34.5" customHeight="1" thickBot="1">
      <c r="B929" s="535">
        <f t="shared" si="13"/>
        <v>891</v>
      </c>
      <c r="C929" s="670"/>
      <c r="D929" s="671"/>
      <c r="E929" s="671"/>
      <c r="F929" s="671"/>
      <c r="G929" s="671"/>
      <c r="H929" s="671"/>
      <c r="I929" s="671"/>
      <c r="J929" s="671"/>
      <c r="K929" s="671"/>
      <c r="L929" s="672"/>
      <c r="M929" s="665"/>
      <c r="N929" s="665"/>
      <c r="O929" s="665"/>
      <c r="P929" s="665"/>
      <c r="Q929" s="665"/>
      <c r="R929" s="666"/>
      <c r="S929" s="667"/>
      <c r="T929" s="667"/>
      <c r="U929" s="667"/>
      <c r="V929" s="668"/>
      <c r="W929" s="33"/>
      <c r="X929" s="34"/>
      <c r="Y929" s="35"/>
      <c r="Z929" s="400" t="str">
        <f>IFERROR(VLOOKUP(Y929, 【参考】数式用!$A$2:$B$50, 2, FALSE), "")</f>
        <v/>
      </c>
    </row>
    <row r="930" spans="2:26" ht="34.5" customHeight="1" thickBot="1">
      <c r="B930" s="535">
        <f t="shared" si="13"/>
        <v>892</v>
      </c>
      <c r="C930" s="670"/>
      <c r="D930" s="671"/>
      <c r="E930" s="671"/>
      <c r="F930" s="671"/>
      <c r="G930" s="671"/>
      <c r="H930" s="671"/>
      <c r="I930" s="671"/>
      <c r="J930" s="671"/>
      <c r="K930" s="671"/>
      <c r="L930" s="672"/>
      <c r="M930" s="665"/>
      <c r="N930" s="665"/>
      <c r="O930" s="665"/>
      <c r="P930" s="665"/>
      <c r="Q930" s="665"/>
      <c r="R930" s="666"/>
      <c r="S930" s="667"/>
      <c r="T930" s="667"/>
      <c r="U930" s="667"/>
      <c r="V930" s="668"/>
      <c r="W930" s="33"/>
      <c r="X930" s="34"/>
      <c r="Y930" s="35"/>
      <c r="Z930" s="400" t="str">
        <f>IFERROR(VLOOKUP(Y930, 【参考】数式用!$A$2:$B$50, 2, FALSE), "")</f>
        <v/>
      </c>
    </row>
    <row r="931" spans="2:26" ht="34.5" customHeight="1" thickBot="1">
      <c r="B931" s="535">
        <f t="shared" si="13"/>
        <v>893</v>
      </c>
      <c r="C931" s="670"/>
      <c r="D931" s="671"/>
      <c r="E931" s="671"/>
      <c r="F931" s="671"/>
      <c r="G931" s="671"/>
      <c r="H931" s="671"/>
      <c r="I931" s="671"/>
      <c r="J931" s="671"/>
      <c r="K931" s="671"/>
      <c r="L931" s="672"/>
      <c r="M931" s="665"/>
      <c r="N931" s="665"/>
      <c r="O931" s="665"/>
      <c r="P931" s="665"/>
      <c r="Q931" s="665"/>
      <c r="R931" s="666"/>
      <c r="S931" s="667"/>
      <c r="T931" s="667"/>
      <c r="U931" s="667"/>
      <c r="V931" s="668"/>
      <c r="W931" s="33"/>
      <c r="X931" s="34"/>
      <c r="Y931" s="35"/>
      <c r="Z931" s="400" t="str">
        <f>IFERROR(VLOOKUP(Y931, 【参考】数式用!$A$2:$B$50, 2, FALSE), "")</f>
        <v/>
      </c>
    </row>
    <row r="932" spans="2:26" ht="34.5" customHeight="1" thickBot="1">
      <c r="B932" s="535">
        <f t="shared" si="13"/>
        <v>894</v>
      </c>
      <c r="C932" s="670"/>
      <c r="D932" s="671"/>
      <c r="E932" s="671"/>
      <c r="F932" s="671"/>
      <c r="G932" s="671"/>
      <c r="H932" s="671"/>
      <c r="I932" s="671"/>
      <c r="J932" s="671"/>
      <c r="K932" s="671"/>
      <c r="L932" s="672"/>
      <c r="M932" s="665"/>
      <c r="N932" s="665"/>
      <c r="O932" s="665"/>
      <c r="P932" s="665"/>
      <c r="Q932" s="665"/>
      <c r="R932" s="666"/>
      <c r="S932" s="667"/>
      <c r="T932" s="667"/>
      <c r="U932" s="667"/>
      <c r="V932" s="668"/>
      <c r="W932" s="33"/>
      <c r="X932" s="34"/>
      <c r="Y932" s="35"/>
      <c r="Z932" s="400" t="str">
        <f>IFERROR(VLOOKUP(Y932, 【参考】数式用!$A$2:$B$50, 2, FALSE), "")</f>
        <v/>
      </c>
    </row>
    <row r="933" spans="2:26" ht="34.5" customHeight="1" thickBot="1">
      <c r="B933" s="535">
        <f t="shared" si="13"/>
        <v>895</v>
      </c>
      <c r="C933" s="670"/>
      <c r="D933" s="671"/>
      <c r="E933" s="671"/>
      <c r="F933" s="671"/>
      <c r="G933" s="671"/>
      <c r="H933" s="671"/>
      <c r="I933" s="671"/>
      <c r="J933" s="671"/>
      <c r="K933" s="671"/>
      <c r="L933" s="672"/>
      <c r="M933" s="665"/>
      <c r="N933" s="665"/>
      <c r="O933" s="665"/>
      <c r="P933" s="665"/>
      <c r="Q933" s="665"/>
      <c r="R933" s="666"/>
      <c r="S933" s="667"/>
      <c r="T933" s="667"/>
      <c r="U933" s="667"/>
      <c r="V933" s="668"/>
      <c r="W933" s="33"/>
      <c r="X933" s="34"/>
      <c r="Y933" s="35"/>
      <c r="Z933" s="400" t="str">
        <f>IFERROR(VLOOKUP(Y933, 【参考】数式用!$A$2:$B$50, 2, FALSE), "")</f>
        <v/>
      </c>
    </row>
    <row r="934" spans="2:26" ht="34.5" customHeight="1" thickBot="1">
      <c r="B934" s="535">
        <f t="shared" si="13"/>
        <v>896</v>
      </c>
      <c r="C934" s="670"/>
      <c r="D934" s="671"/>
      <c r="E934" s="671"/>
      <c r="F934" s="671"/>
      <c r="G934" s="671"/>
      <c r="H934" s="671"/>
      <c r="I934" s="671"/>
      <c r="J934" s="671"/>
      <c r="K934" s="671"/>
      <c r="L934" s="672"/>
      <c r="M934" s="665"/>
      <c r="N934" s="665"/>
      <c r="O934" s="665"/>
      <c r="P934" s="665"/>
      <c r="Q934" s="665"/>
      <c r="R934" s="666"/>
      <c r="S934" s="667"/>
      <c r="T934" s="667"/>
      <c r="U934" s="667"/>
      <c r="V934" s="668"/>
      <c r="W934" s="33"/>
      <c r="X934" s="34"/>
      <c r="Y934" s="35"/>
      <c r="Z934" s="400" t="str">
        <f>IFERROR(VLOOKUP(Y934, 【参考】数式用!$A$2:$B$50, 2, FALSE), "")</f>
        <v/>
      </c>
    </row>
    <row r="935" spans="2:26" ht="34.5" customHeight="1" thickBot="1">
      <c r="B935" s="535">
        <f t="shared" si="13"/>
        <v>897</v>
      </c>
      <c r="C935" s="670"/>
      <c r="D935" s="671"/>
      <c r="E935" s="671"/>
      <c r="F935" s="671"/>
      <c r="G935" s="671"/>
      <c r="H935" s="671"/>
      <c r="I935" s="671"/>
      <c r="J935" s="671"/>
      <c r="K935" s="671"/>
      <c r="L935" s="672"/>
      <c r="M935" s="665"/>
      <c r="N935" s="665"/>
      <c r="O935" s="665"/>
      <c r="P935" s="665"/>
      <c r="Q935" s="665"/>
      <c r="R935" s="666"/>
      <c r="S935" s="667"/>
      <c r="T935" s="667"/>
      <c r="U935" s="667"/>
      <c r="V935" s="668"/>
      <c r="W935" s="33"/>
      <c r="X935" s="34"/>
      <c r="Y935" s="35"/>
      <c r="Z935" s="400" t="str">
        <f>IFERROR(VLOOKUP(Y935, 【参考】数式用!$A$2:$B$50, 2, FALSE), "")</f>
        <v/>
      </c>
    </row>
    <row r="936" spans="2:26" ht="34.5" customHeight="1" thickBot="1">
      <c r="B936" s="535">
        <f t="shared" si="13"/>
        <v>898</v>
      </c>
      <c r="C936" s="670"/>
      <c r="D936" s="671"/>
      <c r="E936" s="671"/>
      <c r="F936" s="671"/>
      <c r="G936" s="671"/>
      <c r="H936" s="671"/>
      <c r="I936" s="671"/>
      <c r="J936" s="671"/>
      <c r="K936" s="671"/>
      <c r="L936" s="672"/>
      <c r="M936" s="665"/>
      <c r="N936" s="665"/>
      <c r="O936" s="665"/>
      <c r="P936" s="665"/>
      <c r="Q936" s="665"/>
      <c r="R936" s="666"/>
      <c r="S936" s="667"/>
      <c r="T936" s="667"/>
      <c r="U936" s="667"/>
      <c r="V936" s="668"/>
      <c r="W936" s="33"/>
      <c r="X936" s="34"/>
      <c r="Y936" s="35"/>
      <c r="Z936" s="400" t="str">
        <f>IFERROR(VLOOKUP(Y936, 【参考】数式用!$A$2:$B$50, 2, FALSE), "")</f>
        <v/>
      </c>
    </row>
    <row r="937" spans="2:26" ht="34.5" customHeight="1" thickBot="1">
      <c r="B937" s="535">
        <f t="shared" ref="B937:B1000" si="14">B936+1</f>
        <v>899</v>
      </c>
      <c r="C937" s="670"/>
      <c r="D937" s="671"/>
      <c r="E937" s="671"/>
      <c r="F937" s="671"/>
      <c r="G937" s="671"/>
      <c r="H937" s="671"/>
      <c r="I937" s="671"/>
      <c r="J937" s="671"/>
      <c r="K937" s="671"/>
      <c r="L937" s="672"/>
      <c r="M937" s="665"/>
      <c r="N937" s="665"/>
      <c r="O937" s="665"/>
      <c r="P937" s="665"/>
      <c r="Q937" s="665"/>
      <c r="R937" s="666"/>
      <c r="S937" s="667"/>
      <c r="T937" s="667"/>
      <c r="U937" s="667"/>
      <c r="V937" s="668"/>
      <c r="W937" s="33"/>
      <c r="X937" s="34"/>
      <c r="Y937" s="35"/>
      <c r="Z937" s="400" t="str">
        <f>IFERROR(VLOOKUP(Y937, 【参考】数式用!$A$2:$B$50, 2, FALSE), "")</f>
        <v/>
      </c>
    </row>
    <row r="938" spans="2:26" ht="34.5" customHeight="1" thickBot="1">
      <c r="B938" s="535">
        <f t="shared" si="14"/>
        <v>900</v>
      </c>
      <c r="C938" s="670"/>
      <c r="D938" s="671"/>
      <c r="E938" s="671"/>
      <c r="F938" s="671"/>
      <c r="G938" s="671"/>
      <c r="H938" s="671"/>
      <c r="I938" s="671"/>
      <c r="J938" s="671"/>
      <c r="K938" s="671"/>
      <c r="L938" s="672"/>
      <c r="M938" s="665"/>
      <c r="N938" s="665"/>
      <c r="O938" s="665"/>
      <c r="P938" s="665"/>
      <c r="Q938" s="665"/>
      <c r="R938" s="666"/>
      <c r="S938" s="667"/>
      <c r="T938" s="667"/>
      <c r="U938" s="667"/>
      <c r="V938" s="668"/>
      <c r="W938" s="33"/>
      <c r="X938" s="34"/>
      <c r="Y938" s="35"/>
      <c r="Z938" s="400" t="str">
        <f>IFERROR(VLOOKUP(Y938, 【参考】数式用!$A$2:$B$50, 2, FALSE), "")</f>
        <v/>
      </c>
    </row>
    <row r="939" spans="2:26" ht="34.5" customHeight="1" thickBot="1">
      <c r="B939" s="535">
        <f t="shared" si="14"/>
        <v>901</v>
      </c>
      <c r="C939" s="670"/>
      <c r="D939" s="671"/>
      <c r="E939" s="671"/>
      <c r="F939" s="671"/>
      <c r="G939" s="671"/>
      <c r="H939" s="671"/>
      <c r="I939" s="671"/>
      <c r="J939" s="671"/>
      <c r="K939" s="671"/>
      <c r="L939" s="672"/>
      <c r="M939" s="665"/>
      <c r="N939" s="665"/>
      <c r="O939" s="665"/>
      <c r="P939" s="665"/>
      <c r="Q939" s="665"/>
      <c r="R939" s="666"/>
      <c r="S939" s="667"/>
      <c r="T939" s="667"/>
      <c r="U939" s="667"/>
      <c r="V939" s="668"/>
      <c r="W939" s="33"/>
      <c r="X939" s="34"/>
      <c r="Y939" s="35"/>
      <c r="Z939" s="400" t="str">
        <f>IFERROR(VLOOKUP(Y939, 【参考】数式用!$A$2:$B$50, 2, FALSE), "")</f>
        <v/>
      </c>
    </row>
    <row r="940" spans="2:26" ht="34.5" customHeight="1" thickBot="1">
      <c r="B940" s="535">
        <f t="shared" si="14"/>
        <v>902</v>
      </c>
      <c r="C940" s="670"/>
      <c r="D940" s="671"/>
      <c r="E940" s="671"/>
      <c r="F940" s="671"/>
      <c r="G940" s="671"/>
      <c r="H940" s="671"/>
      <c r="I940" s="671"/>
      <c r="J940" s="671"/>
      <c r="K940" s="671"/>
      <c r="L940" s="672"/>
      <c r="M940" s="665"/>
      <c r="N940" s="665"/>
      <c r="O940" s="665"/>
      <c r="P940" s="665"/>
      <c r="Q940" s="665"/>
      <c r="R940" s="666"/>
      <c r="S940" s="667"/>
      <c r="T940" s="667"/>
      <c r="U940" s="667"/>
      <c r="V940" s="668"/>
      <c r="W940" s="33"/>
      <c r="X940" s="34"/>
      <c r="Y940" s="35"/>
      <c r="Z940" s="400" t="str">
        <f>IFERROR(VLOOKUP(Y940, 【参考】数式用!$A$2:$B$50, 2, FALSE), "")</f>
        <v/>
      </c>
    </row>
    <row r="941" spans="2:26" ht="34.5" customHeight="1" thickBot="1">
      <c r="B941" s="535">
        <f t="shared" si="14"/>
        <v>903</v>
      </c>
      <c r="C941" s="670"/>
      <c r="D941" s="671"/>
      <c r="E941" s="671"/>
      <c r="F941" s="671"/>
      <c r="G941" s="671"/>
      <c r="H941" s="671"/>
      <c r="I941" s="671"/>
      <c r="J941" s="671"/>
      <c r="K941" s="671"/>
      <c r="L941" s="672"/>
      <c r="M941" s="665"/>
      <c r="N941" s="665"/>
      <c r="O941" s="665"/>
      <c r="P941" s="665"/>
      <c r="Q941" s="665"/>
      <c r="R941" s="666"/>
      <c r="S941" s="667"/>
      <c r="T941" s="667"/>
      <c r="U941" s="667"/>
      <c r="V941" s="668"/>
      <c r="W941" s="33"/>
      <c r="X941" s="34"/>
      <c r="Y941" s="35"/>
      <c r="Z941" s="400" t="str">
        <f>IFERROR(VLOOKUP(Y941, 【参考】数式用!$A$2:$B$50, 2, FALSE), "")</f>
        <v/>
      </c>
    </row>
    <row r="942" spans="2:26" ht="34.5" customHeight="1" thickBot="1">
      <c r="B942" s="535">
        <f t="shared" si="14"/>
        <v>904</v>
      </c>
      <c r="C942" s="670"/>
      <c r="D942" s="671"/>
      <c r="E942" s="671"/>
      <c r="F942" s="671"/>
      <c r="G942" s="671"/>
      <c r="H942" s="671"/>
      <c r="I942" s="671"/>
      <c r="J942" s="671"/>
      <c r="K942" s="671"/>
      <c r="L942" s="672"/>
      <c r="M942" s="665"/>
      <c r="N942" s="665"/>
      <c r="O942" s="665"/>
      <c r="P942" s="665"/>
      <c r="Q942" s="665"/>
      <c r="R942" s="666"/>
      <c r="S942" s="667"/>
      <c r="T942" s="667"/>
      <c r="U942" s="667"/>
      <c r="V942" s="668"/>
      <c r="W942" s="33"/>
      <c r="X942" s="34"/>
      <c r="Y942" s="35"/>
      <c r="Z942" s="400" t="str">
        <f>IFERROR(VLOOKUP(Y942, 【参考】数式用!$A$2:$B$50, 2, FALSE), "")</f>
        <v/>
      </c>
    </row>
    <row r="943" spans="2:26" ht="34.5" customHeight="1" thickBot="1">
      <c r="B943" s="535">
        <f t="shared" si="14"/>
        <v>905</v>
      </c>
      <c r="C943" s="670"/>
      <c r="D943" s="671"/>
      <c r="E943" s="671"/>
      <c r="F943" s="671"/>
      <c r="G943" s="671"/>
      <c r="H943" s="671"/>
      <c r="I943" s="671"/>
      <c r="J943" s="671"/>
      <c r="K943" s="671"/>
      <c r="L943" s="672"/>
      <c r="M943" s="665"/>
      <c r="N943" s="665"/>
      <c r="O943" s="665"/>
      <c r="P943" s="665"/>
      <c r="Q943" s="665"/>
      <c r="R943" s="666"/>
      <c r="S943" s="667"/>
      <c r="T943" s="667"/>
      <c r="U943" s="667"/>
      <c r="V943" s="668"/>
      <c r="W943" s="33"/>
      <c r="X943" s="34"/>
      <c r="Y943" s="35"/>
      <c r="Z943" s="400" t="str">
        <f>IFERROR(VLOOKUP(Y943, 【参考】数式用!$A$2:$B$50, 2, FALSE), "")</f>
        <v/>
      </c>
    </row>
    <row r="944" spans="2:26" ht="34.5" customHeight="1" thickBot="1">
      <c r="B944" s="535">
        <f t="shared" si="14"/>
        <v>906</v>
      </c>
      <c r="C944" s="670"/>
      <c r="D944" s="671"/>
      <c r="E944" s="671"/>
      <c r="F944" s="671"/>
      <c r="G944" s="671"/>
      <c r="H944" s="671"/>
      <c r="I944" s="671"/>
      <c r="J944" s="671"/>
      <c r="K944" s="671"/>
      <c r="L944" s="672"/>
      <c r="M944" s="665"/>
      <c r="N944" s="665"/>
      <c r="O944" s="665"/>
      <c r="P944" s="665"/>
      <c r="Q944" s="665"/>
      <c r="R944" s="666"/>
      <c r="S944" s="667"/>
      <c r="T944" s="667"/>
      <c r="U944" s="667"/>
      <c r="V944" s="668"/>
      <c r="W944" s="33"/>
      <c r="X944" s="34"/>
      <c r="Y944" s="35"/>
      <c r="Z944" s="400" t="str">
        <f>IFERROR(VLOOKUP(Y944, 【参考】数式用!$A$2:$B$50, 2, FALSE), "")</f>
        <v/>
      </c>
    </row>
    <row r="945" spans="2:26" ht="34.5" customHeight="1" thickBot="1">
      <c r="B945" s="535">
        <f t="shared" si="14"/>
        <v>907</v>
      </c>
      <c r="C945" s="670"/>
      <c r="D945" s="671"/>
      <c r="E945" s="671"/>
      <c r="F945" s="671"/>
      <c r="G945" s="671"/>
      <c r="H945" s="671"/>
      <c r="I945" s="671"/>
      <c r="J945" s="671"/>
      <c r="K945" s="671"/>
      <c r="L945" s="672"/>
      <c r="M945" s="665"/>
      <c r="N945" s="665"/>
      <c r="O945" s="665"/>
      <c r="P945" s="665"/>
      <c r="Q945" s="665"/>
      <c r="R945" s="666"/>
      <c r="S945" s="667"/>
      <c r="T945" s="667"/>
      <c r="U945" s="667"/>
      <c r="V945" s="668"/>
      <c r="W945" s="33"/>
      <c r="X945" s="34"/>
      <c r="Y945" s="35"/>
      <c r="Z945" s="400" t="str">
        <f>IFERROR(VLOOKUP(Y945, 【参考】数式用!$A$2:$B$50, 2, FALSE), "")</f>
        <v/>
      </c>
    </row>
    <row r="946" spans="2:26" ht="34.5" customHeight="1" thickBot="1">
      <c r="B946" s="535">
        <f t="shared" si="14"/>
        <v>908</v>
      </c>
      <c r="C946" s="670"/>
      <c r="D946" s="671"/>
      <c r="E946" s="671"/>
      <c r="F946" s="671"/>
      <c r="G946" s="671"/>
      <c r="H946" s="671"/>
      <c r="I946" s="671"/>
      <c r="J946" s="671"/>
      <c r="K946" s="671"/>
      <c r="L946" s="672"/>
      <c r="M946" s="665"/>
      <c r="N946" s="665"/>
      <c r="O946" s="665"/>
      <c r="P946" s="665"/>
      <c r="Q946" s="665"/>
      <c r="R946" s="666"/>
      <c r="S946" s="667"/>
      <c r="T946" s="667"/>
      <c r="U946" s="667"/>
      <c r="V946" s="668"/>
      <c r="W946" s="33"/>
      <c r="X946" s="34"/>
      <c r="Y946" s="35"/>
      <c r="Z946" s="400" t="str">
        <f>IFERROR(VLOOKUP(Y946, 【参考】数式用!$A$2:$B$50, 2, FALSE), "")</f>
        <v/>
      </c>
    </row>
    <row r="947" spans="2:26" ht="34.5" customHeight="1" thickBot="1">
      <c r="B947" s="535">
        <f t="shared" si="14"/>
        <v>909</v>
      </c>
      <c r="C947" s="670"/>
      <c r="D947" s="671"/>
      <c r="E947" s="671"/>
      <c r="F947" s="671"/>
      <c r="G947" s="671"/>
      <c r="H947" s="671"/>
      <c r="I947" s="671"/>
      <c r="J947" s="671"/>
      <c r="K947" s="671"/>
      <c r="L947" s="672"/>
      <c r="M947" s="665"/>
      <c r="N947" s="665"/>
      <c r="O947" s="665"/>
      <c r="P947" s="665"/>
      <c r="Q947" s="665"/>
      <c r="R947" s="666"/>
      <c r="S947" s="667"/>
      <c r="T947" s="667"/>
      <c r="U947" s="667"/>
      <c r="V947" s="668"/>
      <c r="W947" s="33"/>
      <c r="X947" s="34"/>
      <c r="Y947" s="35"/>
      <c r="Z947" s="400" t="str">
        <f>IFERROR(VLOOKUP(Y947, 【参考】数式用!$A$2:$B$50, 2, FALSE), "")</f>
        <v/>
      </c>
    </row>
    <row r="948" spans="2:26" ht="34.5" customHeight="1" thickBot="1">
      <c r="B948" s="535">
        <f t="shared" si="14"/>
        <v>910</v>
      </c>
      <c r="C948" s="670"/>
      <c r="D948" s="671"/>
      <c r="E948" s="671"/>
      <c r="F948" s="671"/>
      <c r="G948" s="671"/>
      <c r="H948" s="671"/>
      <c r="I948" s="671"/>
      <c r="J948" s="671"/>
      <c r="K948" s="671"/>
      <c r="L948" s="672"/>
      <c r="M948" s="665"/>
      <c r="N948" s="665"/>
      <c r="O948" s="665"/>
      <c r="P948" s="665"/>
      <c r="Q948" s="665"/>
      <c r="R948" s="666"/>
      <c r="S948" s="667"/>
      <c r="T948" s="667"/>
      <c r="U948" s="667"/>
      <c r="V948" s="668"/>
      <c r="W948" s="33"/>
      <c r="X948" s="34"/>
      <c r="Y948" s="35"/>
      <c r="Z948" s="400" t="str">
        <f>IFERROR(VLOOKUP(Y948, 【参考】数式用!$A$2:$B$50, 2, FALSE), "")</f>
        <v/>
      </c>
    </row>
    <row r="949" spans="2:26" ht="34.5" customHeight="1" thickBot="1">
      <c r="B949" s="535">
        <f t="shared" si="14"/>
        <v>911</v>
      </c>
      <c r="C949" s="670"/>
      <c r="D949" s="671"/>
      <c r="E949" s="671"/>
      <c r="F949" s="671"/>
      <c r="G949" s="671"/>
      <c r="H949" s="671"/>
      <c r="I949" s="671"/>
      <c r="J949" s="671"/>
      <c r="K949" s="671"/>
      <c r="L949" s="672"/>
      <c r="M949" s="665"/>
      <c r="N949" s="665"/>
      <c r="O949" s="665"/>
      <c r="P949" s="665"/>
      <c r="Q949" s="665"/>
      <c r="R949" s="666"/>
      <c r="S949" s="667"/>
      <c r="T949" s="667"/>
      <c r="U949" s="667"/>
      <c r="V949" s="668"/>
      <c r="W949" s="33"/>
      <c r="X949" s="34"/>
      <c r="Y949" s="35"/>
      <c r="Z949" s="400" t="str">
        <f>IFERROR(VLOOKUP(Y949, 【参考】数式用!$A$2:$B$50, 2, FALSE), "")</f>
        <v/>
      </c>
    </row>
    <row r="950" spans="2:26" ht="34.5" customHeight="1" thickBot="1">
      <c r="B950" s="535">
        <f t="shared" si="14"/>
        <v>912</v>
      </c>
      <c r="C950" s="670"/>
      <c r="D950" s="671"/>
      <c r="E950" s="671"/>
      <c r="F950" s="671"/>
      <c r="G950" s="671"/>
      <c r="H950" s="671"/>
      <c r="I950" s="671"/>
      <c r="J950" s="671"/>
      <c r="K950" s="671"/>
      <c r="L950" s="672"/>
      <c r="M950" s="665"/>
      <c r="N950" s="665"/>
      <c r="O950" s="665"/>
      <c r="P950" s="665"/>
      <c r="Q950" s="665"/>
      <c r="R950" s="666"/>
      <c r="S950" s="667"/>
      <c r="T950" s="667"/>
      <c r="U950" s="667"/>
      <c r="V950" s="668"/>
      <c r="W950" s="33"/>
      <c r="X950" s="34"/>
      <c r="Y950" s="35"/>
      <c r="Z950" s="400" t="str">
        <f>IFERROR(VLOOKUP(Y950, 【参考】数式用!$A$2:$B$50, 2, FALSE), "")</f>
        <v/>
      </c>
    </row>
    <row r="951" spans="2:26" ht="34.5" customHeight="1" thickBot="1">
      <c r="B951" s="535">
        <f t="shared" si="14"/>
        <v>913</v>
      </c>
      <c r="C951" s="670"/>
      <c r="D951" s="671"/>
      <c r="E951" s="671"/>
      <c r="F951" s="671"/>
      <c r="G951" s="671"/>
      <c r="H951" s="671"/>
      <c r="I951" s="671"/>
      <c r="J951" s="671"/>
      <c r="K951" s="671"/>
      <c r="L951" s="672"/>
      <c r="M951" s="665"/>
      <c r="N951" s="665"/>
      <c r="O951" s="665"/>
      <c r="P951" s="665"/>
      <c r="Q951" s="665"/>
      <c r="R951" s="666"/>
      <c r="S951" s="667"/>
      <c r="T951" s="667"/>
      <c r="U951" s="667"/>
      <c r="V951" s="668"/>
      <c r="W951" s="33"/>
      <c r="X951" s="34"/>
      <c r="Y951" s="35"/>
      <c r="Z951" s="400" t="str">
        <f>IFERROR(VLOOKUP(Y951, 【参考】数式用!$A$2:$B$50, 2, FALSE), "")</f>
        <v/>
      </c>
    </row>
    <row r="952" spans="2:26" ht="34.5" customHeight="1" thickBot="1">
      <c r="B952" s="535">
        <f t="shared" si="14"/>
        <v>914</v>
      </c>
      <c r="C952" s="670"/>
      <c r="D952" s="671"/>
      <c r="E952" s="671"/>
      <c r="F952" s="671"/>
      <c r="G952" s="671"/>
      <c r="H952" s="671"/>
      <c r="I952" s="671"/>
      <c r="J952" s="671"/>
      <c r="K952" s="671"/>
      <c r="L952" s="672"/>
      <c r="M952" s="665"/>
      <c r="N952" s="665"/>
      <c r="O952" s="665"/>
      <c r="P952" s="665"/>
      <c r="Q952" s="665"/>
      <c r="R952" s="666"/>
      <c r="S952" s="667"/>
      <c r="T952" s="667"/>
      <c r="U952" s="667"/>
      <c r="V952" s="668"/>
      <c r="W952" s="33"/>
      <c r="X952" s="34"/>
      <c r="Y952" s="35"/>
      <c r="Z952" s="400" t="str">
        <f>IFERROR(VLOOKUP(Y952, 【参考】数式用!$A$2:$B$50, 2, FALSE), "")</f>
        <v/>
      </c>
    </row>
    <row r="953" spans="2:26" ht="34.5" customHeight="1" thickBot="1">
      <c r="B953" s="535">
        <f t="shared" si="14"/>
        <v>915</v>
      </c>
      <c r="C953" s="670"/>
      <c r="D953" s="671"/>
      <c r="E953" s="671"/>
      <c r="F953" s="671"/>
      <c r="G953" s="671"/>
      <c r="H953" s="671"/>
      <c r="I953" s="671"/>
      <c r="J953" s="671"/>
      <c r="K953" s="671"/>
      <c r="L953" s="672"/>
      <c r="M953" s="665"/>
      <c r="N953" s="665"/>
      <c r="O953" s="665"/>
      <c r="P953" s="665"/>
      <c r="Q953" s="665"/>
      <c r="R953" s="666"/>
      <c r="S953" s="667"/>
      <c r="T953" s="667"/>
      <c r="U953" s="667"/>
      <c r="V953" s="668"/>
      <c r="W953" s="33"/>
      <c r="X953" s="34"/>
      <c r="Y953" s="35"/>
      <c r="Z953" s="400" t="str">
        <f>IFERROR(VLOOKUP(Y953, 【参考】数式用!$A$2:$B$50, 2, FALSE), "")</f>
        <v/>
      </c>
    </row>
    <row r="954" spans="2:26" ht="34.5" customHeight="1" thickBot="1">
      <c r="B954" s="535">
        <f t="shared" si="14"/>
        <v>916</v>
      </c>
      <c r="C954" s="670"/>
      <c r="D954" s="671"/>
      <c r="E954" s="671"/>
      <c r="F954" s="671"/>
      <c r="G954" s="671"/>
      <c r="H954" s="671"/>
      <c r="I954" s="671"/>
      <c r="J954" s="671"/>
      <c r="K954" s="671"/>
      <c r="L954" s="672"/>
      <c r="M954" s="665"/>
      <c r="N954" s="665"/>
      <c r="O954" s="665"/>
      <c r="P954" s="665"/>
      <c r="Q954" s="665"/>
      <c r="R954" s="666"/>
      <c r="S954" s="667"/>
      <c r="T954" s="667"/>
      <c r="U954" s="667"/>
      <c r="V954" s="668"/>
      <c r="W954" s="33"/>
      <c r="X954" s="34"/>
      <c r="Y954" s="35"/>
      <c r="Z954" s="400" t="str">
        <f>IFERROR(VLOOKUP(Y954, 【参考】数式用!$A$2:$B$50, 2, FALSE), "")</f>
        <v/>
      </c>
    </row>
    <row r="955" spans="2:26" ht="34.5" customHeight="1" thickBot="1">
      <c r="B955" s="535">
        <f t="shared" si="14"/>
        <v>917</v>
      </c>
      <c r="C955" s="670"/>
      <c r="D955" s="671"/>
      <c r="E955" s="671"/>
      <c r="F955" s="671"/>
      <c r="G955" s="671"/>
      <c r="H955" s="671"/>
      <c r="I955" s="671"/>
      <c r="J955" s="671"/>
      <c r="K955" s="671"/>
      <c r="L955" s="672"/>
      <c r="M955" s="665"/>
      <c r="N955" s="665"/>
      <c r="O955" s="665"/>
      <c r="P955" s="665"/>
      <c r="Q955" s="665"/>
      <c r="R955" s="666"/>
      <c r="S955" s="667"/>
      <c r="T955" s="667"/>
      <c r="U955" s="667"/>
      <c r="V955" s="668"/>
      <c r="W955" s="33"/>
      <c r="X955" s="34"/>
      <c r="Y955" s="35"/>
      <c r="Z955" s="400" t="str">
        <f>IFERROR(VLOOKUP(Y955, 【参考】数式用!$A$2:$B$50, 2, FALSE), "")</f>
        <v/>
      </c>
    </row>
    <row r="956" spans="2:26" ht="34.5" customHeight="1" thickBot="1">
      <c r="B956" s="535">
        <f t="shared" si="14"/>
        <v>918</v>
      </c>
      <c r="C956" s="670"/>
      <c r="D956" s="671"/>
      <c r="E956" s="671"/>
      <c r="F956" s="671"/>
      <c r="G956" s="671"/>
      <c r="H956" s="671"/>
      <c r="I956" s="671"/>
      <c r="J956" s="671"/>
      <c r="K956" s="671"/>
      <c r="L956" s="672"/>
      <c r="M956" s="665"/>
      <c r="N956" s="665"/>
      <c r="O956" s="665"/>
      <c r="P956" s="665"/>
      <c r="Q956" s="665"/>
      <c r="R956" s="666"/>
      <c r="S956" s="667"/>
      <c r="T956" s="667"/>
      <c r="U956" s="667"/>
      <c r="V956" s="668"/>
      <c r="W956" s="33"/>
      <c r="X956" s="34"/>
      <c r="Y956" s="35"/>
      <c r="Z956" s="400" t="str">
        <f>IFERROR(VLOOKUP(Y956, 【参考】数式用!$A$2:$B$50, 2, FALSE), "")</f>
        <v/>
      </c>
    </row>
    <row r="957" spans="2:26" ht="34.5" customHeight="1" thickBot="1">
      <c r="B957" s="535">
        <f t="shared" si="14"/>
        <v>919</v>
      </c>
      <c r="C957" s="670"/>
      <c r="D957" s="671"/>
      <c r="E957" s="671"/>
      <c r="F957" s="671"/>
      <c r="G957" s="671"/>
      <c r="H957" s="671"/>
      <c r="I957" s="671"/>
      <c r="J957" s="671"/>
      <c r="K957" s="671"/>
      <c r="L957" s="672"/>
      <c r="M957" s="665"/>
      <c r="N957" s="665"/>
      <c r="O957" s="665"/>
      <c r="P957" s="665"/>
      <c r="Q957" s="665"/>
      <c r="R957" s="666"/>
      <c r="S957" s="667"/>
      <c r="T957" s="667"/>
      <c r="U957" s="667"/>
      <c r="V957" s="668"/>
      <c r="W957" s="33"/>
      <c r="X957" s="34"/>
      <c r="Y957" s="35"/>
      <c r="Z957" s="400" t="str">
        <f>IFERROR(VLOOKUP(Y957, 【参考】数式用!$A$2:$B$50, 2, FALSE), "")</f>
        <v/>
      </c>
    </row>
    <row r="958" spans="2:26" ht="34.5" customHeight="1" thickBot="1">
      <c r="B958" s="535">
        <f t="shared" si="14"/>
        <v>920</v>
      </c>
      <c r="C958" s="670"/>
      <c r="D958" s="671"/>
      <c r="E958" s="671"/>
      <c r="F958" s="671"/>
      <c r="G958" s="671"/>
      <c r="H958" s="671"/>
      <c r="I958" s="671"/>
      <c r="J958" s="671"/>
      <c r="K958" s="671"/>
      <c r="L958" s="672"/>
      <c r="M958" s="665"/>
      <c r="N958" s="665"/>
      <c r="O958" s="665"/>
      <c r="P958" s="665"/>
      <c r="Q958" s="665"/>
      <c r="R958" s="666"/>
      <c r="S958" s="667"/>
      <c r="T958" s="667"/>
      <c r="U958" s="667"/>
      <c r="V958" s="668"/>
      <c r="W958" s="33"/>
      <c r="X958" s="34"/>
      <c r="Y958" s="35"/>
      <c r="Z958" s="400" t="str">
        <f>IFERROR(VLOOKUP(Y958, 【参考】数式用!$A$2:$B$50, 2, FALSE), "")</f>
        <v/>
      </c>
    </row>
    <row r="959" spans="2:26" ht="34.5" customHeight="1" thickBot="1">
      <c r="B959" s="535">
        <f t="shared" si="14"/>
        <v>921</v>
      </c>
      <c r="C959" s="670"/>
      <c r="D959" s="671"/>
      <c r="E959" s="671"/>
      <c r="F959" s="671"/>
      <c r="G959" s="671"/>
      <c r="H959" s="671"/>
      <c r="I959" s="671"/>
      <c r="J959" s="671"/>
      <c r="K959" s="671"/>
      <c r="L959" s="672"/>
      <c r="M959" s="665"/>
      <c r="N959" s="665"/>
      <c r="O959" s="665"/>
      <c r="P959" s="665"/>
      <c r="Q959" s="665"/>
      <c r="R959" s="666"/>
      <c r="S959" s="667"/>
      <c r="T959" s="667"/>
      <c r="U959" s="667"/>
      <c r="V959" s="668"/>
      <c r="W959" s="33"/>
      <c r="X959" s="34"/>
      <c r="Y959" s="35"/>
      <c r="Z959" s="400" t="str">
        <f>IFERROR(VLOOKUP(Y959, 【参考】数式用!$A$2:$B$50, 2, FALSE), "")</f>
        <v/>
      </c>
    </row>
    <row r="960" spans="2:26" ht="34.5" customHeight="1" thickBot="1">
      <c r="B960" s="535">
        <f t="shared" si="14"/>
        <v>922</v>
      </c>
      <c r="C960" s="670"/>
      <c r="D960" s="671"/>
      <c r="E960" s="671"/>
      <c r="F960" s="671"/>
      <c r="G960" s="671"/>
      <c r="H960" s="671"/>
      <c r="I960" s="671"/>
      <c r="J960" s="671"/>
      <c r="K960" s="671"/>
      <c r="L960" s="672"/>
      <c r="M960" s="665"/>
      <c r="N960" s="665"/>
      <c r="O960" s="665"/>
      <c r="P960" s="665"/>
      <c r="Q960" s="665"/>
      <c r="R960" s="666"/>
      <c r="S960" s="667"/>
      <c r="T960" s="667"/>
      <c r="U960" s="667"/>
      <c r="V960" s="668"/>
      <c r="W960" s="33"/>
      <c r="X960" s="34"/>
      <c r="Y960" s="35"/>
      <c r="Z960" s="400" t="str">
        <f>IFERROR(VLOOKUP(Y960, 【参考】数式用!$A$2:$B$50, 2, FALSE), "")</f>
        <v/>
      </c>
    </row>
    <row r="961" spans="2:26" ht="34.5" customHeight="1" thickBot="1">
      <c r="B961" s="535">
        <f t="shared" si="14"/>
        <v>923</v>
      </c>
      <c r="C961" s="670"/>
      <c r="D961" s="671"/>
      <c r="E961" s="671"/>
      <c r="F961" s="671"/>
      <c r="G961" s="671"/>
      <c r="H961" s="671"/>
      <c r="I961" s="671"/>
      <c r="J961" s="671"/>
      <c r="K961" s="671"/>
      <c r="L961" s="672"/>
      <c r="M961" s="665"/>
      <c r="N961" s="665"/>
      <c r="O961" s="665"/>
      <c r="P961" s="665"/>
      <c r="Q961" s="665"/>
      <c r="R961" s="666"/>
      <c r="S961" s="667"/>
      <c r="T961" s="667"/>
      <c r="U961" s="667"/>
      <c r="V961" s="668"/>
      <c r="W961" s="33"/>
      <c r="X961" s="34"/>
      <c r="Y961" s="35"/>
      <c r="Z961" s="400" t="str">
        <f>IFERROR(VLOOKUP(Y961, 【参考】数式用!$A$2:$B$50, 2, FALSE), "")</f>
        <v/>
      </c>
    </row>
    <row r="962" spans="2:26" ht="34.5" customHeight="1" thickBot="1">
      <c r="B962" s="535">
        <f t="shared" si="14"/>
        <v>924</v>
      </c>
      <c r="C962" s="670"/>
      <c r="D962" s="671"/>
      <c r="E962" s="671"/>
      <c r="F962" s="671"/>
      <c r="G962" s="671"/>
      <c r="H962" s="671"/>
      <c r="I962" s="671"/>
      <c r="J962" s="671"/>
      <c r="K962" s="671"/>
      <c r="L962" s="672"/>
      <c r="M962" s="665"/>
      <c r="N962" s="665"/>
      <c r="O962" s="665"/>
      <c r="P962" s="665"/>
      <c r="Q962" s="665"/>
      <c r="R962" s="666"/>
      <c r="S962" s="667"/>
      <c r="T962" s="667"/>
      <c r="U962" s="667"/>
      <c r="V962" s="668"/>
      <c r="W962" s="33"/>
      <c r="X962" s="34"/>
      <c r="Y962" s="35"/>
      <c r="Z962" s="400" t="str">
        <f>IFERROR(VLOOKUP(Y962, 【参考】数式用!$A$2:$B$50, 2, FALSE), "")</f>
        <v/>
      </c>
    </row>
    <row r="963" spans="2:26" ht="34.5" customHeight="1" thickBot="1">
      <c r="B963" s="535">
        <f t="shared" si="14"/>
        <v>925</v>
      </c>
      <c r="C963" s="670"/>
      <c r="D963" s="671"/>
      <c r="E963" s="671"/>
      <c r="F963" s="671"/>
      <c r="G963" s="671"/>
      <c r="H963" s="671"/>
      <c r="I963" s="671"/>
      <c r="J963" s="671"/>
      <c r="K963" s="671"/>
      <c r="L963" s="672"/>
      <c r="M963" s="665"/>
      <c r="N963" s="665"/>
      <c r="O963" s="665"/>
      <c r="P963" s="665"/>
      <c r="Q963" s="665"/>
      <c r="R963" s="666"/>
      <c r="S963" s="667"/>
      <c r="T963" s="667"/>
      <c r="U963" s="667"/>
      <c r="V963" s="668"/>
      <c r="W963" s="33"/>
      <c r="X963" s="34"/>
      <c r="Y963" s="35"/>
      <c r="Z963" s="400" t="str">
        <f>IFERROR(VLOOKUP(Y963, 【参考】数式用!$A$2:$B$50, 2, FALSE), "")</f>
        <v/>
      </c>
    </row>
    <row r="964" spans="2:26" ht="34.5" customHeight="1" thickBot="1">
      <c r="B964" s="535">
        <f t="shared" si="14"/>
        <v>926</v>
      </c>
      <c r="C964" s="670"/>
      <c r="D964" s="671"/>
      <c r="E964" s="671"/>
      <c r="F964" s="671"/>
      <c r="G964" s="671"/>
      <c r="H964" s="671"/>
      <c r="I964" s="671"/>
      <c r="J964" s="671"/>
      <c r="K964" s="671"/>
      <c r="L964" s="672"/>
      <c r="M964" s="665"/>
      <c r="N964" s="665"/>
      <c r="O964" s="665"/>
      <c r="P964" s="665"/>
      <c r="Q964" s="665"/>
      <c r="R964" s="666"/>
      <c r="S964" s="667"/>
      <c r="T964" s="667"/>
      <c r="U964" s="667"/>
      <c r="V964" s="668"/>
      <c r="W964" s="33"/>
      <c r="X964" s="34"/>
      <c r="Y964" s="35"/>
      <c r="Z964" s="400" t="str">
        <f>IFERROR(VLOOKUP(Y964, 【参考】数式用!$A$2:$B$50, 2, FALSE), "")</f>
        <v/>
      </c>
    </row>
    <row r="965" spans="2:26" ht="34.5" customHeight="1" thickBot="1">
      <c r="B965" s="535">
        <f t="shared" si="14"/>
        <v>927</v>
      </c>
      <c r="C965" s="670"/>
      <c r="D965" s="671"/>
      <c r="E965" s="671"/>
      <c r="F965" s="671"/>
      <c r="G965" s="671"/>
      <c r="H965" s="671"/>
      <c r="I965" s="671"/>
      <c r="J965" s="671"/>
      <c r="K965" s="671"/>
      <c r="L965" s="672"/>
      <c r="M965" s="665"/>
      <c r="N965" s="665"/>
      <c r="O965" s="665"/>
      <c r="P965" s="665"/>
      <c r="Q965" s="665"/>
      <c r="R965" s="666"/>
      <c r="S965" s="667"/>
      <c r="T965" s="667"/>
      <c r="U965" s="667"/>
      <c r="V965" s="668"/>
      <c r="W965" s="33"/>
      <c r="X965" s="34"/>
      <c r="Y965" s="35"/>
      <c r="Z965" s="400" t="str">
        <f>IFERROR(VLOOKUP(Y965, 【参考】数式用!$A$2:$B$50, 2, FALSE), "")</f>
        <v/>
      </c>
    </row>
    <row r="966" spans="2:26" ht="34.5" customHeight="1" thickBot="1">
      <c r="B966" s="535">
        <f t="shared" si="14"/>
        <v>928</v>
      </c>
      <c r="C966" s="670"/>
      <c r="D966" s="671"/>
      <c r="E966" s="671"/>
      <c r="F966" s="671"/>
      <c r="G966" s="671"/>
      <c r="H966" s="671"/>
      <c r="I966" s="671"/>
      <c r="J966" s="671"/>
      <c r="K966" s="671"/>
      <c r="L966" s="672"/>
      <c r="M966" s="665"/>
      <c r="N966" s="665"/>
      <c r="O966" s="665"/>
      <c r="P966" s="665"/>
      <c r="Q966" s="665"/>
      <c r="R966" s="666"/>
      <c r="S966" s="667"/>
      <c r="T966" s="667"/>
      <c r="U966" s="667"/>
      <c r="V966" s="668"/>
      <c r="W966" s="33"/>
      <c r="X966" s="34"/>
      <c r="Y966" s="35"/>
      <c r="Z966" s="400" t="str">
        <f>IFERROR(VLOOKUP(Y966, 【参考】数式用!$A$2:$B$50, 2, FALSE), "")</f>
        <v/>
      </c>
    </row>
    <row r="967" spans="2:26" ht="34.5" customHeight="1" thickBot="1">
      <c r="B967" s="535">
        <f t="shared" si="14"/>
        <v>929</v>
      </c>
      <c r="C967" s="670"/>
      <c r="D967" s="671"/>
      <c r="E967" s="671"/>
      <c r="F967" s="671"/>
      <c r="G967" s="671"/>
      <c r="H967" s="671"/>
      <c r="I967" s="671"/>
      <c r="J967" s="671"/>
      <c r="K967" s="671"/>
      <c r="L967" s="672"/>
      <c r="M967" s="665"/>
      <c r="N967" s="665"/>
      <c r="O967" s="665"/>
      <c r="P967" s="665"/>
      <c r="Q967" s="665"/>
      <c r="R967" s="666"/>
      <c r="S967" s="667"/>
      <c r="T967" s="667"/>
      <c r="U967" s="667"/>
      <c r="V967" s="668"/>
      <c r="W967" s="33"/>
      <c r="X967" s="34"/>
      <c r="Y967" s="35"/>
      <c r="Z967" s="400" t="str">
        <f>IFERROR(VLOOKUP(Y967, 【参考】数式用!$A$2:$B$50, 2, FALSE), "")</f>
        <v/>
      </c>
    </row>
    <row r="968" spans="2:26" ht="34.5" customHeight="1" thickBot="1">
      <c r="B968" s="535">
        <f t="shared" si="14"/>
        <v>930</v>
      </c>
      <c r="C968" s="670"/>
      <c r="D968" s="671"/>
      <c r="E968" s="671"/>
      <c r="F968" s="671"/>
      <c r="G968" s="671"/>
      <c r="H968" s="671"/>
      <c r="I968" s="671"/>
      <c r="J968" s="671"/>
      <c r="K968" s="671"/>
      <c r="L968" s="672"/>
      <c r="M968" s="665"/>
      <c r="N968" s="665"/>
      <c r="O968" s="665"/>
      <c r="P968" s="665"/>
      <c r="Q968" s="665"/>
      <c r="R968" s="666"/>
      <c r="S968" s="667"/>
      <c r="T968" s="667"/>
      <c r="U968" s="667"/>
      <c r="V968" s="668"/>
      <c r="W968" s="33"/>
      <c r="X968" s="34"/>
      <c r="Y968" s="35"/>
      <c r="Z968" s="400" t="str">
        <f>IFERROR(VLOOKUP(Y968, 【参考】数式用!$A$2:$B$50, 2, FALSE), "")</f>
        <v/>
      </c>
    </row>
    <row r="969" spans="2:26" ht="34.5" customHeight="1" thickBot="1">
      <c r="B969" s="535">
        <f t="shared" si="14"/>
        <v>931</v>
      </c>
      <c r="C969" s="670"/>
      <c r="D969" s="671"/>
      <c r="E969" s="671"/>
      <c r="F969" s="671"/>
      <c r="G969" s="671"/>
      <c r="H969" s="671"/>
      <c r="I969" s="671"/>
      <c r="J969" s="671"/>
      <c r="K969" s="671"/>
      <c r="L969" s="672"/>
      <c r="M969" s="665"/>
      <c r="N969" s="665"/>
      <c r="O969" s="665"/>
      <c r="P969" s="665"/>
      <c r="Q969" s="665"/>
      <c r="R969" s="666"/>
      <c r="S969" s="667"/>
      <c r="T969" s="667"/>
      <c r="U969" s="667"/>
      <c r="V969" s="668"/>
      <c r="W969" s="33"/>
      <c r="X969" s="34"/>
      <c r="Y969" s="35"/>
      <c r="Z969" s="400" t="str">
        <f>IFERROR(VLOOKUP(Y969, 【参考】数式用!$A$2:$B$50, 2, FALSE), "")</f>
        <v/>
      </c>
    </row>
    <row r="970" spans="2:26" ht="34.5" customHeight="1" thickBot="1">
      <c r="B970" s="535">
        <f t="shared" si="14"/>
        <v>932</v>
      </c>
      <c r="C970" s="670"/>
      <c r="D970" s="671"/>
      <c r="E970" s="671"/>
      <c r="F970" s="671"/>
      <c r="G970" s="671"/>
      <c r="H970" s="671"/>
      <c r="I970" s="671"/>
      <c r="J970" s="671"/>
      <c r="K970" s="671"/>
      <c r="L970" s="672"/>
      <c r="M970" s="665"/>
      <c r="N970" s="665"/>
      <c r="O970" s="665"/>
      <c r="P970" s="665"/>
      <c r="Q970" s="665"/>
      <c r="R970" s="666"/>
      <c r="S970" s="667"/>
      <c r="T970" s="667"/>
      <c r="U970" s="667"/>
      <c r="V970" s="668"/>
      <c r="W970" s="33"/>
      <c r="X970" s="34"/>
      <c r="Y970" s="35"/>
      <c r="Z970" s="400" t="str">
        <f>IFERROR(VLOOKUP(Y970, 【参考】数式用!$A$2:$B$50, 2, FALSE), "")</f>
        <v/>
      </c>
    </row>
    <row r="971" spans="2:26" ht="34.5" customHeight="1" thickBot="1">
      <c r="B971" s="535">
        <f t="shared" si="14"/>
        <v>933</v>
      </c>
      <c r="C971" s="670"/>
      <c r="D971" s="671"/>
      <c r="E971" s="671"/>
      <c r="F971" s="671"/>
      <c r="G971" s="671"/>
      <c r="H971" s="671"/>
      <c r="I971" s="671"/>
      <c r="J971" s="671"/>
      <c r="K971" s="671"/>
      <c r="L971" s="672"/>
      <c r="M971" s="665"/>
      <c r="N971" s="665"/>
      <c r="O971" s="665"/>
      <c r="P971" s="665"/>
      <c r="Q971" s="665"/>
      <c r="R971" s="666"/>
      <c r="S971" s="667"/>
      <c r="T971" s="667"/>
      <c r="U971" s="667"/>
      <c r="V971" s="668"/>
      <c r="W971" s="33"/>
      <c r="X971" s="34"/>
      <c r="Y971" s="35"/>
      <c r="Z971" s="400" t="str">
        <f>IFERROR(VLOOKUP(Y971, 【参考】数式用!$A$2:$B$50, 2, FALSE), "")</f>
        <v/>
      </c>
    </row>
    <row r="972" spans="2:26" ht="34.5" customHeight="1" thickBot="1">
      <c r="B972" s="535">
        <f t="shared" si="14"/>
        <v>934</v>
      </c>
      <c r="C972" s="670"/>
      <c r="D972" s="671"/>
      <c r="E972" s="671"/>
      <c r="F972" s="671"/>
      <c r="G972" s="671"/>
      <c r="H972" s="671"/>
      <c r="I972" s="671"/>
      <c r="J972" s="671"/>
      <c r="K972" s="671"/>
      <c r="L972" s="672"/>
      <c r="M972" s="665"/>
      <c r="N972" s="665"/>
      <c r="O972" s="665"/>
      <c r="P972" s="665"/>
      <c r="Q972" s="665"/>
      <c r="R972" s="666"/>
      <c r="S972" s="667"/>
      <c r="T972" s="667"/>
      <c r="U972" s="667"/>
      <c r="V972" s="668"/>
      <c r="W972" s="33"/>
      <c r="X972" s="34"/>
      <c r="Y972" s="35"/>
      <c r="Z972" s="400" t="str">
        <f>IFERROR(VLOOKUP(Y972, 【参考】数式用!$A$2:$B$50, 2, FALSE), "")</f>
        <v/>
      </c>
    </row>
    <row r="973" spans="2:26" ht="34.5" customHeight="1" thickBot="1">
      <c r="B973" s="535">
        <f t="shared" si="14"/>
        <v>935</v>
      </c>
      <c r="C973" s="670"/>
      <c r="D973" s="671"/>
      <c r="E973" s="671"/>
      <c r="F973" s="671"/>
      <c r="G973" s="671"/>
      <c r="H973" s="671"/>
      <c r="I973" s="671"/>
      <c r="J973" s="671"/>
      <c r="K973" s="671"/>
      <c r="L973" s="672"/>
      <c r="M973" s="665"/>
      <c r="N973" s="665"/>
      <c r="O973" s="665"/>
      <c r="P973" s="665"/>
      <c r="Q973" s="665"/>
      <c r="R973" s="666"/>
      <c r="S973" s="667"/>
      <c r="T973" s="667"/>
      <c r="U973" s="667"/>
      <c r="V973" s="668"/>
      <c r="W973" s="33"/>
      <c r="X973" s="34"/>
      <c r="Y973" s="35"/>
      <c r="Z973" s="400" t="str">
        <f>IFERROR(VLOOKUP(Y973, 【参考】数式用!$A$2:$B$50, 2, FALSE), "")</f>
        <v/>
      </c>
    </row>
    <row r="974" spans="2:26" ht="34.5" customHeight="1" thickBot="1">
      <c r="B974" s="535">
        <f t="shared" si="14"/>
        <v>936</v>
      </c>
      <c r="C974" s="670"/>
      <c r="D974" s="671"/>
      <c r="E974" s="671"/>
      <c r="F974" s="671"/>
      <c r="G974" s="671"/>
      <c r="H974" s="671"/>
      <c r="I974" s="671"/>
      <c r="J974" s="671"/>
      <c r="K974" s="671"/>
      <c r="L974" s="672"/>
      <c r="M974" s="665"/>
      <c r="N974" s="665"/>
      <c r="O974" s="665"/>
      <c r="P974" s="665"/>
      <c r="Q974" s="665"/>
      <c r="R974" s="666"/>
      <c r="S974" s="667"/>
      <c r="T974" s="667"/>
      <c r="U974" s="667"/>
      <c r="V974" s="668"/>
      <c r="W974" s="33"/>
      <c r="X974" s="34"/>
      <c r="Y974" s="35"/>
      <c r="Z974" s="400" t="str">
        <f>IFERROR(VLOOKUP(Y974, 【参考】数式用!$A$2:$B$50, 2, FALSE), "")</f>
        <v/>
      </c>
    </row>
    <row r="975" spans="2:26" ht="34.5" customHeight="1" thickBot="1">
      <c r="B975" s="535">
        <f t="shared" si="14"/>
        <v>937</v>
      </c>
      <c r="C975" s="670"/>
      <c r="D975" s="671"/>
      <c r="E975" s="671"/>
      <c r="F975" s="671"/>
      <c r="G975" s="671"/>
      <c r="H975" s="671"/>
      <c r="I975" s="671"/>
      <c r="J975" s="671"/>
      <c r="K975" s="671"/>
      <c r="L975" s="672"/>
      <c r="M975" s="665"/>
      <c r="N975" s="665"/>
      <c r="O975" s="665"/>
      <c r="P975" s="665"/>
      <c r="Q975" s="665"/>
      <c r="R975" s="666"/>
      <c r="S975" s="667"/>
      <c r="T975" s="667"/>
      <c r="U975" s="667"/>
      <c r="V975" s="668"/>
      <c r="W975" s="33"/>
      <c r="X975" s="34"/>
      <c r="Y975" s="35"/>
      <c r="Z975" s="400" t="str">
        <f>IFERROR(VLOOKUP(Y975, 【参考】数式用!$A$2:$B$50, 2, FALSE), "")</f>
        <v/>
      </c>
    </row>
    <row r="976" spans="2:26" ht="34.5" customHeight="1" thickBot="1">
      <c r="B976" s="535">
        <f t="shared" si="14"/>
        <v>938</v>
      </c>
      <c r="C976" s="670"/>
      <c r="D976" s="671"/>
      <c r="E976" s="671"/>
      <c r="F976" s="671"/>
      <c r="G976" s="671"/>
      <c r="H976" s="671"/>
      <c r="I976" s="671"/>
      <c r="J976" s="671"/>
      <c r="K976" s="671"/>
      <c r="L976" s="672"/>
      <c r="M976" s="665"/>
      <c r="N976" s="665"/>
      <c r="O976" s="665"/>
      <c r="P976" s="665"/>
      <c r="Q976" s="665"/>
      <c r="R976" s="666"/>
      <c r="S976" s="667"/>
      <c r="T976" s="667"/>
      <c r="U976" s="667"/>
      <c r="V976" s="668"/>
      <c r="W976" s="33"/>
      <c r="X976" s="34"/>
      <c r="Y976" s="35"/>
      <c r="Z976" s="400" t="str">
        <f>IFERROR(VLOOKUP(Y976, 【参考】数式用!$A$2:$B$50, 2, FALSE), "")</f>
        <v/>
      </c>
    </row>
    <row r="977" spans="2:26" ht="34.5" customHeight="1" thickBot="1">
      <c r="B977" s="535">
        <f t="shared" si="14"/>
        <v>939</v>
      </c>
      <c r="C977" s="670"/>
      <c r="D977" s="671"/>
      <c r="E977" s="671"/>
      <c r="F977" s="671"/>
      <c r="G977" s="671"/>
      <c r="H977" s="671"/>
      <c r="I977" s="671"/>
      <c r="J977" s="671"/>
      <c r="K977" s="671"/>
      <c r="L977" s="672"/>
      <c r="M977" s="665"/>
      <c r="N977" s="665"/>
      <c r="O977" s="665"/>
      <c r="P977" s="665"/>
      <c r="Q977" s="665"/>
      <c r="R977" s="666"/>
      <c r="S977" s="667"/>
      <c r="T977" s="667"/>
      <c r="U977" s="667"/>
      <c r="V977" s="668"/>
      <c r="W977" s="33"/>
      <c r="X977" s="34"/>
      <c r="Y977" s="35"/>
      <c r="Z977" s="400" t="str">
        <f>IFERROR(VLOOKUP(Y977, 【参考】数式用!$A$2:$B$50, 2, FALSE), "")</f>
        <v/>
      </c>
    </row>
    <row r="978" spans="2:26" ht="34.5" customHeight="1" thickBot="1">
      <c r="B978" s="535">
        <f t="shared" si="14"/>
        <v>940</v>
      </c>
      <c r="C978" s="670"/>
      <c r="D978" s="671"/>
      <c r="E978" s="671"/>
      <c r="F978" s="671"/>
      <c r="G978" s="671"/>
      <c r="H978" s="671"/>
      <c r="I978" s="671"/>
      <c r="J978" s="671"/>
      <c r="K978" s="671"/>
      <c r="L978" s="672"/>
      <c r="M978" s="665"/>
      <c r="N978" s="665"/>
      <c r="O978" s="665"/>
      <c r="P978" s="665"/>
      <c r="Q978" s="665"/>
      <c r="R978" s="666"/>
      <c r="S978" s="667"/>
      <c r="T978" s="667"/>
      <c r="U978" s="667"/>
      <c r="V978" s="668"/>
      <c r="W978" s="33"/>
      <c r="X978" s="34"/>
      <c r="Y978" s="35"/>
      <c r="Z978" s="400" t="str">
        <f>IFERROR(VLOOKUP(Y978, 【参考】数式用!$A$2:$B$50, 2, FALSE), "")</f>
        <v/>
      </c>
    </row>
    <row r="979" spans="2:26" ht="34.5" customHeight="1" thickBot="1">
      <c r="B979" s="535">
        <f t="shared" si="14"/>
        <v>941</v>
      </c>
      <c r="C979" s="670"/>
      <c r="D979" s="671"/>
      <c r="E979" s="671"/>
      <c r="F979" s="671"/>
      <c r="G979" s="671"/>
      <c r="H979" s="671"/>
      <c r="I979" s="671"/>
      <c r="J979" s="671"/>
      <c r="K979" s="671"/>
      <c r="L979" s="672"/>
      <c r="M979" s="665"/>
      <c r="N979" s="665"/>
      <c r="O979" s="665"/>
      <c r="P979" s="665"/>
      <c r="Q979" s="665"/>
      <c r="R979" s="666"/>
      <c r="S979" s="667"/>
      <c r="T979" s="667"/>
      <c r="U979" s="667"/>
      <c r="V979" s="668"/>
      <c r="W979" s="33"/>
      <c r="X979" s="34"/>
      <c r="Y979" s="35"/>
      <c r="Z979" s="400" t="str">
        <f>IFERROR(VLOOKUP(Y979, 【参考】数式用!$A$2:$B$50, 2, FALSE), "")</f>
        <v/>
      </c>
    </row>
    <row r="980" spans="2:26" ht="34.5" customHeight="1" thickBot="1">
      <c r="B980" s="535">
        <f t="shared" si="14"/>
        <v>942</v>
      </c>
      <c r="C980" s="670"/>
      <c r="D980" s="671"/>
      <c r="E980" s="671"/>
      <c r="F980" s="671"/>
      <c r="G980" s="671"/>
      <c r="H980" s="671"/>
      <c r="I980" s="671"/>
      <c r="J980" s="671"/>
      <c r="K980" s="671"/>
      <c r="L980" s="672"/>
      <c r="M980" s="665"/>
      <c r="N980" s="665"/>
      <c r="O980" s="665"/>
      <c r="P980" s="665"/>
      <c r="Q980" s="665"/>
      <c r="R980" s="666"/>
      <c r="S980" s="667"/>
      <c r="T980" s="667"/>
      <c r="U980" s="667"/>
      <c r="V980" s="668"/>
      <c r="W980" s="33"/>
      <c r="X980" s="34"/>
      <c r="Y980" s="35"/>
      <c r="Z980" s="400" t="str">
        <f>IFERROR(VLOOKUP(Y980, 【参考】数式用!$A$2:$B$50, 2, FALSE), "")</f>
        <v/>
      </c>
    </row>
    <row r="981" spans="2:26" ht="34.5" customHeight="1" thickBot="1">
      <c r="B981" s="535">
        <f t="shared" si="14"/>
        <v>943</v>
      </c>
      <c r="C981" s="670"/>
      <c r="D981" s="671"/>
      <c r="E981" s="671"/>
      <c r="F981" s="671"/>
      <c r="G981" s="671"/>
      <c r="H981" s="671"/>
      <c r="I981" s="671"/>
      <c r="J981" s="671"/>
      <c r="K981" s="671"/>
      <c r="L981" s="672"/>
      <c r="M981" s="665"/>
      <c r="N981" s="665"/>
      <c r="O981" s="665"/>
      <c r="P981" s="665"/>
      <c r="Q981" s="665"/>
      <c r="R981" s="666"/>
      <c r="S981" s="667"/>
      <c r="T981" s="667"/>
      <c r="U981" s="667"/>
      <c r="V981" s="668"/>
      <c r="W981" s="33"/>
      <c r="X981" s="34"/>
      <c r="Y981" s="35"/>
      <c r="Z981" s="400" t="str">
        <f>IFERROR(VLOOKUP(Y981, 【参考】数式用!$A$2:$B$50, 2, FALSE), "")</f>
        <v/>
      </c>
    </row>
    <row r="982" spans="2:26" ht="34.5" customHeight="1" thickBot="1">
      <c r="B982" s="535">
        <f t="shared" si="14"/>
        <v>944</v>
      </c>
      <c r="C982" s="670"/>
      <c r="D982" s="671"/>
      <c r="E982" s="671"/>
      <c r="F982" s="671"/>
      <c r="G982" s="671"/>
      <c r="H982" s="671"/>
      <c r="I982" s="671"/>
      <c r="J982" s="671"/>
      <c r="K982" s="671"/>
      <c r="L982" s="672"/>
      <c r="M982" s="665"/>
      <c r="N982" s="665"/>
      <c r="O982" s="665"/>
      <c r="P982" s="665"/>
      <c r="Q982" s="665"/>
      <c r="R982" s="666"/>
      <c r="S982" s="667"/>
      <c r="T982" s="667"/>
      <c r="U982" s="667"/>
      <c r="V982" s="668"/>
      <c r="W982" s="33"/>
      <c r="X982" s="34"/>
      <c r="Y982" s="35"/>
      <c r="Z982" s="400" t="str">
        <f>IFERROR(VLOOKUP(Y982, 【参考】数式用!$A$2:$B$50, 2, FALSE), "")</f>
        <v/>
      </c>
    </row>
    <row r="983" spans="2:26" ht="34.5" customHeight="1" thickBot="1">
      <c r="B983" s="535">
        <f t="shared" si="14"/>
        <v>945</v>
      </c>
      <c r="C983" s="670"/>
      <c r="D983" s="671"/>
      <c r="E983" s="671"/>
      <c r="F983" s="671"/>
      <c r="G983" s="671"/>
      <c r="H983" s="671"/>
      <c r="I983" s="671"/>
      <c r="J983" s="671"/>
      <c r="K983" s="671"/>
      <c r="L983" s="672"/>
      <c r="M983" s="665"/>
      <c r="N983" s="665"/>
      <c r="O983" s="665"/>
      <c r="P983" s="665"/>
      <c r="Q983" s="665"/>
      <c r="R983" s="666"/>
      <c r="S983" s="667"/>
      <c r="T983" s="667"/>
      <c r="U983" s="667"/>
      <c r="V983" s="668"/>
      <c r="W983" s="33"/>
      <c r="X983" s="34"/>
      <c r="Y983" s="35"/>
      <c r="Z983" s="400" t="str">
        <f>IFERROR(VLOOKUP(Y983, 【参考】数式用!$A$2:$B$50, 2, FALSE), "")</f>
        <v/>
      </c>
    </row>
    <row r="984" spans="2:26" ht="34.5" customHeight="1" thickBot="1">
      <c r="B984" s="535">
        <f t="shared" si="14"/>
        <v>946</v>
      </c>
      <c r="C984" s="670"/>
      <c r="D984" s="671"/>
      <c r="E984" s="671"/>
      <c r="F984" s="671"/>
      <c r="G984" s="671"/>
      <c r="H984" s="671"/>
      <c r="I984" s="671"/>
      <c r="J984" s="671"/>
      <c r="K984" s="671"/>
      <c r="L984" s="672"/>
      <c r="M984" s="665"/>
      <c r="N984" s="665"/>
      <c r="O984" s="665"/>
      <c r="P984" s="665"/>
      <c r="Q984" s="665"/>
      <c r="R984" s="666"/>
      <c r="S984" s="667"/>
      <c r="T984" s="667"/>
      <c r="U984" s="667"/>
      <c r="V984" s="668"/>
      <c r="W984" s="33"/>
      <c r="X984" s="34"/>
      <c r="Y984" s="35"/>
      <c r="Z984" s="400" t="str">
        <f>IFERROR(VLOOKUP(Y984, 【参考】数式用!$A$2:$B$50, 2, FALSE), "")</f>
        <v/>
      </c>
    </row>
    <row r="985" spans="2:26" ht="34.5" customHeight="1" thickBot="1">
      <c r="B985" s="535">
        <f t="shared" si="14"/>
        <v>947</v>
      </c>
      <c r="C985" s="670"/>
      <c r="D985" s="671"/>
      <c r="E985" s="671"/>
      <c r="F985" s="671"/>
      <c r="G985" s="671"/>
      <c r="H985" s="671"/>
      <c r="I985" s="671"/>
      <c r="J985" s="671"/>
      <c r="K985" s="671"/>
      <c r="L985" s="672"/>
      <c r="M985" s="665"/>
      <c r="N985" s="665"/>
      <c r="O985" s="665"/>
      <c r="P985" s="665"/>
      <c r="Q985" s="665"/>
      <c r="R985" s="666"/>
      <c r="S985" s="667"/>
      <c r="T985" s="667"/>
      <c r="U985" s="667"/>
      <c r="V985" s="668"/>
      <c r="W985" s="33"/>
      <c r="X985" s="34"/>
      <c r="Y985" s="35"/>
      <c r="Z985" s="400" t="str">
        <f>IFERROR(VLOOKUP(Y985, 【参考】数式用!$A$2:$B$50, 2, FALSE), "")</f>
        <v/>
      </c>
    </row>
    <row r="986" spans="2:26" ht="34.5" customHeight="1" thickBot="1">
      <c r="B986" s="535">
        <f t="shared" si="14"/>
        <v>948</v>
      </c>
      <c r="C986" s="670"/>
      <c r="D986" s="671"/>
      <c r="E986" s="671"/>
      <c r="F986" s="671"/>
      <c r="G986" s="671"/>
      <c r="H986" s="671"/>
      <c r="I986" s="671"/>
      <c r="J986" s="671"/>
      <c r="K986" s="671"/>
      <c r="L986" s="672"/>
      <c r="M986" s="665"/>
      <c r="N986" s="665"/>
      <c r="O986" s="665"/>
      <c r="P986" s="665"/>
      <c r="Q986" s="665"/>
      <c r="R986" s="666"/>
      <c r="S986" s="667"/>
      <c r="T986" s="667"/>
      <c r="U986" s="667"/>
      <c r="V986" s="668"/>
      <c r="W986" s="33"/>
      <c r="X986" s="34"/>
      <c r="Y986" s="35"/>
      <c r="Z986" s="400" t="str">
        <f>IFERROR(VLOOKUP(Y986, 【参考】数式用!$A$2:$B$50, 2, FALSE), "")</f>
        <v/>
      </c>
    </row>
    <row r="987" spans="2:26" ht="34.5" customHeight="1" thickBot="1">
      <c r="B987" s="535">
        <f t="shared" si="14"/>
        <v>949</v>
      </c>
      <c r="C987" s="670"/>
      <c r="D987" s="671"/>
      <c r="E987" s="671"/>
      <c r="F987" s="671"/>
      <c r="G987" s="671"/>
      <c r="H987" s="671"/>
      <c r="I987" s="671"/>
      <c r="J987" s="671"/>
      <c r="K987" s="671"/>
      <c r="L987" s="672"/>
      <c r="M987" s="665"/>
      <c r="N987" s="665"/>
      <c r="O987" s="665"/>
      <c r="P987" s="665"/>
      <c r="Q987" s="665"/>
      <c r="R987" s="666"/>
      <c r="S987" s="667"/>
      <c r="T987" s="667"/>
      <c r="U987" s="667"/>
      <c r="V987" s="668"/>
      <c r="W987" s="33"/>
      <c r="X987" s="34"/>
      <c r="Y987" s="35"/>
      <c r="Z987" s="400" t="str">
        <f>IFERROR(VLOOKUP(Y987, 【参考】数式用!$A$2:$B$50, 2, FALSE), "")</f>
        <v/>
      </c>
    </row>
    <row r="988" spans="2:26" ht="34.5" customHeight="1" thickBot="1">
      <c r="B988" s="535">
        <f t="shared" si="14"/>
        <v>950</v>
      </c>
      <c r="C988" s="670"/>
      <c r="D988" s="671"/>
      <c r="E988" s="671"/>
      <c r="F988" s="671"/>
      <c r="G988" s="671"/>
      <c r="H988" s="671"/>
      <c r="I988" s="671"/>
      <c r="J988" s="671"/>
      <c r="K988" s="671"/>
      <c r="L988" s="672"/>
      <c r="M988" s="665"/>
      <c r="N988" s="665"/>
      <c r="O988" s="665"/>
      <c r="P988" s="665"/>
      <c r="Q988" s="665"/>
      <c r="R988" s="666"/>
      <c r="S988" s="667"/>
      <c r="T988" s="667"/>
      <c r="U988" s="667"/>
      <c r="V988" s="668"/>
      <c r="W988" s="33"/>
      <c r="X988" s="34"/>
      <c r="Y988" s="35"/>
      <c r="Z988" s="400" t="str">
        <f>IFERROR(VLOOKUP(Y988, 【参考】数式用!$A$2:$B$50, 2, FALSE), "")</f>
        <v/>
      </c>
    </row>
    <row r="989" spans="2:26" ht="34.5" customHeight="1" thickBot="1">
      <c r="B989" s="535">
        <f t="shared" si="14"/>
        <v>951</v>
      </c>
      <c r="C989" s="670"/>
      <c r="D989" s="671"/>
      <c r="E989" s="671"/>
      <c r="F989" s="671"/>
      <c r="G989" s="671"/>
      <c r="H989" s="671"/>
      <c r="I989" s="671"/>
      <c r="J989" s="671"/>
      <c r="K989" s="671"/>
      <c r="L989" s="672"/>
      <c r="M989" s="665"/>
      <c r="N989" s="665"/>
      <c r="O989" s="665"/>
      <c r="P989" s="665"/>
      <c r="Q989" s="665"/>
      <c r="R989" s="666"/>
      <c r="S989" s="667"/>
      <c r="T989" s="667"/>
      <c r="U989" s="667"/>
      <c r="V989" s="668"/>
      <c r="W989" s="33"/>
      <c r="X989" s="34"/>
      <c r="Y989" s="35"/>
      <c r="Z989" s="400" t="str">
        <f>IFERROR(VLOOKUP(Y989, 【参考】数式用!$A$2:$B$50, 2, FALSE), "")</f>
        <v/>
      </c>
    </row>
    <row r="990" spans="2:26" ht="34.5" customHeight="1" thickBot="1">
      <c r="B990" s="535">
        <f t="shared" si="14"/>
        <v>952</v>
      </c>
      <c r="C990" s="670"/>
      <c r="D990" s="671"/>
      <c r="E990" s="671"/>
      <c r="F990" s="671"/>
      <c r="G990" s="671"/>
      <c r="H990" s="671"/>
      <c r="I990" s="671"/>
      <c r="J990" s="671"/>
      <c r="K990" s="671"/>
      <c r="L990" s="672"/>
      <c r="M990" s="665"/>
      <c r="N990" s="665"/>
      <c r="O990" s="665"/>
      <c r="P990" s="665"/>
      <c r="Q990" s="665"/>
      <c r="R990" s="666"/>
      <c r="S990" s="667"/>
      <c r="T990" s="667"/>
      <c r="U990" s="667"/>
      <c r="V990" s="668"/>
      <c r="W990" s="33"/>
      <c r="X990" s="34"/>
      <c r="Y990" s="35"/>
      <c r="Z990" s="400" t="str">
        <f>IFERROR(VLOOKUP(Y990, 【参考】数式用!$A$2:$B$50, 2, FALSE), "")</f>
        <v/>
      </c>
    </row>
    <row r="991" spans="2:26" ht="34.5" customHeight="1" thickBot="1">
      <c r="B991" s="535">
        <f t="shared" si="14"/>
        <v>953</v>
      </c>
      <c r="C991" s="670"/>
      <c r="D991" s="671"/>
      <c r="E991" s="671"/>
      <c r="F991" s="671"/>
      <c r="G991" s="671"/>
      <c r="H991" s="671"/>
      <c r="I991" s="671"/>
      <c r="J991" s="671"/>
      <c r="K991" s="671"/>
      <c r="L991" s="672"/>
      <c r="M991" s="665"/>
      <c r="N991" s="665"/>
      <c r="O991" s="665"/>
      <c r="P991" s="665"/>
      <c r="Q991" s="665"/>
      <c r="R991" s="666"/>
      <c r="S991" s="667"/>
      <c r="T991" s="667"/>
      <c r="U991" s="667"/>
      <c r="V991" s="668"/>
      <c r="W991" s="33"/>
      <c r="X991" s="34"/>
      <c r="Y991" s="35"/>
      <c r="Z991" s="400" t="str">
        <f>IFERROR(VLOOKUP(Y991, 【参考】数式用!$A$2:$B$50, 2, FALSE), "")</f>
        <v/>
      </c>
    </row>
    <row r="992" spans="2:26" ht="34.5" customHeight="1" thickBot="1">
      <c r="B992" s="535">
        <f t="shared" si="14"/>
        <v>954</v>
      </c>
      <c r="C992" s="670"/>
      <c r="D992" s="671"/>
      <c r="E992" s="671"/>
      <c r="F992" s="671"/>
      <c r="G992" s="671"/>
      <c r="H992" s="671"/>
      <c r="I992" s="671"/>
      <c r="J992" s="671"/>
      <c r="K992" s="671"/>
      <c r="L992" s="672"/>
      <c r="M992" s="665"/>
      <c r="N992" s="665"/>
      <c r="O992" s="665"/>
      <c r="P992" s="665"/>
      <c r="Q992" s="665"/>
      <c r="R992" s="666"/>
      <c r="S992" s="667"/>
      <c r="T992" s="667"/>
      <c r="U992" s="667"/>
      <c r="V992" s="668"/>
      <c r="W992" s="33"/>
      <c r="X992" s="34"/>
      <c r="Y992" s="35"/>
      <c r="Z992" s="400" t="str">
        <f>IFERROR(VLOOKUP(Y992, 【参考】数式用!$A$2:$B$50, 2, FALSE), "")</f>
        <v/>
      </c>
    </row>
    <row r="993" spans="2:26" ht="34.5" customHeight="1" thickBot="1">
      <c r="B993" s="535">
        <f t="shared" si="14"/>
        <v>955</v>
      </c>
      <c r="C993" s="670"/>
      <c r="D993" s="671"/>
      <c r="E993" s="671"/>
      <c r="F993" s="671"/>
      <c r="G993" s="671"/>
      <c r="H993" s="671"/>
      <c r="I993" s="671"/>
      <c r="J993" s="671"/>
      <c r="K993" s="671"/>
      <c r="L993" s="672"/>
      <c r="M993" s="665"/>
      <c r="N993" s="665"/>
      <c r="O993" s="665"/>
      <c r="P993" s="665"/>
      <c r="Q993" s="665"/>
      <c r="R993" s="666"/>
      <c r="S993" s="667"/>
      <c r="T993" s="667"/>
      <c r="U993" s="667"/>
      <c r="V993" s="668"/>
      <c r="W993" s="33"/>
      <c r="X993" s="34"/>
      <c r="Y993" s="35"/>
      <c r="Z993" s="400" t="str">
        <f>IFERROR(VLOOKUP(Y993, 【参考】数式用!$A$2:$B$50, 2, FALSE), "")</f>
        <v/>
      </c>
    </row>
    <row r="994" spans="2:26" ht="34.5" customHeight="1" thickBot="1">
      <c r="B994" s="535">
        <f t="shared" si="14"/>
        <v>956</v>
      </c>
      <c r="C994" s="670"/>
      <c r="D994" s="671"/>
      <c r="E994" s="671"/>
      <c r="F994" s="671"/>
      <c r="G994" s="671"/>
      <c r="H994" s="671"/>
      <c r="I994" s="671"/>
      <c r="J994" s="671"/>
      <c r="K994" s="671"/>
      <c r="L994" s="672"/>
      <c r="M994" s="665"/>
      <c r="N994" s="665"/>
      <c r="O994" s="665"/>
      <c r="P994" s="665"/>
      <c r="Q994" s="665"/>
      <c r="R994" s="666"/>
      <c r="S994" s="667"/>
      <c r="T994" s="667"/>
      <c r="U994" s="667"/>
      <c r="V994" s="668"/>
      <c r="W994" s="33"/>
      <c r="X994" s="34"/>
      <c r="Y994" s="35"/>
      <c r="Z994" s="400" t="str">
        <f>IFERROR(VLOOKUP(Y994, 【参考】数式用!$A$2:$B$50, 2, FALSE), "")</f>
        <v/>
      </c>
    </row>
    <row r="995" spans="2:26" ht="34.5" customHeight="1" thickBot="1">
      <c r="B995" s="535">
        <f t="shared" si="14"/>
        <v>957</v>
      </c>
      <c r="C995" s="670"/>
      <c r="D995" s="671"/>
      <c r="E995" s="671"/>
      <c r="F995" s="671"/>
      <c r="G995" s="671"/>
      <c r="H995" s="671"/>
      <c r="I995" s="671"/>
      <c r="J995" s="671"/>
      <c r="K995" s="671"/>
      <c r="L995" s="672"/>
      <c r="M995" s="665"/>
      <c r="N995" s="665"/>
      <c r="O995" s="665"/>
      <c r="P995" s="665"/>
      <c r="Q995" s="665"/>
      <c r="R995" s="666"/>
      <c r="S995" s="667"/>
      <c r="T995" s="667"/>
      <c r="U995" s="667"/>
      <c r="V995" s="668"/>
      <c r="W995" s="33"/>
      <c r="X995" s="34"/>
      <c r="Y995" s="35"/>
      <c r="Z995" s="400" t="str">
        <f>IFERROR(VLOOKUP(Y995, 【参考】数式用!$A$2:$B$50, 2, FALSE), "")</f>
        <v/>
      </c>
    </row>
    <row r="996" spans="2:26" ht="34.5" customHeight="1" thickBot="1">
      <c r="B996" s="535">
        <f t="shared" si="14"/>
        <v>958</v>
      </c>
      <c r="C996" s="670"/>
      <c r="D996" s="671"/>
      <c r="E996" s="671"/>
      <c r="F996" s="671"/>
      <c r="G996" s="671"/>
      <c r="H996" s="671"/>
      <c r="I996" s="671"/>
      <c r="J996" s="671"/>
      <c r="K996" s="671"/>
      <c r="L996" s="672"/>
      <c r="M996" s="665"/>
      <c r="N996" s="665"/>
      <c r="O996" s="665"/>
      <c r="P996" s="665"/>
      <c r="Q996" s="665"/>
      <c r="R996" s="666"/>
      <c r="S996" s="667"/>
      <c r="T996" s="667"/>
      <c r="U996" s="667"/>
      <c r="V996" s="668"/>
      <c r="W996" s="33"/>
      <c r="X996" s="34"/>
      <c r="Y996" s="35"/>
      <c r="Z996" s="400" t="str">
        <f>IFERROR(VLOOKUP(Y996, 【参考】数式用!$A$2:$B$50, 2, FALSE), "")</f>
        <v/>
      </c>
    </row>
    <row r="997" spans="2:26" ht="34.5" customHeight="1" thickBot="1">
      <c r="B997" s="535">
        <f t="shared" si="14"/>
        <v>959</v>
      </c>
      <c r="C997" s="670"/>
      <c r="D997" s="671"/>
      <c r="E997" s="671"/>
      <c r="F997" s="671"/>
      <c r="G997" s="671"/>
      <c r="H997" s="671"/>
      <c r="I997" s="671"/>
      <c r="J997" s="671"/>
      <c r="K997" s="671"/>
      <c r="L997" s="672"/>
      <c r="M997" s="665"/>
      <c r="N997" s="665"/>
      <c r="O997" s="665"/>
      <c r="P997" s="665"/>
      <c r="Q997" s="665"/>
      <c r="R997" s="666"/>
      <c r="S997" s="667"/>
      <c r="T997" s="667"/>
      <c r="U997" s="667"/>
      <c r="V997" s="668"/>
      <c r="W997" s="33"/>
      <c r="X997" s="34"/>
      <c r="Y997" s="35"/>
      <c r="Z997" s="400" t="str">
        <f>IFERROR(VLOOKUP(Y997, 【参考】数式用!$A$2:$B$50, 2, FALSE), "")</f>
        <v/>
      </c>
    </row>
    <row r="998" spans="2:26" ht="34.5" customHeight="1" thickBot="1">
      <c r="B998" s="535">
        <f t="shared" si="14"/>
        <v>960</v>
      </c>
      <c r="C998" s="670"/>
      <c r="D998" s="671"/>
      <c r="E998" s="671"/>
      <c r="F998" s="671"/>
      <c r="G998" s="671"/>
      <c r="H998" s="671"/>
      <c r="I998" s="671"/>
      <c r="J998" s="671"/>
      <c r="K998" s="671"/>
      <c r="L998" s="672"/>
      <c r="M998" s="665"/>
      <c r="N998" s="665"/>
      <c r="O998" s="665"/>
      <c r="P998" s="665"/>
      <c r="Q998" s="665"/>
      <c r="R998" s="666"/>
      <c r="S998" s="667"/>
      <c r="T998" s="667"/>
      <c r="U998" s="667"/>
      <c r="V998" s="668"/>
      <c r="W998" s="33"/>
      <c r="X998" s="34"/>
      <c r="Y998" s="35"/>
      <c r="Z998" s="400" t="str">
        <f>IFERROR(VLOOKUP(Y998, 【参考】数式用!$A$2:$B$50, 2, FALSE), "")</f>
        <v/>
      </c>
    </row>
    <row r="999" spans="2:26" ht="34.5" customHeight="1" thickBot="1">
      <c r="B999" s="535">
        <f t="shared" si="14"/>
        <v>961</v>
      </c>
      <c r="C999" s="670"/>
      <c r="D999" s="671"/>
      <c r="E999" s="671"/>
      <c r="F999" s="671"/>
      <c r="G999" s="671"/>
      <c r="H999" s="671"/>
      <c r="I999" s="671"/>
      <c r="J999" s="671"/>
      <c r="K999" s="671"/>
      <c r="L999" s="672"/>
      <c r="M999" s="665"/>
      <c r="N999" s="665"/>
      <c r="O999" s="665"/>
      <c r="P999" s="665"/>
      <c r="Q999" s="665"/>
      <c r="R999" s="666"/>
      <c r="S999" s="667"/>
      <c r="T999" s="667"/>
      <c r="U999" s="667"/>
      <c r="V999" s="668"/>
      <c r="W999" s="33"/>
      <c r="X999" s="34"/>
      <c r="Y999" s="35"/>
      <c r="Z999" s="400" t="str">
        <f>IFERROR(VLOOKUP(Y999, 【参考】数式用!$A$2:$B$50, 2, FALSE), "")</f>
        <v/>
      </c>
    </row>
    <row r="1000" spans="2:26" ht="34.5" customHeight="1" thickBot="1">
      <c r="B1000" s="535">
        <f t="shared" si="14"/>
        <v>962</v>
      </c>
      <c r="C1000" s="670"/>
      <c r="D1000" s="671"/>
      <c r="E1000" s="671"/>
      <c r="F1000" s="671"/>
      <c r="G1000" s="671"/>
      <c r="H1000" s="671"/>
      <c r="I1000" s="671"/>
      <c r="J1000" s="671"/>
      <c r="K1000" s="671"/>
      <c r="L1000" s="672"/>
      <c r="M1000" s="665"/>
      <c r="N1000" s="665"/>
      <c r="O1000" s="665"/>
      <c r="P1000" s="665"/>
      <c r="Q1000" s="665"/>
      <c r="R1000" s="666"/>
      <c r="S1000" s="667"/>
      <c r="T1000" s="667"/>
      <c r="U1000" s="667"/>
      <c r="V1000" s="668"/>
      <c r="W1000" s="33"/>
      <c r="X1000" s="34"/>
      <c r="Y1000" s="35"/>
      <c r="Z1000" s="400" t="str">
        <f>IFERROR(VLOOKUP(Y1000, 【参考】数式用!$A$2:$B$50, 2, FALSE), "")</f>
        <v/>
      </c>
    </row>
    <row r="1001" spans="2:26" ht="34.5" customHeight="1" thickBot="1">
      <c r="B1001" s="535">
        <f t="shared" ref="B1001:B1064" si="15">B1000+1</f>
        <v>963</v>
      </c>
      <c r="C1001" s="670"/>
      <c r="D1001" s="671"/>
      <c r="E1001" s="671"/>
      <c r="F1001" s="671"/>
      <c r="G1001" s="671"/>
      <c r="H1001" s="671"/>
      <c r="I1001" s="671"/>
      <c r="J1001" s="671"/>
      <c r="K1001" s="671"/>
      <c r="L1001" s="672"/>
      <c r="M1001" s="665"/>
      <c r="N1001" s="665"/>
      <c r="O1001" s="665"/>
      <c r="P1001" s="665"/>
      <c r="Q1001" s="665"/>
      <c r="R1001" s="666"/>
      <c r="S1001" s="667"/>
      <c r="T1001" s="667"/>
      <c r="U1001" s="667"/>
      <c r="V1001" s="668"/>
      <c r="W1001" s="33"/>
      <c r="X1001" s="34"/>
      <c r="Y1001" s="35"/>
      <c r="Z1001" s="400" t="str">
        <f>IFERROR(VLOOKUP(Y1001, 【参考】数式用!$A$2:$B$50, 2, FALSE), "")</f>
        <v/>
      </c>
    </row>
    <row r="1002" spans="2:26" ht="34.5" customHeight="1" thickBot="1">
      <c r="B1002" s="535">
        <f t="shared" si="15"/>
        <v>964</v>
      </c>
      <c r="C1002" s="670"/>
      <c r="D1002" s="671"/>
      <c r="E1002" s="671"/>
      <c r="F1002" s="671"/>
      <c r="G1002" s="671"/>
      <c r="H1002" s="671"/>
      <c r="I1002" s="671"/>
      <c r="J1002" s="671"/>
      <c r="K1002" s="671"/>
      <c r="L1002" s="672"/>
      <c r="M1002" s="665"/>
      <c r="N1002" s="665"/>
      <c r="O1002" s="665"/>
      <c r="P1002" s="665"/>
      <c r="Q1002" s="665"/>
      <c r="R1002" s="666"/>
      <c r="S1002" s="667"/>
      <c r="T1002" s="667"/>
      <c r="U1002" s="667"/>
      <c r="V1002" s="668"/>
      <c r="W1002" s="33"/>
      <c r="X1002" s="34"/>
      <c r="Y1002" s="35"/>
      <c r="Z1002" s="400" t="str">
        <f>IFERROR(VLOOKUP(Y1002, 【参考】数式用!$A$2:$B$50, 2, FALSE), "")</f>
        <v/>
      </c>
    </row>
    <row r="1003" spans="2:26" ht="34.5" customHeight="1" thickBot="1">
      <c r="B1003" s="535">
        <f t="shared" si="15"/>
        <v>965</v>
      </c>
      <c r="C1003" s="670"/>
      <c r="D1003" s="671"/>
      <c r="E1003" s="671"/>
      <c r="F1003" s="671"/>
      <c r="G1003" s="671"/>
      <c r="H1003" s="671"/>
      <c r="I1003" s="671"/>
      <c r="J1003" s="671"/>
      <c r="K1003" s="671"/>
      <c r="L1003" s="672"/>
      <c r="M1003" s="665"/>
      <c r="N1003" s="665"/>
      <c r="O1003" s="665"/>
      <c r="P1003" s="665"/>
      <c r="Q1003" s="665"/>
      <c r="R1003" s="666"/>
      <c r="S1003" s="667"/>
      <c r="T1003" s="667"/>
      <c r="U1003" s="667"/>
      <c r="V1003" s="668"/>
      <c r="W1003" s="33"/>
      <c r="X1003" s="34"/>
      <c r="Y1003" s="35"/>
      <c r="Z1003" s="400" t="str">
        <f>IFERROR(VLOOKUP(Y1003, 【参考】数式用!$A$2:$B$50, 2, FALSE), "")</f>
        <v/>
      </c>
    </row>
    <row r="1004" spans="2:26" ht="34.5" customHeight="1" thickBot="1">
      <c r="B1004" s="535">
        <f t="shared" si="15"/>
        <v>966</v>
      </c>
      <c r="C1004" s="670"/>
      <c r="D1004" s="671"/>
      <c r="E1004" s="671"/>
      <c r="F1004" s="671"/>
      <c r="G1004" s="671"/>
      <c r="H1004" s="671"/>
      <c r="I1004" s="671"/>
      <c r="J1004" s="671"/>
      <c r="K1004" s="671"/>
      <c r="L1004" s="672"/>
      <c r="M1004" s="665"/>
      <c r="N1004" s="665"/>
      <c r="O1004" s="665"/>
      <c r="P1004" s="665"/>
      <c r="Q1004" s="665"/>
      <c r="R1004" s="666"/>
      <c r="S1004" s="667"/>
      <c r="T1004" s="667"/>
      <c r="U1004" s="667"/>
      <c r="V1004" s="668"/>
      <c r="W1004" s="33"/>
      <c r="X1004" s="34"/>
      <c r="Y1004" s="35"/>
      <c r="Z1004" s="400" t="str">
        <f>IFERROR(VLOOKUP(Y1004, 【参考】数式用!$A$2:$B$50, 2, FALSE), "")</f>
        <v/>
      </c>
    </row>
    <row r="1005" spans="2:26" ht="34.5" customHeight="1" thickBot="1">
      <c r="B1005" s="535">
        <f t="shared" si="15"/>
        <v>967</v>
      </c>
      <c r="C1005" s="670"/>
      <c r="D1005" s="671"/>
      <c r="E1005" s="671"/>
      <c r="F1005" s="671"/>
      <c r="G1005" s="671"/>
      <c r="H1005" s="671"/>
      <c r="I1005" s="671"/>
      <c r="J1005" s="671"/>
      <c r="K1005" s="671"/>
      <c r="L1005" s="672"/>
      <c r="M1005" s="665"/>
      <c r="N1005" s="665"/>
      <c r="O1005" s="665"/>
      <c r="P1005" s="665"/>
      <c r="Q1005" s="665"/>
      <c r="R1005" s="666"/>
      <c r="S1005" s="667"/>
      <c r="T1005" s="667"/>
      <c r="U1005" s="667"/>
      <c r="V1005" s="668"/>
      <c r="W1005" s="33"/>
      <c r="X1005" s="34"/>
      <c r="Y1005" s="35"/>
      <c r="Z1005" s="400" t="str">
        <f>IFERROR(VLOOKUP(Y1005, 【参考】数式用!$A$2:$B$50, 2, FALSE), "")</f>
        <v/>
      </c>
    </row>
    <row r="1006" spans="2:26" ht="34.5" customHeight="1" thickBot="1">
      <c r="B1006" s="535">
        <f t="shared" si="15"/>
        <v>968</v>
      </c>
      <c r="C1006" s="670"/>
      <c r="D1006" s="671"/>
      <c r="E1006" s="671"/>
      <c r="F1006" s="671"/>
      <c r="G1006" s="671"/>
      <c r="H1006" s="671"/>
      <c r="I1006" s="671"/>
      <c r="J1006" s="671"/>
      <c r="K1006" s="671"/>
      <c r="L1006" s="672"/>
      <c r="M1006" s="665"/>
      <c r="N1006" s="665"/>
      <c r="O1006" s="665"/>
      <c r="P1006" s="665"/>
      <c r="Q1006" s="665"/>
      <c r="R1006" s="666"/>
      <c r="S1006" s="667"/>
      <c r="T1006" s="667"/>
      <c r="U1006" s="667"/>
      <c r="V1006" s="668"/>
      <c r="W1006" s="33"/>
      <c r="X1006" s="34"/>
      <c r="Y1006" s="35"/>
      <c r="Z1006" s="400" t="str">
        <f>IFERROR(VLOOKUP(Y1006, 【参考】数式用!$A$2:$B$50, 2, FALSE), "")</f>
        <v/>
      </c>
    </row>
    <row r="1007" spans="2:26" ht="34.5" customHeight="1" thickBot="1">
      <c r="B1007" s="535">
        <f t="shared" si="15"/>
        <v>969</v>
      </c>
      <c r="C1007" s="670"/>
      <c r="D1007" s="671"/>
      <c r="E1007" s="671"/>
      <c r="F1007" s="671"/>
      <c r="G1007" s="671"/>
      <c r="H1007" s="671"/>
      <c r="I1007" s="671"/>
      <c r="J1007" s="671"/>
      <c r="K1007" s="671"/>
      <c r="L1007" s="672"/>
      <c r="M1007" s="665"/>
      <c r="N1007" s="665"/>
      <c r="O1007" s="665"/>
      <c r="P1007" s="665"/>
      <c r="Q1007" s="665"/>
      <c r="R1007" s="666"/>
      <c r="S1007" s="667"/>
      <c r="T1007" s="667"/>
      <c r="U1007" s="667"/>
      <c r="V1007" s="668"/>
      <c r="W1007" s="33"/>
      <c r="X1007" s="34"/>
      <c r="Y1007" s="35"/>
      <c r="Z1007" s="400" t="str">
        <f>IFERROR(VLOOKUP(Y1007, 【参考】数式用!$A$2:$B$50, 2, FALSE), "")</f>
        <v/>
      </c>
    </row>
    <row r="1008" spans="2:26" ht="34.5" customHeight="1" thickBot="1">
      <c r="B1008" s="535">
        <f t="shared" si="15"/>
        <v>970</v>
      </c>
      <c r="C1008" s="670"/>
      <c r="D1008" s="671"/>
      <c r="E1008" s="671"/>
      <c r="F1008" s="671"/>
      <c r="G1008" s="671"/>
      <c r="H1008" s="671"/>
      <c r="I1008" s="671"/>
      <c r="J1008" s="671"/>
      <c r="K1008" s="671"/>
      <c r="L1008" s="672"/>
      <c r="M1008" s="665"/>
      <c r="N1008" s="665"/>
      <c r="O1008" s="665"/>
      <c r="P1008" s="665"/>
      <c r="Q1008" s="665"/>
      <c r="R1008" s="666"/>
      <c r="S1008" s="667"/>
      <c r="T1008" s="667"/>
      <c r="U1008" s="667"/>
      <c r="V1008" s="668"/>
      <c r="W1008" s="33"/>
      <c r="X1008" s="34"/>
      <c r="Y1008" s="35"/>
      <c r="Z1008" s="400" t="str">
        <f>IFERROR(VLOOKUP(Y1008, 【参考】数式用!$A$2:$B$50, 2, FALSE), "")</f>
        <v/>
      </c>
    </row>
    <row r="1009" spans="2:26" ht="34.5" customHeight="1" thickBot="1">
      <c r="B1009" s="535">
        <f t="shared" si="15"/>
        <v>971</v>
      </c>
      <c r="C1009" s="670"/>
      <c r="D1009" s="671"/>
      <c r="E1009" s="671"/>
      <c r="F1009" s="671"/>
      <c r="G1009" s="671"/>
      <c r="H1009" s="671"/>
      <c r="I1009" s="671"/>
      <c r="J1009" s="671"/>
      <c r="K1009" s="671"/>
      <c r="L1009" s="672"/>
      <c r="M1009" s="665"/>
      <c r="N1009" s="665"/>
      <c r="O1009" s="665"/>
      <c r="P1009" s="665"/>
      <c r="Q1009" s="665"/>
      <c r="R1009" s="666"/>
      <c r="S1009" s="667"/>
      <c r="T1009" s="667"/>
      <c r="U1009" s="667"/>
      <c r="V1009" s="668"/>
      <c r="W1009" s="33"/>
      <c r="X1009" s="34"/>
      <c r="Y1009" s="35"/>
      <c r="Z1009" s="400" t="str">
        <f>IFERROR(VLOOKUP(Y1009, 【参考】数式用!$A$2:$B$50, 2, FALSE), "")</f>
        <v/>
      </c>
    </row>
    <row r="1010" spans="2:26" ht="34.5" customHeight="1" thickBot="1">
      <c r="B1010" s="535">
        <f t="shared" si="15"/>
        <v>972</v>
      </c>
      <c r="C1010" s="670"/>
      <c r="D1010" s="671"/>
      <c r="E1010" s="671"/>
      <c r="F1010" s="671"/>
      <c r="G1010" s="671"/>
      <c r="H1010" s="671"/>
      <c r="I1010" s="671"/>
      <c r="J1010" s="671"/>
      <c r="K1010" s="671"/>
      <c r="L1010" s="672"/>
      <c r="M1010" s="665"/>
      <c r="N1010" s="665"/>
      <c r="O1010" s="665"/>
      <c r="P1010" s="665"/>
      <c r="Q1010" s="665"/>
      <c r="R1010" s="666"/>
      <c r="S1010" s="667"/>
      <c r="T1010" s="667"/>
      <c r="U1010" s="667"/>
      <c r="V1010" s="668"/>
      <c r="W1010" s="33"/>
      <c r="X1010" s="34"/>
      <c r="Y1010" s="35"/>
      <c r="Z1010" s="400" t="str">
        <f>IFERROR(VLOOKUP(Y1010, 【参考】数式用!$A$2:$B$50, 2, FALSE), "")</f>
        <v/>
      </c>
    </row>
    <row r="1011" spans="2:26" ht="34.5" customHeight="1" thickBot="1">
      <c r="B1011" s="535">
        <f t="shared" si="15"/>
        <v>973</v>
      </c>
      <c r="C1011" s="670"/>
      <c r="D1011" s="671"/>
      <c r="E1011" s="671"/>
      <c r="F1011" s="671"/>
      <c r="G1011" s="671"/>
      <c r="H1011" s="671"/>
      <c r="I1011" s="671"/>
      <c r="J1011" s="671"/>
      <c r="K1011" s="671"/>
      <c r="L1011" s="672"/>
      <c r="M1011" s="665"/>
      <c r="N1011" s="665"/>
      <c r="O1011" s="665"/>
      <c r="P1011" s="665"/>
      <c r="Q1011" s="665"/>
      <c r="R1011" s="666"/>
      <c r="S1011" s="667"/>
      <c r="T1011" s="667"/>
      <c r="U1011" s="667"/>
      <c r="V1011" s="668"/>
      <c r="W1011" s="33"/>
      <c r="X1011" s="34"/>
      <c r="Y1011" s="35"/>
      <c r="Z1011" s="400" t="str">
        <f>IFERROR(VLOOKUP(Y1011, 【参考】数式用!$A$2:$B$50, 2, FALSE), "")</f>
        <v/>
      </c>
    </row>
    <row r="1012" spans="2:26" ht="34.5" customHeight="1" thickBot="1">
      <c r="B1012" s="535">
        <f t="shared" si="15"/>
        <v>974</v>
      </c>
      <c r="C1012" s="670"/>
      <c r="D1012" s="671"/>
      <c r="E1012" s="671"/>
      <c r="F1012" s="671"/>
      <c r="G1012" s="671"/>
      <c r="H1012" s="671"/>
      <c r="I1012" s="671"/>
      <c r="J1012" s="671"/>
      <c r="K1012" s="671"/>
      <c r="L1012" s="672"/>
      <c r="M1012" s="665"/>
      <c r="N1012" s="665"/>
      <c r="O1012" s="665"/>
      <c r="P1012" s="665"/>
      <c r="Q1012" s="665"/>
      <c r="R1012" s="666"/>
      <c r="S1012" s="667"/>
      <c r="T1012" s="667"/>
      <c r="U1012" s="667"/>
      <c r="V1012" s="668"/>
      <c r="W1012" s="33"/>
      <c r="X1012" s="34"/>
      <c r="Y1012" s="35"/>
      <c r="Z1012" s="400" t="str">
        <f>IFERROR(VLOOKUP(Y1012, 【参考】数式用!$A$2:$B$50, 2, FALSE), "")</f>
        <v/>
      </c>
    </row>
    <row r="1013" spans="2:26" ht="34.5" customHeight="1" thickBot="1">
      <c r="B1013" s="535">
        <f t="shared" si="15"/>
        <v>975</v>
      </c>
      <c r="C1013" s="670"/>
      <c r="D1013" s="671"/>
      <c r="E1013" s="671"/>
      <c r="F1013" s="671"/>
      <c r="G1013" s="671"/>
      <c r="H1013" s="671"/>
      <c r="I1013" s="671"/>
      <c r="J1013" s="671"/>
      <c r="K1013" s="671"/>
      <c r="L1013" s="672"/>
      <c r="M1013" s="665"/>
      <c r="N1013" s="665"/>
      <c r="O1013" s="665"/>
      <c r="P1013" s="665"/>
      <c r="Q1013" s="665"/>
      <c r="R1013" s="666"/>
      <c r="S1013" s="667"/>
      <c r="T1013" s="667"/>
      <c r="U1013" s="667"/>
      <c r="V1013" s="668"/>
      <c r="W1013" s="33"/>
      <c r="X1013" s="34"/>
      <c r="Y1013" s="35"/>
      <c r="Z1013" s="400" t="str">
        <f>IFERROR(VLOOKUP(Y1013, 【参考】数式用!$A$2:$B$50, 2, FALSE), "")</f>
        <v/>
      </c>
    </row>
    <row r="1014" spans="2:26" ht="34.5" customHeight="1" thickBot="1">
      <c r="B1014" s="535">
        <f t="shared" si="15"/>
        <v>976</v>
      </c>
      <c r="C1014" s="670"/>
      <c r="D1014" s="671"/>
      <c r="E1014" s="671"/>
      <c r="F1014" s="671"/>
      <c r="G1014" s="671"/>
      <c r="H1014" s="671"/>
      <c r="I1014" s="671"/>
      <c r="J1014" s="671"/>
      <c r="K1014" s="671"/>
      <c r="L1014" s="672"/>
      <c r="M1014" s="665"/>
      <c r="N1014" s="665"/>
      <c r="O1014" s="665"/>
      <c r="P1014" s="665"/>
      <c r="Q1014" s="665"/>
      <c r="R1014" s="666"/>
      <c r="S1014" s="667"/>
      <c r="T1014" s="667"/>
      <c r="U1014" s="667"/>
      <c r="V1014" s="668"/>
      <c r="W1014" s="33"/>
      <c r="X1014" s="34"/>
      <c r="Y1014" s="35"/>
      <c r="Z1014" s="400" t="str">
        <f>IFERROR(VLOOKUP(Y1014, 【参考】数式用!$A$2:$B$50, 2, FALSE), "")</f>
        <v/>
      </c>
    </row>
    <row r="1015" spans="2:26" ht="34.5" customHeight="1" thickBot="1">
      <c r="B1015" s="535">
        <f t="shared" si="15"/>
        <v>977</v>
      </c>
      <c r="C1015" s="670"/>
      <c r="D1015" s="671"/>
      <c r="E1015" s="671"/>
      <c r="F1015" s="671"/>
      <c r="G1015" s="671"/>
      <c r="H1015" s="671"/>
      <c r="I1015" s="671"/>
      <c r="J1015" s="671"/>
      <c r="K1015" s="671"/>
      <c r="L1015" s="672"/>
      <c r="M1015" s="665"/>
      <c r="N1015" s="665"/>
      <c r="O1015" s="665"/>
      <c r="P1015" s="665"/>
      <c r="Q1015" s="665"/>
      <c r="R1015" s="666"/>
      <c r="S1015" s="667"/>
      <c r="T1015" s="667"/>
      <c r="U1015" s="667"/>
      <c r="V1015" s="668"/>
      <c r="W1015" s="33"/>
      <c r="X1015" s="34"/>
      <c r="Y1015" s="35"/>
      <c r="Z1015" s="400" t="str">
        <f>IFERROR(VLOOKUP(Y1015, 【参考】数式用!$A$2:$B$50, 2, FALSE), "")</f>
        <v/>
      </c>
    </row>
    <row r="1016" spans="2:26" ht="34.5" customHeight="1" thickBot="1">
      <c r="B1016" s="535">
        <f t="shared" si="15"/>
        <v>978</v>
      </c>
      <c r="C1016" s="670"/>
      <c r="D1016" s="671"/>
      <c r="E1016" s="671"/>
      <c r="F1016" s="671"/>
      <c r="G1016" s="671"/>
      <c r="H1016" s="671"/>
      <c r="I1016" s="671"/>
      <c r="J1016" s="671"/>
      <c r="K1016" s="671"/>
      <c r="L1016" s="672"/>
      <c r="M1016" s="665"/>
      <c r="N1016" s="665"/>
      <c r="O1016" s="665"/>
      <c r="P1016" s="665"/>
      <c r="Q1016" s="665"/>
      <c r="R1016" s="666"/>
      <c r="S1016" s="667"/>
      <c r="T1016" s="667"/>
      <c r="U1016" s="667"/>
      <c r="V1016" s="668"/>
      <c r="W1016" s="33"/>
      <c r="X1016" s="34"/>
      <c r="Y1016" s="35"/>
      <c r="Z1016" s="400" t="str">
        <f>IFERROR(VLOOKUP(Y1016, 【参考】数式用!$A$2:$B$50, 2, FALSE), "")</f>
        <v/>
      </c>
    </row>
    <row r="1017" spans="2:26" ht="34.5" customHeight="1" thickBot="1">
      <c r="B1017" s="535">
        <f t="shared" si="15"/>
        <v>979</v>
      </c>
      <c r="C1017" s="670"/>
      <c r="D1017" s="671"/>
      <c r="E1017" s="671"/>
      <c r="F1017" s="671"/>
      <c r="G1017" s="671"/>
      <c r="H1017" s="671"/>
      <c r="I1017" s="671"/>
      <c r="J1017" s="671"/>
      <c r="K1017" s="671"/>
      <c r="L1017" s="672"/>
      <c r="M1017" s="665"/>
      <c r="N1017" s="665"/>
      <c r="O1017" s="665"/>
      <c r="P1017" s="665"/>
      <c r="Q1017" s="665"/>
      <c r="R1017" s="666"/>
      <c r="S1017" s="667"/>
      <c r="T1017" s="667"/>
      <c r="U1017" s="667"/>
      <c r="V1017" s="668"/>
      <c r="W1017" s="33"/>
      <c r="X1017" s="34"/>
      <c r="Y1017" s="35"/>
      <c r="Z1017" s="400" t="str">
        <f>IFERROR(VLOOKUP(Y1017, 【参考】数式用!$A$2:$B$50, 2, FALSE), "")</f>
        <v/>
      </c>
    </row>
    <row r="1018" spans="2:26" ht="34.5" customHeight="1" thickBot="1">
      <c r="B1018" s="535">
        <f t="shared" si="15"/>
        <v>980</v>
      </c>
      <c r="C1018" s="670"/>
      <c r="D1018" s="671"/>
      <c r="E1018" s="671"/>
      <c r="F1018" s="671"/>
      <c r="G1018" s="671"/>
      <c r="H1018" s="671"/>
      <c r="I1018" s="671"/>
      <c r="J1018" s="671"/>
      <c r="K1018" s="671"/>
      <c r="L1018" s="672"/>
      <c r="M1018" s="665"/>
      <c r="N1018" s="665"/>
      <c r="O1018" s="665"/>
      <c r="P1018" s="665"/>
      <c r="Q1018" s="665"/>
      <c r="R1018" s="666"/>
      <c r="S1018" s="667"/>
      <c r="T1018" s="667"/>
      <c r="U1018" s="667"/>
      <c r="V1018" s="668"/>
      <c r="W1018" s="33"/>
      <c r="X1018" s="34"/>
      <c r="Y1018" s="35"/>
      <c r="Z1018" s="400" t="str">
        <f>IFERROR(VLOOKUP(Y1018, 【参考】数式用!$A$2:$B$50, 2, FALSE), "")</f>
        <v/>
      </c>
    </row>
    <row r="1019" spans="2:26" ht="34.5" customHeight="1" thickBot="1">
      <c r="B1019" s="535">
        <f t="shared" si="15"/>
        <v>981</v>
      </c>
      <c r="C1019" s="670"/>
      <c r="D1019" s="671"/>
      <c r="E1019" s="671"/>
      <c r="F1019" s="671"/>
      <c r="G1019" s="671"/>
      <c r="H1019" s="671"/>
      <c r="I1019" s="671"/>
      <c r="J1019" s="671"/>
      <c r="K1019" s="671"/>
      <c r="L1019" s="672"/>
      <c r="M1019" s="665"/>
      <c r="N1019" s="665"/>
      <c r="O1019" s="665"/>
      <c r="P1019" s="665"/>
      <c r="Q1019" s="665"/>
      <c r="R1019" s="666"/>
      <c r="S1019" s="667"/>
      <c r="T1019" s="667"/>
      <c r="U1019" s="667"/>
      <c r="V1019" s="668"/>
      <c r="W1019" s="33"/>
      <c r="X1019" s="34"/>
      <c r="Y1019" s="35"/>
      <c r="Z1019" s="400" t="str">
        <f>IFERROR(VLOOKUP(Y1019, 【参考】数式用!$A$2:$B$50, 2, FALSE), "")</f>
        <v/>
      </c>
    </row>
    <row r="1020" spans="2:26" ht="34.5" customHeight="1" thickBot="1">
      <c r="B1020" s="535">
        <f t="shared" si="15"/>
        <v>982</v>
      </c>
      <c r="C1020" s="670"/>
      <c r="D1020" s="671"/>
      <c r="E1020" s="671"/>
      <c r="F1020" s="671"/>
      <c r="G1020" s="671"/>
      <c r="H1020" s="671"/>
      <c r="I1020" s="671"/>
      <c r="J1020" s="671"/>
      <c r="K1020" s="671"/>
      <c r="L1020" s="672"/>
      <c r="M1020" s="665"/>
      <c r="N1020" s="665"/>
      <c r="O1020" s="665"/>
      <c r="P1020" s="665"/>
      <c r="Q1020" s="665"/>
      <c r="R1020" s="666"/>
      <c r="S1020" s="667"/>
      <c r="T1020" s="667"/>
      <c r="U1020" s="667"/>
      <c r="V1020" s="668"/>
      <c r="W1020" s="33"/>
      <c r="X1020" s="34"/>
      <c r="Y1020" s="35"/>
      <c r="Z1020" s="400" t="str">
        <f>IFERROR(VLOOKUP(Y1020, 【参考】数式用!$A$2:$B$50, 2, FALSE), "")</f>
        <v/>
      </c>
    </row>
    <row r="1021" spans="2:26" ht="34.5" customHeight="1" thickBot="1">
      <c r="B1021" s="535">
        <f t="shared" si="15"/>
        <v>983</v>
      </c>
      <c r="C1021" s="670"/>
      <c r="D1021" s="671"/>
      <c r="E1021" s="671"/>
      <c r="F1021" s="671"/>
      <c r="G1021" s="671"/>
      <c r="H1021" s="671"/>
      <c r="I1021" s="671"/>
      <c r="J1021" s="671"/>
      <c r="K1021" s="671"/>
      <c r="L1021" s="672"/>
      <c r="M1021" s="665"/>
      <c r="N1021" s="665"/>
      <c r="O1021" s="665"/>
      <c r="P1021" s="665"/>
      <c r="Q1021" s="665"/>
      <c r="R1021" s="666"/>
      <c r="S1021" s="667"/>
      <c r="T1021" s="667"/>
      <c r="U1021" s="667"/>
      <c r="V1021" s="668"/>
      <c r="W1021" s="33"/>
      <c r="X1021" s="34"/>
      <c r="Y1021" s="35"/>
      <c r="Z1021" s="400" t="str">
        <f>IFERROR(VLOOKUP(Y1021, 【参考】数式用!$A$2:$B$50, 2, FALSE), "")</f>
        <v/>
      </c>
    </row>
    <row r="1022" spans="2:26" ht="34.5" customHeight="1" thickBot="1">
      <c r="B1022" s="535">
        <f t="shared" si="15"/>
        <v>984</v>
      </c>
      <c r="C1022" s="670"/>
      <c r="D1022" s="671"/>
      <c r="E1022" s="671"/>
      <c r="F1022" s="671"/>
      <c r="G1022" s="671"/>
      <c r="H1022" s="671"/>
      <c r="I1022" s="671"/>
      <c r="J1022" s="671"/>
      <c r="K1022" s="671"/>
      <c r="L1022" s="672"/>
      <c r="M1022" s="665"/>
      <c r="N1022" s="665"/>
      <c r="O1022" s="665"/>
      <c r="P1022" s="665"/>
      <c r="Q1022" s="665"/>
      <c r="R1022" s="666"/>
      <c r="S1022" s="667"/>
      <c r="T1022" s="667"/>
      <c r="U1022" s="667"/>
      <c r="V1022" s="668"/>
      <c r="W1022" s="33"/>
      <c r="X1022" s="34"/>
      <c r="Y1022" s="35"/>
      <c r="Z1022" s="400" t="str">
        <f>IFERROR(VLOOKUP(Y1022, 【参考】数式用!$A$2:$B$50, 2, FALSE), "")</f>
        <v/>
      </c>
    </row>
    <row r="1023" spans="2:26" ht="34.5" customHeight="1" thickBot="1">
      <c r="B1023" s="535">
        <f t="shared" si="15"/>
        <v>985</v>
      </c>
      <c r="C1023" s="670"/>
      <c r="D1023" s="671"/>
      <c r="E1023" s="671"/>
      <c r="F1023" s="671"/>
      <c r="G1023" s="671"/>
      <c r="H1023" s="671"/>
      <c r="I1023" s="671"/>
      <c r="J1023" s="671"/>
      <c r="K1023" s="671"/>
      <c r="L1023" s="672"/>
      <c r="M1023" s="665"/>
      <c r="N1023" s="665"/>
      <c r="O1023" s="665"/>
      <c r="P1023" s="665"/>
      <c r="Q1023" s="665"/>
      <c r="R1023" s="666"/>
      <c r="S1023" s="667"/>
      <c r="T1023" s="667"/>
      <c r="U1023" s="667"/>
      <c r="V1023" s="668"/>
      <c r="W1023" s="33"/>
      <c r="X1023" s="34"/>
      <c r="Y1023" s="35"/>
      <c r="Z1023" s="400" t="str">
        <f>IFERROR(VLOOKUP(Y1023, 【参考】数式用!$A$2:$B$50, 2, FALSE), "")</f>
        <v/>
      </c>
    </row>
    <row r="1024" spans="2:26" ht="34.5" customHeight="1" thickBot="1">
      <c r="B1024" s="535">
        <f t="shared" si="15"/>
        <v>986</v>
      </c>
      <c r="C1024" s="670"/>
      <c r="D1024" s="671"/>
      <c r="E1024" s="671"/>
      <c r="F1024" s="671"/>
      <c r="G1024" s="671"/>
      <c r="H1024" s="671"/>
      <c r="I1024" s="671"/>
      <c r="J1024" s="671"/>
      <c r="K1024" s="671"/>
      <c r="L1024" s="672"/>
      <c r="M1024" s="665"/>
      <c r="N1024" s="665"/>
      <c r="O1024" s="665"/>
      <c r="P1024" s="665"/>
      <c r="Q1024" s="665"/>
      <c r="R1024" s="666"/>
      <c r="S1024" s="667"/>
      <c r="T1024" s="667"/>
      <c r="U1024" s="667"/>
      <c r="V1024" s="668"/>
      <c r="W1024" s="33"/>
      <c r="X1024" s="34"/>
      <c r="Y1024" s="35"/>
      <c r="Z1024" s="400" t="str">
        <f>IFERROR(VLOOKUP(Y1024, 【参考】数式用!$A$2:$B$50, 2, FALSE), "")</f>
        <v/>
      </c>
    </row>
    <row r="1025" spans="2:26" ht="34.5" customHeight="1" thickBot="1">
      <c r="B1025" s="535">
        <f t="shared" si="15"/>
        <v>987</v>
      </c>
      <c r="C1025" s="670"/>
      <c r="D1025" s="671"/>
      <c r="E1025" s="671"/>
      <c r="F1025" s="671"/>
      <c r="G1025" s="671"/>
      <c r="H1025" s="671"/>
      <c r="I1025" s="671"/>
      <c r="J1025" s="671"/>
      <c r="K1025" s="671"/>
      <c r="L1025" s="672"/>
      <c r="M1025" s="665"/>
      <c r="N1025" s="665"/>
      <c r="O1025" s="665"/>
      <c r="P1025" s="665"/>
      <c r="Q1025" s="665"/>
      <c r="R1025" s="666"/>
      <c r="S1025" s="667"/>
      <c r="T1025" s="667"/>
      <c r="U1025" s="667"/>
      <c r="V1025" s="668"/>
      <c r="W1025" s="33"/>
      <c r="X1025" s="34"/>
      <c r="Y1025" s="35"/>
      <c r="Z1025" s="400" t="str">
        <f>IFERROR(VLOOKUP(Y1025, 【参考】数式用!$A$2:$B$50, 2, FALSE), "")</f>
        <v/>
      </c>
    </row>
    <row r="1026" spans="2:26" ht="34.5" customHeight="1" thickBot="1">
      <c r="B1026" s="535">
        <f t="shared" si="15"/>
        <v>988</v>
      </c>
      <c r="C1026" s="670"/>
      <c r="D1026" s="671"/>
      <c r="E1026" s="671"/>
      <c r="F1026" s="671"/>
      <c r="G1026" s="671"/>
      <c r="H1026" s="671"/>
      <c r="I1026" s="671"/>
      <c r="J1026" s="671"/>
      <c r="K1026" s="671"/>
      <c r="L1026" s="672"/>
      <c r="M1026" s="665"/>
      <c r="N1026" s="665"/>
      <c r="O1026" s="665"/>
      <c r="P1026" s="665"/>
      <c r="Q1026" s="665"/>
      <c r="R1026" s="666"/>
      <c r="S1026" s="667"/>
      <c r="T1026" s="667"/>
      <c r="U1026" s="667"/>
      <c r="V1026" s="668"/>
      <c r="W1026" s="33"/>
      <c r="X1026" s="34"/>
      <c r="Y1026" s="35"/>
      <c r="Z1026" s="400" t="str">
        <f>IFERROR(VLOOKUP(Y1026, 【参考】数式用!$A$2:$B$50, 2, FALSE), "")</f>
        <v/>
      </c>
    </row>
    <row r="1027" spans="2:26" ht="34.5" customHeight="1" thickBot="1">
      <c r="B1027" s="535">
        <f t="shared" si="15"/>
        <v>989</v>
      </c>
      <c r="C1027" s="670"/>
      <c r="D1027" s="671"/>
      <c r="E1027" s="671"/>
      <c r="F1027" s="671"/>
      <c r="G1027" s="671"/>
      <c r="H1027" s="671"/>
      <c r="I1027" s="671"/>
      <c r="J1027" s="671"/>
      <c r="K1027" s="671"/>
      <c r="L1027" s="672"/>
      <c r="M1027" s="665"/>
      <c r="N1027" s="665"/>
      <c r="O1027" s="665"/>
      <c r="P1027" s="665"/>
      <c r="Q1027" s="665"/>
      <c r="R1027" s="666"/>
      <c r="S1027" s="667"/>
      <c r="T1027" s="667"/>
      <c r="U1027" s="667"/>
      <c r="V1027" s="668"/>
      <c r="W1027" s="33"/>
      <c r="X1027" s="34"/>
      <c r="Y1027" s="35"/>
      <c r="Z1027" s="400" t="str">
        <f>IFERROR(VLOOKUP(Y1027, 【参考】数式用!$A$2:$B$50, 2, FALSE), "")</f>
        <v/>
      </c>
    </row>
    <row r="1028" spans="2:26" ht="34.5" customHeight="1" thickBot="1">
      <c r="B1028" s="535">
        <f t="shared" si="15"/>
        <v>990</v>
      </c>
      <c r="C1028" s="670"/>
      <c r="D1028" s="671"/>
      <c r="E1028" s="671"/>
      <c r="F1028" s="671"/>
      <c r="G1028" s="671"/>
      <c r="H1028" s="671"/>
      <c r="I1028" s="671"/>
      <c r="J1028" s="671"/>
      <c r="K1028" s="671"/>
      <c r="L1028" s="672"/>
      <c r="M1028" s="665"/>
      <c r="N1028" s="665"/>
      <c r="O1028" s="665"/>
      <c r="P1028" s="665"/>
      <c r="Q1028" s="665"/>
      <c r="R1028" s="666"/>
      <c r="S1028" s="667"/>
      <c r="T1028" s="667"/>
      <c r="U1028" s="667"/>
      <c r="V1028" s="668"/>
      <c r="W1028" s="33"/>
      <c r="X1028" s="34"/>
      <c r="Y1028" s="35"/>
      <c r="Z1028" s="400" t="str">
        <f>IFERROR(VLOOKUP(Y1028, 【参考】数式用!$A$2:$B$50, 2, FALSE), "")</f>
        <v/>
      </c>
    </row>
    <row r="1029" spans="2:26" ht="34.5" customHeight="1" thickBot="1">
      <c r="B1029" s="535">
        <f t="shared" si="15"/>
        <v>991</v>
      </c>
      <c r="C1029" s="670"/>
      <c r="D1029" s="671"/>
      <c r="E1029" s="671"/>
      <c r="F1029" s="671"/>
      <c r="G1029" s="671"/>
      <c r="H1029" s="671"/>
      <c r="I1029" s="671"/>
      <c r="J1029" s="671"/>
      <c r="K1029" s="671"/>
      <c r="L1029" s="672"/>
      <c r="M1029" s="665"/>
      <c r="N1029" s="665"/>
      <c r="O1029" s="665"/>
      <c r="P1029" s="665"/>
      <c r="Q1029" s="665"/>
      <c r="R1029" s="666"/>
      <c r="S1029" s="667"/>
      <c r="T1029" s="667"/>
      <c r="U1029" s="667"/>
      <c r="V1029" s="668"/>
      <c r="W1029" s="33"/>
      <c r="X1029" s="34"/>
      <c r="Y1029" s="35"/>
      <c r="Z1029" s="400" t="str">
        <f>IFERROR(VLOOKUP(Y1029, 【参考】数式用!$A$2:$B$50, 2, FALSE), "")</f>
        <v/>
      </c>
    </row>
    <row r="1030" spans="2:26" ht="34.5" customHeight="1" thickBot="1">
      <c r="B1030" s="535">
        <f t="shared" si="15"/>
        <v>992</v>
      </c>
      <c r="C1030" s="670"/>
      <c r="D1030" s="671"/>
      <c r="E1030" s="671"/>
      <c r="F1030" s="671"/>
      <c r="G1030" s="671"/>
      <c r="H1030" s="671"/>
      <c r="I1030" s="671"/>
      <c r="J1030" s="671"/>
      <c r="K1030" s="671"/>
      <c r="L1030" s="672"/>
      <c r="M1030" s="665"/>
      <c r="N1030" s="665"/>
      <c r="O1030" s="665"/>
      <c r="P1030" s="665"/>
      <c r="Q1030" s="665"/>
      <c r="R1030" s="666"/>
      <c r="S1030" s="667"/>
      <c r="T1030" s="667"/>
      <c r="U1030" s="667"/>
      <c r="V1030" s="668"/>
      <c r="W1030" s="33"/>
      <c r="X1030" s="34"/>
      <c r="Y1030" s="35"/>
      <c r="Z1030" s="400" t="str">
        <f>IFERROR(VLOOKUP(Y1030, 【参考】数式用!$A$2:$B$50, 2, FALSE), "")</f>
        <v/>
      </c>
    </row>
    <row r="1031" spans="2:26" ht="34.5" customHeight="1" thickBot="1">
      <c r="B1031" s="535">
        <f t="shared" si="15"/>
        <v>993</v>
      </c>
      <c r="C1031" s="670"/>
      <c r="D1031" s="671"/>
      <c r="E1031" s="671"/>
      <c r="F1031" s="671"/>
      <c r="G1031" s="671"/>
      <c r="H1031" s="671"/>
      <c r="I1031" s="671"/>
      <c r="J1031" s="671"/>
      <c r="K1031" s="671"/>
      <c r="L1031" s="672"/>
      <c r="M1031" s="665"/>
      <c r="N1031" s="665"/>
      <c r="O1031" s="665"/>
      <c r="P1031" s="665"/>
      <c r="Q1031" s="665"/>
      <c r="R1031" s="666"/>
      <c r="S1031" s="667"/>
      <c r="T1031" s="667"/>
      <c r="U1031" s="667"/>
      <c r="V1031" s="668"/>
      <c r="W1031" s="33"/>
      <c r="X1031" s="34"/>
      <c r="Y1031" s="35"/>
      <c r="Z1031" s="400" t="str">
        <f>IFERROR(VLOOKUP(Y1031, 【参考】数式用!$A$2:$B$50, 2, FALSE), "")</f>
        <v/>
      </c>
    </row>
    <row r="1032" spans="2:26" ht="34.5" customHeight="1" thickBot="1">
      <c r="B1032" s="535">
        <f t="shared" si="15"/>
        <v>994</v>
      </c>
      <c r="C1032" s="670"/>
      <c r="D1032" s="671"/>
      <c r="E1032" s="671"/>
      <c r="F1032" s="671"/>
      <c r="G1032" s="671"/>
      <c r="H1032" s="671"/>
      <c r="I1032" s="671"/>
      <c r="J1032" s="671"/>
      <c r="K1032" s="671"/>
      <c r="L1032" s="672"/>
      <c r="M1032" s="665"/>
      <c r="N1032" s="665"/>
      <c r="O1032" s="665"/>
      <c r="P1032" s="665"/>
      <c r="Q1032" s="665"/>
      <c r="R1032" s="666"/>
      <c r="S1032" s="667"/>
      <c r="T1032" s="667"/>
      <c r="U1032" s="667"/>
      <c r="V1032" s="668"/>
      <c r="W1032" s="33"/>
      <c r="X1032" s="34"/>
      <c r="Y1032" s="35"/>
      <c r="Z1032" s="400" t="str">
        <f>IFERROR(VLOOKUP(Y1032, 【参考】数式用!$A$2:$B$50, 2, FALSE), "")</f>
        <v/>
      </c>
    </row>
    <row r="1033" spans="2:26" ht="34.5" customHeight="1" thickBot="1">
      <c r="B1033" s="535">
        <f t="shared" si="15"/>
        <v>995</v>
      </c>
      <c r="C1033" s="670"/>
      <c r="D1033" s="671"/>
      <c r="E1033" s="671"/>
      <c r="F1033" s="671"/>
      <c r="G1033" s="671"/>
      <c r="H1033" s="671"/>
      <c r="I1033" s="671"/>
      <c r="J1033" s="671"/>
      <c r="K1033" s="671"/>
      <c r="L1033" s="672"/>
      <c r="M1033" s="665"/>
      <c r="N1033" s="665"/>
      <c r="O1033" s="665"/>
      <c r="P1033" s="665"/>
      <c r="Q1033" s="665"/>
      <c r="R1033" s="666"/>
      <c r="S1033" s="667"/>
      <c r="T1033" s="667"/>
      <c r="U1033" s="667"/>
      <c r="V1033" s="668"/>
      <c r="W1033" s="33"/>
      <c r="X1033" s="34"/>
      <c r="Y1033" s="35"/>
      <c r="Z1033" s="400" t="str">
        <f>IFERROR(VLOOKUP(Y1033, 【参考】数式用!$A$2:$B$50, 2, FALSE), "")</f>
        <v/>
      </c>
    </row>
    <row r="1034" spans="2:26" ht="34.5" customHeight="1" thickBot="1">
      <c r="B1034" s="535">
        <f t="shared" si="15"/>
        <v>996</v>
      </c>
      <c r="C1034" s="670"/>
      <c r="D1034" s="671"/>
      <c r="E1034" s="671"/>
      <c r="F1034" s="671"/>
      <c r="G1034" s="671"/>
      <c r="H1034" s="671"/>
      <c r="I1034" s="671"/>
      <c r="J1034" s="671"/>
      <c r="K1034" s="671"/>
      <c r="L1034" s="672"/>
      <c r="M1034" s="665"/>
      <c r="N1034" s="665"/>
      <c r="O1034" s="665"/>
      <c r="P1034" s="665"/>
      <c r="Q1034" s="665"/>
      <c r="R1034" s="666"/>
      <c r="S1034" s="667"/>
      <c r="T1034" s="667"/>
      <c r="U1034" s="667"/>
      <c r="V1034" s="668"/>
      <c r="W1034" s="33"/>
      <c r="X1034" s="34"/>
      <c r="Y1034" s="35"/>
      <c r="Z1034" s="400" t="str">
        <f>IFERROR(VLOOKUP(Y1034, 【参考】数式用!$A$2:$B$50, 2, FALSE), "")</f>
        <v/>
      </c>
    </row>
    <row r="1035" spans="2:26" ht="34.5" customHeight="1" thickBot="1">
      <c r="B1035" s="535">
        <f t="shared" si="15"/>
        <v>997</v>
      </c>
      <c r="C1035" s="670"/>
      <c r="D1035" s="671"/>
      <c r="E1035" s="671"/>
      <c r="F1035" s="671"/>
      <c r="G1035" s="671"/>
      <c r="H1035" s="671"/>
      <c r="I1035" s="671"/>
      <c r="J1035" s="671"/>
      <c r="K1035" s="671"/>
      <c r="L1035" s="672"/>
      <c r="M1035" s="665"/>
      <c r="N1035" s="665"/>
      <c r="O1035" s="665"/>
      <c r="P1035" s="665"/>
      <c r="Q1035" s="665"/>
      <c r="R1035" s="666"/>
      <c r="S1035" s="667"/>
      <c r="T1035" s="667"/>
      <c r="U1035" s="667"/>
      <c r="V1035" s="668"/>
      <c r="W1035" s="33"/>
      <c r="X1035" s="34"/>
      <c r="Y1035" s="35"/>
      <c r="Z1035" s="400" t="str">
        <f>IFERROR(VLOOKUP(Y1035, 【参考】数式用!$A$2:$B$50, 2, FALSE), "")</f>
        <v/>
      </c>
    </row>
    <row r="1036" spans="2:26" ht="34.5" customHeight="1" thickBot="1">
      <c r="B1036" s="535">
        <f t="shared" si="15"/>
        <v>998</v>
      </c>
      <c r="C1036" s="670"/>
      <c r="D1036" s="671"/>
      <c r="E1036" s="671"/>
      <c r="F1036" s="671"/>
      <c r="G1036" s="671"/>
      <c r="H1036" s="671"/>
      <c r="I1036" s="671"/>
      <c r="J1036" s="671"/>
      <c r="K1036" s="671"/>
      <c r="L1036" s="672"/>
      <c r="M1036" s="665"/>
      <c r="N1036" s="665"/>
      <c r="O1036" s="665"/>
      <c r="P1036" s="665"/>
      <c r="Q1036" s="665"/>
      <c r="R1036" s="666"/>
      <c r="S1036" s="667"/>
      <c r="T1036" s="667"/>
      <c r="U1036" s="667"/>
      <c r="V1036" s="668"/>
      <c r="W1036" s="33"/>
      <c r="X1036" s="34"/>
      <c r="Y1036" s="35"/>
      <c r="Z1036" s="400" t="str">
        <f>IFERROR(VLOOKUP(Y1036, 【参考】数式用!$A$2:$B$50, 2, FALSE), "")</f>
        <v/>
      </c>
    </row>
    <row r="1037" spans="2:26" ht="34.5" customHeight="1" thickBot="1">
      <c r="B1037" s="535">
        <f t="shared" si="15"/>
        <v>999</v>
      </c>
      <c r="C1037" s="670"/>
      <c r="D1037" s="671"/>
      <c r="E1037" s="671"/>
      <c r="F1037" s="671"/>
      <c r="G1037" s="671"/>
      <c r="H1037" s="671"/>
      <c r="I1037" s="671"/>
      <c r="J1037" s="671"/>
      <c r="K1037" s="671"/>
      <c r="L1037" s="672"/>
      <c r="M1037" s="665"/>
      <c r="N1037" s="665"/>
      <c r="O1037" s="665"/>
      <c r="P1037" s="665"/>
      <c r="Q1037" s="665"/>
      <c r="R1037" s="666"/>
      <c r="S1037" s="667"/>
      <c r="T1037" s="667"/>
      <c r="U1037" s="667"/>
      <c r="V1037" s="668"/>
      <c r="W1037" s="33"/>
      <c r="X1037" s="34"/>
      <c r="Y1037" s="35"/>
      <c r="Z1037" s="400" t="str">
        <f>IFERROR(VLOOKUP(Y1037, 【参考】数式用!$A$2:$B$50, 2, FALSE), "")</f>
        <v/>
      </c>
    </row>
    <row r="1038" spans="2:26" ht="34.5" customHeight="1" thickBot="1">
      <c r="B1038" s="535">
        <f t="shared" si="15"/>
        <v>1000</v>
      </c>
      <c r="C1038" s="670"/>
      <c r="D1038" s="671"/>
      <c r="E1038" s="671"/>
      <c r="F1038" s="671"/>
      <c r="G1038" s="671"/>
      <c r="H1038" s="671"/>
      <c r="I1038" s="671"/>
      <c r="J1038" s="671"/>
      <c r="K1038" s="671"/>
      <c r="L1038" s="672"/>
      <c r="M1038" s="665"/>
      <c r="N1038" s="665"/>
      <c r="O1038" s="665"/>
      <c r="P1038" s="665"/>
      <c r="Q1038" s="665"/>
      <c r="R1038" s="666"/>
      <c r="S1038" s="667"/>
      <c r="T1038" s="667"/>
      <c r="U1038" s="667"/>
      <c r="V1038" s="668"/>
      <c r="W1038" s="33"/>
      <c r="X1038" s="34"/>
      <c r="Y1038" s="35"/>
      <c r="Z1038" s="400" t="str">
        <f>IFERROR(VLOOKUP(Y1038, 【参考】数式用!$A$2:$B$50, 2, FALSE), "")</f>
        <v/>
      </c>
    </row>
    <row r="1039" spans="2:26" ht="34.5" customHeight="1" thickBot="1">
      <c r="B1039" s="535">
        <f t="shared" si="15"/>
        <v>1001</v>
      </c>
      <c r="C1039" s="670"/>
      <c r="D1039" s="671"/>
      <c r="E1039" s="671"/>
      <c r="F1039" s="671"/>
      <c r="G1039" s="671"/>
      <c r="H1039" s="671"/>
      <c r="I1039" s="671"/>
      <c r="J1039" s="671"/>
      <c r="K1039" s="671"/>
      <c r="L1039" s="672"/>
      <c r="M1039" s="665"/>
      <c r="N1039" s="665"/>
      <c r="O1039" s="665"/>
      <c r="P1039" s="665"/>
      <c r="Q1039" s="665"/>
      <c r="R1039" s="666"/>
      <c r="S1039" s="667"/>
      <c r="T1039" s="667"/>
      <c r="U1039" s="667"/>
      <c r="V1039" s="668"/>
      <c r="W1039" s="33"/>
      <c r="X1039" s="34"/>
      <c r="Y1039" s="35"/>
      <c r="Z1039" s="400" t="str">
        <f>IFERROR(VLOOKUP(Y1039, 【参考】数式用!$A$2:$B$50, 2, FALSE), "")</f>
        <v/>
      </c>
    </row>
    <row r="1040" spans="2:26" ht="34.5" customHeight="1" thickBot="1">
      <c r="B1040" s="535">
        <f t="shared" si="15"/>
        <v>1002</v>
      </c>
      <c r="C1040" s="670"/>
      <c r="D1040" s="671"/>
      <c r="E1040" s="671"/>
      <c r="F1040" s="671"/>
      <c r="G1040" s="671"/>
      <c r="H1040" s="671"/>
      <c r="I1040" s="671"/>
      <c r="J1040" s="671"/>
      <c r="K1040" s="671"/>
      <c r="L1040" s="672"/>
      <c r="M1040" s="665"/>
      <c r="N1040" s="665"/>
      <c r="O1040" s="665"/>
      <c r="P1040" s="665"/>
      <c r="Q1040" s="665"/>
      <c r="R1040" s="666"/>
      <c r="S1040" s="667"/>
      <c r="T1040" s="667"/>
      <c r="U1040" s="667"/>
      <c r="V1040" s="668"/>
      <c r="W1040" s="33"/>
      <c r="X1040" s="34"/>
      <c r="Y1040" s="35"/>
      <c r="Z1040" s="400" t="str">
        <f>IFERROR(VLOOKUP(Y1040, 【参考】数式用!$A$2:$B$50, 2, FALSE), "")</f>
        <v/>
      </c>
    </row>
    <row r="1041" spans="2:26" ht="34.5" customHeight="1" thickBot="1">
      <c r="B1041" s="535">
        <f t="shared" si="15"/>
        <v>1003</v>
      </c>
      <c r="C1041" s="670"/>
      <c r="D1041" s="671"/>
      <c r="E1041" s="671"/>
      <c r="F1041" s="671"/>
      <c r="G1041" s="671"/>
      <c r="H1041" s="671"/>
      <c r="I1041" s="671"/>
      <c r="J1041" s="671"/>
      <c r="K1041" s="671"/>
      <c r="L1041" s="672"/>
      <c r="M1041" s="665"/>
      <c r="N1041" s="665"/>
      <c r="O1041" s="665"/>
      <c r="P1041" s="665"/>
      <c r="Q1041" s="665"/>
      <c r="R1041" s="666"/>
      <c r="S1041" s="667"/>
      <c r="T1041" s="667"/>
      <c r="U1041" s="667"/>
      <c r="V1041" s="668"/>
      <c r="W1041" s="33"/>
      <c r="X1041" s="34"/>
      <c r="Y1041" s="35"/>
      <c r="Z1041" s="400" t="str">
        <f>IFERROR(VLOOKUP(Y1041, 【参考】数式用!$A$2:$B$50, 2, FALSE), "")</f>
        <v/>
      </c>
    </row>
    <row r="1042" spans="2:26" ht="34.5" customHeight="1" thickBot="1">
      <c r="B1042" s="535">
        <f t="shared" si="15"/>
        <v>1004</v>
      </c>
      <c r="C1042" s="670"/>
      <c r="D1042" s="671"/>
      <c r="E1042" s="671"/>
      <c r="F1042" s="671"/>
      <c r="G1042" s="671"/>
      <c r="H1042" s="671"/>
      <c r="I1042" s="671"/>
      <c r="J1042" s="671"/>
      <c r="K1042" s="671"/>
      <c r="L1042" s="672"/>
      <c r="M1042" s="665"/>
      <c r="N1042" s="665"/>
      <c r="O1042" s="665"/>
      <c r="P1042" s="665"/>
      <c r="Q1042" s="665"/>
      <c r="R1042" s="666"/>
      <c r="S1042" s="667"/>
      <c r="T1042" s="667"/>
      <c r="U1042" s="667"/>
      <c r="V1042" s="668"/>
      <c r="W1042" s="33"/>
      <c r="X1042" s="34"/>
      <c r="Y1042" s="35"/>
      <c r="Z1042" s="400" t="str">
        <f>IFERROR(VLOOKUP(Y1042, 【参考】数式用!$A$2:$B$50, 2, FALSE), "")</f>
        <v/>
      </c>
    </row>
    <row r="1043" spans="2:26" ht="34.5" customHeight="1" thickBot="1">
      <c r="B1043" s="535">
        <f t="shared" si="15"/>
        <v>1005</v>
      </c>
      <c r="C1043" s="670"/>
      <c r="D1043" s="671"/>
      <c r="E1043" s="671"/>
      <c r="F1043" s="671"/>
      <c r="G1043" s="671"/>
      <c r="H1043" s="671"/>
      <c r="I1043" s="671"/>
      <c r="J1043" s="671"/>
      <c r="K1043" s="671"/>
      <c r="L1043" s="672"/>
      <c r="M1043" s="665"/>
      <c r="N1043" s="665"/>
      <c r="O1043" s="665"/>
      <c r="P1043" s="665"/>
      <c r="Q1043" s="665"/>
      <c r="R1043" s="666"/>
      <c r="S1043" s="667"/>
      <c r="T1043" s="667"/>
      <c r="U1043" s="667"/>
      <c r="V1043" s="668"/>
      <c r="W1043" s="33"/>
      <c r="X1043" s="34"/>
      <c r="Y1043" s="35"/>
      <c r="Z1043" s="400" t="str">
        <f>IFERROR(VLOOKUP(Y1043, 【参考】数式用!$A$2:$B$50, 2, FALSE), "")</f>
        <v/>
      </c>
    </row>
    <row r="1044" spans="2:26" ht="34.5" customHeight="1" thickBot="1">
      <c r="B1044" s="535">
        <f t="shared" si="15"/>
        <v>1006</v>
      </c>
      <c r="C1044" s="670"/>
      <c r="D1044" s="671"/>
      <c r="E1044" s="671"/>
      <c r="F1044" s="671"/>
      <c r="G1044" s="671"/>
      <c r="H1044" s="671"/>
      <c r="I1044" s="671"/>
      <c r="J1044" s="671"/>
      <c r="K1044" s="671"/>
      <c r="L1044" s="672"/>
      <c r="M1044" s="665"/>
      <c r="N1044" s="665"/>
      <c r="O1044" s="665"/>
      <c r="P1044" s="665"/>
      <c r="Q1044" s="665"/>
      <c r="R1044" s="666"/>
      <c r="S1044" s="667"/>
      <c r="T1044" s="667"/>
      <c r="U1044" s="667"/>
      <c r="V1044" s="668"/>
      <c r="W1044" s="33"/>
      <c r="X1044" s="34"/>
      <c r="Y1044" s="35"/>
      <c r="Z1044" s="400" t="str">
        <f>IFERROR(VLOOKUP(Y1044, 【参考】数式用!$A$2:$B$50, 2, FALSE), "")</f>
        <v/>
      </c>
    </row>
    <row r="1045" spans="2:26" ht="34.5" customHeight="1" thickBot="1">
      <c r="B1045" s="535">
        <f t="shared" si="15"/>
        <v>1007</v>
      </c>
      <c r="C1045" s="670"/>
      <c r="D1045" s="671"/>
      <c r="E1045" s="671"/>
      <c r="F1045" s="671"/>
      <c r="G1045" s="671"/>
      <c r="H1045" s="671"/>
      <c r="I1045" s="671"/>
      <c r="J1045" s="671"/>
      <c r="K1045" s="671"/>
      <c r="L1045" s="672"/>
      <c r="M1045" s="665"/>
      <c r="N1045" s="665"/>
      <c r="O1045" s="665"/>
      <c r="P1045" s="665"/>
      <c r="Q1045" s="665"/>
      <c r="R1045" s="666"/>
      <c r="S1045" s="667"/>
      <c r="T1045" s="667"/>
      <c r="U1045" s="667"/>
      <c r="V1045" s="668"/>
      <c r="W1045" s="33"/>
      <c r="X1045" s="34"/>
      <c r="Y1045" s="35"/>
      <c r="Z1045" s="400" t="str">
        <f>IFERROR(VLOOKUP(Y1045, 【参考】数式用!$A$2:$B$50, 2, FALSE), "")</f>
        <v/>
      </c>
    </row>
    <row r="1046" spans="2:26" ht="34.5" customHeight="1" thickBot="1">
      <c r="B1046" s="535">
        <f t="shared" si="15"/>
        <v>1008</v>
      </c>
      <c r="C1046" s="670"/>
      <c r="D1046" s="671"/>
      <c r="E1046" s="671"/>
      <c r="F1046" s="671"/>
      <c r="G1046" s="671"/>
      <c r="H1046" s="671"/>
      <c r="I1046" s="671"/>
      <c r="J1046" s="671"/>
      <c r="K1046" s="671"/>
      <c r="L1046" s="672"/>
      <c r="M1046" s="665"/>
      <c r="N1046" s="665"/>
      <c r="O1046" s="665"/>
      <c r="P1046" s="665"/>
      <c r="Q1046" s="665"/>
      <c r="R1046" s="666"/>
      <c r="S1046" s="667"/>
      <c r="T1046" s="667"/>
      <c r="U1046" s="667"/>
      <c r="V1046" s="668"/>
      <c r="W1046" s="33"/>
      <c r="X1046" s="34"/>
      <c r="Y1046" s="35"/>
      <c r="Z1046" s="400" t="str">
        <f>IFERROR(VLOOKUP(Y1046, 【参考】数式用!$A$2:$B$50, 2, FALSE), "")</f>
        <v/>
      </c>
    </row>
    <row r="1047" spans="2:26" ht="34.5" customHeight="1" thickBot="1">
      <c r="B1047" s="535">
        <f t="shared" si="15"/>
        <v>1009</v>
      </c>
      <c r="C1047" s="670"/>
      <c r="D1047" s="671"/>
      <c r="E1047" s="671"/>
      <c r="F1047" s="671"/>
      <c r="G1047" s="671"/>
      <c r="H1047" s="671"/>
      <c r="I1047" s="671"/>
      <c r="J1047" s="671"/>
      <c r="K1047" s="671"/>
      <c r="L1047" s="672"/>
      <c r="M1047" s="665"/>
      <c r="N1047" s="665"/>
      <c r="O1047" s="665"/>
      <c r="P1047" s="665"/>
      <c r="Q1047" s="665"/>
      <c r="R1047" s="666"/>
      <c r="S1047" s="667"/>
      <c r="T1047" s="667"/>
      <c r="U1047" s="667"/>
      <c r="V1047" s="668"/>
      <c r="W1047" s="33"/>
      <c r="X1047" s="34"/>
      <c r="Y1047" s="35"/>
      <c r="Z1047" s="400" t="str">
        <f>IFERROR(VLOOKUP(Y1047, 【参考】数式用!$A$2:$B$50, 2, FALSE), "")</f>
        <v/>
      </c>
    </row>
    <row r="1048" spans="2:26" ht="34.5" customHeight="1" thickBot="1">
      <c r="B1048" s="535">
        <f t="shared" si="15"/>
        <v>1010</v>
      </c>
      <c r="C1048" s="670"/>
      <c r="D1048" s="671"/>
      <c r="E1048" s="671"/>
      <c r="F1048" s="671"/>
      <c r="G1048" s="671"/>
      <c r="H1048" s="671"/>
      <c r="I1048" s="671"/>
      <c r="J1048" s="671"/>
      <c r="K1048" s="671"/>
      <c r="L1048" s="672"/>
      <c r="M1048" s="665"/>
      <c r="N1048" s="665"/>
      <c r="O1048" s="665"/>
      <c r="P1048" s="665"/>
      <c r="Q1048" s="665"/>
      <c r="R1048" s="666"/>
      <c r="S1048" s="667"/>
      <c r="T1048" s="667"/>
      <c r="U1048" s="667"/>
      <c r="V1048" s="668"/>
      <c r="W1048" s="33"/>
      <c r="X1048" s="34"/>
      <c r="Y1048" s="35"/>
      <c r="Z1048" s="400" t="str">
        <f>IFERROR(VLOOKUP(Y1048, 【参考】数式用!$A$2:$B$50, 2, FALSE), "")</f>
        <v/>
      </c>
    </row>
    <row r="1049" spans="2:26" ht="34.5" customHeight="1" thickBot="1">
      <c r="B1049" s="535">
        <f t="shared" si="15"/>
        <v>1011</v>
      </c>
      <c r="C1049" s="670"/>
      <c r="D1049" s="671"/>
      <c r="E1049" s="671"/>
      <c r="F1049" s="671"/>
      <c r="G1049" s="671"/>
      <c r="H1049" s="671"/>
      <c r="I1049" s="671"/>
      <c r="J1049" s="671"/>
      <c r="K1049" s="671"/>
      <c r="L1049" s="672"/>
      <c r="M1049" s="665"/>
      <c r="N1049" s="665"/>
      <c r="O1049" s="665"/>
      <c r="P1049" s="665"/>
      <c r="Q1049" s="665"/>
      <c r="R1049" s="666"/>
      <c r="S1049" s="667"/>
      <c r="T1049" s="667"/>
      <c r="U1049" s="667"/>
      <c r="V1049" s="668"/>
      <c r="W1049" s="33"/>
      <c r="X1049" s="34"/>
      <c r="Y1049" s="35"/>
      <c r="Z1049" s="400" t="str">
        <f>IFERROR(VLOOKUP(Y1049, 【参考】数式用!$A$2:$B$50, 2, FALSE), "")</f>
        <v/>
      </c>
    </row>
    <row r="1050" spans="2:26" ht="34.5" customHeight="1" thickBot="1">
      <c r="B1050" s="535">
        <f t="shared" si="15"/>
        <v>1012</v>
      </c>
      <c r="C1050" s="670"/>
      <c r="D1050" s="671"/>
      <c r="E1050" s="671"/>
      <c r="F1050" s="671"/>
      <c r="G1050" s="671"/>
      <c r="H1050" s="671"/>
      <c r="I1050" s="671"/>
      <c r="J1050" s="671"/>
      <c r="K1050" s="671"/>
      <c r="L1050" s="672"/>
      <c r="M1050" s="665"/>
      <c r="N1050" s="665"/>
      <c r="O1050" s="665"/>
      <c r="P1050" s="665"/>
      <c r="Q1050" s="665"/>
      <c r="R1050" s="666"/>
      <c r="S1050" s="667"/>
      <c r="T1050" s="667"/>
      <c r="U1050" s="667"/>
      <c r="V1050" s="668"/>
      <c r="W1050" s="33"/>
      <c r="X1050" s="34"/>
      <c r="Y1050" s="35"/>
      <c r="Z1050" s="400" t="str">
        <f>IFERROR(VLOOKUP(Y1050, 【参考】数式用!$A$2:$B$50, 2, FALSE), "")</f>
        <v/>
      </c>
    </row>
    <row r="1051" spans="2:26" ht="34.5" customHeight="1" thickBot="1">
      <c r="B1051" s="535">
        <f t="shared" si="15"/>
        <v>1013</v>
      </c>
      <c r="C1051" s="670"/>
      <c r="D1051" s="671"/>
      <c r="E1051" s="671"/>
      <c r="F1051" s="671"/>
      <c r="G1051" s="671"/>
      <c r="H1051" s="671"/>
      <c r="I1051" s="671"/>
      <c r="J1051" s="671"/>
      <c r="K1051" s="671"/>
      <c r="L1051" s="672"/>
      <c r="M1051" s="665"/>
      <c r="N1051" s="665"/>
      <c r="O1051" s="665"/>
      <c r="P1051" s="665"/>
      <c r="Q1051" s="665"/>
      <c r="R1051" s="666"/>
      <c r="S1051" s="667"/>
      <c r="T1051" s="667"/>
      <c r="U1051" s="667"/>
      <c r="V1051" s="668"/>
      <c r="W1051" s="33"/>
      <c r="X1051" s="34"/>
      <c r="Y1051" s="35"/>
      <c r="Z1051" s="400" t="str">
        <f>IFERROR(VLOOKUP(Y1051, 【参考】数式用!$A$2:$B$50, 2, FALSE), "")</f>
        <v/>
      </c>
    </row>
    <row r="1052" spans="2:26" ht="34.5" customHeight="1" thickBot="1">
      <c r="B1052" s="535">
        <f t="shared" si="15"/>
        <v>1014</v>
      </c>
      <c r="C1052" s="670"/>
      <c r="D1052" s="671"/>
      <c r="E1052" s="671"/>
      <c r="F1052" s="671"/>
      <c r="G1052" s="671"/>
      <c r="H1052" s="671"/>
      <c r="I1052" s="671"/>
      <c r="J1052" s="671"/>
      <c r="K1052" s="671"/>
      <c r="L1052" s="672"/>
      <c r="M1052" s="665"/>
      <c r="N1052" s="665"/>
      <c r="O1052" s="665"/>
      <c r="P1052" s="665"/>
      <c r="Q1052" s="665"/>
      <c r="R1052" s="666"/>
      <c r="S1052" s="667"/>
      <c r="T1052" s="667"/>
      <c r="U1052" s="667"/>
      <c r="V1052" s="668"/>
      <c r="W1052" s="33"/>
      <c r="X1052" s="34"/>
      <c r="Y1052" s="35"/>
      <c r="Z1052" s="400" t="str">
        <f>IFERROR(VLOOKUP(Y1052, 【参考】数式用!$A$2:$B$50, 2, FALSE), "")</f>
        <v/>
      </c>
    </row>
    <row r="1053" spans="2:26" ht="34.5" customHeight="1" thickBot="1">
      <c r="B1053" s="535">
        <f t="shared" si="15"/>
        <v>1015</v>
      </c>
      <c r="C1053" s="670"/>
      <c r="D1053" s="671"/>
      <c r="E1053" s="671"/>
      <c r="F1053" s="671"/>
      <c r="G1053" s="671"/>
      <c r="H1053" s="671"/>
      <c r="I1053" s="671"/>
      <c r="J1053" s="671"/>
      <c r="K1053" s="671"/>
      <c r="L1053" s="672"/>
      <c r="M1053" s="665"/>
      <c r="N1053" s="665"/>
      <c r="O1053" s="665"/>
      <c r="P1053" s="665"/>
      <c r="Q1053" s="665"/>
      <c r="R1053" s="666"/>
      <c r="S1053" s="667"/>
      <c r="T1053" s="667"/>
      <c r="U1053" s="667"/>
      <c r="V1053" s="668"/>
      <c r="W1053" s="33"/>
      <c r="X1053" s="34"/>
      <c r="Y1053" s="35"/>
      <c r="Z1053" s="400" t="str">
        <f>IFERROR(VLOOKUP(Y1053, 【参考】数式用!$A$2:$B$50, 2, FALSE), "")</f>
        <v/>
      </c>
    </row>
    <row r="1054" spans="2:26" ht="34.5" customHeight="1" thickBot="1">
      <c r="B1054" s="535">
        <f t="shared" si="15"/>
        <v>1016</v>
      </c>
      <c r="C1054" s="670"/>
      <c r="D1054" s="671"/>
      <c r="E1054" s="671"/>
      <c r="F1054" s="671"/>
      <c r="G1054" s="671"/>
      <c r="H1054" s="671"/>
      <c r="I1054" s="671"/>
      <c r="J1054" s="671"/>
      <c r="K1054" s="671"/>
      <c r="L1054" s="672"/>
      <c r="M1054" s="665"/>
      <c r="N1054" s="665"/>
      <c r="O1054" s="665"/>
      <c r="P1054" s="665"/>
      <c r="Q1054" s="665"/>
      <c r="R1054" s="666"/>
      <c r="S1054" s="667"/>
      <c r="T1054" s="667"/>
      <c r="U1054" s="667"/>
      <c r="V1054" s="668"/>
      <c r="W1054" s="33"/>
      <c r="X1054" s="34"/>
      <c r="Y1054" s="35"/>
      <c r="Z1054" s="400" t="str">
        <f>IFERROR(VLOOKUP(Y1054, 【参考】数式用!$A$2:$B$50, 2, FALSE), "")</f>
        <v/>
      </c>
    </row>
    <row r="1055" spans="2:26" ht="34.5" customHeight="1" thickBot="1">
      <c r="B1055" s="535">
        <f t="shared" si="15"/>
        <v>1017</v>
      </c>
      <c r="C1055" s="670"/>
      <c r="D1055" s="671"/>
      <c r="E1055" s="671"/>
      <c r="F1055" s="671"/>
      <c r="G1055" s="671"/>
      <c r="H1055" s="671"/>
      <c r="I1055" s="671"/>
      <c r="J1055" s="671"/>
      <c r="K1055" s="671"/>
      <c r="L1055" s="672"/>
      <c r="M1055" s="665"/>
      <c r="N1055" s="665"/>
      <c r="O1055" s="665"/>
      <c r="P1055" s="665"/>
      <c r="Q1055" s="665"/>
      <c r="R1055" s="666"/>
      <c r="S1055" s="667"/>
      <c r="T1055" s="667"/>
      <c r="U1055" s="667"/>
      <c r="V1055" s="668"/>
      <c r="W1055" s="33"/>
      <c r="X1055" s="34"/>
      <c r="Y1055" s="35"/>
      <c r="Z1055" s="400" t="str">
        <f>IFERROR(VLOOKUP(Y1055, 【参考】数式用!$A$2:$B$50, 2, FALSE), "")</f>
        <v/>
      </c>
    </row>
    <row r="1056" spans="2:26" ht="34.5" customHeight="1" thickBot="1">
      <c r="B1056" s="535">
        <f t="shared" si="15"/>
        <v>1018</v>
      </c>
      <c r="C1056" s="670"/>
      <c r="D1056" s="671"/>
      <c r="E1056" s="671"/>
      <c r="F1056" s="671"/>
      <c r="G1056" s="671"/>
      <c r="H1056" s="671"/>
      <c r="I1056" s="671"/>
      <c r="J1056" s="671"/>
      <c r="K1056" s="671"/>
      <c r="L1056" s="672"/>
      <c r="M1056" s="665"/>
      <c r="N1056" s="665"/>
      <c r="O1056" s="665"/>
      <c r="P1056" s="665"/>
      <c r="Q1056" s="665"/>
      <c r="R1056" s="666"/>
      <c r="S1056" s="667"/>
      <c r="T1056" s="667"/>
      <c r="U1056" s="667"/>
      <c r="V1056" s="668"/>
      <c r="W1056" s="33"/>
      <c r="X1056" s="34"/>
      <c r="Y1056" s="35"/>
      <c r="Z1056" s="400" t="str">
        <f>IFERROR(VLOOKUP(Y1056, 【参考】数式用!$A$2:$B$50, 2, FALSE), "")</f>
        <v/>
      </c>
    </row>
    <row r="1057" spans="2:26" ht="34.5" customHeight="1" thickBot="1">
      <c r="B1057" s="535">
        <f t="shared" si="15"/>
        <v>1019</v>
      </c>
      <c r="C1057" s="670"/>
      <c r="D1057" s="671"/>
      <c r="E1057" s="671"/>
      <c r="F1057" s="671"/>
      <c r="G1057" s="671"/>
      <c r="H1057" s="671"/>
      <c r="I1057" s="671"/>
      <c r="J1057" s="671"/>
      <c r="K1057" s="671"/>
      <c r="L1057" s="672"/>
      <c r="M1057" s="665"/>
      <c r="N1057" s="665"/>
      <c r="O1057" s="665"/>
      <c r="P1057" s="665"/>
      <c r="Q1057" s="665"/>
      <c r="R1057" s="666"/>
      <c r="S1057" s="667"/>
      <c r="T1057" s="667"/>
      <c r="U1057" s="667"/>
      <c r="V1057" s="668"/>
      <c r="W1057" s="33"/>
      <c r="X1057" s="34"/>
      <c r="Y1057" s="35"/>
      <c r="Z1057" s="400" t="str">
        <f>IFERROR(VLOOKUP(Y1057, 【参考】数式用!$A$2:$B$50, 2, FALSE), "")</f>
        <v/>
      </c>
    </row>
    <row r="1058" spans="2:26" ht="34.5" customHeight="1" thickBot="1">
      <c r="B1058" s="535">
        <f t="shared" si="15"/>
        <v>1020</v>
      </c>
      <c r="C1058" s="670"/>
      <c r="D1058" s="671"/>
      <c r="E1058" s="671"/>
      <c r="F1058" s="671"/>
      <c r="G1058" s="671"/>
      <c r="H1058" s="671"/>
      <c r="I1058" s="671"/>
      <c r="J1058" s="671"/>
      <c r="K1058" s="671"/>
      <c r="L1058" s="672"/>
      <c r="M1058" s="665"/>
      <c r="N1058" s="665"/>
      <c r="O1058" s="665"/>
      <c r="P1058" s="665"/>
      <c r="Q1058" s="665"/>
      <c r="R1058" s="666"/>
      <c r="S1058" s="667"/>
      <c r="T1058" s="667"/>
      <c r="U1058" s="667"/>
      <c r="V1058" s="668"/>
      <c r="W1058" s="33"/>
      <c r="X1058" s="34"/>
      <c r="Y1058" s="35"/>
      <c r="Z1058" s="400" t="str">
        <f>IFERROR(VLOOKUP(Y1058, 【参考】数式用!$A$2:$B$50, 2, FALSE), "")</f>
        <v/>
      </c>
    </row>
    <row r="1059" spans="2:26" ht="34.5" customHeight="1" thickBot="1">
      <c r="B1059" s="535">
        <f t="shared" si="15"/>
        <v>1021</v>
      </c>
      <c r="C1059" s="670"/>
      <c r="D1059" s="671"/>
      <c r="E1059" s="671"/>
      <c r="F1059" s="671"/>
      <c r="G1059" s="671"/>
      <c r="H1059" s="671"/>
      <c r="I1059" s="671"/>
      <c r="J1059" s="671"/>
      <c r="K1059" s="671"/>
      <c r="L1059" s="672"/>
      <c r="M1059" s="665"/>
      <c r="N1059" s="665"/>
      <c r="O1059" s="665"/>
      <c r="P1059" s="665"/>
      <c r="Q1059" s="665"/>
      <c r="R1059" s="666"/>
      <c r="S1059" s="667"/>
      <c r="T1059" s="667"/>
      <c r="U1059" s="667"/>
      <c r="V1059" s="668"/>
      <c r="W1059" s="33"/>
      <c r="X1059" s="34"/>
      <c r="Y1059" s="35"/>
      <c r="Z1059" s="400" t="str">
        <f>IFERROR(VLOOKUP(Y1059, 【参考】数式用!$A$2:$B$50, 2, FALSE), "")</f>
        <v/>
      </c>
    </row>
    <row r="1060" spans="2:26" ht="34.5" customHeight="1" thickBot="1">
      <c r="B1060" s="535">
        <f t="shared" si="15"/>
        <v>1022</v>
      </c>
      <c r="C1060" s="670"/>
      <c r="D1060" s="671"/>
      <c r="E1060" s="671"/>
      <c r="F1060" s="671"/>
      <c r="G1060" s="671"/>
      <c r="H1060" s="671"/>
      <c r="I1060" s="671"/>
      <c r="J1060" s="671"/>
      <c r="K1060" s="671"/>
      <c r="L1060" s="672"/>
      <c r="M1060" s="665"/>
      <c r="N1060" s="665"/>
      <c r="O1060" s="665"/>
      <c r="P1060" s="665"/>
      <c r="Q1060" s="665"/>
      <c r="R1060" s="666"/>
      <c r="S1060" s="667"/>
      <c r="T1060" s="667"/>
      <c r="U1060" s="667"/>
      <c r="V1060" s="668"/>
      <c r="W1060" s="33"/>
      <c r="X1060" s="34"/>
      <c r="Y1060" s="35"/>
      <c r="Z1060" s="400" t="str">
        <f>IFERROR(VLOOKUP(Y1060, 【参考】数式用!$A$2:$B$50, 2, FALSE), "")</f>
        <v/>
      </c>
    </row>
    <row r="1061" spans="2:26" ht="34.5" customHeight="1" thickBot="1">
      <c r="B1061" s="535">
        <f t="shared" si="15"/>
        <v>1023</v>
      </c>
      <c r="C1061" s="670"/>
      <c r="D1061" s="671"/>
      <c r="E1061" s="671"/>
      <c r="F1061" s="671"/>
      <c r="G1061" s="671"/>
      <c r="H1061" s="671"/>
      <c r="I1061" s="671"/>
      <c r="J1061" s="671"/>
      <c r="K1061" s="671"/>
      <c r="L1061" s="672"/>
      <c r="M1061" s="665"/>
      <c r="N1061" s="665"/>
      <c r="O1061" s="665"/>
      <c r="P1061" s="665"/>
      <c r="Q1061" s="665"/>
      <c r="R1061" s="666"/>
      <c r="S1061" s="667"/>
      <c r="T1061" s="667"/>
      <c r="U1061" s="667"/>
      <c r="V1061" s="668"/>
      <c r="W1061" s="33"/>
      <c r="X1061" s="34"/>
      <c r="Y1061" s="35"/>
      <c r="Z1061" s="400" t="str">
        <f>IFERROR(VLOOKUP(Y1061, 【参考】数式用!$A$2:$B$50, 2, FALSE), "")</f>
        <v/>
      </c>
    </row>
    <row r="1062" spans="2:26" ht="34.5" customHeight="1" thickBot="1">
      <c r="B1062" s="535">
        <f t="shared" si="15"/>
        <v>1024</v>
      </c>
      <c r="C1062" s="670"/>
      <c r="D1062" s="671"/>
      <c r="E1062" s="671"/>
      <c r="F1062" s="671"/>
      <c r="G1062" s="671"/>
      <c r="H1062" s="671"/>
      <c r="I1062" s="671"/>
      <c r="J1062" s="671"/>
      <c r="K1062" s="671"/>
      <c r="L1062" s="672"/>
      <c r="M1062" s="665"/>
      <c r="N1062" s="665"/>
      <c r="O1062" s="665"/>
      <c r="P1062" s="665"/>
      <c r="Q1062" s="665"/>
      <c r="R1062" s="666"/>
      <c r="S1062" s="667"/>
      <c r="T1062" s="667"/>
      <c r="U1062" s="667"/>
      <c r="V1062" s="668"/>
      <c r="W1062" s="33"/>
      <c r="X1062" s="34"/>
      <c r="Y1062" s="35"/>
      <c r="Z1062" s="400" t="str">
        <f>IFERROR(VLOOKUP(Y1062, 【参考】数式用!$A$2:$B$50, 2, FALSE), "")</f>
        <v/>
      </c>
    </row>
    <row r="1063" spans="2:26" ht="34.5" customHeight="1" thickBot="1">
      <c r="B1063" s="535">
        <f t="shared" si="15"/>
        <v>1025</v>
      </c>
      <c r="C1063" s="670"/>
      <c r="D1063" s="671"/>
      <c r="E1063" s="671"/>
      <c r="F1063" s="671"/>
      <c r="G1063" s="671"/>
      <c r="H1063" s="671"/>
      <c r="I1063" s="671"/>
      <c r="J1063" s="671"/>
      <c r="K1063" s="671"/>
      <c r="L1063" s="672"/>
      <c r="M1063" s="665"/>
      <c r="N1063" s="665"/>
      <c r="O1063" s="665"/>
      <c r="P1063" s="665"/>
      <c r="Q1063" s="665"/>
      <c r="R1063" s="666"/>
      <c r="S1063" s="667"/>
      <c r="T1063" s="667"/>
      <c r="U1063" s="667"/>
      <c r="V1063" s="668"/>
      <c r="W1063" s="33"/>
      <c r="X1063" s="34"/>
      <c r="Y1063" s="35"/>
      <c r="Z1063" s="400" t="str">
        <f>IFERROR(VLOOKUP(Y1063, 【参考】数式用!$A$2:$B$50, 2, FALSE), "")</f>
        <v/>
      </c>
    </row>
    <row r="1064" spans="2:26" ht="34.5" customHeight="1" thickBot="1">
      <c r="B1064" s="535">
        <f t="shared" si="15"/>
        <v>1026</v>
      </c>
      <c r="C1064" s="670"/>
      <c r="D1064" s="671"/>
      <c r="E1064" s="671"/>
      <c r="F1064" s="671"/>
      <c r="G1064" s="671"/>
      <c r="H1064" s="671"/>
      <c r="I1064" s="671"/>
      <c r="J1064" s="671"/>
      <c r="K1064" s="671"/>
      <c r="L1064" s="672"/>
      <c r="M1064" s="665"/>
      <c r="N1064" s="665"/>
      <c r="O1064" s="665"/>
      <c r="P1064" s="665"/>
      <c r="Q1064" s="665"/>
      <c r="R1064" s="666"/>
      <c r="S1064" s="667"/>
      <c r="T1064" s="667"/>
      <c r="U1064" s="667"/>
      <c r="V1064" s="668"/>
      <c r="W1064" s="33"/>
      <c r="X1064" s="34"/>
      <c r="Y1064" s="35"/>
      <c r="Z1064" s="400" t="str">
        <f>IFERROR(VLOOKUP(Y1064, 【参考】数式用!$A$2:$B$50, 2, FALSE), "")</f>
        <v/>
      </c>
    </row>
    <row r="1065" spans="2:26" ht="34.5" customHeight="1" thickBot="1">
      <c r="B1065" s="535">
        <f t="shared" ref="B1065:B1128" si="16">B1064+1</f>
        <v>1027</v>
      </c>
      <c r="C1065" s="670"/>
      <c r="D1065" s="671"/>
      <c r="E1065" s="671"/>
      <c r="F1065" s="671"/>
      <c r="G1065" s="671"/>
      <c r="H1065" s="671"/>
      <c r="I1065" s="671"/>
      <c r="J1065" s="671"/>
      <c r="K1065" s="671"/>
      <c r="L1065" s="672"/>
      <c r="M1065" s="665"/>
      <c r="N1065" s="665"/>
      <c r="O1065" s="665"/>
      <c r="P1065" s="665"/>
      <c r="Q1065" s="665"/>
      <c r="R1065" s="666"/>
      <c r="S1065" s="667"/>
      <c r="T1065" s="667"/>
      <c r="U1065" s="667"/>
      <c r="V1065" s="668"/>
      <c r="W1065" s="33"/>
      <c r="X1065" s="34"/>
      <c r="Y1065" s="35"/>
      <c r="Z1065" s="400" t="str">
        <f>IFERROR(VLOOKUP(Y1065, 【参考】数式用!$A$2:$B$50, 2, FALSE), "")</f>
        <v/>
      </c>
    </row>
    <row r="1066" spans="2:26" ht="34.5" customHeight="1" thickBot="1">
      <c r="B1066" s="535">
        <f t="shared" si="16"/>
        <v>1028</v>
      </c>
      <c r="C1066" s="670"/>
      <c r="D1066" s="671"/>
      <c r="E1066" s="671"/>
      <c r="F1066" s="671"/>
      <c r="G1066" s="671"/>
      <c r="H1066" s="671"/>
      <c r="I1066" s="671"/>
      <c r="J1066" s="671"/>
      <c r="K1066" s="671"/>
      <c r="L1066" s="672"/>
      <c r="M1066" s="665"/>
      <c r="N1066" s="665"/>
      <c r="O1066" s="665"/>
      <c r="P1066" s="665"/>
      <c r="Q1066" s="665"/>
      <c r="R1066" s="666"/>
      <c r="S1066" s="667"/>
      <c r="T1066" s="667"/>
      <c r="U1066" s="667"/>
      <c r="V1066" s="668"/>
      <c r="W1066" s="33"/>
      <c r="X1066" s="34"/>
      <c r="Y1066" s="35"/>
      <c r="Z1066" s="400" t="str">
        <f>IFERROR(VLOOKUP(Y1066, 【参考】数式用!$A$2:$B$50, 2, FALSE), "")</f>
        <v/>
      </c>
    </row>
    <row r="1067" spans="2:26" ht="34.5" customHeight="1" thickBot="1">
      <c r="B1067" s="535">
        <f t="shared" si="16"/>
        <v>1029</v>
      </c>
      <c r="C1067" s="670"/>
      <c r="D1067" s="671"/>
      <c r="E1067" s="671"/>
      <c r="F1067" s="671"/>
      <c r="G1067" s="671"/>
      <c r="H1067" s="671"/>
      <c r="I1067" s="671"/>
      <c r="J1067" s="671"/>
      <c r="K1067" s="671"/>
      <c r="L1067" s="672"/>
      <c r="M1067" s="665"/>
      <c r="N1067" s="665"/>
      <c r="O1067" s="665"/>
      <c r="P1067" s="665"/>
      <c r="Q1067" s="665"/>
      <c r="R1067" s="666"/>
      <c r="S1067" s="667"/>
      <c r="T1067" s="667"/>
      <c r="U1067" s="667"/>
      <c r="V1067" s="668"/>
      <c r="W1067" s="33"/>
      <c r="X1067" s="34"/>
      <c r="Y1067" s="35"/>
      <c r="Z1067" s="400" t="str">
        <f>IFERROR(VLOOKUP(Y1067, 【参考】数式用!$A$2:$B$50, 2, FALSE), "")</f>
        <v/>
      </c>
    </row>
    <row r="1068" spans="2:26" ht="34.5" customHeight="1" thickBot="1">
      <c r="B1068" s="535">
        <f t="shared" si="16"/>
        <v>1030</v>
      </c>
      <c r="C1068" s="670"/>
      <c r="D1068" s="671"/>
      <c r="E1068" s="671"/>
      <c r="F1068" s="671"/>
      <c r="G1068" s="671"/>
      <c r="H1068" s="671"/>
      <c r="I1068" s="671"/>
      <c r="J1068" s="671"/>
      <c r="K1068" s="671"/>
      <c r="L1068" s="672"/>
      <c r="M1068" s="665"/>
      <c r="N1068" s="665"/>
      <c r="O1068" s="665"/>
      <c r="P1068" s="665"/>
      <c r="Q1068" s="665"/>
      <c r="R1068" s="666"/>
      <c r="S1068" s="667"/>
      <c r="T1068" s="667"/>
      <c r="U1068" s="667"/>
      <c r="V1068" s="668"/>
      <c r="W1068" s="33"/>
      <c r="X1068" s="34"/>
      <c r="Y1068" s="35"/>
      <c r="Z1068" s="400" t="str">
        <f>IFERROR(VLOOKUP(Y1068, 【参考】数式用!$A$2:$B$50, 2, FALSE), "")</f>
        <v/>
      </c>
    </row>
    <row r="1069" spans="2:26" ht="34.5" customHeight="1" thickBot="1">
      <c r="B1069" s="535">
        <f t="shared" si="16"/>
        <v>1031</v>
      </c>
      <c r="C1069" s="670"/>
      <c r="D1069" s="671"/>
      <c r="E1069" s="671"/>
      <c r="F1069" s="671"/>
      <c r="G1069" s="671"/>
      <c r="H1069" s="671"/>
      <c r="I1069" s="671"/>
      <c r="J1069" s="671"/>
      <c r="K1069" s="671"/>
      <c r="L1069" s="672"/>
      <c r="M1069" s="665"/>
      <c r="N1069" s="665"/>
      <c r="O1069" s="665"/>
      <c r="P1069" s="665"/>
      <c r="Q1069" s="665"/>
      <c r="R1069" s="666"/>
      <c r="S1069" s="667"/>
      <c r="T1069" s="667"/>
      <c r="U1069" s="667"/>
      <c r="V1069" s="668"/>
      <c r="W1069" s="33"/>
      <c r="X1069" s="34"/>
      <c r="Y1069" s="35"/>
      <c r="Z1069" s="400" t="str">
        <f>IFERROR(VLOOKUP(Y1069, 【参考】数式用!$A$2:$B$50, 2, FALSE), "")</f>
        <v/>
      </c>
    </row>
    <row r="1070" spans="2:26" ht="34.5" customHeight="1" thickBot="1">
      <c r="B1070" s="535">
        <f t="shared" si="16"/>
        <v>1032</v>
      </c>
      <c r="C1070" s="670"/>
      <c r="D1070" s="671"/>
      <c r="E1070" s="671"/>
      <c r="F1070" s="671"/>
      <c r="G1070" s="671"/>
      <c r="H1070" s="671"/>
      <c r="I1070" s="671"/>
      <c r="J1070" s="671"/>
      <c r="K1070" s="671"/>
      <c r="L1070" s="672"/>
      <c r="M1070" s="665"/>
      <c r="N1070" s="665"/>
      <c r="O1070" s="665"/>
      <c r="P1070" s="665"/>
      <c r="Q1070" s="665"/>
      <c r="R1070" s="666"/>
      <c r="S1070" s="667"/>
      <c r="T1070" s="667"/>
      <c r="U1070" s="667"/>
      <c r="V1070" s="668"/>
      <c r="W1070" s="33"/>
      <c r="X1070" s="34"/>
      <c r="Y1070" s="35"/>
      <c r="Z1070" s="400" t="str">
        <f>IFERROR(VLOOKUP(Y1070, 【参考】数式用!$A$2:$B$50, 2, FALSE), "")</f>
        <v/>
      </c>
    </row>
    <row r="1071" spans="2:26" ht="34.5" customHeight="1" thickBot="1">
      <c r="B1071" s="535">
        <f t="shared" si="16"/>
        <v>1033</v>
      </c>
      <c r="C1071" s="670"/>
      <c r="D1071" s="671"/>
      <c r="E1071" s="671"/>
      <c r="F1071" s="671"/>
      <c r="G1071" s="671"/>
      <c r="H1071" s="671"/>
      <c r="I1071" s="671"/>
      <c r="J1071" s="671"/>
      <c r="K1071" s="671"/>
      <c r="L1071" s="672"/>
      <c r="M1071" s="665"/>
      <c r="N1071" s="665"/>
      <c r="O1071" s="665"/>
      <c r="P1071" s="665"/>
      <c r="Q1071" s="665"/>
      <c r="R1071" s="666"/>
      <c r="S1071" s="667"/>
      <c r="T1071" s="667"/>
      <c r="U1071" s="667"/>
      <c r="V1071" s="668"/>
      <c r="W1071" s="33"/>
      <c r="X1071" s="34"/>
      <c r="Y1071" s="35"/>
      <c r="Z1071" s="400" t="str">
        <f>IFERROR(VLOOKUP(Y1071, 【参考】数式用!$A$2:$B$50, 2, FALSE), "")</f>
        <v/>
      </c>
    </row>
    <row r="1072" spans="2:26" ht="34.5" customHeight="1" thickBot="1">
      <c r="B1072" s="535">
        <f t="shared" si="16"/>
        <v>1034</v>
      </c>
      <c r="C1072" s="670"/>
      <c r="D1072" s="671"/>
      <c r="E1072" s="671"/>
      <c r="F1072" s="671"/>
      <c r="G1072" s="671"/>
      <c r="H1072" s="671"/>
      <c r="I1072" s="671"/>
      <c r="J1072" s="671"/>
      <c r="K1072" s="671"/>
      <c r="L1072" s="672"/>
      <c r="M1072" s="665"/>
      <c r="N1072" s="665"/>
      <c r="O1072" s="665"/>
      <c r="P1072" s="665"/>
      <c r="Q1072" s="665"/>
      <c r="R1072" s="666"/>
      <c r="S1072" s="667"/>
      <c r="T1072" s="667"/>
      <c r="U1072" s="667"/>
      <c r="V1072" s="668"/>
      <c r="W1072" s="33"/>
      <c r="X1072" s="34"/>
      <c r="Y1072" s="35"/>
      <c r="Z1072" s="400" t="str">
        <f>IFERROR(VLOOKUP(Y1072, 【参考】数式用!$A$2:$B$50, 2, FALSE), "")</f>
        <v/>
      </c>
    </row>
    <row r="1073" spans="2:26" ht="34.5" customHeight="1" thickBot="1">
      <c r="B1073" s="535">
        <f t="shared" si="16"/>
        <v>1035</v>
      </c>
      <c r="C1073" s="670"/>
      <c r="D1073" s="671"/>
      <c r="E1073" s="671"/>
      <c r="F1073" s="671"/>
      <c r="G1073" s="671"/>
      <c r="H1073" s="671"/>
      <c r="I1073" s="671"/>
      <c r="J1073" s="671"/>
      <c r="K1073" s="671"/>
      <c r="L1073" s="672"/>
      <c r="M1073" s="665"/>
      <c r="N1073" s="665"/>
      <c r="O1073" s="665"/>
      <c r="P1073" s="665"/>
      <c r="Q1073" s="665"/>
      <c r="R1073" s="666"/>
      <c r="S1073" s="667"/>
      <c r="T1073" s="667"/>
      <c r="U1073" s="667"/>
      <c r="V1073" s="668"/>
      <c r="W1073" s="33"/>
      <c r="X1073" s="34"/>
      <c r="Y1073" s="35"/>
      <c r="Z1073" s="400" t="str">
        <f>IFERROR(VLOOKUP(Y1073, 【参考】数式用!$A$2:$B$50, 2, FALSE), "")</f>
        <v/>
      </c>
    </row>
    <row r="1074" spans="2:26" ht="34.5" customHeight="1" thickBot="1">
      <c r="B1074" s="535">
        <f t="shared" si="16"/>
        <v>1036</v>
      </c>
      <c r="C1074" s="670"/>
      <c r="D1074" s="671"/>
      <c r="E1074" s="671"/>
      <c r="F1074" s="671"/>
      <c r="G1074" s="671"/>
      <c r="H1074" s="671"/>
      <c r="I1074" s="671"/>
      <c r="J1074" s="671"/>
      <c r="K1074" s="671"/>
      <c r="L1074" s="672"/>
      <c r="M1074" s="665"/>
      <c r="N1074" s="665"/>
      <c r="O1074" s="665"/>
      <c r="P1074" s="665"/>
      <c r="Q1074" s="665"/>
      <c r="R1074" s="666"/>
      <c r="S1074" s="667"/>
      <c r="T1074" s="667"/>
      <c r="U1074" s="667"/>
      <c r="V1074" s="668"/>
      <c r="W1074" s="33"/>
      <c r="X1074" s="34"/>
      <c r="Y1074" s="35"/>
      <c r="Z1074" s="400" t="str">
        <f>IFERROR(VLOOKUP(Y1074, 【参考】数式用!$A$2:$B$50, 2, FALSE), "")</f>
        <v/>
      </c>
    </row>
    <row r="1075" spans="2:26" ht="34.5" customHeight="1" thickBot="1">
      <c r="B1075" s="535">
        <f t="shared" si="16"/>
        <v>1037</v>
      </c>
      <c r="C1075" s="670"/>
      <c r="D1075" s="671"/>
      <c r="E1075" s="671"/>
      <c r="F1075" s="671"/>
      <c r="G1075" s="671"/>
      <c r="H1075" s="671"/>
      <c r="I1075" s="671"/>
      <c r="J1075" s="671"/>
      <c r="K1075" s="671"/>
      <c r="L1075" s="672"/>
      <c r="M1075" s="665"/>
      <c r="N1075" s="665"/>
      <c r="O1075" s="665"/>
      <c r="P1075" s="665"/>
      <c r="Q1075" s="665"/>
      <c r="R1075" s="666"/>
      <c r="S1075" s="667"/>
      <c r="T1075" s="667"/>
      <c r="U1075" s="667"/>
      <c r="V1075" s="668"/>
      <c r="W1075" s="33"/>
      <c r="X1075" s="34"/>
      <c r="Y1075" s="35"/>
      <c r="Z1075" s="400" t="str">
        <f>IFERROR(VLOOKUP(Y1075, 【参考】数式用!$A$2:$B$50, 2, FALSE), "")</f>
        <v/>
      </c>
    </row>
    <row r="1076" spans="2:26" ht="34.5" customHeight="1" thickBot="1">
      <c r="B1076" s="535">
        <f t="shared" si="16"/>
        <v>1038</v>
      </c>
      <c r="C1076" s="670"/>
      <c r="D1076" s="671"/>
      <c r="E1076" s="671"/>
      <c r="F1076" s="671"/>
      <c r="G1076" s="671"/>
      <c r="H1076" s="671"/>
      <c r="I1076" s="671"/>
      <c r="J1076" s="671"/>
      <c r="K1076" s="671"/>
      <c r="L1076" s="672"/>
      <c r="M1076" s="665"/>
      <c r="N1076" s="665"/>
      <c r="O1076" s="665"/>
      <c r="P1076" s="665"/>
      <c r="Q1076" s="665"/>
      <c r="R1076" s="666"/>
      <c r="S1076" s="667"/>
      <c r="T1076" s="667"/>
      <c r="U1076" s="667"/>
      <c r="V1076" s="668"/>
      <c r="W1076" s="33"/>
      <c r="X1076" s="34"/>
      <c r="Y1076" s="35"/>
      <c r="Z1076" s="400" t="str">
        <f>IFERROR(VLOOKUP(Y1076, 【参考】数式用!$A$2:$B$50, 2, FALSE), "")</f>
        <v/>
      </c>
    </row>
    <row r="1077" spans="2:26" ht="34.5" customHeight="1" thickBot="1">
      <c r="B1077" s="535">
        <f t="shared" si="16"/>
        <v>1039</v>
      </c>
      <c r="C1077" s="670"/>
      <c r="D1077" s="671"/>
      <c r="E1077" s="671"/>
      <c r="F1077" s="671"/>
      <c r="G1077" s="671"/>
      <c r="H1077" s="671"/>
      <c r="I1077" s="671"/>
      <c r="J1077" s="671"/>
      <c r="K1077" s="671"/>
      <c r="L1077" s="672"/>
      <c r="M1077" s="665"/>
      <c r="N1077" s="665"/>
      <c r="O1077" s="665"/>
      <c r="P1077" s="665"/>
      <c r="Q1077" s="665"/>
      <c r="R1077" s="666"/>
      <c r="S1077" s="667"/>
      <c r="T1077" s="667"/>
      <c r="U1077" s="667"/>
      <c r="V1077" s="668"/>
      <c r="W1077" s="33"/>
      <c r="X1077" s="34"/>
      <c r="Y1077" s="35"/>
      <c r="Z1077" s="400" t="str">
        <f>IFERROR(VLOOKUP(Y1077, 【参考】数式用!$A$2:$B$50, 2, FALSE), "")</f>
        <v/>
      </c>
    </row>
    <row r="1078" spans="2:26" ht="34.5" customHeight="1" thickBot="1">
      <c r="B1078" s="535">
        <f t="shared" si="16"/>
        <v>1040</v>
      </c>
      <c r="C1078" s="670"/>
      <c r="D1078" s="671"/>
      <c r="E1078" s="671"/>
      <c r="F1078" s="671"/>
      <c r="G1078" s="671"/>
      <c r="H1078" s="671"/>
      <c r="I1078" s="671"/>
      <c r="J1078" s="671"/>
      <c r="K1078" s="671"/>
      <c r="L1078" s="672"/>
      <c r="M1078" s="665"/>
      <c r="N1078" s="665"/>
      <c r="O1078" s="665"/>
      <c r="P1078" s="665"/>
      <c r="Q1078" s="665"/>
      <c r="R1078" s="666"/>
      <c r="S1078" s="667"/>
      <c r="T1078" s="667"/>
      <c r="U1078" s="667"/>
      <c r="V1078" s="668"/>
      <c r="W1078" s="33"/>
      <c r="X1078" s="34"/>
      <c r="Y1078" s="35"/>
      <c r="Z1078" s="400" t="str">
        <f>IFERROR(VLOOKUP(Y1078, 【参考】数式用!$A$2:$B$50, 2, FALSE), "")</f>
        <v/>
      </c>
    </row>
    <row r="1079" spans="2:26" ht="34.5" customHeight="1" thickBot="1">
      <c r="B1079" s="535">
        <f t="shared" si="16"/>
        <v>1041</v>
      </c>
      <c r="C1079" s="670"/>
      <c r="D1079" s="671"/>
      <c r="E1079" s="671"/>
      <c r="F1079" s="671"/>
      <c r="G1079" s="671"/>
      <c r="H1079" s="671"/>
      <c r="I1079" s="671"/>
      <c r="J1079" s="671"/>
      <c r="K1079" s="671"/>
      <c r="L1079" s="672"/>
      <c r="M1079" s="665"/>
      <c r="N1079" s="665"/>
      <c r="O1079" s="665"/>
      <c r="P1079" s="665"/>
      <c r="Q1079" s="665"/>
      <c r="R1079" s="666"/>
      <c r="S1079" s="667"/>
      <c r="T1079" s="667"/>
      <c r="U1079" s="667"/>
      <c r="V1079" s="668"/>
      <c r="W1079" s="33"/>
      <c r="X1079" s="34"/>
      <c r="Y1079" s="35"/>
      <c r="Z1079" s="400" t="str">
        <f>IFERROR(VLOOKUP(Y1079, 【参考】数式用!$A$2:$B$50, 2, FALSE), "")</f>
        <v/>
      </c>
    </row>
    <row r="1080" spans="2:26" ht="34.5" customHeight="1" thickBot="1">
      <c r="B1080" s="535">
        <f t="shared" si="16"/>
        <v>1042</v>
      </c>
      <c r="C1080" s="670"/>
      <c r="D1080" s="671"/>
      <c r="E1080" s="671"/>
      <c r="F1080" s="671"/>
      <c r="G1080" s="671"/>
      <c r="H1080" s="671"/>
      <c r="I1080" s="671"/>
      <c r="J1080" s="671"/>
      <c r="K1080" s="671"/>
      <c r="L1080" s="672"/>
      <c r="M1080" s="665"/>
      <c r="N1080" s="665"/>
      <c r="O1080" s="665"/>
      <c r="P1080" s="665"/>
      <c r="Q1080" s="665"/>
      <c r="R1080" s="666"/>
      <c r="S1080" s="667"/>
      <c r="T1080" s="667"/>
      <c r="U1080" s="667"/>
      <c r="V1080" s="668"/>
      <c r="W1080" s="33"/>
      <c r="X1080" s="34"/>
      <c r="Y1080" s="35"/>
      <c r="Z1080" s="400" t="str">
        <f>IFERROR(VLOOKUP(Y1080, 【参考】数式用!$A$2:$B$50, 2, FALSE), "")</f>
        <v/>
      </c>
    </row>
    <row r="1081" spans="2:26" ht="34.5" customHeight="1" thickBot="1">
      <c r="B1081" s="535">
        <f t="shared" si="16"/>
        <v>1043</v>
      </c>
      <c r="C1081" s="670"/>
      <c r="D1081" s="671"/>
      <c r="E1081" s="671"/>
      <c r="F1081" s="671"/>
      <c r="G1081" s="671"/>
      <c r="H1081" s="671"/>
      <c r="I1081" s="671"/>
      <c r="J1081" s="671"/>
      <c r="K1081" s="671"/>
      <c r="L1081" s="672"/>
      <c r="M1081" s="665"/>
      <c r="N1081" s="665"/>
      <c r="O1081" s="665"/>
      <c r="P1081" s="665"/>
      <c r="Q1081" s="665"/>
      <c r="R1081" s="666"/>
      <c r="S1081" s="667"/>
      <c r="T1081" s="667"/>
      <c r="U1081" s="667"/>
      <c r="V1081" s="668"/>
      <c r="W1081" s="33"/>
      <c r="X1081" s="34"/>
      <c r="Y1081" s="35"/>
      <c r="Z1081" s="400" t="str">
        <f>IFERROR(VLOOKUP(Y1081, 【参考】数式用!$A$2:$B$50, 2, FALSE), "")</f>
        <v/>
      </c>
    </row>
    <row r="1082" spans="2:26" ht="34.5" customHeight="1" thickBot="1">
      <c r="B1082" s="535">
        <f t="shared" si="16"/>
        <v>1044</v>
      </c>
      <c r="C1082" s="670"/>
      <c r="D1082" s="671"/>
      <c r="E1082" s="671"/>
      <c r="F1082" s="671"/>
      <c r="G1082" s="671"/>
      <c r="H1082" s="671"/>
      <c r="I1082" s="671"/>
      <c r="J1082" s="671"/>
      <c r="K1082" s="671"/>
      <c r="L1082" s="672"/>
      <c r="M1082" s="665"/>
      <c r="N1082" s="665"/>
      <c r="O1082" s="665"/>
      <c r="P1082" s="665"/>
      <c r="Q1082" s="665"/>
      <c r="R1082" s="666"/>
      <c r="S1082" s="667"/>
      <c r="T1082" s="667"/>
      <c r="U1082" s="667"/>
      <c r="V1082" s="668"/>
      <c r="W1082" s="33"/>
      <c r="X1082" s="34"/>
      <c r="Y1082" s="35"/>
      <c r="Z1082" s="400" t="str">
        <f>IFERROR(VLOOKUP(Y1082, 【参考】数式用!$A$2:$B$50, 2, FALSE), "")</f>
        <v/>
      </c>
    </row>
    <row r="1083" spans="2:26" ht="34.5" customHeight="1" thickBot="1">
      <c r="B1083" s="535">
        <f t="shared" si="16"/>
        <v>1045</v>
      </c>
      <c r="C1083" s="670"/>
      <c r="D1083" s="671"/>
      <c r="E1083" s="671"/>
      <c r="F1083" s="671"/>
      <c r="G1083" s="671"/>
      <c r="H1083" s="671"/>
      <c r="I1083" s="671"/>
      <c r="J1083" s="671"/>
      <c r="K1083" s="671"/>
      <c r="L1083" s="672"/>
      <c r="M1083" s="665"/>
      <c r="N1083" s="665"/>
      <c r="O1083" s="665"/>
      <c r="P1083" s="665"/>
      <c r="Q1083" s="665"/>
      <c r="R1083" s="666"/>
      <c r="S1083" s="667"/>
      <c r="T1083" s="667"/>
      <c r="U1083" s="667"/>
      <c r="V1083" s="668"/>
      <c r="W1083" s="33"/>
      <c r="X1083" s="34"/>
      <c r="Y1083" s="35"/>
      <c r="Z1083" s="400" t="str">
        <f>IFERROR(VLOOKUP(Y1083, 【参考】数式用!$A$2:$B$50, 2, FALSE), "")</f>
        <v/>
      </c>
    </row>
    <row r="1084" spans="2:26" ht="34.5" customHeight="1" thickBot="1">
      <c r="B1084" s="535">
        <f t="shared" si="16"/>
        <v>1046</v>
      </c>
      <c r="C1084" s="670"/>
      <c r="D1084" s="671"/>
      <c r="E1084" s="671"/>
      <c r="F1084" s="671"/>
      <c r="G1084" s="671"/>
      <c r="H1084" s="671"/>
      <c r="I1084" s="671"/>
      <c r="J1084" s="671"/>
      <c r="K1084" s="671"/>
      <c r="L1084" s="672"/>
      <c r="M1084" s="665"/>
      <c r="N1084" s="665"/>
      <c r="O1084" s="665"/>
      <c r="P1084" s="665"/>
      <c r="Q1084" s="665"/>
      <c r="R1084" s="666"/>
      <c r="S1084" s="667"/>
      <c r="T1084" s="667"/>
      <c r="U1084" s="667"/>
      <c r="V1084" s="668"/>
      <c r="W1084" s="33"/>
      <c r="X1084" s="34"/>
      <c r="Y1084" s="35"/>
      <c r="Z1084" s="400" t="str">
        <f>IFERROR(VLOOKUP(Y1084, 【参考】数式用!$A$2:$B$50, 2, FALSE), "")</f>
        <v/>
      </c>
    </row>
    <row r="1085" spans="2:26" ht="34.5" customHeight="1" thickBot="1">
      <c r="B1085" s="535">
        <f t="shared" si="16"/>
        <v>1047</v>
      </c>
      <c r="C1085" s="670"/>
      <c r="D1085" s="671"/>
      <c r="E1085" s="671"/>
      <c r="F1085" s="671"/>
      <c r="G1085" s="671"/>
      <c r="H1085" s="671"/>
      <c r="I1085" s="671"/>
      <c r="J1085" s="671"/>
      <c r="K1085" s="671"/>
      <c r="L1085" s="672"/>
      <c r="M1085" s="665"/>
      <c r="N1085" s="665"/>
      <c r="O1085" s="665"/>
      <c r="P1085" s="665"/>
      <c r="Q1085" s="665"/>
      <c r="R1085" s="666"/>
      <c r="S1085" s="667"/>
      <c r="T1085" s="667"/>
      <c r="U1085" s="667"/>
      <c r="V1085" s="668"/>
      <c r="W1085" s="33"/>
      <c r="X1085" s="34"/>
      <c r="Y1085" s="35"/>
      <c r="Z1085" s="400" t="str">
        <f>IFERROR(VLOOKUP(Y1085, 【参考】数式用!$A$2:$B$50, 2, FALSE), "")</f>
        <v/>
      </c>
    </row>
    <row r="1086" spans="2:26" ht="34.5" customHeight="1" thickBot="1">
      <c r="B1086" s="535">
        <f t="shared" si="16"/>
        <v>1048</v>
      </c>
      <c r="C1086" s="670"/>
      <c r="D1086" s="671"/>
      <c r="E1086" s="671"/>
      <c r="F1086" s="671"/>
      <c r="G1086" s="671"/>
      <c r="H1086" s="671"/>
      <c r="I1086" s="671"/>
      <c r="J1086" s="671"/>
      <c r="K1086" s="671"/>
      <c r="L1086" s="672"/>
      <c r="M1086" s="665"/>
      <c r="N1086" s="665"/>
      <c r="O1086" s="665"/>
      <c r="P1086" s="665"/>
      <c r="Q1086" s="665"/>
      <c r="R1086" s="666"/>
      <c r="S1086" s="667"/>
      <c r="T1086" s="667"/>
      <c r="U1086" s="667"/>
      <c r="V1086" s="668"/>
      <c r="W1086" s="33"/>
      <c r="X1086" s="34"/>
      <c r="Y1086" s="35"/>
      <c r="Z1086" s="400" t="str">
        <f>IFERROR(VLOOKUP(Y1086, 【参考】数式用!$A$2:$B$50, 2, FALSE), "")</f>
        <v/>
      </c>
    </row>
    <row r="1087" spans="2:26" ht="34.5" customHeight="1" thickBot="1">
      <c r="B1087" s="535">
        <f t="shared" si="16"/>
        <v>1049</v>
      </c>
      <c r="C1087" s="670"/>
      <c r="D1087" s="671"/>
      <c r="E1087" s="671"/>
      <c r="F1087" s="671"/>
      <c r="G1087" s="671"/>
      <c r="H1087" s="671"/>
      <c r="I1087" s="671"/>
      <c r="J1087" s="671"/>
      <c r="K1087" s="671"/>
      <c r="L1087" s="672"/>
      <c r="M1087" s="665"/>
      <c r="N1087" s="665"/>
      <c r="O1087" s="665"/>
      <c r="P1087" s="665"/>
      <c r="Q1087" s="665"/>
      <c r="R1087" s="666"/>
      <c r="S1087" s="667"/>
      <c r="T1087" s="667"/>
      <c r="U1087" s="667"/>
      <c r="V1087" s="668"/>
      <c r="W1087" s="33"/>
      <c r="X1087" s="34"/>
      <c r="Y1087" s="35"/>
      <c r="Z1087" s="400" t="str">
        <f>IFERROR(VLOOKUP(Y1087, 【参考】数式用!$A$2:$B$50, 2, FALSE), "")</f>
        <v/>
      </c>
    </row>
    <row r="1088" spans="2:26" ht="34.5" customHeight="1" thickBot="1">
      <c r="B1088" s="535">
        <f t="shared" si="16"/>
        <v>1050</v>
      </c>
      <c r="C1088" s="670"/>
      <c r="D1088" s="671"/>
      <c r="E1088" s="671"/>
      <c r="F1088" s="671"/>
      <c r="G1088" s="671"/>
      <c r="H1088" s="671"/>
      <c r="I1088" s="671"/>
      <c r="J1088" s="671"/>
      <c r="K1088" s="671"/>
      <c r="L1088" s="672"/>
      <c r="M1088" s="665"/>
      <c r="N1088" s="665"/>
      <c r="O1088" s="665"/>
      <c r="P1088" s="665"/>
      <c r="Q1088" s="665"/>
      <c r="R1088" s="666"/>
      <c r="S1088" s="667"/>
      <c r="T1088" s="667"/>
      <c r="U1088" s="667"/>
      <c r="V1088" s="668"/>
      <c r="W1088" s="33"/>
      <c r="X1088" s="34"/>
      <c r="Y1088" s="35"/>
      <c r="Z1088" s="400" t="str">
        <f>IFERROR(VLOOKUP(Y1088, 【参考】数式用!$A$2:$B$50, 2, FALSE), "")</f>
        <v/>
      </c>
    </row>
    <row r="1089" spans="2:26" ht="34.5" customHeight="1" thickBot="1">
      <c r="B1089" s="535">
        <f t="shared" si="16"/>
        <v>1051</v>
      </c>
      <c r="C1089" s="670"/>
      <c r="D1089" s="671"/>
      <c r="E1089" s="671"/>
      <c r="F1089" s="671"/>
      <c r="G1089" s="671"/>
      <c r="H1089" s="671"/>
      <c r="I1089" s="671"/>
      <c r="J1089" s="671"/>
      <c r="K1089" s="671"/>
      <c r="L1089" s="672"/>
      <c r="M1089" s="665"/>
      <c r="N1089" s="665"/>
      <c r="O1089" s="665"/>
      <c r="P1089" s="665"/>
      <c r="Q1089" s="665"/>
      <c r="R1089" s="666"/>
      <c r="S1089" s="667"/>
      <c r="T1089" s="667"/>
      <c r="U1089" s="667"/>
      <c r="V1089" s="668"/>
      <c r="W1089" s="33"/>
      <c r="X1089" s="34"/>
      <c r="Y1089" s="35"/>
      <c r="Z1089" s="400" t="str">
        <f>IFERROR(VLOOKUP(Y1089, 【参考】数式用!$A$2:$B$50, 2, FALSE), "")</f>
        <v/>
      </c>
    </row>
    <row r="1090" spans="2:26" ht="34.5" customHeight="1" thickBot="1">
      <c r="B1090" s="535">
        <f t="shared" si="16"/>
        <v>1052</v>
      </c>
      <c r="C1090" s="670"/>
      <c r="D1090" s="671"/>
      <c r="E1090" s="671"/>
      <c r="F1090" s="671"/>
      <c r="G1090" s="671"/>
      <c r="H1090" s="671"/>
      <c r="I1090" s="671"/>
      <c r="J1090" s="671"/>
      <c r="K1090" s="671"/>
      <c r="L1090" s="672"/>
      <c r="M1090" s="665"/>
      <c r="N1090" s="665"/>
      <c r="O1090" s="665"/>
      <c r="P1090" s="665"/>
      <c r="Q1090" s="665"/>
      <c r="R1090" s="666"/>
      <c r="S1090" s="667"/>
      <c r="T1090" s="667"/>
      <c r="U1090" s="667"/>
      <c r="V1090" s="668"/>
      <c r="W1090" s="33"/>
      <c r="X1090" s="34"/>
      <c r="Y1090" s="35"/>
      <c r="Z1090" s="400" t="str">
        <f>IFERROR(VLOOKUP(Y1090, 【参考】数式用!$A$2:$B$50, 2, FALSE), "")</f>
        <v/>
      </c>
    </row>
    <row r="1091" spans="2:26" ht="34.5" customHeight="1" thickBot="1">
      <c r="B1091" s="535">
        <f t="shared" si="16"/>
        <v>1053</v>
      </c>
      <c r="C1091" s="670"/>
      <c r="D1091" s="671"/>
      <c r="E1091" s="671"/>
      <c r="F1091" s="671"/>
      <c r="G1091" s="671"/>
      <c r="H1091" s="671"/>
      <c r="I1091" s="671"/>
      <c r="J1091" s="671"/>
      <c r="K1091" s="671"/>
      <c r="L1091" s="672"/>
      <c r="M1091" s="665"/>
      <c r="N1091" s="665"/>
      <c r="O1091" s="665"/>
      <c r="P1091" s="665"/>
      <c r="Q1091" s="665"/>
      <c r="R1091" s="666"/>
      <c r="S1091" s="667"/>
      <c r="T1091" s="667"/>
      <c r="U1091" s="667"/>
      <c r="V1091" s="668"/>
      <c r="W1091" s="33"/>
      <c r="X1091" s="34"/>
      <c r="Y1091" s="35"/>
      <c r="Z1091" s="400" t="str">
        <f>IFERROR(VLOOKUP(Y1091, 【参考】数式用!$A$2:$B$50, 2, FALSE), "")</f>
        <v/>
      </c>
    </row>
    <row r="1092" spans="2:26" ht="34.5" customHeight="1" thickBot="1">
      <c r="B1092" s="535">
        <f t="shared" si="16"/>
        <v>1054</v>
      </c>
      <c r="C1092" s="670"/>
      <c r="D1092" s="671"/>
      <c r="E1092" s="671"/>
      <c r="F1092" s="671"/>
      <c r="G1092" s="671"/>
      <c r="H1092" s="671"/>
      <c r="I1092" s="671"/>
      <c r="J1092" s="671"/>
      <c r="K1092" s="671"/>
      <c r="L1092" s="672"/>
      <c r="M1092" s="665"/>
      <c r="N1092" s="665"/>
      <c r="O1092" s="665"/>
      <c r="P1092" s="665"/>
      <c r="Q1092" s="665"/>
      <c r="R1092" s="666"/>
      <c r="S1092" s="667"/>
      <c r="T1092" s="667"/>
      <c r="U1092" s="667"/>
      <c r="V1092" s="668"/>
      <c r="W1092" s="33"/>
      <c r="X1092" s="34"/>
      <c r="Y1092" s="35"/>
      <c r="Z1092" s="400" t="str">
        <f>IFERROR(VLOOKUP(Y1092, 【参考】数式用!$A$2:$B$50, 2, FALSE), "")</f>
        <v/>
      </c>
    </row>
    <row r="1093" spans="2:26" ht="34.5" customHeight="1" thickBot="1">
      <c r="B1093" s="535">
        <f t="shared" si="16"/>
        <v>1055</v>
      </c>
      <c r="C1093" s="670"/>
      <c r="D1093" s="671"/>
      <c r="E1093" s="671"/>
      <c r="F1093" s="671"/>
      <c r="G1093" s="671"/>
      <c r="H1093" s="671"/>
      <c r="I1093" s="671"/>
      <c r="J1093" s="671"/>
      <c r="K1093" s="671"/>
      <c r="L1093" s="672"/>
      <c r="M1093" s="665"/>
      <c r="N1093" s="665"/>
      <c r="O1093" s="665"/>
      <c r="P1093" s="665"/>
      <c r="Q1093" s="665"/>
      <c r="R1093" s="666"/>
      <c r="S1093" s="667"/>
      <c r="T1093" s="667"/>
      <c r="U1093" s="667"/>
      <c r="V1093" s="668"/>
      <c r="W1093" s="33"/>
      <c r="X1093" s="34"/>
      <c r="Y1093" s="35"/>
      <c r="Z1093" s="400" t="str">
        <f>IFERROR(VLOOKUP(Y1093, 【参考】数式用!$A$2:$B$50, 2, FALSE), "")</f>
        <v/>
      </c>
    </row>
    <row r="1094" spans="2:26" ht="34.5" customHeight="1" thickBot="1">
      <c r="B1094" s="535">
        <f t="shared" si="16"/>
        <v>1056</v>
      </c>
      <c r="C1094" s="670"/>
      <c r="D1094" s="671"/>
      <c r="E1094" s="671"/>
      <c r="F1094" s="671"/>
      <c r="G1094" s="671"/>
      <c r="H1094" s="671"/>
      <c r="I1094" s="671"/>
      <c r="J1094" s="671"/>
      <c r="K1094" s="671"/>
      <c r="L1094" s="672"/>
      <c r="M1094" s="665"/>
      <c r="N1094" s="665"/>
      <c r="O1094" s="665"/>
      <c r="P1094" s="665"/>
      <c r="Q1094" s="665"/>
      <c r="R1094" s="666"/>
      <c r="S1094" s="667"/>
      <c r="T1094" s="667"/>
      <c r="U1094" s="667"/>
      <c r="V1094" s="668"/>
      <c r="W1094" s="33"/>
      <c r="X1094" s="34"/>
      <c r="Y1094" s="35"/>
      <c r="Z1094" s="400" t="str">
        <f>IFERROR(VLOOKUP(Y1094, 【参考】数式用!$A$2:$B$50, 2, FALSE), "")</f>
        <v/>
      </c>
    </row>
    <row r="1095" spans="2:26" ht="34.5" customHeight="1" thickBot="1">
      <c r="B1095" s="535">
        <f t="shared" si="16"/>
        <v>1057</v>
      </c>
      <c r="C1095" s="670"/>
      <c r="D1095" s="671"/>
      <c r="E1095" s="671"/>
      <c r="F1095" s="671"/>
      <c r="G1095" s="671"/>
      <c r="H1095" s="671"/>
      <c r="I1095" s="671"/>
      <c r="J1095" s="671"/>
      <c r="K1095" s="671"/>
      <c r="L1095" s="672"/>
      <c r="M1095" s="665"/>
      <c r="N1095" s="665"/>
      <c r="O1095" s="665"/>
      <c r="P1095" s="665"/>
      <c r="Q1095" s="665"/>
      <c r="R1095" s="666"/>
      <c r="S1095" s="667"/>
      <c r="T1095" s="667"/>
      <c r="U1095" s="667"/>
      <c r="V1095" s="668"/>
      <c r="W1095" s="33"/>
      <c r="X1095" s="34"/>
      <c r="Y1095" s="35"/>
      <c r="Z1095" s="400" t="str">
        <f>IFERROR(VLOOKUP(Y1095, 【参考】数式用!$A$2:$B$50, 2, FALSE), "")</f>
        <v/>
      </c>
    </row>
    <row r="1096" spans="2:26" ht="34.5" customHeight="1" thickBot="1">
      <c r="B1096" s="535">
        <f t="shared" si="16"/>
        <v>1058</v>
      </c>
      <c r="C1096" s="670"/>
      <c r="D1096" s="671"/>
      <c r="E1096" s="671"/>
      <c r="F1096" s="671"/>
      <c r="G1096" s="671"/>
      <c r="H1096" s="671"/>
      <c r="I1096" s="671"/>
      <c r="J1096" s="671"/>
      <c r="K1096" s="671"/>
      <c r="L1096" s="672"/>
      <c r="M1096" s="665"/>
      <c r="N1096" s="665"/>
      <c r="O1096" s="665"/>
      <c r="P1096" s="665"/>
      <c r="Q1096" s="665"/>
      <c r="R1096" s="666"/>
      <c r="S1096" s="667"/>
      <c r="T1096" s="667"/>
      <c r="U1096" s="667"/>
      <c r="V1096" s="668"/>
      <c r="W1096" s="33"/>
      <c r="X1096" s="34"/>
      <c r="Y1096" s="35"/>
      <c r="Z1096" s="400" t="str">
        <f>IFERROR(VLOOKUP(Y1096, 【参考】数式用!$A$2:$B$50, 2, FALSE), "")</f>
        <v/>
      </c>
    </row>
    <row r="1097" spans="2:26" ht="34.5" customHeight="1" thickBot="1">
      <c r="B1097" s="535">
        <f t="shared" si="16"/>
        <v>1059</v>
      </c>
      <c r="C1097" s="670"/>
      <c r="D1097" s="671"/>
      <c r="E1097" s="671"/>
      <c r="F1097" s="671"/>
      <c r="G1097" s="671"/>
      <c r="H1097" s="671"/>
      <c r="I1097" s="671"/>
      <c r="J1097" s="671"/>
      <c r="K1097" s="671"/>
      <c r="L1097" s="672"/>
      <c r="M1097" s="665"/>
      <c r="N1097" s="665"/>
      <c r="O1097" s="665"/>
      <c r="P1097" s="665"/>
      <c r="Q1097" s="665"/>
      <c r="R1097" s="666"/>
      <c r="S1097" s="667"/>
      <c r="T1097" s="667"/>
      <c r="U1097" s="667"/>
      <c r="V1097" s="668"/>
      <c r="W1097" s="33"/>
      <c r="X1097" s="34"/>
      <c r="Y1097" s="35"/>
      <c r="Z1097" s="400" t="str">
        <f>IFERROR(VLOOKUP(Y1097, 【参考】数式用!$A$2:$B$50, 2, FALSE), "")</f>
        <v/>
      </c>
    </row>
    <row r="1098" spans="2:26" ht="34.5" customHeight="1" thickBot="1">
      <c r="B1098" s="535">
        <f t="shared" si="16"/>
        <v>1060</v>
      </c>
      <c r="C1098" s="670"/>
      <c r="D1098" s="671"/>
      <c r="E1098" s="671"/>
      <c r="F1098" s="671"/>
      <c r="G1098" s="671"/>
      <c r="H1098" s="671"/>
      <c r="I1098" s="671"/>
      <c r="J1098" s="671"/>
      <c r="K1098" s="671"/>
      <c r="L1098" s="672"/>
      <c r="M1098" s="665"/>
      <c r="N1098" s="665"/>
      <c r="O1098" s="665"/>
      <c r="P1098" s="665"/>
      <c r="Q1098" s="665"/>
      <c r="R1098" s="666"/>
      <c r="S1098" s="667"/>
      <c r="T1098" s="667"/>
      <c r="U1098" s="667"/>
      <c r="V1098" s="668"/>
      <c r="W1098" s="33"/>
      <c r="X1098" s="34"/>
      <c r="Y1098" s="35"/>
      <c r="Z1098" s="400" t="str">
        <f>IFERROR(VLOOKUP(Y1098, 【参考】数式用!$A$2:$B$50, 2, FALSE), "")</f>
        <v/>
      </c>
    </row>
    <row r="1099" spans="2:26" ht="34.5" customHeight="1" thickBot="1">
      <c r="B1099" s="535">
        <f t="shared" si="16"/>
        <v>1061</v>
      </c>
      <c r="C1099" s="670"/>
      <c r="D1099" s="671"/>
      <c r="E1099" s="671"/>
      <c r="F1099" s="671"/>
      <c r="G1099" s="671"/>
      <c r="H1099" s="671"/>
      <c r="I1099" s="671"/>
      <c r="J1099" s="671"/>
      <c r="K1099" s="671"/>
      <c r="L1099" s="672"/>
      <c r="M1099" s="665"/>
      <c r="N1099" s="665"/>
      <c r="O1099" s="665"/>
      <c r="P1099" s="665"/>
      <c r="Q1099" s="665"/>
      <c r="R1099" s="666"/>
      <c r="S1099" s="667"/>
      <c r="T1099" s="667"/>
      <c r="U1099" s="667"/>
      <c r="V1099" s="668"/>
      <c r="W1099" s="33"/>
      <c r="X1099" s="34"/>
      <c r="Y1099" s="35"/>
      <c r="Z1099" s="400" t="str">
        <f>IFERROR(VLOOKUP(Y1099, 【参考】数式用!$A$2:$B$50, 2, FALSE), "")</f>
        <v/>
      </c>
    </row>
    <row r="1100" spans="2:26" ht="34.5" customHeight="1" thickBot="1">
      <c r="B1100" s="535">
        <f t="shared" si="16"/>
        <v>1062</v>
      </c>
      <c r="C1100" s="670"/>
      <c r="D1100" s="671"/>
      <c r="E1100" s="671"/>
      <c r="F1100" s="671"/>
      <c r="G1100" s="671"/>
      <c r="H1100" s="671"/>
      <c r="I1100" s="671"/>
      <c r="J1100" s="671"/>
      <c r="K1100" s="671"/>
      <c r="L1100" s="672"/>
      <c r="M1100" s="665"/>
      <c r="N1100" s="665"/>
      <c r="O1100" s="665"/>
      <c r="P1100" s="665"/>
      <c r="Q1100" s="665"/>
      <c r="R1100" s="666"/>
      <c r="S1100" s="667"/>
      <c r="T1100" s="667"/>
      <c r="U1100" s="667"/>
      <c r="V1100" s="668"/>
      <c r="W1100" s="33"/>
      <c r="X1100" s="34"/>
      <c r="Y1100" s="35"/>
      <c r="Z1100" s="400" t="str">
        <f>IFERROR(VLOOKUP(Y1100, 【参考】数式用!$A$2:$B$50, 2, FALSE), "")</f>
        <v/>
      </c>
    </row>
    <row r="1101" spans="2:26" ht="34.5" customHeight="1" thickBot="1">
      <c r="B1101" s="535">
        <f t="shared" si="16"/>
        <v>1063</v>
      </c>
      <c r="C1101" s="670"/>
      <c r="D1101" s="671"/>
      <c r="E1101" s="671"/>
      <c r="F1101" s="671"/>
      <c r="G1101" s="671"/>
      <c r="H1101" s="671"/>
      <c r="I1101" s="671"/>
      <c r="J1101" s="671"/>
      <c r="K1101" s="671"/>
      <c r="L1101" s="672"/>
      <c r="M1101" s="665"/>
      <c r="N1101" s="665"/>
      <c r="O1101" s="665"/>
      <c r="P1101" s="665"/>
      <c r="Q1101" s="665"/>
      <c r="R1101" s="666"/>
      <c r="S1101" s="667"/>
      <c r="T1101" s="667"/>
      <c r="U1101" s="667"/>
      <c r="V1101" s="668"/>
      <c r="W1101" s="33"/>
      <c r="X1101" s="34"/>
      <c r="Y1101" s="35"/>
      <c r="Z1101" s="400" t="str">
        <f>IFERROR(VLOOKUP(Y1101, 【参考】数式用!$A$2:$B$50, 2, FALSE), "")</f>
        <v/>
      </c>
    </row>
    <row r="1102" spans="2:26" ht="34.5" customHeight="1" thickBot="1">
      <c r="B1102" s="535">
        <f t="shared" si="16"/>
        <v>1064</v>
      </c>
      <c r="C1102" s="670"/>
      <c r="D1102" s="671"/>
      <c r="E1102" s="671"/>
      <c r="F1102" s="671"/>
      <c r="G1102" s="671"/>
      <c r="H1102" s="671"/>
      <c r="I1102" s="671"/>
      <c r="J1102" s="671"/>
      <c r="K1102" s="671"/>
      <c r="L1102" s="672"/>
      <c r="M1102" s="665"/>
      <c r="N1102" s="665"/>
      <c r="O1102" s="665"/>
      <c r="P1102" s="665"/>
      <c r="Q1102" s="665"/>
      <c r="R1102" s="666"/>
      <c r="S1102" s="667"/>
      <c r="T1102" s="667"/>
      <c r="U1102" s="667"/>
      <c r="V1102" s="668"/>
      <c r="W1102" s="33"/>
      <c r="X1102" s="34"/>
      <c r="Y1102" s="35"/>
      <c r="Z1102" s="400" t="str">
        <f>IFERROR(VLOOKUP(Y1102, 【参考】数式用!$A$2:$B$50, 2, FALSE), "")</f>
        <v/>
      </c>
    </row>
    <row r="1103" spans="2:26" ht="34.5" customHeight="1" thickBot="1">
      <c r="B1103" s="535">
        <f t="shared" si="16"/>
        <v>1065</v>
      </c>
      <c r="C1103" s="670"/>
      <c r="D1103" s="671"/>
      <c r="E1103" s="671"/>
      <c r="F1103" s="671"/>
      <c r="G1103" s="671"/>
      <c r="H1103" s="671"/>
      <c r="I1103" s="671"/>
      <c r="J1103" s="671"/>
      <c r="K1103" s="671"/>
      <c r="L1103" s="672"/>
      <c r="M1103" s="665"/>
      <c r="N1103" s="665"/>
      <c r="O1103" s="665"/>
      <c r="P1103" s="665"/>
      <c r="Q1103" s="665"/>
      <c r="R1103" s="666"/>
      <c r="S1103" s="667"/>
      <c r="T1103" s="667"/>
      <c r="U1103" s="667"/>
      <c r="V1103" s="668"/>
      <c r="W1103" s="33"/>
      <c r="X1103" s="34"/>
      <c r="Y1103" s="35"/>
      <c r="Z1103" s="400" t="str">
        <f>IFERROR(VLOOKUP(Y1103, 【参考】数式用!$A$2:$B$50, 2, FALSE), "")</f>
        <v/>
      </c>
    </row>
    <row r="1104" spans="2:26" ht="34.5" customHeight="1" thickBot="1">
      <c r="B1104" s="535">
        <f t="shared" si="16"/>
        <v>1066</v>
      </c>
      <c r="C1104" s="670"/>
      <c r="D1104" s="671"/>
      <c r="E1104" s="671"/>
      <c r="F1104" s="671"/>
      <c r="G1104" s="671"/>
      <c r="H1104" s="671"/>
      <c r="I1104" s="671"/>
      <c r="J1104" s="671"/>
      <c r="K1104" s="671"/>
      <c r="L1104" s="672"/>
      <c r="M1104" s="665"/>
      <c r="N1104" s="665"/>
      <c r="O1104" s="665"/>
      <c r="P1104" s="665"/>
      <c r="Q1104" s="665"/>
      <c r="R1104" s="666"/>
      <c r="S1104" s="667"/>
      <c r="T1104" s="667"/>
      <c r="U1104" s="667"/>
      <c r="V1104" s="668"/>
      <c r="W1104" s="33"/>
      <c r="X1104" s="34"/>
      <c r="Y1104" s="35"/>
      <c r="Z1104" s="400" t="str">
        <f>IFERROR(VLOOKUP(Y1104, 【参考】数式用!$A$2:$B$50, 2, FALSE), "")</f>
        <v/>
      </c>
    </row>
    <row r="1105" spans="2:26" ht="34.5" customHeight="1" thickBot="1">
      <c r="B1105" s="535">
        <f t="shared" si="16"/>
        <v>1067</v>
      </c>
      <c r="C1105" s="670"/>
      <c r="D1105" s="671"/>
      <c r="E1105" s="671"/>
      <c r="F1105" s="671"/>
      <c r="G1105" s="671"/>
      <c r="H1105" s="671"/>
      <c r="I1105" s="671"/>
      <c r="J1105" s="671"/>
      <c r="K1105" s="671"/>
      <c r="L1105" s="672"/>
      <c r="M1105" s="665"/>
      <c r="N1105" s="665"/>
      <c r="O1105" s="665"/>
      <c r="P1105" s="665"/>
      <c r="Q1105" s="665"/>
      <c r="R1105" s="666"/>
      <c r="S1105" s="667"/>
      <c r="T1105" s="667"/>
      <c r="U1105" s="667"/>
      <c r="V1105" s="668"/>
      <c r="W1105" s="33"/>
      <c r="X1105" s="34"/>
      <c r="Y1105" s="35"/>
      <c r="Z1105" s="400" t="str">
        <f>IFERROR(VLOOKUP(Y1105, 【参考】数式用!$A$2:$B$50, 2, FALSE), "")</f>
        <v/>
      </c>
    </row>
    <row r="1106" spans="2:26" ht="34.5" customHeight="1" thickBot="1">
      <c r="B1106" s="535">
        <f t="shared" si="16"/>
        <v>1068</v>
      </c>
      <c r="C1106" s="670"/>
      <c r="D1106" s="671"/>
      <c r="E1106" s="671"/>
      <c r="F1106" s="671"/>
      <c r="G1106" s="671"/>
      <c r="H1106" s="671"/>
      <c r="I1106" s="671"/>
      <c r="J1106" s="671"/>
      <c r="K1106" s="671"/>
      <c r="L1106" s="672"/>
      <c r="M1106" s="665"/>
      <c r="N1106" s="665"/>
      <c r="O1106" s="665"/>
      <c r="P1106" s="665"/>
      <c r="Q1106" s="665"/>
      <c r="R1106" s="666"/>
      <c r="S1106" s="667"/>
      <c r="T1106" s="667"/>
      <c r="U1106" s="667"/>
      <c r="V1106" s="668"/>
      <c r="W1106" s="33"/>
      <c r="X1106" s="34"/>
      <c r="Y1106" s="35"/>
      <c r="Z1106" s="400" t="str">
        <f>IFERROR(VLOOKUP(Y1106, 【参考】数式用!$A$2:$B$50, 2, FALSE), "")</f>
        <v/>
      </c>
    </row>
    <row r="1107" spans="2:26" ht="34.5" customHeight="1" thickBot="1">
      <c r="B1107" s="535">
        <f t="shared" si="16"/>
        <v>1069</v>
      </c>
      <c r="C1107" s="670"/>
      <c r="D1107" s="671"/>
      <c r="E1107" s="671"/>
      <c r="F1107" s="671"/>
      <c r="G1107" s="671"/>
      <c r="H1107" s="671"/>
      <c r="I1107" s="671"/>
      <c r="J1107" s="671"/>
      <c r="K1107" s="671"/>
      <c r="L1107" s="672"/>
      <c r="M1107" s="665"/>
      <c r="N1107" s="665"/>
      <c r="O1107" s="665"/>
      <c r="P1107" s="665"/>
      <c r="Q1107" s="665"/>
      <c r="R1107" s="666"/>
      <c r="S1107" s="667"/>
      <c r="T1107" s="667"/>
      <c r="U1107" s="667"/>
      <c r="V1107" s="668"/>
      <c r="W1107" s="33"/>
      <c r="X1107" s="34"/>
      <c r="Y1107" s="35"/>
      <c r="Z1107" s="400" t="str">
        <f>IFERROR(VLOOKUP(Y1107, 【参考】数式用!$A$2:$B$50, 2, FALSE), "")</f>
        <v/>
      </c>
    </row>
    <row r="1108" spans="2:26" ht="34.5" customHeight="1" thickBot="1">
      <c r="B1108" s="535">
        <f t="shared" si="16"/>
        <v>1070</v>
      </c>
      <c r="C1108" s="670"/>
      <c r="D1108" s="671"/>
      <c r="E1108" s="671"/>
      <c r="F1108" s="671"/>
      <c r="G1108" s="671"/>
      <c r="H1108" s="671"/>
      <c r="I1108" s="671"/>
      <c r="J1108" s="671"/>
      <c r="K1108" s="671"/>
      <c r="L1108" s="672"/>
      <c r="M1108" s="665"/>
      <c r="N1108" s="665"/>
      <c r="O1108" s="665"/>
      <c r="P1108" s="665"/>
      <c r="Q1108" s="665"/>
      <c r="R1108" s="666"/>
      <c r="S1108" s="667"/>
      <c r="T1108" s="667"/>
      <c r="U1108" s="667"/>
      <c r="V1108" s="668"/>
      <c r="W1108" s="33"/>
      <c r="X1108" s="34"/>
      <c r="Y1108" s="35"/>
      <c r="Z1108" s="400" t="str">
        <f>IFERROR(VLOOKUP(Y1108, 【参考】数式用!$A$2:$B$50, 2, FALSE), "")</f>
        <v/>
      </c>
    </row>
    <row r="1109" spans="2:26" ht="34.5" customHeight="1" thickBot="1">
      <c r="B1109" s="535">
        <f t="shared" si="16"/>
        <v>1071</v>
      </c>
      <c r="C1109" s="670"/>
      <c r="D1109" s="671"/>
      <c r="E1109" s="671"/>
      <c r="F1109" s="671"/>
      <c r="G1109" s="671"/>
      <c r="H1109" s="671"/>
      <c r="I1109" s="671"/>
      <c r="J1109" s="671"/>
      <c r="K1109" s="671"/>
      <c r="L1109" s="672"/>
      <c r="M1109" s="665"/>
      <c r="N1109" s="665"/>
      <c r="O1109" s="665"/>
      <c r="P1109" s="665"/>
      <c r="Q1109" s="665"/>
      <c r="R1109" s="666"/>
      <c r="S1109" s="667"/>
      <c r="T1109" s="667"/>
      <c r="U1109" s="667"/>
      <c r="V1109" s="668"/>
      <c r="W1109" s="33"/>
      <c r="X1109" s="34"/>
      <c r="Y1109" s="35"/>
      <c r="Z1109" s="400" t="str">
        <f>IFERROR(VLOOKUP(Y1109, 【参考】数式用!$A$2:$B$50, 2, FALSE), "")</f>
        <v/>
      </c>
    </row>
    <row r="1110" spans="2:26" ht="34.5" customHeight="1" thickBot="1">
      <c r="B1110" s="535">
        <f t="shared" si="16"/>
        <v>1072</v>
      </c>
      <c r="C1110" s="670"/>
      <c r="D1110" s="671"/>
      <c r="E1110" s="671"/>
      <c r="F1110" s="671"/>
      <c r="G1110" s="671"/>
      <c r="H1110" s="671"/>
      <c r="I1110" s="671"/>
      <c r="J1110" s="671"/>
      <c r="K1110" s="671"/>
      <c r="L1110" s="672"/>
      <c r="M1110" s="665"/>
      <c r="N1110" s="665"/>
      <c r="O1110" s="665"/>
      <c r="P1110" s="665"/>
      <c r="Q1110" s="665"/>
      <c r="R1110" s="666"/>
      <c r="S1110" s="667"/>
      <c r="T1110" s="667"/>
      <c r="U1110" s="667"/>
      <c r="V1110" s="668"/>
      <c r="W1110" s="33"/>
      <c r="X1110" s="34"/>
      <c r="Y1110" s="35"/>
      <c r="Z1110" s="400" t="str">
        <f>IFERROR(VLOOKUP(Y1110, 【参考】数式用!$A$2:$B$50, 2, FALSE), "")</f>
        <v/>
      </c>
    </row>
    <row r="1111" spans="2:26" ht="34.5" customHeight="1" thickBot="1">
      <c r="B1111" s="535">
        <f t="shared" si="16"/>
        <v>1073</v>
      </c>
      <c r="C1111" s="670"/>
      <c r="D1111" s="671"/>
      <c r="E1111" s="671"/>
      <c r="F1111" s="671"/>
      <c r="G1111" s="671"/>
      <c r="H1111" s="671"/>
      <c r="I1111" s="671"/>
      <c r="J1111" s="671"/>
      <c r="K1111" s="671"/>
      <c r="L1111" s="672"/>
      <c r="M1111" s="665"/>
      <c r="N1111" s="665"/>
      <c r="O1111" s="665"/>
      <c r="P1111" s="665"/>
      <c r="Q1111" s="665"/>
      <c r="R1111" s="666"/>
      <c r="S1111" s="667"/>
      <c r="T1111" s="667"/>
      <c r="U1111" s="667"/>
      <c r="V1111" s="668"/>
      <c r="W1111" s="33"/>
      <c r="X1111" s="34"/>
      <c r="Y1111" s="35"/>
      <c r="Z1111" s="400" t="str">
        <f>IFERROR(VLOOKUP(Y1111, 【参考】数式用!$A$2:$B$50, 2, FALSE), "")</f>
        <v/>
      </c>
    </row>
    <row r="1112" spans="2:26" ht="34.5" customHeight="1" thickBot="1">
      <c r="B1112" s="535">
        <f t="shared" si="16"/>
        <v>1074</v>
      </c>
      <c r="C1112" s="670"/>
      <c r="D1112" s="671"/>
      <c r="E1112" s="671"/>
      <c r="F1112" s="671"/>
      <c r="G1112" s="671"/>
      <c r="H1112" s="671"/>
      <c r="I1112" s="671"/>
      <c r="J1112" s="671"/>
      <c r="K1112" s="671"/>
      <c r="L1112" s="672"/>
      <c r="M1112" s="665"/>
      <c r="N1112" s="665"/>
      <c r="O1112" s="665"/>
      <c r="P1112" s="665"/>
      <c r="Q1112" s="665"/>
      <c r="R1112" s="666"/>
      <c r="S1112" s="667"/>
      <c r="T1112" s="667"/>
      <c r="U1112" s="667"/>
      <c r="V1112" s="668"/>
      <c r="W1112" s="33"/>
      <c r="X1112" s="34"/>
      <c r="Y1112" s="35"/>
      <c r="Z1112" s="400" t="str">
        <f>IFERROR(VLOOKUP(Y1112, 【参考】数式用!$A$2:$B$50, 2, FALSE), "")</f>
        <v/>
      </c>
    </row>
    <row r="1113" spans="2:26" ht="34.5" customHeight="1" thickBot="1">
      <c r="B1113" s="535">
        <f t="shared" si="16"/>
        <v>1075</v>
      </c>
      <c r="C1113" s="670"/>
      <c r="D1113" s="671"/>
      <c r="E1113" s="671"/>
      <c r="F1113" s="671"/>
      <c r="G1113" s="671"/>
      <c r="H1113" s="671"/>
      <c r="I1113" s="671"/>
      <c r="J1113" s="671"/>
      <c r="K1113" s="671"/>
      <c r="L1113" s="672"/>
      <c r="M1113" s="665"/>
      <c r="N1113" s="665"/>
      <c r="O1113" s="665"/>
      <c r="P1113" s="665"/>
      <c r="Q1113" s="665"/>
      <c r="R1113" s="666"/>
      <c r="S1113" s="667"/>
      <c r="T1113" s="667"/>
      <c r="U1113" s="667"/>
      <c r="V1113" s="668"/>
      <c r="W1113" s="33"/>
      <c r="X1113" s="34"/>
      <c r="Y1113" s="35"/>
      <c r="Z1113" s="400" t="str">
        <f>IFERROR(VLOOKUP(Y1113, 【参考】数式用!$A$2:$B$50, 2, FALSE), "")</f>
        <v/>
      </c>
    </row>
    <row r="1114" spans="2:26" ht="34.5" customHeight="1" thickBot="1">
      <c r="B1114" s="535">
        <f t="shared" si="16"/>
        <v>1076</v>
      </c>
      <c r="C1114" s="670"/>
      <c r="D1114" s="671"/>
      <c r="E1114" s="671"/>
      <c r="F1114" s="671"/>
      <c r="G1114" s="671"/>
      <c r="H1114" s="671"/>
      <c r="I1114" s="671"/>
      <c r="J1114" s="671"/>
      <c r="K1114" s="671"/>
      <c r="L1114" s="672"/>
      <c r="M1114" s="665"/>
      <c r="N1114" s="665"/>
      <c r="O1114" s="665"/>
      <c r="P1114" s="665"/>
      <c r="Q1114" s="665"/>
      <c r="R1114" s="666"/>
      <c r="S1114" s="667"/>
      <c r="T1114" s="667"/>
      <c r="U1114" s="667"/>
      <c r="V1114" s="668"/>
      <c r="W1114" s="33"/>
      <c r="X1114" s="34"/>
      <c r="Y1114" s="35"/>
      <c r="Z1114" s="400" t="str">
        <f>IFERROR(VLOOKUP(Y1114, 【参考】数式用!$A$2:$B$50, 2, FALSE), "")</f>
        <v/>
      </c>
    </row>
    <row r="1115" spans="2:26" ht="34.5" customHeight="1" thickBot="1">
      <c r="B1115" s="535">
        <f t="shared" si="16"/>
        <v>1077</v>
      </c>
      <c r="C1115" s="670"/>
      <c r="D1115" s="671"/>
      <c r="E1115" s="671"/>
      <c r="F1115" s="671"/>
      <c r="G1115" s="671"/>
      <c r="H1115" s="671"/>
      <c r="I1115" s="671"/>
      <c r="J1115" s="671"/>
      <c r="K1115" s="671"/>
      <c r="L1115" s="672"/>
      <c r="M1115" s="665"/>
      <c r="N1115" s="665"/>
      <c r="O1115" s="665"/>
      <c r="P1115" s="665"/>
      <c r="Q1115" s="665"/>
      <c r="R1115" s="666"/>
      <c r="S1115" s="667"/>
      <c r="T1115" s="667"/>
      <c r="U1115" s="667"/>
      <c r="V1115" s="668"/>
      <c r="W1115" s="33"/>
      <c r="X1115" s="34"/>
      <c r="Y1115" s="35"/>
      <c r="Z1115" s="400" t="str">
        <f>IFERROR(VLOOKUP(Y1115, 【参考】数式用!$A$2:$B$50, 2, FALSE), "")</f>
        <v/>
      </c>
    </row>
    <row r="1116" spans="2:26" ht="34.5" customHeight="1" thickBot="1">
      <c r="B1116" s="535">
        <f t="shared" si="16"/>
        <v>1078</v>
      </c>
      <c r="C1116" s="670"/>
      <c r="D1116" s="671"/>
      <c r="E1116" s="671"/>
      <c r="F1116" s="671"/>
      <c r="G1116" s="671"/>
      <c r="H1116" s="671"/>
      <c r="I1116" s="671"/>
      <c r="J1116" s="671"/>
      <c r="K1116" s="671"/>
      <c r="L1116" s="672"/>
      <c r="M1116" s="665"/>
      <c r="N1116" s="665"/>
      <c r="O1116" s="665"/>
      <c r="P1116" s="665"/>
      <c r="Q1116" s="665"/>
      <c r="R1116" s="666"/>
      <c r="S1116" s="667"/>
      <c r="T1116" s="667"/>
      <c r="U1116" s="667"/>
      <c r="V1116" s="668"/>
      <c r="W1116" s="33"/>
      <c r="X1116" s="34"/>
      <c r="Y1116" s="35"/>
      <c r="Z1116" s="400" t="str">
        <f>IFERROR(VLOOKUP(Y1116, 【参考】数式用!$A$2:$B$50, 2, FALSE), "")</f>
        <v/>
      </c>
    </row>
    <row r="1117" spans="2:26" ht="34.5" customHeight="1" thickBot="1">
      <c r="B1117" s="535">
        <f t="shared" si="16"/>
        <v>1079</v>
      </c>
      <c r="C1117" s="670"/>
      <c r="D1117" s="671"/>
      <c r="E1117" s="671"/>
      <c r="F1117" s="671"/>
      <c r="G1117" s="671"/>
      <c r="H1117" s="671"/>
      <c r="I1117" s="671"/>
      <c r="J1117" s="671"/>
      <c r="K1117" s="671"/>
      <c r="L1117" s="672"/>
      <c r="M1117" s="665"/>
      <c r="N1117" s="665"/>
      <c r="O1117" s="665"/>
      <c r="P1117" s="665"/>
      <c r="Q1117" s="665"/>
      <c r="R1117" s="666"/>
      <c r="S1117" s="667"/>
      <c r="T1117" s="667"/>
      <c r="U1117" s="667"/>
      <c r="V1117" s="668"/>
      <c r="W1117" s="33"/>
      <c r="X1117" s="34"/>
      <c r="Y1117" s="35"/>
      <c r="Z1117" s="400" t="str">
        <f>IFERROR(VLOOKUP(Y1117, 【参考】数式用!$A$2:$B$50, 2, FALSE), "")</f>
        <v/>
      </c>
    </row>
    <row r="1118" spans="2:26" ht="34.5" customHeight="1" thickBot="1">
      <c r="B1118" s="535">
        <f t="shared" si="16"/>
        <v>1080</v>
      </c>
      <c r="C1118" s="670"/>
      <c r="D1118" s="671"/>
      <c r="E1118" s="671"/>
      <c r="F1118" s="671"/>
      <c r="G1118" s="671"/>
      <c r="H1118" s="671"/>
      <c r="I1118" s="671"/>
      <c r="J1118" s="671"/>
      <c r="K1118" s="671"/>
      <c r="L1118" s="672"/>
      <c r="M1118" s="665"/>
      <c r="N1118" s="665"/>
      <c r="O1118" s="665"/>
      <c r="P1118" s="665"/>
      <c r="Q1118" s="665"/>
      <c r="R1118" s="666"/>
      <c r="S1118" s="667"/>
      <c r="T1118" s="667"/>
      <c r="U1118" s="667"/>
      <c r="V1118" s="668"/>
      <c r="W1118" s="33"/>
      <c r="X1118" s="34"/>
      <c r="Y1118" s="35"/>
      <c r="Z1118" s="400" t="str">
        <f>IFERROR(VLOOKUP(Y1118, 【参考】数式用!$A$2:$B$50, 2, FALSE), "")</f>
        <v/>
      </c>
    </row>
    <row r="1119" spans="2:26" ht="34.5" customHeight="1" thickBot="1">
      <c r="B1119" s="535">
        <f t="shared" si="16"/>
        <v>1081</v>
      </c>
      <c r="C1119" s="670"/>
      <c r="D1119" s="671"/>
      <c r="E1119" s="671"/>
      <c r="F1119" s="671"/>
      <c r="G1119" s="671"/>
      <c r="H1119" s="671"/>
      <c r="I1119" s="671"/>
      <c r="J1119" s="671"/>
      <c r="K1119" s="671"/>
      <c r="L1119" s="672"/>
      <c r="M1119" s="665"/>
      <c r="N1119" s="665"/>
      <c r="O1119" s="665"/>
      <c r="P1119" s="665"/>
      <c r="Q1119" s="665"/>
      <c r="R1119" s="666"/>
      <c r="S1119" s="667"/>
      <c r="T1119" s="667"/>
      <c r="U1119" s="667"/>
      <c r="V1119" s="668"/>
      <c r="W1119" s="33"/>
      <c r="X1119" s="34"/>
      <c r="Y1119" s="35"/>
      <c r="Z1119" s="400" t="str">
        <f>IFERROR(VLOOKUP(Y1119, 【参考】数式用!$A$2:$B$50, 2, FALSE), "")</f>
        <v/>
      </c>
    </row>
    <row r="1120" spans="2:26" ht="34.5" customHeight="1" thickBot="1">
      <c r="B1120" s="535">
        <f t="shared" si="16"/>
        <v>1082</v>
      </c>
      <c r="C1120" s="670"/>
      <c r="D1120" s="671"/>
      <c r="E1120" s="671"/>
      <c r="F1120" s="671"/>
      <c r="G1120" s="671"/>
      <c r="H1120" s="671"/>
      <c r="I1120" s="671"/>
      <c r="J1120" s="671"/>
      <c r="K1120" s="671"/>
      <c r="L1120" s="672"/>
      <c r="M1120" s="665"/>
      <c r="N1120" s="665"/>
      <c r="O1120" s="665"/>
      <c r="P1120" s="665"/>
      <c r="Q1120" s="665"/>
      <c r="R1120" s="666"/>
      <c r="S1120" s="667"/>
      <c r="T1120" s="667"/>
      <c r="U1120" s="667"/>
      <c r="V1120" s="668"/>
      <c r="W1120" s="33"/>
      <c r="X1120" s="34"/>
      <c r="Y1120" s="35"/>
      <c r="Z1120" s="400" t="str">
        <f>IFERROR(VLOOKUP(Y1120, 【参考】数式用!$A$2:$B$50, 2, FALSE), "")</f>
        <v/>
      </c>
    </row>
    <row r="1121" spans="2:26" ht="34.5" customHeight="1" thickBot="1">
      <c r="B1121" s="535">
        <f t="shared" si="16"/>
        <v>1083</v>
      </c>
      <c r="C1121" s="670"/>
      <c r="D1121" s="671"/>
      <c r="E1121" s="671"/>
      <c r="F1121" s="671"/>
      <c r="G1121" s="671"/>
      <c r="H1121" s="671"/>
      <c r="I1121" s="671"/>
      <c r="J1121" s="671"/>
      <c r="K1121" s="671"/>
      <c r="L1121" s="672"/>
      <c r="M1121" s="665"/>
      <c r="N1121" s="665"/>
      <c r="O1121" s="665"/>
      <c r="P1121" s="665"/>
      <c r="Q1121" s="665"/>
      <c r="R1121" s="666"/>
      <c r="S1121" s="667"/>
      <c r="T1121" s="667"/>
      <c r="U1121" s="667"/>
      <c r="V1121" s="668"/>
      <c r="W1121" s="33"/>
      <c r="X1121" s="34"/>
      <c r="Y1121" s="35"/>
      <c r="Z1121" s="400" t="str">
        <f>IFERROR(VLOOKUP(Y1121, 【参考】数式用!$A$2:$B$50, 2, FALSE), "")</f>
        <v/>
      </c>
    </row>
    <row r="1122" spans="2:26" ht="34.5" customHeight="1" thickBot="1">
      <c r="B1122" s="535">
        <f t="shared" si="16"/>
        <v>1084</v>
      </c>
      <c r="C1122" s="670"/>
      <c r="D1122" s="671"/>
      <c r="E1122" s="671"/>
      <c r="F1122" s="671"/>
      <c r="G1122" s="671"/>
      <c r="H1122" s="671"/>
      <c r="I1122" s="671"/>
      <c r="J1122" s="671"/>
      <c r="K1122" s="671"/>
      <c r="L1122" s="672"/>
      <c r="M1122" s="665"/>
      <c r="N1122" s="665"/>
      <c r="O1122" s="665"/>
      <c r="P1122" s="665"/>
      <c r="Q1122" s="665"/>
      <c r="R1122" s="666"/>
      <c r="S1122" s="667"/>
      <c r="T1122" s="667"/>
      <c r="U1122" s="667"/>
      <c r="V1122" s="668"/>
      <c r="W1122" s="33"/>
      <c r="X1122" s="34"/>
      <c r="Y1122" s="35"/>
      <c r="Z1122" s="400" t="str">
        <f>IFERROR(VLOOKUP(Y1122, 【参考】数式用!$A$2:$B$50, 2, FALSE), "")</f>
        <v/>
      </c>
    </row>
    <row r="1123" spans="2:26" ht="34.5" customHeight="1" thickBot="1">
      <c r="B1123" s="535">
        <f t="shared" si="16"/>
        <v>1085</v>
      </c>
      <c r="C1123" s="670"/>
      <c r="D1123" s="671"/>
      <c r="E1123" s="671"/>
      <c r="F1123" s="671"/>
      <c r="G1123" s="671"/>
      <c r="H1123" s="671"/>
      <c r="I1123" s="671"/>
      <c r="J1123" s="671"/>
      <c r="K1123" s="671"/>
      <c r="L1123" s="672"/>
      <c r="M1123" s="665"/>
      <c r="N1123" s="665"/>
      <c r="O1123" s="665"/>
      <c r="P1123" s="665"/>
      <c r="Q1123" s="665"/>
      <c r="R1123" s="666"/>
      <c r="S1123" s="667"/>
      <c r="T1123" s="667"/>
      <c r="U1123" s="667"/>
      <c r="V1123" s="668"/>
      <c r="W1123" s="33"/>
      <c r="X1123" s="34"/>
      <c r="Y1123" s="35"/>
      <c r="Z1123" s="400" t="str">
        <f>IFERROR(VLOOKUP(Y1123, 【参考】数式用!$A$2:$B$50, 2, FALSE), "")</f>
        <v/>
      </c>
    </row>
    <row r="1124" spans="2:26" ht="34.5" customHeight="1" thickBot="1">
      <c r="B1124" s="535">
        <f t="shared" si="16"/>
        <v>1086</v>
      </c>
      <c r="C1124" s="670"/>
      <c r="D1124" s="671"/>
      <c r="E1124" s="671"/>
      <c r="F1124" s="671"/>
      <c r="G1124" s="671"/>
      <c r="H1124" s="671"/>
      <c r="I1124" s="671"/>
      <c r="J1124" s="671"/>
      <c r="K1124" s="671"/>
      <c r="L1124" s="672"/>
      <c r="M1124" s="665"/>
      <c r="N1124" s="665"/>
      <c r="O1124" s="665"/>
      <c r="P1124" s="665"/>
      <c r="Q1124" s="665"/>
      <c r="R1124" s="666"/>
      <c r="S1124" s="667"/>
      <c r="T1124" s="667"/>
      <c r="U1124" s="667"/>
      <c r="V1124" s="668"/>
      <c r="W1124" s="33"/>
      <c r="X1124" s="34"/>
      <c r="Y1124" s="35"/>
      <c r="Z1124" s="400" t="str">
        <f>IFERROR(VLOOKUP(Y1124, 【参考】数式用!$A$2:$B$50, 2, FALSE), "")</f>
        <v/>
      </c>
    </row>
    <row r="1125" spans="2:26" ht="34.5" customHeight="1" thickBot="1">
      <c r="B1125" s="535">
        <f t="shared" si="16"/>
        <v>1087</v>
      </c>
      <c r="C1125" s="670"/>
      <c r="D1125" s="671"/>
      <c r="E1125" s="671"/>
      <c r="F1125" s="671"/>
      <c r="G1125" s="671"/>
      <c r="H1125" s="671"/>
      <c r="I1125" s="671"/>
      <c r="J1125" s="671"/>
      <c r="K1125" s="671"/>
      <c r="L1125" s="672"/>
      <c r="M1125" s="665"/>
      <c r="N1125" s="665"/>
      <c r="O1125" s="665"/>
      <c r="P1125" s="665"/>
      <c r="Q1125" s="665"/>
      <c r="R1125" s="666"/>
      <c r="S1125" s="667"/>
      <c r="T1125" s="667"/>
      <c r="U1125" s="667"/>
      <c r="V1125" s="668"/>
      <c r="W1125" s="33"/>
      <c r="X1125" s="34"/>
      <c r="Y1125" s="35"/>
      <c r="Z1125" s="400" t="str">
        <f>IFERROR(VLOOKUP(Y1125, 【参考】数式用!$A$2:$B$50, 2, FALSE), "")</f>
        <v/>
      </c>
    </row>
    <row r="1126" spans="2:26" ht="34.5" customHeight="1" thickBot="1">
      <c r="B1126" s="535">
        <f t="shared" si="16"/>
        <v>1088</v>
      </c>
      <c r="C1126" s="670"/>
      <c r="D1126" s="671"/>
      <c r="E1126" s="671"/>
      <c r="F1126" s="671"/>
      <c r="G1126" s="671"/>
      <c r="H1126" s="671"/>
      <c r="I1126" s="671"/>
      <c r="J1126" s="671"/>
      <c r="K1126" s="671"/>
      <c r="L1126" s="672"/>
      <c r="M1126" s="665"/>
      <c r="N1126" s="665"/>
      <c r="O1126" s="665"/>
      <c r="P1126" s="665"/>
      <c r="Q1126" s="665"/>
      <c r="R1126" s="666"/>
      <c r="S1126" s="667"/>
      <c r="T1126" s="667"/>
      <c r="U1126" s="667"/>
      <c r="V1126" s="668"/>
      <c r="W1126" s="33"/>
      <c r="X1126" s="34"/>
      <c r="Y1126" s="35"/>
      <c r="Z1126" s="400" t="str">
        <f>IFERROR(VLOOKUP(Y1126, 【参考】数式用!$A$2:$B$50, 2, FALSE), "")</f>
        <v/>
      </c>
    </row>
    <row r="1127" spans="2:26" ht="34.5" customHeight="1" thickBot="1">
      <c r="B1127" s="535">
        <f t="shared" si="16"/>
        <v>1089</v>
      </c>
      <c r="C1127" s="670"/>
      <c r="D1127" s="671"/>
      <c r="E1127" s="671"/>
      <c r="F1127" s="671"/>
      <c r="G1127" s="671"/>
      <c r="H1127" s="671"/>
      <c r="I1127" s="671"/>
      <c r="J1127" s="671"/>
      <c r="K1127" s="671"/>
      <c r="L1127" s="672"/>
      <c r="M1127" s="665"/>
      <c r="N1127" s="665"/>
      <c r="O1127" s="665"/>
      <c r="P1127" s="665"/>
      <c r="Q1127" s="665"/>
      <c r="R1127" s="666"/>
      <c r="S1127" s="667"/>
      <c r="T1127" s="667"/>
      <c r="U1127" s="667"/>
      <c r="V1127" s="668"/>
      <c r="W1127" s="33"/>
      <c r="X1127" s="34"/>
      <c r="Y1127" s="35"/>
      <c r="Z1127" s="400" t="str">
        <f>IFERROR(VLOOKUP(Y1127, 【参考】数式用!$A$2:$B$50, 2, FALSE), "")</f>
        <v/>
      </c>
    </row>
    <row r="1128" spans="2:26" ht="34.5" customHeight="1" thickBot="1">
      <c r="B1128" s="535">
        <f t="shared" si="16"/>
        <v>1090</v>
      </c>
      <c r="C1128" s="670"/>
      <c r="D1128" s="671"/>
      <c r="E1128" s="671"/>
      <c r="F1128" s="671"/>
      <c r="G1128" s="671"/>
      <c r="H1128" s="671"/>
      <c r="I1128" s="671"/>
      <c r="J1128" s="671"/>
      <c r="K1128" s="671"/>
      <c r="L1128" s="672"/>
      <c r="M1128" s="665"/>
      <c r="N1128" s="665"/>
      <c r="O1128" s="665"/>
      <c r="P1128" s="665"/>
      <c r="Q1128" s="665"/>
      <c r="R1128" s="666"/>
      <c r="S1128" s="667"/>
      <c r="T1128" s="667"/>
      <c r="U1128" s="667"/>
      <c r="V1128" s="668"/>
      <c r="W1128" s="33"/>
      <c r="X1128" s="34"/>
      <c r="Y1128" s="35"/>
      <c r="Z1128" s="400" t="str">
        <f>IFERROR(VLOOKUP(Y1128, 【参考】数式用!$A$2:$B$50, 2, FALSE), "")</f>
        <v/>
      </c>
    </row>
    <row r="1129" spans="2:26" ht="34.5" customHeight="1" thickBot="1">
      <c r="B1129" s="535">
        <f t="shared" ref="B1129:B1192" si="17">B1128+1</f>
        <v>1091</v>
      </c>
      <c r="C1129" s="670"/>
      <c r="D1129" s="671"/>
      <c r="E1129" s="671"/>
      <c r="F1129" s="671"/>
      <c r="G1129" s="671"/>
      <c r="H1129" s="671"/>
      <c r="I1129" s="671"/>
      <c r="J1129" s="671"/>
      <c r="K1129" s="671"/>
      <c r="L1129" s="672"/>
      <c r="M1129" s="665"/>
      <c r="N1129" s="665"/>
      <c r="O1129" s="665"/>
      <c r="P1129" s="665"/>
      <c r="Q1129" s="665"/>
      <c r="R1129" s="666"/>
      <c r="S1129" s="667"/>
      <c r="T1129" s="667"/>
      <c r="U1129" s="667"/>
      <c r="V1129" s="668"/>
      <c r="W1129" s="33"/>
      <c r="X1129" s="34"/>
      <c r="Y1129" s="35"/>
      <c r="Z1129" s="400" t="str">
        <f>IFERROR(VLOOKUP(Y1129, 【参考】数式用!$A$2:$B$50, 2, FALSE), "")</f>
        <v/>
      </c>
    </row>
    <row r="1130" spans="2:26" ht="34.5" customHeight="1" thickBot="1">
      <c r="B1130" s="535">
        <f t="shared" si="17"/>
        <v>1092</v>
      </c>
      <c r="C1130" s="670"/>
      <c r="D1130" s="671"/>
      <c r="E1130" s="671"/>
      <c r="F1130" s="671"/>
      <c r="G1130" s="671"/>
      <c r="H1130" s="671"/>
      <c r="I1130" s="671"/>
      <c r="J1130" s="671"/>
      <c r="K1130" s="671"/>
      <c r="L1130" s="672"/>
      <c r="M1130" s="665"/>
      <c r="N1130" s="665"/>
      <c r="O1130" s="665"/>
      <c r="P1130" s="665"/>
      <c r="Q1130" s="665"/>
      <c r="R1130" s="666"/>
      <c r="S1130" s="667"/>
      <c r="T1130" s="667"/>
      <c r="U1130" s="667"/>
      <c r="V1130" s="668"/>
      <c r="W1130" s="33"/>
      <c r="X1130" s="34"/>
      <c r="Y1130" s="35"/>
      <c r="Z1130" s="400" t="str">
        <f>IFERROR(VLOOKUP(Y1130, 【参考】数式用!$A$2:$B$50, 2, FALSE), "")</f>
        <v/>
      </c>
    </row>
    <row r="1131" spans="2:26" ht="34.5" customHeight="1" thickBot="1">
      <c r="B1131" s="535">
        <f t="shared" si="17"/>
        <v>1093</v>
      </c>
      <c r="C1131" s="670"/>
      <c r="D1131" s="671"/>
      <c r="E1131" s="671"/>
      <c r="F1131" s="671"/>
      <c r="G1131" s="671"/>
      <c r="H1131" s="671"/>
      <c r="I1131" s="671"/>
      <c r="J1131" s="671"/>
      <c r="K1131" s="671"/>
      <c r="L1131" s="672"/>
      <c r="M1131" s="665"/>
      <c r="N1131" s="665"/>
      <c r="O1131" s="665"/>
      <c r="P1131" s="665"/>
      <c r="Q1131" s="665"/>
      <c r="R1131" s="666"/>
      <c r="S1131" s="667"/>
      <c r="T1131" s="667"/>
      <c r="U1131" s="667"/>
      <c r="V1131" s="668"/>
      <c r="W1131" s="33"/>
      <c r="X1131" s="34"/>
      <c r="Y1131" s="35"/>
      <c r="Z1131" s="400" t="str">
        <f>IFERROR(VLOOKUP(Y1131, 【参考】数式用!$A$2:$B$50, 2, FALSE), "")</f>
        <v/>
      </c>
    </row>
    <row r="1132" spans="2:26" ht="34.5" customHeight="1" thickBot="1">
      <c r="B1132" s="535">
        <f t="shared" si="17"/>
        <v>1094</v>
      </c>
      <c r="C1132" s="670"/>
      <c r="D1132" s="671"/>
      <c r="E1132" s="671"/>
      <c r="F1132" s="671"/>
      <c r="G1132" s="671"/>
      <c r="H1132" s="671"/>
      <c r="I1132" s="671"/>
      <c r="J1132" s="671"/>
      <c r="K1132" s="671"/>
      <c r="L1132" s="672"/>
      <c r="M1132" s="665"/>
      <c r="N1132" s="665"/>
      <c r="O1132" s="665"/>
      <c r="P1132" s="665"/>
      <c r="Q1132" s="665"/>
      <c r="R1132" s="666"/>
      <c r="S1132" s="667"/>
      <c r="T1132" s="667"/>
      <c r="U1132" s="667"/>
      <c r="V1132" s="668"/>
      <c r="W1132" s="33"/>
      <c r="X1132" s="34"/>
      <c r="Y1132" s="35"/>
      <c r="Z1132" s="400" t="str">
        <f>IFERROR(VLOOKUP(Y1132, 【参考】数式用!$A$2:$B$50, 2, FALSE), "")</f>
        <v/>
      </c>
    </row>
    <row r="1133" spans="2:26" ht="34.5" customHeight="1" thickBot="1">
      <c r="B1133" s="535">
        <f t="shared" si="17"/>
        <v>1095</v>
      </c>
      <c r="C1133" s="670"/>
      <c r="D1133" s="671"/>
      <c r="E1133" s="671"/>
      <c r="F1133" s="671"/>
      <c r="G1133" s="671"/>
      <c r="H1133" s="671"/>
      <c r="I1133" s="671"/>
      <c r="J1133" s="671"/>
      <c r="K1133" s="671"/>
      <c r="L1133" s="672"/>
      <c r="M1133" s="665"/>
      <c r="N1133" s="665"/>
      <c r="O1133" s="665"/>
      <c r="P1133" s="665"/>
      <c r="Q1133" s="665"/>
      <c r="R1133" s="666"/>
      <c r="S1133" s="667"/>
      <c r="T1133" s="667"/>
      <c r="U1133" s="667"/>
      <c r="V1133" s="668"/>
      <c r="W1133" s="33"/>
      <c r="X1133" s="34"/>
      <c r="Y1133" s="35"/>
      <c r="Z1133" s="400" t="str">
        <f>IFERROR(VLOOKUP(Y1133, 【参考】数式用!$A$2:$B$50, 2, FALSE), "")</f>
        <v/>
      </c>
    </row>
    <row r="1134" spans="2:26" ht="34.5" customHeight="1" thickBot="1">
      <c r="B1134" s="535">
        <f t="shared" si="17"/>
        <v>1096</v>
      </c>
      <c r="C1134" s="670"/>
      <c r="D1134" s="671"/>
      <c r="E1134" s="671"/>
      <c r="F1134" s="671"/>
      <c r="G1134" s="671"/>
      <c r="H1134" s="671"/>
      <c r="I1134" s="671"/>
      <c r="J1134" s="671"/>
      <c r="K1134" s="671"/>
      <c r="L1134" s="672"/>
      <c r="M1134" s="665"/>
      <c r="N1134" s="665"/>
      <c r="O1134" s="665"/>
      <c r="P1134" s="665"/>
      <c r="Q1134" s="665"/>
      <c r="R1134" s="666"/>
      <c r="S1134" s="667"/>
      <c r="T1134" s="667"/>
      <c r="U1134" s="667"/>
      <c r="V1134" s="668"/>
      <c r="W1134" s="33"/>
      <c r="X1134" s="34"/>
      <c r="Y1134" s="35"/>
      <c r="Z1134" s="400" t="str">
        <f>IFERROR(VLOOKUP(Y1134, 【参考】数式用!$A$2:$B$50, 2, FALSE), "")</f>
        <v/>
      </c>
    </row>
    <row r="1135" spans="2:26" ht="34.5" customHeight="1" thickBot="1">
      <c r="B1135" s="535">
        <f t="shared" si="17"/>
        <v>1097</v>
      </c>
      <c r="C1135" s="670"/>
      <c r="D1135" s="671"/>
      <c r="E1135" s="671"/>
      <c r="F1135" s="671"/>
      <c r="G1135" s="671"/>
      <c r="H1135" s="671"/>
      <c r="I1135" s="671"/>
      <c r="J1135" s="671"/>
      <c r="K1135" s="671"/>
      <c r="L1135" s="672"/>
      <c r="M1135" s="665"/>
      <c r="N1135" s="665"/>
      <c r="O1135" s="665"/>
      <c r="P1135" s="665"/>
      <c r="Q1135" s="665"/>
      <c r="R1135" s="666"/>
      <c r="S1135" s="667"/>
      <c r="T1135" s="667"/>
      <c r="U1135" s="667"/>
      <c r="V1135" s="668"/>
      <c r="W1135" s="33"/>
      <c r="X1135" s="34"/>
      <c r="Y1135" s="35"/>
      <c r="Z1135" s="400" t="str">
        <f>IFERROR(VLOOKUP(Y1135, 【参考】数式用!$A$2:$B$50, 2, FALSE), "")</f>
        <v/>
      </c>
    </row>
    <row r="1136" spans="2:26" ht="34.5" customHeight="1" thickBot="1">
      <c r="B1136" s="535">
        <f t="shared" si="17"/>
        <v>1098</v>
      </c>
      <c r="C1136" s="670"/>
      <c r="D1136" s="671"/>
      <c r="E1136" s="671"/>
      <c r="F1136" s="671"/>
      <c r="G1136" s="671"/>
      <c r="H1136" s="671"/>
      <c r="I1136" s="671"/>
      <c r="J1136" s="671"/>
      <c r="K1136" s="671"/>
      <c r="L1136" s="672"/>
      <c r="M1136" s="665"/>
      <c r="N1136" s="665"/>
      <c r="O1136" s="665"/>
      <c r="P1136" s="665"/>
      <c r="Q1136" s="665"/>
      <c r="R1136" s="666"/>
      <c r="S1136" s="667"/>
      <c r="T1136" s="667"/>
      <c r="U1136" s="667"/>
      <c r="V1136" s="668"/>
      <c r="W1136" s="33"/>
      <c r="X1136" s="34"/>
      <c r="Y1136" s="35"/>
      <c r="Z1136" s="400" t="str">
        <f>IFERROR(VLOOKUP(Y1136, 【参考】数式用!$A$2:$B$50, 2, FALSE), "")</f>
        <v/>
      </c>
    </row>
    <row r="1137" spans="2:26" ht="34.5" customHeight="1" thickBot="1">
      <c r="B1137" s="535">
        <f t="shared" si="17"/>
        <v>1099</v>
      </c>
      <c r="C1137" s="670"/>
      <c r="D1137" s="671"/>
      <c r="E1137" s="671"/>
      <c r="F1137" s="671"/>
      <c r="G1137" s="671"/>
      <c r="H1137" s="671"/>
      <c r="I1137" s="671"/>
      <c r="J1137" s="671"/>
      <c r="K1137" s="671"/>
      <c r="L1137" s="672"/>
      <c r="M1137" s="665"/>
      <c r="N1137" s="665"/>
      <c r="O1137" s="665"/>
      <c r="P1137" s="665"/>
      <c r="Q1137" s="665"/>
      <c r="R1137" s="666"/>
      <c r="S1137" s="667"/>
      <c r="T1137" s="667"/>
      <c r="U1137" s="667"/>
      <c r="V1137" s="668"/>
      <c r="W1137" s="33"/>
      <c r="X1137" s="34"/>
      <c r="Y1137" s="35"/>
      <c r="Z1137" s="400" t="str">
        <f>IFERROR(VLOOKUP(Y1137, 【参考】数式用!$A$2:$B$50, 2, FALSE), "")</f>
        <v/>
      </c>
    </row>
    <row r="1138" spans="2:26" ht="34.5" customHeight="1" thickBot="1">
      <c r="B1138" s="535">
        <f t="shared" si="17"/>
        <v>1100</v>
      </c>
      <c r="C1138" s="670"/>
      <c r="D1138" s="671"/>
      <c r="E1138" s="671"/>
      <c r="F1138" s="671"/>
      <c r="G1138" s="671"/>
      <c r="H1138" s="671"/>
      <c r="I1138" s="671"/>
      <c r="J1138" s="671"/>
      <c r="K1138" s="671"/>
      <c r="L1138" s="672"/>
      <c r="M1138" s="665"/>
      <c r="N1138" s="665"/>
      <c r="O1138" s="665"/>
      <c r="P1138" s="665"/>
      <c r="Q1138" s="665"/>
      <c r="R1138" s="666"/>
      <c r="S1138" s="667"/>
      <c r="T1138" s="667"/>
      <c r="U1138" s="667"/>
      <c r="V1138" s="668"/>
      <c r="W1138" s="33"/>
      <c r="X1138" s="34"/>
      <c r="Y1138" s="35"/>
      <c r="Z1138" s="400" t="str">
        <f>IFERROR(VLOOKUP(Y1138, 【参考】数式用!$A$2:$B$50, 2, FALSE), "")</f>
        <v/>
      </c>
    </row>
    <row r="1139" spans="2:26" ht="34.5" customHeight="1" thickBot="1">
      <c r="B1139" s="535">
        <f t="shared" si="17"/>
        <v>1101</v>
      </c>
      <c r="C1139" s="670"/>
      <c r="D1139" s="671"/>
      <c r="E1139" s="671"/>
      <c r="F1139" s="671"/>
      <c r="G1139" s="671"/>
      <c r="H1139" s="671"/>
      <c r="I1139" s="671"/>
      <c r="J1139" s="671"/>
      <c r="K1139" s="671"/>
      <c r="L1139" s="672"/>
      <c r="M1139" s="665"/>
      <c r="N1139" s="665"/>
      <c r="O1139" s="665"/>
      <c r="P1139" s="665"/>
      <c r="Q1139" s="665"/>
      <c r="R1139" s="666"/>
      <c r="S1139" s="667"/>
      <c r="T1139" s="667"/>
      <c r="U1139" s="667"/>
      <c r="V1139" s="668"/>
      <c r="W1139" s="33"/>
      <c r="X1139" s="34"/>
      <c r="Y1139" s="35"/>
      <c r="Z1139" s="400" t="str">
        <f>IFERROR(VLOOKUP(Y1139, 【参考】数式用!$A$2:$B$50, 2, FALSE), "")</f>
        <v/>
      </c>
    </row>
    <row r="1140" spans="2:26" ht="34.5" customHeight="1" thickBot="1">
      <c r="B1140" s="535">
        <f t="shared" si="17"/>
        <v>1102</v>
      </c>
      <c r="C1140" s="670"/>
      <c r="D1140" s="671"/>
      <c r="E1140" s="671"/>
      <c r="F1140" s="671"/>
      <c r="G1140" s="671"/>
      <c r="H1140" s="671"/>
      <c r="I1140" s="671"/>
      <c r="J1140" s="671"/>
      <c r="K1140" s="671"/>
      <c r="L1140" s="672"/>
      <c r="M1140" s="665"/>
      <c r="N1140" s="665"/>
      <c r="O1140" s="665"/>
      <c r="P1140" s="665"/>
      <c r="Q1140" s="665"/>
      <c r="R1140" s="666"/>
      <c r="S1140" s="667"/>
      <c r="T1140" s="667"/>
      <c r="U1140" s="667"/>
      <c r="V1140" s="668"/>
      <c r="W1140" s="33"/>
      <c r="X1140" s="34"/>
      <c r="Y1140" s="35"/>
      <c r="Z1140" s="400" t="str">
        <f>IFERROR(VLOOKUP(Y1140, 【参考】数式用!$A$2:$B$50, 2, FALSE), "")</f>
        <v/>
      </c>
    </row>
    <row r="1141" spans="2:26" ht="34.5" customHeight="1" thickBot="1">
      <c r="B1141" s="535">
        <f t="shared" si="17"/>
        <v>1103</v>
      </c>
      <c r="C1141" s="670"/>
      <c r="D1141" s="671"/>
      <c r="E1141" s="671"/>
      <c r="F1141" s="671"/>
      <c r="G1141" s="671"/>
      <c r="H1141" s="671"/>
      <c r="I1141" s="671"/>
      <c r="J1141" s="671"/>
      <c r="K1141" s="671"/>
      <c r="L1141" s="672"/>
      <c r="M1141" s="665"/>
      <c r="N1141" s="665"/>
      <c r="O1141" s="665"/>
      <c r="P1141" s="665"/>
      <c r="Q1141" s="665"/>
      <c r="R1141" s="666"/>
      <c r="S1141" s="667"/>
      <c r="T1141" s="667"/>
      <c r="U1141" s="667"/>
      <c r="V1141" s="668"/>
      <c r="W1141" s="33"/>
      <c r="X1141" s="34"/>
      <c r="Y1141" s="35"/>
      <c r="Z1141" s="400" t="str">
        <f>IFERROR(VLOOKUP(Y1141, 【参考】数式用!$A$2:$B$50, 2, FALSE), "")</f>
        <v/>
      </c>
    </row>
    <row r="1142" spans="2:26" ht="34.5" customHeight="1" thickBot="1">
      <c r="B1142" s="535">
        <f t="shared" si="17"/>
        <v>1104</v>
      </c>
      <c r="C1142" s="670"/>
      <c r="D1142" s="671"/>
      <c r="E1142" s="671"/>
      <c r="F1142" s="671"/>
      <c r="G1142" s="671"/>
      <c r="H1142" s="671"/>
      <c r="I1142" s="671"/>
      <c r="J1142" s="671"/>
      <c r="K1142" s="671"/>
      <c r="L1142" s="672"/>
      <c r="M1142" s="665"/>
      <c r="N1142" s="665"/>
      <c r="O1142" s="665"/>
      <c r="P1142" s="665"/>
      <c r="Q1142" s="665"/>
      <c r="R1142" s="666"/>
      <c r="S1142" s="667"/>
      <c r="T1142" s="667"/>
      <c r="U1142" s="667"/>
      <c r="V1142" s="668"/>
      <c r="W1142" s="33"/>
      <c r="X1142" s="34"/>
      <c r="Y1142" s="35"/>
      <c r="Z1142" s="400" t="str">
        <f>IFERROR(VLOOKUP(Y1142, 【参考】数式用!$A$2:$B$50, 2, FALSE), "")</f>
        <v/>
      </c>
    </row>
    <row r="1143" spans="2:26" ht="34.5" customHeight="1" thickBot="1">
      <c r="B1143" s="535">
        <f t="shared" si="17"/>
        <v>1105</v>
      </c>
      <c r="C1143" s="670"/>
      <c r="D1143" s="671"/>
      <c r="E1143" s="671"/>
      <c r="F1143" s="671"/>
      <c r="G1143" s="671"/>
      <c r="H1143" s="671"/>
      <c r="I1143" s="671"/>
      <c r="J1143" s="671"/>
      <c r="K1143" s="671"/>
      <c r="L1143" s="672"/>
      <c r="M1143" s="665"/>
      <c r="N1143" s="665"/>
      <c r="O1143" s="665"/>
      <c r="P1143" s="665"/>
      <c r="Q1143" s="665"/>
      <c r="R1143" s="666"/>
      <c r="S1143" s="667"/>
      <c r="T1143" s="667"/>
      <c r="U1143" s="667"/>
      <c r="V1143" s="668"/>
      <c r="W1143" s="33"/>
      <c r="X1143" s="34"/>
      <c r="Y1143" s="35"/>
      <c r="Z1143" s="400" t="str">
        <f>IFERROR(VLOOKUP(Y1143, 【参考】数式用!$A$2:$B$50, 2, FALSE), "")</f>
        <v/>
      </c>
    </row>
    <row r="1144" spans="2:26" ht="34.5" customHeight="1" thickBot="1">
      <c r="B1144" s="535">
        <f t="shared" si="17"/>
        <v>1106</v>
      </c>
      <c r="C1144" s="670"/>
      <c r="D1144" s="671"/>
      <c r="E1144" s="671"/>
      <c r="F1144" s="671"/>
      <c r="G1144" s="671"/>
      <c r="H1144" s="671"/>
      <c r="I1144" s="671"/>
      <c r="J1144" s="671"/>
      <c r="K1144" s="671"/>
      <c r="L1144" s="672"/>
      <c r="M1144" s="665"/>
      <c r="N1144" s="665"/>
      <c r="O1144" s="665"/>
      <c r="P1144" s="665"/>
      <c r="Q1144" s="665"/>
      <c r="R1144" s="666"/>
      <c r="S1144" s="667"/>
      <c r="T1144" s="667"/>
      <c r="U1144" s="667"/>
      <c r="V1144" s="668"/>
      <c r="W1144" s="33"/>
      <c r="X1144" s="34"/>
      <c r="Y1144" s="35"/>
      <c r="Z1144" s="400" t="str">
        <f>IFERROR(VLOOKUP(Y1144, 【参考】数式用!$A$2:$B$50, 2, FALSE), "")</f>
        <v/>
      </c>
    </row>
    <row r="1145" spans="2:26" ht="34.5" customHeight="1" thickBot="1">
      <c r="B1145" s="535">
        <f t="shared" si="17"/>
        <v>1107</v>
      </c>
      <c r="C1145" s="670"/>
      <c r="D1145" s="671"/>
      <c r="E1145" s="671"/>
      <c r="F1145" s="671"/>
      <c r="G1145" s="671"/>
      <c r="H1145" s="671"/>
      <c r="I1145" s="671"/>
      <c r="J1145" s="671"/>
      <c r="K1145" s="671"/>
      <c r="L1145" s="672"/>
      <c r="M1145" s="665"/>
      <c r="N1145" s="665"/>
      <c r="O1145" s="665"/>
      <c r="P1145" s="665"/>
      <c r="Q1145" s="665"/>
      <c r="R1145" s="666"/>
      <c r="S1145" s="667"/>
      <c r="T1145" s="667"/>
      <c r="U1145" s="667"/>
      <c r="V1145" s="668"/>
      <c r="W1145" s="33"/>
      <c r="X1145" s="34"/>
      <c r="Y1145" s="35"/>
      <c r="Z1145" s="400" t="str">
        <f>IFERROR(VLOOKUP(Y1145, 【参考】数式用!$A$2:$B$50, 2, FALSE), "")</f>
        <v/>
      </c>
    </row>
    <row r="1146" spans="2:26" ht="34.5" customHeight="1" thickBot="1">
      <c r="B1146" s="535">
        <f t="shared" si="17"/>
        <v>1108</v>
      </c>
      <c r="C1146" s="670"/>
      <c r="D1146" s="671"/>
      <c r="E1146" s="671"/>
      <c r="F1146" s="671"/>
      <c r="G1146" s="671"/>
      <c r="H1146" s="671"/>
      <c r="I1146" s="671"/>
      <c r="J1146" s="671"/>
      <c r="K1146" s="671"/>
      <c r="L1146" s="672"/>
      <c r="M1146" s="665"/>
      <c r="N1146" s="665"/>
      <c r="O1146" s="665"/>
      <c r="P1146" s="665"/>
      <c r="Q1146" s="665"/>
      <c r="R1146" s="666"/>
      <c r="S1146" s="667"/>
      <c r="T1146" s="667"/>
      <c r="U1146" s="667"/>
      <c r="V1146" s="668"/>
      <c r="W1146" s="33"/>
      <c r="X1146" s="34"/>
      <c r="Y1146" s="35"/>
      <c r="Z1146" s="400" t="str">
        <f>IFERROR(VLOOKUP(Y1146, 【参考】数式用!$A$2:$B$50, 2, FALSE), "")</f>
        <v/>
      </c>
    </row>
    <row r="1147" spans="2:26" ht="34.5" customHeight="1" thickBot="1">
      <c r="B1147" s="535">
        <f t="shared" si="17"/>
        <v>1109</v>
      </c>
      <c r="C1147" s="670"/>
      <c r="D1147" s="671"/>
      <c r="E1147" s="671"/>
      <c r="F1147" s="671"/>
      <c r="G1147" s="671"/>
      <c r="H1147" s="671"/>
      <c r="I1147" s="671"/>
      <c r="J1147" s="671"/>
      <c r="K1147" s="671"/>
      <c r="L1147" s="672"/>
      <c r="M1147" s="665"/>
      <c r="N1147" s="665"/>
      <c r="O1147" s="665"/>
      <c r="P1147" s="665"/>
      <c r="Q1147" s="665"/>
      <c r="R1147" s="666"/>
      <c r="S1147" s="667"/>
      <c r="T1147" s="667"/>
      <c r="U1147" s="667"/>
      <c r="V1147" s="668"/>
      <c r="W1147" s="33"/>
      <c r="X1147" s="34"/>
      <c r="Y1147" s="35"/>
      <c r="Z1147" s="400" t="str">
        <f>IFERROR(VLOOKUP(Y1147, 【参考】数式用!$A$2:$B$50, 2, FALSE), "")</f>
        <v/>
      </c>
    </row>
    <row r="1148" spans="2:26" ht="34.5" customHeight="1" thickBot="1">
      <c r="B1148" s="535">
        <f t="shared" si="17"/>
        <v>1110</v>
      </c>
      <c r="C1148" s="670"/>
      <c r="D1148" s="671"/>
      <c r="E1148" s="671"/>
      <c r="F1148" s="671"/>
      <c r="G1148" s="671"/>
      <c r="H1148" s="671"/>
      <c r="I1148" s="671"/>
      <c r="J1148" s="671"/>
      <c r="K1148" s="671"/>
      <c r="L1148" s="672"/>
      <c r="M1148" s="665"/>
      <c r="N1148" s="665"/>
      <c r="O1148" s="665"/>
      <c r="P1148" s="665"/>
      <c r="Q1148" s="665"/>
      <c r="R1148" s="666"/>
      <c r="S1148" s="667"/>
      <c r="T1148" s="667"/>
      <c r="U1148" s="667"/>
      <c r="V1148" s="668"/>
      <c r="W1148" s="33"/>
      <c r="X1148" s="34"/>
      <c r="Y1148" s="35"/>
      <c r="Z1148" s="400" t="str">
        <f>IFERROR(VLOOKUP(Y1148, 【参考】数式用!$A$2:$B$50, 2, FALSE), "")</f>
        <v/>
      </c>
    </row>
    <row r="1149" spans="2:26" ht="34.5" customHeight="1" thickBot="1">
      <c r="B1149" s="535">
        <f t="shared" si="17"/>
        <v>1111</v>
      </c>
      <c r="C1149" s="670"/>
      <c r="D1149" s="671"/>
      <c r="E1149" s="671"/>
      <c r="F1149" s="671"/>
      <c r="G1149" s="671"/>
      <c r="H1149" s="671"/>
      <c r="I1149" s="671"/>
      <c r="J1149" s="671"/>
      <c r="K1149" s="671"/>
      <c r="L1149" s="672"/>
      <c r="M1149" s="665"/>
      <c r="N1149" s="665"/>
      <c r="O1149" s="665"/>
      <c r="P1149" s="665"/>
      <c r="Q1149" s="665"/>
      <c r="R1149" s="666"/>
      <c r="S1149" s="667"/>
      <c r="T1149" s="667"/>
      <c r="U1149" s="667"/>
      <c r="V1149" s="668"/>
      <c r="W1149" s="33"/>
      <c r="X1149" s="34"/>
      <c r="Y1149" s="35"/>
      <c r="Z1149" s="400" t="str">
        <f>IFERROR(VLOOKUP(Y1149, 【参考】数式用!$A$2:$B$50, 2, FALSE), "")</f>
        <v/>
      </c>
    </row>
    <row r="1150" spans="2:26" ht="34.5" customHeight="1" thickBot="1">
      <c r="B1150" s="535">
        <f t="shared" si="17"/>
        <v>1112</v>
      </c>
      <c r="C1150" s="670"/>
      <c r="D1150" s="671"/>
      <c r="E1150" s="671"/>
      <c r="F1150" s="671"/>
      <c r="G1150" s="671"/>
      <c r="H1150" s="671"/>
      <c r="I1150" s="671"/>
      <c r="J1150" s="671"/>
      <c r="K1150" s="671"/>
      <c r="L1150" s="672"/>
      <c r="M1150" s="665"/>
      <c r="N1150" s="665"/>
      <c r="O1150" s="665"/>
      <c r="P1150" s="665"/>
      <c r="Q1150" s="665"/>
      <c r="R1150" s="666"/>
      <c r="S1150" s="667"/>
      <c r="T1150" s="667"/>
      <c r="U1150" s="667"/>
      <c r="V1150" s="668"/>
      <c r="W1150" s="33"/>
      <c r="X1150" s="34"/>
      <c r="Y1150" s="35"/>
      <c r="Z1150" s="400" t="str">
        <f>IFERROR(VLOOKUP(Y1150, 【参考】数式用!$A$2:$B$50, 2, FALSE), "")</f>
        <v/>
      </c>
    </row>
    <row r="1151" spans="2:26" ht="34.5" customHeight="1" thickBot="1">
      <c r="B1151" s="535">
        <f t="shared" si="17"/>
        <v>1113</v>
      </c>
      <c r="C1151" s="670"/>
      <c r="D1151" s="671"/>
      <c r="E1151" s="671"/>
      <c r="F1151" s="671"/>
      <c r="G1151" s="671"/>
      <c r="H1151" s="671"/>
      <c r="I1151" s="671"/>
      <c r="J1151" s="671"/>
      <c r="K1151" s="671"/>
      <c r="L1151" s="672"/>
      <c r="M1151" s="665"/>
      <c r="N1151" s="665"/>
      <c r="O1151" s="665"/>
      <c r="P1151" s="665"/>
      <c r="Q1151" s="665"/>
      <c r="R1151" s="666"/>
      <c r="S1151" s="667"/>
      <c r="T1151" s="667"/>
      <c r="U1151" s="667"/>
      <c r="V1151" s="668"/>
      <c r="W1151" s="33"/>
      <c r="X1151" s="34"/>
      <c r="Y1151" s="35"/>
      <c r="Z1151" s="400" t="str">
        <f>IFERROR(VLOOKUP(Y1151, 【参考】数式用!$A$2:$B$50, 2, FALSE), "")</f>
        <v/>
      </c>
    </row>
    <row r="1152" spans="2:26" ht="34.5" customHeight="1" thickBot="1">
      <c r="B1152" s="535">
        <f t="shared" si="17"/>
        <v>1114</v>
      </c>
      <c r="C1152" s="670"/>
      <c r="D1152" s="671"/>
      <c r="E1152" s="671"/>
      <c r="F1152" s="671"/>
      <c r="G1152" s="671"/>
      <c r="H1152" s="671"/>
      <c r="I1152" s="671"/>
      <c r="J1152" s="671"/>
      <c r="K1152" s="671"/>
      <c r="L1152" s="672"/>
      <c r="M1152" s="665"/>
      <c r="N1152" s="665"/>
      <c r="O1152" s="665"/>
      <c r="P1152" s="665"/>
      <c r="Q1152" s="665"/>
      <c r="R1152" s="666"/>
      <c r="S1152" s="667"/>
      <c r="T1152" s="667"/>
      <c r="U1152" s="667"/>
      <c r="V1152" s="668"/>
      <c r="W1152" s="33"/>
      <c r="X1152" s="34"/>
      <c r="Y1152" s="35"/>
      <c r="Z1152" s="400" t="str">
        <f>IFERROR(VLOOKUP(Y1152, 【参考】数式用!$A$2:$B$50, 2, FALSE), "")</f>
        <v/>
      </c>
    </row>
    <row r="1153" spans="2:26" ht="34.5" customHeight="1" thickBot="1">
      <c r="B1153" s="535">
        <f t="shared" si="17"/>
        <v>1115</v>
      </c>
      <c r="C1153" s="670"/>
      <c r="D1153" s="671"/>
      <c r="E1153" s="671"/>
      <c r="F1153" s="671"/>
      <c r="G1153" s="671"/>
      <c r="H1153" s="671"/>
      <c r="I1153" s="671"/>
      <c r="J1153" s="671"/>
      <c r="K1153" s="671"/>
      <c r="L1153" s="672"/>
      <c r="M1153" s="665"/>
      <c r="N1153" s="665"/>
      <c r="O1153" s="665"/>
      <c r="P1153" s="665"/>
      <c r="Q1153" s="665"/>
      <c r="R1153" s="666"/>
      <c r="S1153" s="667"/>
      <c r="T1153" s="667"/>
      <c r="U1153" s="667"/>
      <c r="V1153" s="668"/>
      <c r="W1153" s="33"/>
      <c r="X1153" s="34"/>
      <c r="Y1153" s="35"/>
      <c r="Z1153" s="400" t="str">
        <f>IFERROR(VLOOKUP(Y1153, 【参考】数式用!$A$2:$B$50, 2, FALSE), "")</f>
        <v/>
      </c>
    </row>
    <row r="1154" spans="2:26" ht="34.5" customHeight="1" thickBot="1">
      <c r="B1154" s="535">
        <f t="shared" si="17"/>
        <v>1116</v>
      </c>
      <c r="C1154" s="670"/>
      <c r="D1154" s="671"/>
      <c r="E1154" s="671"/>
      <c r="F1154" s="671"/>
      <c r="G1154" s="671"/>
      <c r="H1154" s="671"/>
      <c r="I1154" s="671"/>
      <c r="J1154" s="671"/>
      <c r="K1154" s="671"/>
      <c r="L1154" s="672"/>
      <c r="M1154" s="665"/>
      <c r="N1154" s="665"/>
      <c r="O1154" s="665"/>
      <c r="P1154" s="665"/>
      <c r="Q1154" s="665"/>
      <c r="R1154" s="666"/>
      <c r="S1154" s="667"/>
      <c r="T1154" s="667"/>
      <c r="U1154" s="667"/>
      <c r="V1154" s="668"/>
      <c r="W1154" s="33"/>
      <c r="X1154" s="34"/>
      <c r="Y1154" s="35"/>
      <c r="Z1154" s="400" t="str">
        <f>IFERROR(VLOOKUP(Y1154, 【参考】数式用!$A$2:$B$50, 2, FALSE), "")</f>
        <v/>
      </c>
    </row>
    <row r="1155" spans="2:26" ht="34.5" customHeight="1" thickBot="1">
      <c r="B1155" s="535">
        <f t="shared" si="17"/>
        <v>1117</v>
      </c>
      <c r="C1155" s="670"/>
      <c r="D1155" s="671"/>
      <c r="E1155" s="671"/>
      <c r="F1155" s="671"/>
      <c r="G1155" s="671"/>
      <c r="H1155" s="671"/>
      <c r="I1155" s="671"/>
      <c r="J1155" s="671"/>
      <c r="K1155" s="671"/>
      <c r="L1155" s="672"/>
      <c r="M1155" s="665"/>
      <c r="N1155" s="665"/>
      <c r="O1155" s="665"/>
      <c r="P1155" s="665"/>
      <c r="Q1155" s="665"/>
      <c r="R1155" s="666"/>
      <c r="S1155" s="667"/>
      <c r="T1155" s="667"/>
      <c r="U1155" s="667"/>
      <c r="V1155" s="668"/>
      <c r="W1155" s="33"/>
      <c r="X1155" s="34"/>
      <c r="Y1155" s="35"/>
      <c r="Z1155" s="400" t="str">
        <f>IFERROR(VLOOKUP(Y1155, 【参考】数式用!$A$2:$B$50, 2, FALSE), "")</f>
        <v/>
      </c>
    </row>
    <row r="1156" spans="2:26" ht="34.5" customHeight="1" thickBot="1">
      <c r="B1156" s="535">
        <f t="shared" si="17"/>
        <v>1118</v>
      </c>
      <c r="C1156" s="670"/>
      <c r="D1156" s="671"/>
      <c r="E1156" s="671"/>
      <c r="F1156" s="671"/>
      <c r="G1156" s="671"/>
      <c r="H1156" s="671"/>
      <c r="I1156" s="671"/>
      <c r="J1156" s="671"/>
      <c r="K1156" s="671"/>
      <c r="L1156" s="672"/>
      <c r="M1156" s="665"/>
      <c r="N1156" s="665"/>
      <c r="O1156" s="665"/>
      <c r="P1156" s="665"/>
      <c r="Q1156" s="665"/>
      <c r="R1156" s="666"/>
      <c r="S1156" s="667"/>
      <c r="T1156" s="667"/>
      <c r="U1156" s="667"/>
      <c r="V1156" s="668"/>
      <c r="W1156" s="33"/>
      <c r="X1156" s="34"/>
      <c r="Y1156" s="35"/>
      <c r="Z1156" s="400" t="str">
        <f>IFERROR(VLOOKUP(Y1156, 【参考】数式用!$A$2:$B$50, 2, FALSE), "")</f>
        <v/>
      </c>
    </row>
    <row r="1157" spans="2:26" ht="34.5" customHeight="1" thickBot="1">
      <c r="B1157" s="535">
        <f t="shared" si="17"/>
        <v>1119</v>
      </c>
      <c r="C1157" s="670"/>
      <c r="D1157" s="671"/>
      <c r="E1157" s="671"/>
      <c r="F1157" s="671"/>
      <c r="G1157" s="671"/>
      <c r="H1157" s="671"/>
      <c r="I1157" s="671"/>
      <c r="J1157" s="671"/>
      <c r="K1157" s="671"/>
      <c r="L1157" s="672"/>
      <c r="M1157" s="665"/>
      <c r="N1157" s="665"/>
      <c r="O1157" s="665"/>
      <c r="P1157" s="665"/>
      <c r="Q1157" s="665"/>
      <c r="R1157" s="666"/>
      <c r="S1157" s="667"/>
      <c r="T1157" s="667"/>
      <c r="U1157" s="667"/>
      <c r="V1157" s="668"/>
      <c r="W1157" s="33"/>
      <c r="X1157" s="34"/>
      <c r="Y1157" s="35"/>
      <c r="Z1157" s="400" t="str">
        <f>IFERROR(VLOOKUP(Y1157, 【参考】数式用!$A$2:$B$50, 2, FALSE), "")</f>
        <v/>
      </c>
    </row>
    <row r="1158" spans="2:26" ht="34.5" customHeight="1" thickBot="1">
      <c r="B1158" s="535">
        <f t="shared" si="17"/>
        <v>1120</v>
      </c>
      <c r="C1158" s="670"/>
      <c r="D1158" s="671"/>
      <c r="E1158" s="671"/>
      <c r="F1158" s="671"/>
      <c r="G1158" s="671"/>
      <c r="H1158" s="671"/>
      <c r="I1158" s="671"/>
      <c r="J1158" s="671"/>
      <c r="K1158" s="671"/>
      <c r="L1158" s="672"/>
      <c r="M1158" s="665"/>
      <c r="N1158" s="665"/>
      <c r="O1158" s="665"/>
      <c r="P1158" s="665"/>
      <c r="Q1158" s="665"/>
      <c r="R1158" s="666"/>
      <c r="S1158" s="667"/>
      <c r="T1158" s="667"/>
      <c r="U1158" s="667"/>
      <c r="V1158" s="668"/>
      <c r="W1158" s="33"/>
      <c r="X1158" s="34"/>
      <c r="Y1158" s="35"/>
      <c r="Z1158" s="400" t="str">
        <f>IFERROR(VLOOKUP(Y1158, 【参考】数式用!$A$2:$B$50, 2, FALSE), "")</f>
        <v/>
      </c>
    </row>
    <row r="1159" spans="2:26" ht="34.5" customHeight="1" thickBot="1">
      <c r="B1159" s="535">
        <f t="shared" si="17"/>
        <v>1121</v>
      </c>
      <c r="C1159" s="670"/>
      <c r="D1159" s="671"/>
      <c r="E1159" s="671"/>
      <c r="F1159" s="671"/>
      <c r="G1159" s="671"/>
      <c r="H1159" s="671"/>
      <c r="I1159" s="671"/>
      <c r="J1159" s="671"/>
      <c r="K1159" s="671"/>
      <c r="L1159" s="672"/>
      <c r="M1159" s="665"/>
      <c r="N1159" s="665"/>
      <c r="O1159" s="665"/>
      <c r="P1159" s="665"/>
      <c r="Q1159" s="665"/>
      <c r="R1159" s="666"/>
      <c r="S1159" s="667"/>
      <c r="T1159" s="667"/>
      <c r="U1159" s="667"/>
      <c r="V1159" s="668"/>
      <c r="W1159" s="33"/>
      <c r="X1159" s="34"/>
      <c r="Y1159" s="35"/>
      <c r="Z1159" s="400" t="str">
        <f>IFERROR(VLOOKUP(Y1159, 【参考】数式用!$A$2:$B$50, 2, FALSE), "")</f>
        <v/>
      </c>
    </row>
    <row r="1160" spans="2:26" ht="34.5" customHeight="1" thickBot="1">
      <c r="B1160" s="535">
        <f t="shared" si="17"/>
        <v>1122</v>
      </c>
      <c r="C1160" s="670"/>
      <c r="D1160" s="671"/>
      <c r="E1160" s="671"/>
      <c r="F1160" s="671"/>
      <c r="G1160" s="671"/>
      <c r="H1160" s="671"/>
      <c r="I1160" s="671"/>
      <c r="J1160" s="671"/>
      <c r="K1160" s="671"/>
      <c r="L1160" s="672"/>
      <c r="M1160" s="665"/>
      <c r="N1160" s="665"/>
      <c r="O1160" s="665"/>
      <c r="P1160" s="665"/>
      <c r="Q1160" s="665"/>
      <c r="R1160" s="666"/>
      <c r="S1160" s="667"/>
      <c r="T1160" s="667"/>
      <c r="U1160" s="667"/>
      <c r="V1160" s="668"/>
      <c r="W1160" s="33"/>
      <c r="X1160" s="34"/>
      <c r="Y1160" s="35"/>
      <c r="Z1160" s="400" t="str">
        <f>IFERROR(VLOOKUP(Y1160, 【参考】数式用!$A$2:$B$50, 2, FALSE), "")</f>
        <v/>
      </c>
    </row>
    <row r="1161" spans="2:26" ht="34.5" customHeight="1" thickBot="1">
      <c r="B1161" s="535">
        <f t="shared" si="17"/>
        <v>1123</v>
      </c>
      <c r="C1161" s="670"/>
      <c r="D1161" s="671"/>
      <c r="E1161" s="671"/>
      <c r="F1161" s="671"/>
      <c r="G1161" s="671"/>
      <c r="H1161" s="671"/>
      <c r="I1161" s="671"/>
      <c r="J1161" s="671"/>
      <c r="K1161" s="671"/>
      <c r="L1161" s="672"/>
      <c r="M1161" s="665"/>
      <c r="N1161" s="665"/>
      <c r="O1161" s="665"/>
      <c r="P1161" s="665"/>
      <c r="Q1161" s="665"/>
      <c r="R1161" s="666"/>
      <c r="S1161" s="667"/>
      <c r="T1161" s="667"/>
      <c r="U1161" s="667"/>
      <c r="V1161" s="668"/>
      <c r="W1161" s="33"/>
      <c r="X1161" s="34"/>
      <c r="Y1161" s="35"/>
      <c r="Z1161" s="400" t="str">
        <f>IFERROR(VLOOKUP(Y1161, 【参考】数式用!$A$2:$B$50, 2, FALSE), "")</f>
        <v/>
      </c>
    </row>
    <row r="1162" spans="2:26" ht="34.5" customHeight="1" thickBot="1">
      <c r="B1162" s="535">
        <f t="shared" si="17"/>
        <v>1124</v>
      </c>
      <c r="C1162" s="670"/>
      <c r="D1162" s="671"/>
      <c r="E1162" s="671"/>
      <c r="F1162" s="671"/>
      <c r="G1162" s="671"/>
      <c r="H1162" s="671"/>
      <c r="I1162" s="671"/>
      <c r="J1162" s="671"/>
      <c r="K1162" s="671"/>
      <c r="L1162" s="672"/>
      <c r="M1162" s="665"/>
      <c r="N1162" s="665"/>
      <c r="O1162" s="665"/>
      <c r="P1162" s="665"/>
      <c r="Q1162" s="665"/>
      <c r="R1162" s="666"/>
      <c r="S1162" s="667"/>
      <c r="T1162" s="667"/>
      <c r="U1162" s="667"/>
      <c r="V1162" s="668"/>
      <c r="W1162" s="33"/>
      <c r="X1162" s="34"/>
      <c r="Y1162" s="35"/>
      <c r="Z1162" s="400" t="str">
        <f>IFERROR(VLOOKUP(Y1162, 【参考】数式用!$A$2:$B$50, 2, FALSE), "")</f>
        <v/>
      </c>
    </row>
    <row r="1163" spans="2:26" ht="34.5" customHeight="1" thickBot="1">
      <c r="B1163" s="535">
        <f t="shared" si="17"/>
        <v>1125</v>
      </c>
      <c r="C1163" s="670"/>
      <c r="D1163" s="671"/>
      <c r="E1163" s="671"/>
      <c r="F1163" s="671"/>
      <c r="G1163" s="671"/>
      <c r="H1163" s="671"/>
      <c r="I1163" s="671"/>
      <c r="J1163" s="671"/>
      <c r="K1163" s="671"/>
      <c r="L1163" s="672"/>
      <c r="M1163" s="665"/>
      <c r="N1163" s="665"/>
      <c r="O1163" s="665"/>
      <c r="P1163" s="665"/>
      <c r="Q1163" s="665"/>
      <c r="R1163" s="666"/>
      <c r="S1163" s="667"/>
      <c r="T1163" s="667"/>
      <c r="U1163" s="667"/>
      <c r="V1163" s="668"/>
      <c r="W1163" s="33"/>
      <c r="X1163" s="34"/>
      <c r="Y1163" s="35"/>
      <c r="Z1163" s="400" t="str">
        <f>IFERROR(VLOOKUP(Y1163, 【参考】数式用!$A$2:$B$50, 2, FALSE), "")</f>
        <v/>
      </c>
    </row>
    <row r="1164" spans="2:26" ht="34.5" customHeight="1" thickBot="1">
      <c r="B1164" s="535">
        <f t="shared" si="17"/>
        <v>1126</v>
      </c>
      <c r="C1164" s="670"/>
      <c r="D1164" s="671"/>
      <c r="E1164" s="671"/>
      <c r="F1164" s="671"/>
      <c r="G1164" s="671"/>
      <c r="H1164" s="671"/>
      <c r="I1164" s="671"/>
      <c r="J1164" s="671"/>
      <c r="K1164" s="671"/>
      <c r="L1164" s="672"/>
      <c r="M1164" s="665"/>
      <c r="N1164" s="665"/>
      <c r="O1164" s="665"/>
      <c r="P1164" s="665"/>
      <c r="Q1164" s="665"/>
      <c r="R1164" s="666"/>
      <c r="S1164" s="667"/>
      <c r="T1164" s="667"/>
      <c r="U1164" s="667"/>
      <c r="V1164" s="668"/>
      <c r="W1164" s="33"/>
      <c r="X1164" s="34"/>
      <c r="Y1164" s="35"/>
      <c r="Z1164" s="400" t="str">
        <f>IFERROR(VLOOKUP(Y1164, 【参考】数式用!$A$2:$B$50, 2, FALSE), "")</f>
        <v/>
      </c>
    </row>
    <row r="1165" spans="2:26" ht="34.5" customHeight="1" thickBot="1">
      <c r="B1165" s="535">
        <f t="shared" si="17"/>
        <v>1127</v>
      </c>
      <c r="C1165" s="670"/>
      <c r="D1165" s="671"/>
      <c r="E1165" s="671"/>
      <c r="F1165" s="671"/>
      <c r="G1165" s="671"/>
      <c r="H1165" s="671"/>
      <c r="I1165" s="671"/>
      <c r="J1165" s="671"/>
      <c r="K1165" s="671"/>
      <c r="L1165" s="672"/>
      <c r="M1165" s="665"/>
      <c r="N1165" s="665"/>
      <c r="O1165" s="665"/>
      <c r="P1165" s="665"/>
      <c r="Q1165" s="665"/>
      <c r="R1165" s="666"/>
      <c r="S1165" s="667"/>
      <c r="T1165" s="667"/>
      <c r="U1165" s="667"/>
      <c r="V1165" s="668"/>
      <c r="W1165" s="33"/>
      <c r="X1165" s="34"/>
      <c r="Y1165" s="35"/>
      <c r="Z1165" s="400" t="str">
        <f>IFERROR(VLOOKUP(Y1165, 【参考】数式用!$A$2:$B$50, 2, FALSE), "")</f>
        <v/>
      </c>
    </row>
    <row r="1166" spans="2:26" ht="34.5" customHeight="1" thickBot="1">
      <c r="B1166" s="535">
        <f t="shared" si="17"/>
        <v>1128</v>
      </c>
      <c r="C1166" s="670"/>
      <c r="D1166" s="671"/>
      <c r="E1166" s="671"/>
      <c r="F1166" s="671"/>
      <c r="G1166" s="671"/>
      <c r="H1166" s="671"/>
      <c r="I1166" s="671"/>
      <c r="J1166" s="671"/>
      <c r="K1166" s="671"/>
      <c r="L1166" s="672"/>
      <c r="M1166" s="665"/>
      <c r="N1166" s="665"/>
      <c r="O1166" s="665"/>
      <c r="P1166" s="665"/>
      <c r="Q1166" s="665"/>
      <c r="R1166" s="666"/>
      <c r="S1166" s="667"/>
      <c r="T1166" s="667"/>
      <c r="U1166" s="667"/>
      <c r="V1166" s="668"/>
      <c r="W1166" s="33"/>
      <c r="X1166" s="34"/>
      <c r="Y1166" s="35"/>
      <c r="Z1166" s="400" t="str">
        <f>IFERROR(VLOOKUP(Y1166, 【参考】数式用!$A$2:$B$50, 2, FALSE), "")</f>
        <v/>
      </c>
    </row>
    <row r="1167" spans="2:26" ht="34.5" customHeight="1" thickBot="1">
      <c r="B1167" s="535">
        <f t="shared" si="17"/>
        <v>1129</v>
      </c>
      <c r="C1167" s="670"/>
      <c r="D1167" s="671"/>
      <c r="E1167" s="671"/>
      <c r="F1167" s="671"/>
      <c r="G1167" s="671"/>
      <c r="H1167" s="671"/>
      <c r="I1167" s="671"/>
      <c r="J1167" s="671"/>
      <c r="K1167" s="671"/>
      <c r="L1167" s="672"/>
      <c r="M1167" s="665"/>
      <c r="N1167" s="665"/>
      <c r="O1167" s="665"/>
      <c r="P1167" s="665"/>
      <c r="Q1167" s="665"/>
      <c r="R1167" s="666"/>
      <c r="S1167" s="667"/>
      <c r="T1167" s="667"/>
      <c r="U1167" s="667"/>
      <c r="V1167" s="668"/>
      <c r="W1167" s="33"/>
      <c r="X1167" s="34"/>
      <c r="Y1167" s="35"/>
      <c r="Z1167" s="400" t="str">
        <f>IFERROR(VLOOKUP(Y1167, 【参考】数式用!$A$2:$B$50, 2, FALSE), "")</f>
        <v/>
      </c>
    </row>
    <row r="1168" spans="2:26" ht="34.5" customHeight="1" thickBot="1">
      <c r="B1168" s="535">
        <f t="shared" si="17"/>
        <v>1130</v>
      </c>
      <c r="C1168" s="670"/>
      <c r="D1168" s="671"/>
      <c r="E1168" s="671"/>
      <c r="F1168" s="671"/>
      <c r="G1168" s="671"/>
      <c r="H1168" s="671"/>
      <c r="I1168" s="671"/>
      <c r="J1168" s="671"/>
      <c r="K1168" s="671"/>
      <c r="L1168" s="672"/>
      <c r="M1168" s="665"/>
      <c r="N1168" s="665"/>
      <c r="O1168" s="665"/>
      <c r="P1168" s="665"/>
      <c r="Q1168" s="665"/>
      <c r="R1168" s="666"/>
      <c r="S1168" s="667"/>
      <c r="T1168" s="667"/>
      <c r="U1168" s="667"/>
      <c r="V1168" s="668"/>
      <c r="W1168" s="33"/>
      <c r="X1168" s="34"/>
      <c r="Y1168" s="35"/>
      <c r="Z1168" s="400" t="str">
        <f>IFERROR(VLOOKUP(Y1168, 【参考】数式用!$A$2:$B$50, 2, FALSE), "")</f>
        <v/>
      </c>
    </row>
    <row r="1169" spans="2:26" ht="34.5" customHeight="1" thickBot="1">
      <c r="B1169" s="535">
        <f t="shared" si="17"/>
        <v>1131</v>
      </c>
      <c r="C1169" s="670"/>
      <c r="D1169" s="671"/>
      <c r="E1169" s="671"/>
      <c r="F1169" s="671"/>
      <c r="G1169" s="671"/>
      <c r="H1169" s="671"/>
      <c r="I1169" s="671"/>
      <c r="J1169" s="671"/>
      <c r="K1169" s="671"/>
      <c r="L1169" s="672"/>
      <c r="M1169" s="665"/>
      <c r="N1169" s="665"/>
      <c r="O1169" s="665"/>
      <c r="P1169" s="665"/>
      <c r="Q1169" s="665"/>
      <c r="R1169" s="666"/>
      <c r="S1169" s="667"/>
      <c r="T1169" s="667"/>
      <c r="U1169" s="667"/>
      <c r="V1169" s="668"/>
      <c r="W1169" s="33"/>
      <c r="X1169" s="34"/>
      <c r="Y1169" s="35"/>
      <c r="Z1169" s="400" t="str">
        <f>IFERROR(VLOOKUP(Y1169, 【参考】数式用!$A$2:$B$50, 2, FALSE), "")</f>
        <v/>
      </c>
    </row>
    <row r="1170" spans="2:26" ht="34.5" customHeight="1" thickBot="1">
      <c r="B1170" s="535">
        <f t="shared" si="17"/>
        <v>1132</v>
      </c>
      <c r="C1170" s="670"/>
      <c r="D1170" s="671"/>
      <c r="E1170" s="671"/>
      <c r="F1170" s="671"/>
      <c r="G1170" s="671"/>
      <c r="H1170" s="671"/>
      <c r="I1170" s="671"/>
      <c r="J1170" s="671"/>
      <c r="K1170" s="671"/>
      <c r="L1170" s="672"/>
      <c r="M1170" s="665"/>
      <c r="N1170" s="665"/>
      <c r="O1170" s="665"/>
      <c r="P1170" s="665"/>
      <c r="Q1170" s="665"/>
      <c r="R1170" s="666"/>
      <c r="S1170" s="667"/>
      <c r="T1170" s="667"/>
      <c r="U1170" s="667"/>
      <c r="V1170" s="668"/>
      <c r="W1170" s="33"/>
      <c r="X1170" s="34"/>
      <c r="Y1170" s="35"/>
      <c r="Z1170" s="400" t="str">
        <f>IFERROR(VLOOKUP(Y1170, 【参考】数式用!$A$2:$B$50, 2, FALSE), "")</f>
        <v/>
      </c>
    </row>
    <row r="1171" spans="2:26" ht="34.5" customHeight="1" thickBot="1">
      <c r="B1171" s="535">
        <f t="shared" si="17"/>
        <v>1133</v>
      </c>
      <c r="C1171" s="670"/>
      <c r="D1171" s="671"/>
      <c r="E1171" s="671"/>
      <c r="F1171" s="671"/>
      <c r="G1171" s="671"/>
      <c r="H1171" s="671"/>
      <c r="I1171" s="671"/>
      <c r="J1171" s="671"/>
      <c r="K1171" s="671"/>
      <c r="L1171" s="672"/>
      <c r="M1171" s="665"/>
      <c r="N1171" s="665"/>
      <c r="O1171" s="665"/>
      <c r="P1171" s="665"/>
      <c r="Q1171" s="665"/>
      <c r="R1171" s="666"/>
      <c r="S1171" s="667"/>
      <c r="T1171" s="667"/>
      <c r="U1171" s="667"/>
      <c r="V1171" s="668"/>
      <c r="W1171" s="33"/>
      <c r="X1171" s="34"/>
      <c r="Y1171" s="35"/>
      <c r="Z1171" s="400" t="str">
        <f>IFERROR(VLOOKUP(Y1171, 【参考】数式用!$A$2:$B$50, 2, FALSE), "")</f>
        <v/>
      </c>
    </row>
    <row r="1172" spans="2:26" ht="34.5" customHeight="1" thickBot="1">
      <c r="B1172" s="535">
        <f t="shared" si="17"/>
        <v>1134</v>
      </c>
      <c r="C1172" s="670"/>
      <c r="D1172" s="671"/>
      <c r="E1172" s="671"/>
      <c r="F1172" s="671"/>
      <c r="G1172" s="671"/>
      <c r="H1172" s="671"/>
      <c r="I1172" s="671"/>
      <c r="J1172" s="671"/>
      <c r="K1172" s="671"/>
      <c r="L1172" s="672"/>
      <c r="M1172" s="665"/>
      <c r="N1172" s="665"/>
      <c r="O1172" s="665"/>
      <c r="P1172" s="665"/>
      <c r="Q1172" s="665"/>
      <c r="R1172" s="666"/>
      <c r="S1172" s="667"/>
      <c r="T1172" s="667"/>
      <c r="U1172" s="667"/>
      <c r="V1172" s="668"/>
      <c r="W1172" s="33"/>
      <c r="X1172" s="34"/>
      <c r="Y1172" s="35"/>
      <c r="Z1172" s="400" t="str">
        <f>IFERROR(VLOOKUP(Y1172, 【参考】数式用!$A$2:$B$50, 2, FALSE), "")</f>
        <v/>
      </c>
    </row>
    <row r="1173" spans="2:26" ht="34.5" customHeight="1" thickBot="1">
      <c r="B1173" s="535">
        <f t="shared" si="17"/>
        <v>1135</v>
      </c>
      <c r="C1173" s="670"/>
      <c r="D1173" s="671"/>
      <c r="E1173" s="671"/>
      <c r="F1173" s="671"/>
      <c r="G1173" s="671"/>
      <c r="H1173" s="671"/>
      <c r="I1173" s="671"/>
      <c r="J1173" s="671"/>
      <c r="K1173" s="671"/>
      <c r="L1173" s="672"/>
      <c r="M1173" s="665"/>
      <c r="N1173" s="665"/>
      <c r="O1173" s="665"/>
      <c r="P1173" s="665"/>
      <c r="Q1173" s="665"/>
      <c r="R1173" s="666"/>
      <c r="S1173" s="667"/>
      <c r="T1173" s="667"/>
      <c r="U1173" s="667"/>
      <c r="V1173" s="668"/>
      <c r="W1173" s="33"/>
      <c r="X1173" s="34"/>
      <c r="Y1173" s="35"/>
      <c r="Z1173" s="400" t="str">
        <f>IFERROR(VLOOKUP(Y1173, 【参考】数式用!$A$2:$B$50, 2, FALSE), "")</f>
        <v/>
      </c>
    </row>
    <row r="1174" spans="2:26" ht="34.5" customHeight="1" thickBot="1">
      <c r="B1174" s="535">
        <f t="shared" si="17"/>
        <v>1136</v>
      </c>
      <c r="C1174" s="670"/>
      <c r="D1174" s="671"/>
      <c r="E1174" s="671"/>
      <c r="F1174" s="671"/>
      <c r="G1174" s="671"/>
      <c r="H1174" s="671"/>
      <c r="I1174" s="671"/>
      <c r="J1174" s="671"/>
      <c r="K1174" s="671"/>
      <c r="L1174" s="672"/>
      <c r="M1174" s="665"/>
      <c r="N1174" s="665"/>
      <c r="O1174" s="665"/>
      <c r="P1174" s="665"/>
      <c r="Q1174" s="665"/>
      <c r="R1174" s="666"/>
      <c r="S1174" s="667"/>
      <c r="T1174" s="667"/>
      <c r="U1174" s="667"/>
      <c r="V1174" s="668"/>
      <c r="W1174" s="33"/>
      <c r="X1174" s="34"/>
      <c r="Y1174" s="35"/>
      <c r="Z1174" s="400" t="str">
        <f>IFERROR(VLOOKUP(Y1174, 【参考】数式用!$A$2:$B$50, 2, FALSE), "")</f>
        <v/>
      </c>
    </row>
    <row r="1175" spans="2:26" ht="34.5" customHeight="1" thickBot="1">
      <c r="B1175" s="535">
        <f t="shared" si="17"/>
        <v>1137</v>
      </c>
      <c r="C1175" s="670"/>
      <c r="D1175" s="671"/>
      <c r="E1175" s="671"/>
      <c r="F1175" s="671"/>
      <c r="G1175" s="671"/>
      <c r="H1175" s="671"/>
      <c r="I1175" s="671"/>
      <c r="J1175" s="671"/>
      <c r="K1175" s="671"/>
      <c r="L1175" s="672"/>
      <c r="M1175" s="665"/>
      <c r="N1175" s="665"/>
      <c r="O1175" s="665"/>
      <c r="P1175" s="665"/>
      <c r="Q1175" s="665"/>
      <c r="R1175" s="666"/>
      <c r="S1175" s="667"/>
      <c r="T1175" s="667"/>
      <c r="U1175" s="667"/>
      <c r="V1175" s="668"/>
      <c r="W1175" s="33"/>
      <c r="X1175" s="34"/>
      <c r="Y1175" s="35"/>
      <c r="Z1175" s="400" t="str">
        <f>IFERROR(VLOOKUP(Y1175, 【参考】数式用!$A$2:$B$50, 2, FALSE), "")</f>
        <v/>
      </c>
    </row>
    <row r="1176" spans="2:26" ht="34.5" customHeight="1" thickBot="1">
      <c r="B1176" s="535">
        <f t="shared" si="17"/>
        <v>1138</v>
      </c>
      <c r="C1176" s="670"/>
      <c r="D1176" s="671"/>
      <c r="E1176" s="671"/>
      <c r="F1176" s="671"/>
      <c r="G1176" s="671"/>
      <c r="H1176" s="671"/>
      <c r="I1176" s="671"/>
      <c r="J1176" s="671"/>
      <c r="K1176" s="671"/>
      <c r="L1176" s="672"/>
      <c r="M1176" s="665"/>
      <c r="N1176" s="665"/>
      <c r="O1176" s="665"/>
      <c r="P1176" s="665"/>
      <c r="Q1176" s="665"/>
      <c r="R1176" s="666"/>
      <c r="S1176" s="667"/>
      <c r="T1176" s="667"/>
      <c r="U1176" s="667"/>
      <c r="V1176" s="668"/>
      <c r="W1176" s="33"/>
      <c r="X1176" s="34"/>
      <c r="Y1176" s="35"/>
      <c r="Z1176" s="400" t="str">
        <f>IFERROR(VLOOKUP(Y1176, 【参考】数式用!$A$2:$B$50, 2, FALSE), "")</f>
        <v/>
      </c>
    </row>
    <row r="1177" spans="2:26" ht="34.5" customHeight="1" thickBot="1">
      <c r="B1177" s="535">
        <f t="shared" si="17"/>
        <v>1139</v>
      </c>
      <c r="C1177" s="670"/>
      <c r="D1177" s="671"/>
      <c r="E1177" s="671"/>
      <c r="F1177" s="671"/>
      <c r="G1177" s="671"/>
      <c r="H1177" s="671"/>
      <c r="I1177" s="671"/>
      <c r="J1177" s="671"/>
      <c r="K1177" s="671"/>
      <c r="L1177" s="672"/>
      <c r="M1177" s="665"/>
      <c r="N1177" s="665"/>
      <c r="O1177" s="665"/>
      <c r="P1177" s="665"/>
      <c r="Q1177" s="665"/>
      <c r="R1177" s="666"/>
      <c r="S1177" s="667"/>
      <c r="T1177" s="667"/>
      <c r="U1177" s="667"/>
      <c r="V1177" s="668"/>
      <c r="W1177" s="33"/>
      <c r="X1177" s="34"/>
      <c r="Y1177" s="35"/>
      <c r="Z1177" s="400" t="str">
        <f>IFERROR(VLOOKUP(Y1177, 【参考】数式用!$A$2:$B$50, 2, FALSE), "")</f>
        <v/>
      </c>
    </row>
    <row r="1178" spans="2:26" ht="34.5" customHeight="1" thickBot="1">
      <c r="B1178" s="535">
        <f t="shared" si="17"/>
        <v>1140</v>
      </c>
      <c r="C1178" s="670"/>
      <c r="D1178" s="671"/>
      <c r="E1178" s="671"/>
      <c r="F1178" s="671"/>
      <c r="G1178" s="671"/>
      <c r="H1178" s="671"/>
      <c r="I1178" s="671"/>
      <c r="J1178" s="671"/>
      <c r="K1178" s="671"/>
      <c r="L1178" s="672"/>
      <c r="M1178" s="665"/>
      <c r="N1178" s="665"/>
      <c r="O1178" s="665"/>
      <c r="P1178" s="665"/>
      <c r="Q1178" s="665"/>
      <c r="R1178" s="666"/>
      <c r="S1178" s="667"/>
      <c r="T1178" s="667"/>
      <c r="U1178" s="667"/>
      <c r="V1178" s="668"/>
      <c r="W1178" s="33"/>
      <c r="X1178" s="34"/>
      <c r="Y1178" s="35"/>
      <c r="Z1178" s="400" t="str">
        <f>IFERROR(VLOOKUP(Y1178, 【参考】数式用!$A$2:$B$50, 2, FALSE), "")</f>
        <v/>
      </c>
    </row>
    <row r="1179" spans="2:26" ht="34.5" customHeight="1" thickBot="1">
      <c r="B1179" s="535">
        <f t="shared" si="17"/>
        <v>1141</v>
      </c>
      <c r="C1179" s="670"/>
      <c r="D1179" s="671"/>
      <c r="E1179" s="671"/>
      <c r="F1179" s="671"/>
      <c r="G1179" s="671"/>
      <c r="H1179" s="671"/>
      <c r="I1179" s="671"/>
      <c r="J1179" s="671"/>
      <c r="K1179" s="671"/>
      <c r="L1179" s="672"/>
      <c r="M1179" s="665"/>
      <c r="N1179" s="665"/>
      <c r="O1179" s="665"/>
      <c r="P1179" s="665"/>
      <c r="Q1179" s="665"/>
      <c r="R1179" s="666"/>
      <c r="S1179" s="667"/>
      <c r="T1179" s="667"/>
      <c r="U1179" s="667"/>
      <c r="V1179" s="668"/>
      <c r="W1179" s="33"/>
      <c r="X1179" s="34"/>
      <c r="Y1179" s="35"/>
      <c r="Z1179" s="400" t="str">
        <f>IFERROR(VLOOKUP(Y1179, 【参考】数式用!$A$2:$B$50, 2, FALSE), "")</f>
        <v/>
      </c>
    </row>
    <row r="1180" spans="2:26" ht="34.5" customHeight="1" thickBot="1">
      <c r="B1180" s="535">
        <f t="shared" si="17"/>
        <v>1142</v>
      </c>
      <c r="C1180" s="670"/>
      <c r="D1180" s="671"/>
      <c r="E1180" s="671"/>
      <c r="F1180" s="671"/>
      <c r="G1180" s="671"/>
      <c r="H1180" s="671"/>
      <c r="I1180" s="671"/>
      <c r="J1180" s="671"/>
      <c r="K1180" s="671"/>
      <c r="L1180" s="672"/>
      <c r="M1180" s="665"/>
      <c r="N1180" s="665"/>
      <c r="O1180" s="665"/>
      <c r="P1180" s="665"/>
      <c r="Q1180" s="665"/>
      <c r="R1180" s="666"/>
      <c r="S1180" s="667"/>
      <c r="T1180" s="667"/>
      <c r="U1180" s="667"/>
      <c r="V1180" s="668"/>
      <c r="W1180" s="33"/>
      <c r="X1180" s="34"/>
      <c r="Y1180" s="35"/>
      <c r="Z1180" s="400" t="str">
        <f>IFERROR(VLOOKUP(Y1180, 【参考】数式用!$A$2:$B$50, 2, FALSE), "")</f>
        <v/>
      </c>
    </row>
    <row r="1181" spans="2:26" ht="34.5" customHeight="1" thickBot="1">
      <c r="B1181" s="535">
        <f t="shared" si="17"/>
        <v>1143</v>
      </c>
      <c r="C1181" s="670"/>
      <c r="D1181" s="671"/>
      <c r="E1181" s="671"/>
      <c r="F1181" s="671"/>
      <c r="G1181" s="671"/>
      <c r="H1181" s="671"/>
      <c r="I1181" s="671"/>
      <c r="J1181" s="671"/>
      <c r="K1181" s="671"/>
      <c r="L1181" s="672"/>
      <c r="M1181" s="665"/>
      <c r="N1181" s="665"/>
      <c r="O1181" s="665"/>
      <c r="P1181" s="665"/>
      <c r="Q1181" s="665"/>
      <c r="R1181" s="666"/>
      <c r="S1181" s="667"/>
      <c r="T1181" s="667"/>
      <c r="U1181" s="667"/>
      <c r="V1181" s="668"/>
      <c r="W1181" s="33"/>
      <c r="X1181" s="34"/>
      <c r="Y1181" s="35"/>
      <c r="Z1181" s="400" t="str">
        <f>IFERROR(VLOOKUP(Y1181, 【参考】数式用!$A$2:$B$50, 2, FALSE), "")</f>
        <v/>
      </c>
    </row>
    <row r="1182" spans="2:26" ht="34.5" customHeight="1" thickBot="1">
      <c r="B1182" s="535">
        <f t="shared" si="17"/>
        <v>1144</v>
      </c>
      <c r="C1182" s="670"/>
      <c r="D1182" s="671"/>
      <c r="E1182" s="671"/>
      <c r="F1182" s="671"/>
      <c r="G1182" s="671"/>
      <c r="H1182" s="671"/>
      <c r="I1182" s="671"/>
      <c r="J1182" s="671"/>
      <c r="K1182" s="671"/>
      <c r="L1182" s="672"/>
      <c r="M1182" s="665"/>
      <c r="N1182" s="665"/>
      <c r="O1182" s="665"/>
      <c r="P1182" s="665"/>
      <c r="Q1182" s="665"/>
      <c r="R1182" s="666"/>
      <c r="S1182" s="667"/>
      <c r="T1182" s="667"/>
      <c r="U1182" s="667"/>
      <c r="V1182" s="668"/>
      <c r="W1182" s="33"/>
      <c r="X1182" s="34"/>
      <c r="Y1182" s="35"/>
      <c r="Z1182" s="400" t="str">
        <f>IFERROR(VLOOKUP(Y1182, 【参考】数式用!$A$2:$B$50, 2, FALSE), "")</f>
        <v/>
      </c>
    </row>
    <row r="1183" spans="2:26" ht="34.5" customHeight="1" thickBot="1">
      <c r="B1183" s="535">
        <f t="shared" si="17"/>
        <v>1145</v>
      </c>
      <c r="C1183" s="670"/>
      <c r="D1183" s="671"/>
      <c r="E1183" s="671"/>
      <c r="F1183" s="671"/>
      <c r="G1183" s="671"/>
      <c r="H1183" s="671"/>
      <c r="I1183" s="671"/>
      <c r="J1183" s="671"/>
      <c r="K1183" s="671"/>
      <c r="L1183" s="672"/>
      <c r="M1183" s="665"/>
      <c r="N1183" s="665"/>
      <c r="O1183" s="665"/>
      <c r="P1183" s="665"/>
      <c r="Q1183" s="665"/>
      <c r="R1183" s="666"/>
      <c r="S1183" s="667"/>
      <c r="T1183" s="667"/>
      <c r="U1183" s="667"/>
      <c r="V1183" s="668"/>
      <c r="W1183" s="33"/>
      <c r="X1183" s="34"/>
      <c r="Y1183" s="35"/>
      <c r="Z1183" s="400" t="str">
        <f>IFERROR(VLOOKUP(Y1183, 【参考】数式用!$A$2:$B$50, 2, FALSE), "")</f>
        <v/>
      </c>
    </row>
    <row r="1184" spans="2:26" ht="34.5" customHeight="1" thickBot="1">
      <c r="B1184" s="535">
        <f t="shared" si="17"/>
        <v>1146</v>
      </c>
      <c r="C1184" s="670"/>
      <c r="D1184" s="671"/>
      <c r="E1184" s="671"/>
      <c r="F1184" s="671"/>
      <c r="G1184" s="671"/>
      <c r="H1184" s="671"/>
      <c r="I1184" s="671"/>
      <c r="J1184" s="671"/>
      <c r="K1184" s="671"/>
      <c r="L1184" s="672"/>
      <c r="M1184" s="665"/>
      <c r="N1184" s="665"/>
      <c r="O1184" s="665"/>
      <c r="P1184" s="665"/>
      <c r="Q1184" s="665"/>
      <c r="R1184" s="666"/>
      <c r="S1184" s="667"/>
      <c r="T1184" s="667"/>
      <c r="U1184" s="667"/>
      <c r="V1184" s="668"/>
      <c r="W1184" s="33"/>
      <c r="X1184" s="34"/>
      <c r="Y1184" s="35"/>
      <c r="Z1184" s="400" t="str">
        <f>IFERROR(VLOOKUP(Y1184, 【参考】数式用!$A$2:$B$50, 2, FALSE), "")</f>
        <v/>
      </c>
    </row>
    <row r="1185" spans="2:26" ht="34.5" customHeight="1" thickBot="1">
      <c r="B1185" s="535">
        <f t="shared" si="17"/>
        <v>1147</v>
      </c>
      <c r="C1185" s="670"/>
      <c r="D1185" s="671"/>
      <c r="E1185" s="671"/>
      <c r="F1185" s="671"/>
      <c r="G1185" s="671"/>
      <c r="H1185" s="671"/>
      <c r="I1185" s="671"/>
      <c r="J1185" s="671"/>
      <c r="K1185" s="671"/>
      <c r="L1185" s="672"/>
      <c r="M1185" s="665"/>
      <c r="N1185" s="665"/>
      <c r="O1185" s="665"/>
      <c r="P1185" s="665"/>
      <c r="Q1185" s="665"/>
      <c r="R1185" s="666"/>
      <c r="S1185" s="667"/>
      <c r="T1185" s="667"/>
      <c r="U1185" s="667"/>
      <c r="V1185" s="668"/>
      <c r="W1185" s="33"/>
      <c r="X1185" s="34"/>
      <c r="Y1185" s="35"/>
      <c r="Z1185" s="400" t="str">
        <f>IFERROR(VLOOKUP(Y1185, 【参考】数式用!$A$2:$B$50, 2, FALSE), "")</f>
        <v/>
      </c>
    </row>
    <row r="1186" spans="2:26" ht="34.5" customHeight="1" thickBot="1">
      <c r="B1186" s="535">
        <f t="shared" si="17"/>
        <v>1148</v>
      </c>
      <c r="C1186" s="670"/>
      <c r="D1186" s="671"/>
      <c r="E1186" s="671"/>
      <c r="F1186" s="671"/>
      <c r="G1186" s="671"/>
      <c r="H1186" s="671"/>
      <c r="I1186" s="671"/>
      <c r="J1186" s="671"/>
      <c r="K1186" s="671"/>
      <c r="L1186" s="672"/>
      <c r="M1186" s="665"/>
      <c r="N1186" s="665"/>
      <c r="O1186" s="665"/>
      <c r="P1186" s="665"/>
      <c r="Q1186" s="665"/>
      <c r="R1186" s="666"/>
      <c r="S1186" s="667"/>
      <c r="T1186" s="667"/>
      <c r="U1186" s="667"/>
      <c r="V1186" s="668"/>
      <c r="W1186" s="33"/>
      <c r="X1186" s="34"/>
      <c r="Y1186" s="35"/>
      <c r="Z1186" s="400" t="str">
        <f>IFERROR(VLOOKUP(Y1186, 【参考】数式用!$A$2:$B$50, 2, FALSE), "")</f>
        <v/>
      </c>
    </row>
    <row r="1187" spans="2:26" ht="34.5" customHeight="1" thickBot="1">
      <c r="B1187" s="535">
        <f t="shared" si="17"/>
        <v>1149</v>
      </c>
      <c r="C1187" s="670"/>
      <c r="D1187" s="671"/>
      <c r="E1187" s="671"/>
      <c r="F1187" s="671"/>
      <c r="G1187" s="671"/>
      <c r="H1187" s="671"/>
      <c r="I1187" s="671"/>
      <c r="J1187" s="671"/>
      <c r="K1187" s="671"/>
      <c r="L1187" s="672"/>
      <c r="M1187" s="665"/>
      <c r="N1187" s="665"/>
      <c r="O1187" s="665"/>
      <c r="P1187" s="665"/>
      <c r="Q1187" s="665"/>
      <c r="R1187" s="666"/>
      <c r="S1187" s="667"/>
      <c r="T1187" s="667"/>
      <c r="U1187" s="667"/>
      <c r="V1187" s="668"/>
      <c r="W1187" s="33"/>
      <c r="X1187" s="34"/>
      <c r="Y1187" s="35"/>
      <c r="Z1187" s="400" t="str">
        <f>IFERROR(VLOOKUP(Y1187, 【参考】数式用!$A$2:$B$50, 2, FALSE), "")</f>
        <v/>
      </c>
    </row>
    <row r="1188" spans="2:26" ht="34.5" customHeight="1" thickBot="1">
      <c r="B1188" s="535">
        <f t="shared" si="17"/>
        <v>1150</v>
      </c>
      <c r="C1188" s="670"/>
      <c r="D1188" s="671"/>
      <c r="E1188" s="671"/>
      <c r="F1188" s="671"/>
      <c r="G1188" s="671"/>
      <c r="H1188" s="671"/>
      <c r="I1188" s="671"/>
      <c r="J1188" s="671"/>
      <c r="K1188" s="671"/>
      <c r="L1188" s="672"/>
      <c r="M1188" s="665"/>
      <c r="N1188" s="665"/>
      <c r="O1188" s="665"/>
      <c r="P1188" s="665"/>
      <c r="Q1188" s="665"/>
      <c r="R1188" s="666"/>
      <c r="S1188" s="667"/>
      <c r="T1188" s="667"/>
      <c r="U1188" s="667"/>
      <c r="V1188" s="668"/>
      <c r="W1188" s="33"/>
      <c r="X1188" s="34"/>
      <c r="Y1188" s="35"/>
      <c r="Z1188" s="400" t="str">
        <f>IFERROR(VLOOKUP(Y1188, 【参考】数式用!$A$2:$B$50, 2, FALSE), "")</f>
        <v/>
      </c>
    </row>
    <row r="1189" spans="2:26" ht="34.5" customHeight="1" thickBot="1">
      <c r="B1189" s="535">
        <f t="shared" si="17"/>
        <v>1151</v>
      </c>
      <c r="C1189" s="670"/>
      <c r="D1189" s="671"/>
      <c r="E1189" s="671"/>
      <c r="F1189" s="671"/>
      <c r="G1189" s="671"/>
      <c r="H1189" s="671"/>
      <c r="I1189" s="671"/>
      <c r="J1189" s="671"/>
      <c r="K1189" s="671"/>
      <c r="L1189" s="672"/>
      <c r="M1189" s="665"/>
      <c r="N1189" s="665"/>
      <c r="O1189" s="665"/>
      <c r="P1189" s="665"/>
      <c r="Q1189" s="665"/>
      <c r="R1189" s="666"/>
      <c r="S1189" s="667"/>
      <c r="T1189" s="667"/>
      <c r="U1189" s="667"/>
      <c r="V1189" s="668"/>
      <c r="W1189" s="33"/>
      <c r="X1189" s="34"/>
      <c r="Y1189" s="35"/>
      <c r="Z1189" s="400" t="str">
        <f>IFERROR(VLOOKUP(Y1189, 【参考】数式用!$A$2:$B$50, 2, FALSE), "")</f>
        <v/>
      </c>
    </row>
    <row r="1190" spans="2:26" ht="34.5" customHeight="1" thickBot="1">
      <c r="B1190" s="535">
        <f t="shared" si="17"/>
        <v>1152</v>
      </c>
      <c r="C1190" s="670"/>
      <c r="D1190" s="671"/>
      <c r="E1190" s="671"/>
      <c r="F1190" s="671"/>
      <c r="G1190" s="671"/>
      <c r="H1190" s="671"/>
      <c r="I1190" s="671"/>
      <c r="J1190" s="671"/>
      <c r="K1190" s="671"/>
      <c r="L1190" s="672"/>
      <c r="M1190" s="665"/>
      <c r="N1190" s="665"/>
      <c r="O1190" s="665"/>
      <c r="P1190" s="665"/>
      <c r="Q1190" s="665"/>
      <c r="R1190" s="666"/>
      <c r="S1190" s="667"/>
      <c r="T1190" s="667"/>
      <c r="U1190" s="667"/>
      <c r="V1190" s="668"/>
      <c r="W1190" s="33"/>
      <c r="X1190" s="34"/>
      <c r="Y1190" s="35"/>
      <c r="Z1190" s="400" t="str">
        <f>IFERROR(VLOOKUP(Y1190, 【参考】数式用!$A$2:$B$50, 2, FALSE), "")</f>
        <v/>
      </c>
    </row>
    <row r="1191" spans="2:26" ht="34.5" customHeight="1" thickBot="1">
      <c r="B1191" s="535">
        <f t="shared" si="17"/>
        <v>1153</v>
      </c>
      <c r="C1191" s="670"/>
      <c r="D1191" s="671"/>
      <c r="E1191" s="671"/>
      <c r="F1191" s="671"/>
      <c r="G1191" s="671"/>
      <c r="H1191" s="671"/>
      <c r="I1191" s="671"/>
      <c r="J1191" s="671"/>
      <c r="K1191" s="671"/>
      <c r="L1191" s="672"/>
      <c r="M1191" s="665"/>
      <c r="N1191" s="665"/>
      <c r="O1191" s="665"/>
      <c r="P1191" s="665"/>
      <c r="Q1191" s="665"/>
      <c r="R1191" s="666"/>
      <c r="S1191" s="667"/>
      <c r="T1191" s="667"/>
      <c r="U1191" s="667"/>
      <c r="V1191" s="668"/>
      <c r="W1191" s="33"/>
      <c r="X1191" s="34"/>
      <c r="Y1191" s="35"/>
      <c r="Z1191" s="400" t="str">
        <f>IFERROR(VLOOKUP(Y1191, 【参考】数式用!$A$2:$B$50, 2, FALSE), "")</f>
        <v/>
      </c>
    </row>
    <row r="1192" spans="2:26" ht="34.5" customHeight="1" thickBot="1">
      <c r="B1192" s="535">
        <f t="shared" si="17"/>
        <v>1154</v>
      </c>
      <c r="C1192" s="670"/>
      <c r="D1192" s="671"/>
      <c r="E1192" s="671"/>
      <c r="F1192" s="671"/>
      <c r="G1192" s="671"/>
      <c r="H1192" s="671"/>
      <c r="I1192" s="671"/>
      <c r="J1192" s="671"/>
      <c r="K1192" s="671"/>
      <c r="L1192" s="672"/>
      <c r="M1192" s="665"/>
      <c r="N1192" s="665"/>
      <c r="O1192" s="665"/>
      <c r="P1192" s="665"/>
      <c r="Q1192" s="665"/>
      <c r="R1192" s="666"/>
      <c r="S1192" s="667"/>
      <c r="T1192" s="667"/>
      <c r="U1192" s="667"/>
      <c r="V1192" s="668"/>
      <c r="W1192" s="33"/>
      <c r="X1192" s="34"/>
      <c r="Y1192" s="35"/>
      <c r="Z1192" s="400" t="str">
        <f>IFERROR(VLOOKUP(Y1192, 【参考】数式用!$A$2:$B$50, 2, FALSE), "")</f>
        <v/>
      </c>
    </row>
    <row r="1193" spans="2:26" ht="34.5" customHeight="1" thickBot="1">
      <c r="B1193" s="535">
        <f t="shared" ref="B1193:B1238" si="18">B1192+1</f>
        <v>1155</v>
      </c>
      <c r="C1193" s="670"/>
      <c r="D1193" s="671"/>
      <c r="E1193" s="671"/>
      <c r="F1193" s="671"/>
      <c r="G1193" s="671"/>
      <c r="H1193" s="671"/>
      <c r="I1193" s="671"/>
      <c r="J1193" s="671"/>
      <c r="K1193" s="671"/>
      <c r="L1193" s="672"/>
      <c r="M1193" s="665"/>
      <c r="N1193" s="665"/>
      <c r="O1193" s="665"/>
      <c r="P1193" s="665"/>
      <c r="Q1193" s="665"/>
      <c r="R1193" s="666"/>
      <c r="S1193" s="667"/>
      <c r="T1193" s="667"/>
      <c r="U1193" s="667"/>
      <c r="V1193" s="668"/>
      <c r="W1193" s="33"/>
      <c r="X1193" s="34"/>
      <c r="Y1193" s="35"/>
      <c r="Z1193" s="400" t="str">
        <f>IFERROR(VLOOKUP(Y1193, 【参考】数式用!$A$2:$B$50, 2, FALSE), "")</f>
        <v/>
      </c>
    </row>
    <row r="1194" spans="2:26" ht="34.5" customHeight="1" thickBot="1">
      <c r="B1194" s="535">
        <f t="shared" si="18"/>
        <v>1156</v>
      </c>
      <c r="C1194" s="670"/>
      <c r="D1194" s="671"/>
      <c r="E1194" s="671"/>
      <c r="F1194" s="671"/>
      <c r="G1194" s="671"/>
      <c r="H1194" s="671"/>
      <c r="I1194" s="671"/>
      <c r="J1194" s="671"/>
      <c r="K1194" s="671"/>
      <c r="L1194" s="672"/>
      <c r="M1194" s="665"/>
      <c r="N1194" s="665"/>
      <c r="O1194" s="665"/>
      <c r="P1194" s="665"/>
      <c r="Q1194" s="665"/>
      <c r="R1194" s="666"/>
      <c r="S1194" s="667"/>
      <c r="T1194" s="667"/>
      <c r="U1194" s="667"/>
      <c r="V1194" s="668"/>
      <c r="W1194" s="33"/>
      <c r="X1194" s="34"/>
      <c r="Y1194" s="35"/>
      <c r="Z1194" s="400" t="str">
        <f>IFERROR(VLOOKUP(Y1194, 【参考】数式用!$A$2:$B$50, 2, FALSE), "")</f>
        <v/>
      </c>
    </row>
    <row r="1195" spans="2:26" ht="34.5" customHeight="1" thickBot="1">
      <c r="B1195" s="535">
        <f t="shared" si="18"/>
        <v>1157</v>
      </c>
      <c r="C1195" s="670"/>
      <c r="D1195" s="671"/>
      <c r="E1195" s="671"/>
      <c r="F1195" s="671"/>
      <c r="G1195" s="671"/>
      <c r="H1195" s="671"/>
      <c r="I1195" s="671"/>
      <c r="J1195" s="671"/>
      <c r="K1195" s="671"/>
      <c r="L1195" s="672"/>
      <c r="M1195" s="665"/>
      <c r="N1195" s="665"/>
      <c r="O1195" s="665"/>
      <c r="P1195" s="665"/>
      <c r="Q1195" s="665"/>
      <c r="R1195" s="666"/>
      <c r="S1195" s="667"/>
      <c r="T1195" s="667"/>
      <c r="U1195" s="667"/>
      <c r="V1195" s="668"/>
      <c r="W1195" s="33"/>
      <c r="X1195" s="34"/>
      <c r="Y1195" s="35"/>
      <c r="Z1195" s="400" t="str">
        <f>IFERROR(VLOOKUP(Y1195, 【参考】数式用!$A$2:$B$50, 2, FALSE), "")</f>
        <v/>
      </c>
    </row>
    <row r="1196" spans="2:26" ht="34.5" customHeight="1" thickBot="1">
      <c r="B1196" s="535">
        <f t="shared" si="18"/>
        <v>1158</v>
      </c>
      <c r="C1196" s="670"/>
      <c r="D1196" s="671"/>
      <c r="E1196" s="671"/>
      <c r="F1196" s="671"/>
      <c r="G1196" s="671"/>
      <c r="H1196" s="671"/>
      <c r="I1196" s="671"/>
      <c r="J1196" s="671"/>
      <c r="K1196" s="671"/>
      <c r="L1196" s="672"/>
      <c r="M1196" s="665"/>
      <c r="N1196" s="665"/>
      <c r="O1196" s="665"/>
      <c r="P1196" s="665"/>
      <c r="Q1196" s="665"/>
      <c r="R1196" s="666"/>
      <c r="S1196" s="667"/>
      <c r="T1196" s="667"/>
      <c r="U1196" s="667"/>
      <c r="V1196" s="668"/>
      <c r="W1196" s="33"/>
      <c r="X1196" s="34"/>
      <c r="Y1196" s="35"/>
      <c r="Z1196" s="400" t="str">
        <f>IFERROR(VLOOKUP(Y1196, 【参考】数式用!$A$2:$B$50, 2, FALSE), "")</f>
        <v/>
      </c>
    </row>
    <row r="1197" spans="2:26" ht="34.5" customHeight="1" thickBot="1">
      <c r="B1197" s="535">
        <f t="shared" si="18"/>
        <v>1159</v>
      </c>
      <c r="C1197" s="670"/>
      <c r="D1197" s="671"/>
      <c r="E1197" s="671"/>
      <c r="F1197" s="671"/>
      <c r="G1197" s="671"/>
      <c r="H1197" s="671"/>
      <c r="I1197" s="671"/>
      <c r="J1197" s="671"/>
      <c r="K1197" s="671"/>
      <c r="L1197" s="672"/>
      <c r="M1197" s="665"/>
      <c r="N1197" s="665"/>
      <c r="O1197" s="665"/>
      <c r="P1197" s="665"/>
      <c r="Q1197" s="665"/>
      <c r="R1197" s="666"/>
      <c r="S1197" s="667"/>
      <c r="T1197" s="667"/>
      <c r="U1197" s="667"/>
      <c r="V1197" s="668"/>
      <c r="W1197" s="33"/>
      <c r="X1197" s="34"/>
      <c r="Y1197" s="35"/>
      <c r="Z1197" s="400" t="str">
        <f>IFERROR(VLOOKUP(Y1197, 【参考】数式用!$A$2:$B$50, 2, FALSE), "")</f>
        <v/>
      </c>
    </row>
    <row r="1198" spans="2:26" ht="34.5" customHeight="1" thickBot="1">
      <c r="B1198" s="535">
        <f t="shared" si="18"/>
        <v>1160</v>
      </c>
      <c r="C1198" s="670"/>
      <c r="D1198" s="671"/>
      <c r="E1198" s="671"/>
      <c r="F1198" s="671"/>
      <c r="G1198" s="671"/>
      <c r="H1198" s="671"/>
      <c r="I1198" s="671"/>
      <c r="J1198" s="671"/>
      <c r="K1198" s="671"/>
      <c r="L1198" s="672"/>
      <c r="M1198" s="665"/>
      <c r="N1198" s="665"/>
      <c r="O1198" s="665"/>
      <c r="P1198" s="665"/>
      <c r="Q1198" s="665"/>
      <c r="R1198" s="666"/>
      <c r="S1198" s="667"/>
      <c r="T1198" s="667"/>
      <c r="U1198" s="667"/>
      <c r="V1198" s="668"/>
      <c r="W1198" s="33"/>
      <c r="X1198" s="34"/>
      <c r="Y1198" s="35"/>
      <c r="Z1198" s="400" t="str">
        <f>IFERROR(VLOOKUP(Y1198, 【参考】数式用!$A$2:$B$50, 2, FALSE), "")</f>
        <v/>
      </c>
    </row>
    <row r="1199" spans="2:26" ht="34.5" customHeight="1" thickBot="1">
      <c r="B1199" s="535">
        <f t="shared" si="18"/>
        <v>1161</v>
      </c>
      <c r="C1199" s="670"/>
      <c r="D1199" s="671"/>
      <c r="E1199" s="671"/>
      <c r="F1199" s="671"/>
      <c r="G1199" s="671"/>
      <c r="H1199" s="671"/>
      <c r="I1199" s="671"/>
      <c r="J1199" s="671"/>
      <c r="K1199" s="671"/>
      <c r="L1199" s="672"/>
      <c r="M1199" s="665"/>
      <c r="N1199" s="665"/>
      <c r="O1199" s="665"/>
      <c r="P1199" s="665"/>
      <c r="Q1199" s="665"/>
      <c r="R1199" s="666"/>
      <c r="S1199" s="667"/>
      <c r="T1199" s="667"/>
      <c r="U1199" s="667"/>
      <c r="V1199" s="668"/>
      <c r="W1199" s="33"/>
      <c r="X1199" s="34"/>
      <c r="Y1199" s="35"/>
      <c r="Z1199" s="400" t="str">
        <f>IFERROR(VLOOKUP(Y1199, 【参考】数式用!$A$2:$B$50, 2, FALSE), "")</f>
        <v/>
      </c>
    </row>
    <row r="1200" spans="2:26" ht="34.5" customHeight="1" thickBot="1">
      <c r="B1200" s="535">
        <f t="shared" si="18"/>
        <v>1162</v>
      </c>
      <c r="C1200" s="670"/>
      <c r="D1200" s="671"/>
      <c r="E1200" s="671"/>
      <c r="F1200" s="671"/>
      <c r="G1200" s="671"/>
      <c r="H1200" s="671"/>
      <c r="I1200" s="671"/>
      <c r="J1200" s="671"/>
      <c r="K1200" s="671"/>
      <c r="L1200" s="672"/>
      <c r="M1200" s="665"/>
      <c r="N1200" s="665"/>
      <c r="O1200" s="665"/>
      <c r="P1200" s="665"/>
      <c r="Q1200" s="665"/>
      <c r="R1200" s="666"/>
      <c r="S1200" s="667"/>
      <c r="T1200" s="667"/>
      <c r="U1200" s="667"/>
      <c r="V1200" s="668"/>
      <c r="W1200" s="33"/>
      <c r="X1200" s="34"/>
      <c r="Y1200" s="35"/>
      <c r="Z1200" s="400" t="str">
        <f>IFERROR(VLOOKUP(Y1200, 【参考】数式用!$A$2:$B$50, 2, FALSE), "")</f>
        <v/>
      </c>
    </row>
    <row r="1201" spans="2:26" ht="34.5" customHeight="1" thickBot="1">
      <c r="B1201" s="535">
        <f t="shared" si="18"/>
        <v>1163</v>
      </c>
      <c r="C1201" s="670"/>
      <c r="D1201" s="671"/>
      <c r="E1201" s="671"/>
      <c r="F1201" s="671"/>
      <c r="G1201" s="671"/>
      <c r="H1201" s="671"/>
      <c r="I1201" s="671"/>
      <c r="J1201" s="671"/>
      <c r="K1201" s="671"/>
      <c r="L1201" s="672"/>
      <c r="M1201" s="665"/>
      <c r="N1201" s="665"/>
      <c r="O1201" s="665"/>
      <c r="P1201" s="665"/>
      <c r="Q1201" s="665"/>
      <c r="R1201" s="666"/>
      <c r="S1201" s="667"/>
      <c r="T1201" s="667"/>
      <c r="U1201" s="667"/>
      <c r="V1201" s="668"/>
      <c r="W1201" s="33"/>
      <c r="X1201" s="34"/>
      <c r="Y1201" s="35"/>
      <c r="Z1201" s="400" t="str">
        <f>IFERROR(VLOOKUP(Y1201, 【参考】数式用!$A$2:$B$50, 2, FALSE), "")</f>
        <v/>
      </c>
    </row>
    <row r="1202" spans="2:26" ht="34.5" customHeight="1" thickBot="1">
      <c r="B1202" s="535">
        <f t="shared" si="18"/>
        <v>1164</v>
      </c>
      <c r="C1202" s="670"/>
      <c r="D1202" s="671"/>
      <c r="E1202" s="671"/>
      <c r="F1202" s="671"/>
      <c r="G1202" s="671"/>
      <c r="H1202" s="671"/>
      <c r="I1202" s="671"/>
      <c r="J1202" s="671"/>
      <c r="K1202" s="671"/>
      <c r="L1202" s="672"/>
      <c r="M1202" s="665"/>
      <c r="N1202" s="665"/>
      <c r="O1202" s="665"/>
      <c r="P1202" s="665"/>
      <c r="Q1202" s="665"/>
      <c r="R1202" s="666"/>
      <c r="S1202" s="667"/>
      <c r="T1202" s="667"/>
      <c r="U1202" s="667"/>
      <c r="V1202" s="668"/>
      <c r="W1202" s="33"/>
      <c r="X1202" s="34"/>
      <c r="Y1202" s="35"/>
      <c r="Z1202" s="400" t="str">
        <f>IFERROR(VLOOKUP(Y1202, 【参考】数式用!$A$2:$B$50, 2, FALSE), "")</f>
        <v/>
      </c>
    </row>
    <row r="1203" spans="2:26" ht="34.5" customHeight="1" thickBot="1">
      <c r="B1203" s="535">
        <f t="shared" si="18"/>
        <v>1165</v>
      </c>
      <c r="C1203" s="670"/>
      <c r="D1203" s="671"/>
      <c r="E1203" s="671"/>
      <c r="F1203" s="671"/>
      <c r="G1203" s="671"/>
      <c r="H1203" s="671"/>
      <c r="I1203" s="671"/>
      <c r="J1203" s="671"/>
      <c r="K1203" s="671"/>
      <c r="L1203" s="672"/>
      <c r="M1203" s="665"/>
      <c r="N1203" s="665"/>
      <c r="O1203" s="665"/>
      <c r="P1203" s="665"/>
      <c r="Q1203" s="665"/>
      <c r="R1203" s="666"/>
      <c r="S1203" s="667"/>
      <c r="T1203" s="667"/>
      <c r="U1203" s="667"/>
      <c r="V1203" s="668"/>
      <c r="W1203" s="33"/>
      <c r="X1203" s="34"/>
      <c r="Y1203" s="35"/>
      <c r="Z1203" s="400" t="str">
        <f>IFERROR(VLOOKUP(Y1203, 【参考】数式用!$A$2:$B$50, 2, FALSE), "")</f>
        <v/>
      </c>
    </row>
    <row r="1204" spans="2:26" ht="34.5" customHeight="1" thickBot="1">
      <c r="B1204" s="535">
        <f t="shared" si="18"/>
        <v>1166</v>
      </c>
      <c r="C1204" s="670"/>
      <c r="D1204" s="671"/>
      <c r="E1204" s="671"/>
      <c r="F1204" s="671"/>
      <c r="G1204" s="671"/>
      <c r="H1204" s="671"/>
      <c r="I1204" s="671"/>
      <c r="J1204" s="671"/>
      <c r="K1204" s="671"/>
      <c r="L1204" s="672"/>
      <c r="M1204" s="665"/>
      <c r="N1204" s="665"/>
      <c r="O1204" s="665"/>
      <c r="P1204" s="665"/>
      <c r="Q1204" s="665"/>
      <c r="R1204" s="666"/>
      <c r="S1204" s="667"/>
      <c r="T1204" s="667"/>
      <c r="U1204" s="667"/>
      <c r="V1204" s="668"/>
      <c r="W1204" s="33"/>
      <c r="X1204" s="34"/>
      <c r="Y1204" s="35"/>
      <c r="Z1204" s="400" t="str">
        <f>IFERROR(VLOOKUP(Y1204, 【参考】数式用!$A$2:$B$50, 2, FALSE), "")</f>
        <v/>
      </c>
    </row>
    <row r="1205" spans="2:26" ht="34.5" customHeight="1" thickBot="1">
      <c r="B1205" s="535">
        <f t="shared" si="18"/>
        <v>1167</v>
      </c>
      <c r="C1205" s="670"/>
      <c r="D1205" s="671"/>
      <c r="E1205" s="671"/>
      <c r="F1205" s="671"/>
      <c r="G1205" s="671"/>
      <c r="H1205" s="671"/>
      <c r="I1205" s="671"/>
      <c r="J1205" s="671"/>
      <c r="K1205" s="671"/>
      <c r="L1205" s="672"/>
      <c r="M1205" s="665"/>
      <c r="N1205" s="665"/>
      <c r="O1205" s="665"/>
      <c r="P1205" s="665"/>
      <c r="Q1205" s="665"/>
      <c r="R1205" s="666"/>
      <c r="S1205" s="667"/>
      <c r="T1205" s="667"/>
      <c r="U1205" s="667"/>
      <c r="V1205" s="668"/>
      <c r="W1205" s="33"/>
      <c r="X1205" s="34"/>
      <c r="Y1205" s="35"/>
      <c r="Z1205" s="400" t="str">
        <f>IFERROR(VLOOKUP(Y1205, 【参考】数式用!$A$2:$B$50, 2, FALSE), "")</f>
        <v/>
      </c>
    </row>
    <row r="1206" spans="2:26" ht="34.5" customHeight="1" thickBot="1">
      <c r="B1206" s="535">
        <f t="shared" si="18"/>
        <v>1168</v>
      </c>
      <c r="C1206" s="670"/>
      <c r="D1206" s="671"/>
      <c r="E1206" s="671"/>
      <c r="F1206" s="671"/>
      <c r="G1206" s="671"/>
      <c r="H1206" s="671"/>
      <c r="I1206" s="671"/>
      <c r="J1206" s="671"/>
      <c r="K1206" s="671"/>
      <c r="L1206" s="672"/>
      <c r="M1206" s="665"/>
      <c r="N1206" s="665"/>
      <c r="O1206" s="665"/>
      <c r="P1206" s="665"/>
      <c r="Q1206" s="665"/>
      <c r="R1206" s="666"/>
      <c r="S1206" s="667"/>
      <c r="T1206" s="667"/>
      <c r="U1206" s="667"/>
      <c r="V1206" s="668"/>
      <c r="W1206" s="33"/>
      <c r="X1206" s="34"/>
      <c r="Y1206" s="35"/>
      <c r="Z1206" s="400" t="str">
        <f>IFERROR(VLOOKUP(Y1206, 【参考】数式用!$A$2:$B$50, 2, FALSE), "")</f>
        <v/>
      </c>
    </row>
    <row r="1207" spans="2:26" ht="34.5" customHeight="1" thickBot="1">
      <c r="B1207" s="535">
        <f t="shared" si="18"/>
        <v>1169</v>
      </c>
      <c r="C1207" s="670"/>
      <c r="D1207" s="671"/>
      <c r="E1207" s="671"/>
      <c r="F1207" s="671"/>
      <c r="G1207" s="671"/>
      <c r="H1207" s="671"/>
      <c r="I1207" s="671"/>
      <c r="J1207" s="671"/>
      <c r="K1207" s="671"/>
      <c r="L1207" s="672"/>
      <c r="M1207" s="665"/>
      <c r="N1207" s="665"/>
      <c r="O1207" s="665"/>
      <c r="P1207" s="665"/>
      <c r="Q1207" s="665"/>
      <c r="R1207" s="666"/>
      <c r="S1207" s="667"/>
      <c r="T1207" s="667"/>
      <c r="U1207" s="667"/>
      <c r="V1207" s="668"/>
      <c r="W1207" s="33"/>
      <c r="X1207" s="34"/>
      <c r="Y1207" s="35"/>
      <c r="Z1207" s="400" t="str">
        <f>IFERROR(VLOOKUP(Y1207, 【参考】数式用!$A$2:$B$50, 2, FALSE), "")</f>
        <v/>
      </c>
    </row>
    <row r="1208" spans="2:26" ht="34.5" customHeight="1" thickBot="1">
      <c r="B1208" s="535">
        <f t="shared" si="18"/>
        <v>1170</v>
      </c>
      <c r="C1208" s="670"/>
      <c r="D1208" s="671"/>
      <c r="E1208" s="671"/>
      <c r="F1208" s="671"/>
      <c r="G1208" s="671"/>
      <c r="H1208" s="671"/>
      <c r="I1208" s="671"/>
      <c r="J1208" s="671"/>
      <c r="K1208" s="671"/>
      <c r="L1208" s="672"/>
      <c r="M1208" s="665"/>
      <c r="N1208" s="665"/>
      <c r="O1208" s="665"/>
      <c r="P1208" s="665"/>
      <c r="Q1208" s="665"/>
      <c r="R1208" s="666"/>
      <c r="S1208" s="667"/>
      <c r="T1208" s="667"/>
      <c r="U1208" s="667"/>
      <c r="V1208" s="668"/>
      <c r="W1208" s="33"/>
      <c r="X1208" s="34"/>
      <c r="Y1208" s="35"/>
      <c r="Z1208" s="400" t="str">
        <f>IFERROR(VLOOKUP(Y1208, 【参考】数式用!$A$2:$B$50, 2, FALSE), "")</f>
        <v/>
      </c>
    </row>
    <row r="1209" spans="2:26" ht="34.5" customHeight="1" thickBot="1">
      <c r="B1209" s="535">
        <f t="shared" si="18"/>
        <v>1171</v>
      </c>
      <c r="C1209" s="670"/>
      <c r="D1209" s="671"/>
      <c r="E1209" s="671"/>
      <c r="F1209" s="671"/>
      <c r="G1209" s="671"/>
      <c r="H1209" s="671"/>
      <c r="I1209" s="671"/>
      <c r="J1209" s="671"/>
      <c r="K1209" s="671"/>
      <c r="L1209" s="672"/>
      <c r="M1209" s="665"/>
      <c r="N1209" s="665"/>
      <c r="O1209" s="665"/>
      <c r="P1209" s="665"/>
      <c r="Q1209" s="665"/>
      <c r="R1209" s="666"/>
      <c r="S1209" s="667"/>
      <c r="T1209" s="667"/>
      <c r="U1209" s="667"/>
      <c r="V1209" s="668"/>
      <c r="W1209" s="33"/>
      <c r="X1209" s="34"/>
      <c r="Y1209" s="35"/>
      <c r="Z1209" s="400" t="str">
        <f>IFERROR(VLOOKUP(Y1209, 【参考】数式用!$A$2:$B$50, 2, FALSE), "")</f>
        <v/>
      </c>
    </row>
    <row r="1210" spans="2:26" ht="34.5" customHeight="1" thickBot="1">
      <c r="B1210" s="535">
        <f t="shared" si="18"/>
        <v>1172</v>
      </c>
      <c r="C1210" s="670"/>
      <c r="D1210" s="671"/>
      <c r="E1210" s="671"/>
      <c r="F1210" s="671"/>
      <c r="G1210" s="671"/>
      <c r="H1210" s="671"/>
      <c r="I1210" s="671"/>
      <c r="J1210" s="671"/>
      <c r="K1210" s="671"/>
      <c r="L1210" s="672"/>
      <c r="M1210" s="665"/>
      <c r="N1210" s="665"/>
      <c r="O1210" s="665"/>
      <c r="P1210" s="665"/>
      <c r="Q1210" s="665"/>
      <c r="R1210" s="666"/>
      <c r="S1210" s="667"/>
      <c r="T1210" s="667"/>
      <c r="U1210" s="667"/>
      <c r="V1210" s="668"/>
      <c r="W1210" s="33"/>
      <c r="X1210" s="34"/>
      <c r="Y1210" s="35"/>
      <c r="Z1210" s="400" t="str">
        <f>IFERROR(VLOOKUP(Y1210, 【参考】数式用!$A$2:$B$50, 2, FALSE), "")</f>
        <v/>
      </c>
    </row>
    <row r="1211" spans="2:26" ht="34.5" customHeight="1" thickBot="1">
      <c r="B1211" s="535">
        <f t="shared" si="18"/>
        <v>1173</v>
      </c>
      <c r="C1211" s="670"/>
      <c r="D1211" s="671"/>
      <c r="E1211" s="671"/>
      <c r="F1211" s="671"/>
      <c r="G1211" s="671"/>
      <c r="H1211" s="671"/>
      <c r="I1211" s="671"/>
      <c r="J1211" s="671"/>
      <c r="K1211" s="671"/>
      <c r="L1211" s="672"/>
      <c r="M1211" s="665"/>
      <c r="N1211" s="665"/>
      <c r="O1211" s="665"/>
      <c r="P1211" s="665"/>
      <c r="Q1211" s="665"/>
      <c r="R1211" s="666"/>
      <c r="S1211" s="667"/>
      <c r="T1211" s="667"/>
      <c r="U1211" s="667"/>
      <c r="V1211" s="668"/>
      <c r="W1211" s="33"/>
      <c r="X1211" s="34"/>
      <c r="Y1211" s="35"/>
      <c r="Z1211" s="400" t="str">
        <f>IFERROR(VLOOKUP(Y1211, 【参考】数式用!$A$2:$B$50, 2, FALSE), "")</f>
        <v/>
      </c>
    </row>
    <row r="1212" spans="2:26" ht="34.5" customHeight="1" thickBot="1">
      <c r="B1212" s="535">
        <f t="shared" si="18"/>
        <v>1174</v>
      </c>
      <c r="C1212" s="670"/>
      <c r="D1212" s="671"/>
      <c r="E1212" s="671"/>
      <c r="F1212" s="671"/>
      <c r="G1212" s="671"/>
      <c r="H1212" s="671"/>
      <c r="I1212" s="671"/>
      <c r="J1212" s="671"/>
      <c r="K1212" s="671"/>
      <c r="L1212" s="672"/>
      <c r="M1212" s="665"/>
      <c r="N1212" s="665"/>
      <c r="O1212" s="665"/>
      <c r="P1212" s="665"/>
      <c r="Q1212" s="665"/>
      <c r="R1212" s="666"/>
      <c r="S1212" s="667"/>
      <c r="T1212" s="667"/>
      <c r="U1212" s="667"/>
      <c r="V1212" s="668"/>
      <c r="W1212" s="33"/>
      <c r="X1212" s="34"/>
      <c r="Y1212" s="35"/>
      <c r="Z1212" s="400" t="str">
        <f>IFERROR(VLOOKUP(Y1212, 【参考】数式用!$A$2:$B$50, 2, FALSE), "")</f>
        <v/>
      </c>
    </row>
    <row r="1213" spans="2:26" ht="34.5" customHeight="1" thickBot="1">
      <c r="B1213" s="535">
        <f t="shared" si="18"/>
        <v>1175</v>
      </c>
      <c r="C1213" s="670"/>
      <c r="D1213" s="671"/>
      <c r="E1213" s="671"/>
      <c r="F1213" s="671"/>
      <c r="G1213" s="671"/>
      <c r="H1213" s="671"/>
      <c r="I1213" s="671"/>
      <c r="J1213" s="671"/>
      <c r="K1213" s="671"/>
      <c r="L1213" s="672"/>
      <c r="M1213" s="665"/>
      <c r="N1213" s="665"/>
      <c r="O1213" s="665"/>
      <c r="P1213" s="665"/>
      <c r="Q1213" s="665"/>
      <c r="R1213" s="666"/>
      <c r="S1213" s="667"/>
      <c r="T1213" s="667"/>
      <c r="U1213" s="667"/>
      <c r="V1213" s="668"/>
      <c r="W1213" s="33"/>
      <c r="X1213" s="34"/>
      <c r="Y1213" s="35"/>
      <c r="Z1213" s="400" t="str">
        <f>IFERROR(VLOOKUP(Y1213, 【参考】数式用!$A$2:$B$50, 2, FALSE), "")</f>
        <v/>
      </c>
    </row>
    <row r="1214" spans="2:26" ht="34.5" customHeight="1" thickBot="1">
      <c r="B1214" s="535">
        <f t="shared" si="18"/>
        <v>1176</v>
      </c>
      <c r="C1214" s="670"/>
      <c r="D1214" s="671"/>
      <c r="E1214" s="671"/>
      <c r="F1214" s="671"/>
      <c r="G1214" s="671"/>
      <c r="H1214" s="671"/>
      <c r="I1214" s="671"/>
      <c r="J1214" s="671"/>
      <c r="K1214" s="671"/>
      <c r="L1214" s="672"/>
      <c r="M1214" s="665"/>
      <c r="N1214" s="665"/>
      <c r="O1214" s="665"/>
      <c r="P1214" s="665"/>
      <c r="Q1214" s="665"/>
      <c r="R1214" s="666"/>
      <c r="S1214" s="667"/>
      <c r="T1214" s="667"/>
      <c r="U1214" s="667"/>
      <c r="V1214" s="668"/>
      <c r="W1214" s="33"/>
      <c r="X1214" s="34"/>
      <c r="Y1214" s="35"/>
      <c r="Z1214" s="400" t="str">
        <f>IFERROR(VLOOKUP(Y1214, 【参考】数式用!$A$2:$B$50, 2, FALSE), "")</f>
        <v/>
      </c>
    </row>
    <row r="1215" spans="2:26" ht="34.5" customHeight="1" thickBot="1">
      <c r="B1215" s="535">
        <f t="shared" si="18"/>
        <v>1177</v>
      </c>
      <c r="C1215" s="670"/>
      <c r="D1215" s="671"/>
      <c r="E1215" s="671"/>
      <c r="F1215" s="671"/>
      <c r="G1215" s="671"/>
      <c r="H1215" s="671"/>
      <c r="I1215" s="671"/>
      <c r="J1215" s="671"/>
      <c r="K1215" s="671"/>
      <c r="L1215" s="672"/>
      <c r="M1215" s="665"/>
      <c r="N1215" s="665"/>
      <c r="O1215" s="665"/>
      <c r="P1215" s="665"/>
      <c r="Q1215" s="665"/>
      <c r="R1215" s="666"/>
      <c r="S1215" s="667"/>
      <c r="T1215" s="667"/>
      <c r="U1215" s="667"/>
      <c r="V1215" s="668"/>
      <c r="W1215" s="33"/>
      <c r="X1215" s="34"/>
      <c r="Y1215" s="35"/>
      <c r="Z1215" s="400" t="str">
        <f>IFERROR(VLOOKUP(Y1215, 【参考】数式用!$A$2:$B$50, 2, FALSE), "")</f>
        <v/>
      </c>
    </row>
    <row r="1216" spans="2:26" ht="34.5" customHeight="1" thickBot="1">
      <c r="B1216" s="535">
        <f t="shared" si="18"/>
        <v>1178</v>
      </c>
      <c r="C1216" s="670"/>
      <c r="D1216" s="671"/>
      <c r="E1216" s="671"/>
      <c r="F1216" s="671"/>
      <c r="G1216" s="671"/>
      <c r="H1216" s="671"/>
      <c r="I1216" s="671"/>
      <c r="J1216" s="671"/>
      <c r="K1216" s="671"/>
      <c r="L1216" s="672"/>
      <c r="M1216" s="665"/>
      <c r="N1216" s="665"/>
      <c r="O1216" s="665"/>
      <c r="P1216" s="665"/>
      <c r="Q1216" s="665"/>
      <c r="R1216" s="666"/>
      <c r="S1216" s="667"/>
      <c r="T1216" s="667"/>
      <c r="U1216" s="667"/>
      <c r="V1216" s="668"/>
      <c r="W1216" s="33"/>
      <c r="X1216" s="34"/>
      <c r="Y1216" s="35"/>
      <c r="Z1216" s="400" t="str">
        <f>IFERROR(VLOOKUP(Y1216, 【参考】数式用!$A$2:$B$50, 2, FALSE), "")</f>
        <v/>
      </c>
    </row>
    <row r="1217" spans="2:26" ht="34.5" customHeight="1" thickBot="1">
      <c r="B1217" s="535">
        <f t="shared" si="18"/>
        <v>1179</v>
      </c>
      <c r="C1217" s="670"/>
      <c r="D1217" s="671"/>
      <c r="E1217" s="671"/>
      <c r="F1217" s="671"/>
      <c r="G1217" s="671"/>
      <c r="H1217" s="671"/>
      <c r="I1217" s="671"/>
      <c r="J1217" s="671"/>
      <c r="K1217" s="671"/>
      <c r="L1217" s="672"/>
      <c r="M1217" s="665"/>
      <c r="N1217" s="665"/>
      <c r="O1217" s="665"/>
      <c r="P1217" s="665"/>
      <c r="Q1217" s="665"/>
      <c r="R1217" s="666"/>
      <c r="S1217" s="667"/>
      <c r="T1217" s="667"/>
      <c r="U1217" s="667"/>
      <c r="V1217" s="668"/>
      <c r="W1217" s="33"/>
      <c r="X1217" s="34"/>
      <c r="Y1217" s="35"/>
      <c r="Z1217" s="400" t="str">
        <f>IFERROR(VLOOKUP(Y1217, 【参考】数式用!$A$2:$B$50, 2, FALSE), "")</f>
        <v/>
      </c>
    </row>
    <row r="1218" spans="2:26" ht="34.5" customHeight="1" thickBot="1">
      <c r="B1218" s="535">
        <f t="shared" si="18"/>
        <v>1180</v>
      </c>
      <c r="C1218" s="670"/>
      <c r="D1218" s="671"/>
      <c r="E1218" s="671"/>
      <c r="F1218" s="671"/>
      <c r="G1218" s="671"/>
      <c r="H1218" s="671"/>
      <c r="I1218" s="671"/>
      <c r="J1218" s="671"/>
      <c r="K1218" s="671"/>
      <c r="L1218" s="672"/>
      <c r="M1218" s="665"/>
      <c r="N1218" s="665"/>
      <c r="O1218" s="665"/>
      <c r="P1218" s="665"/>
      <c r="Q1218" s="665"/>
      <c r="R1218" s="666"/>
      <c r="S1218" s="667"/>
      <c r="T1218" s="667"/>
      <c r="U1218" s="667"/>
      <c r="V1218" s="668"/>
      <c r="W1218" s="33"/>
      <c r="X1218" s="34"/>
      <c r="Y1218" s="35"/>
      <c r="Z1218" s="400" t="str">
        <f>IFERROR(VLOOKUP(Y1218, 【参考】数式用!$A$2:$B$50, 2, FALSE), "")</f>
        <v/>
      </c>
    </row>
    <row r="1219" spans="2:26" ht="34.5" customHeight="1" thickBot="1">
      <c r="B1219" s="535">
        <f t="shared" si="18"/>
        <v>1181</v>
      </c>
      <c r="C1219" s="670"/>
      <c r="D1219" s="671"/>
      <c r="E1219" s="671"/>
      <c r="F1219" s="671"/>
      <c r="G1219" s="671"/>
      <c r="H1219" s="671"/>
      <c r="I1219" s="671"/>
      <c r="J1219" s="671"/>
      <c r="K1219" s="671"/>
      <c r="L1219" s="672"/>
      <c r="M1219" s="665"/>
      <c r="N1219" s="665"/>
      <c r="O1219" s="665"/>
      <c r="P1219" s="665"/>
      <c r="Q1219" s="665"/>
      <c r="R1219" s="666"/>
      <c r="S1219" s="667"/>
      <c r="T1219" s="667"/>
      <c r="U1219" s="667"/>
      <c r="V1219" s="668"/>
      <c r="W1219" s="33"/>
      <c r="X1219" s="34"/>
      <c r="Y1219" s="35"/>
      <c r="Z1219" s="400" t="str">
        <f>IFERROR(VLOOKUP(Y1219, 【参考】数式用!$A$2:$B$50, 2, FALSE), "")</f>
        <v/>
      </c>
    </row>
    <row r="1220" spans="2:26" ht="34.5" customHeight="1" thickBot="1">
      <c r="B1220" s="535">
        <f t="shared" si="18"/>
        <v>1182</v>
      </c>
      <c r="C1220" s="670"/>
      <c r="D1220" s="671"/>
      <c r="E1220" s="671"/>
      <c r="F1220" s="671"/>
      <c r="G1220" s="671"/>
      <c r="H1220" s="671"/>
      <c r="I1220" s="671"/>
      <c r="J1220" s="671"/>
      <c r="K1220" s="671"/>
      <c r="L1220" s="672"/>
      <c r="M1220" s="665"/>
      <c r="N1220" s="665"/>
      <c r="O1220" s="665"/>
      <c r="P1220" s="665"/>
      <c r="Q1220" s="665"/>
      <c r="R1220" s="666"/>
      <c r="S1220" s="667"/>
      <c r="T1220" s="667"/>
      <c r="U1220" s="667"/>
      <c r="V1220" s="668"/>
      <c r="W1220" s="33"/>
      <c r="X1220" s="34"/>
      <c r="Y1220" s="35"/>
      <c r="Z1220" s="400" t="str">
        <f>IFERROR(VLOOKUP(Y1220, 【参考】数式用!$A$2:$B$50, 2, FALSE), "")</f>
        <v/>
      </c>
    </row>
    <row r="1221" spans="2:26" ht="34.5" customHeight="1" thickBot="1">
      <c r="B1221" s="535">
        <f t="shared" si="18"/>
        <v>1183</v>
      </c>
      <c r="C1221" s="670"/>
      <c r="D1221" s="671"/>
      <c r="E1221" s="671"/>
      <c r="F1221" s="671"/>
      <c r="G1221" s="671"/>
      <c r="H1221" s="671"/>
      <c r="I1221" s="671"/>
      <c r="J1221" s="671"/>
      <c r="K1221" s="671"/>
      <c r="L1221" s="672"/>
      <c r="M1221" s="665"/>
      <c r="N1221" s="665"/>
      <c r="O1221" s="665"/>
      <c r="P1221" s="665"/>
      <c r="Q1221" s="665"/>
      <c r="R1221" s="666"/>
      <c r="S1221" s="667"/>
      <c r="T1221" s="667"/>
      <c r="U1221" s="667"/>
      <c r="V1221" s="668"/>
      <c r="W1221" s="33"/>
      <c r="X1221" s="34"/>
      <c r="Y1221" s="35"/>
      <c r="Z1221" s="400" t="str">
        <f>IFERROR(VLOOKUP(Y1221, 【参考】数式用!$A$2:$B$50, 2, FALSE), "")</f>
        <v/>
      </c>
    </row>
    <row r="1222" spans="2:26" ht="34.5" customHeight="1" thickBot="1">
      <c r="B1222" s="535">
        <f t="shared" si="18"/>
        <v>1184</v>
      </c>
      <c r="C1222" s="670"/>
      <c r="D1222" s="671"/>
      <c r="E1222" s="671"/>
      <c r="F1222" s="671"/>
      <c r="G1222" s="671"/>
      <c r="H1222" s="671"/>
      <c r="I1222" s="671"/>
      <c r="J1222" s="671"/>
      <c r="K1222" s="671"/>
      <c r="L1222" s="672"/>
      <c r="M1222" s="665"/>
      <c r="N1222" s="665"/>
      <c r="O1222" s="665"/>
      <c r="P1222" s="665"/>
      <c r="Q1222" s="665"/>
      <c r="R1222" s="666"/>
      <c r="S1222" s="667"/>
      <c r="T1222" s="667"/>
      <c r="U1222" s="667"/>
      <c r="V1222" s="668"/>
      <c r="W1222" s="33"/>
      <c r="X1222" s="34"/>
      <c r="Y1222" s="35"/>
      <c r="Z1222" s="400" t="str">
        <f>IFERROR(VLOOKUP(Y1222, 【参考】数式用!$A$2:$B$50, 2, FALSE), "")</f>
        <v/>
      </c>
    </row>
    <row r="1223" spans="2:26" ht="34.5" customHeight="1" thickBot="1">
      <c r="B1223" s="535">
        <f t="shared" si="18"/>
        <v>1185</v>
      </c>
      <c r="C1223" s="670"/>
      <c r="D1223" s="671"/>
      <c r="E1223" s="671"/>
      <c r="F1223" s="671"/>
      <c r="G1223" s="671"/>
      <c r="H1223" s="671"/>
      <c r="I1223" s="671"/>
      <c r="J1223" s="671"/>
      <c r="K1223" s="671"/>
      <c r="L1223" s="672"/>
      <c r="M1223" s="665"/>
      <c r="N1223" s="665"/>
      <c r="O1223" s="665"/>
      <c r="P1223" s="665"/>
      <c r="Q1223" s="665"/>
      <c r="R1223" s="666"/>
      <c r="S1223" s="667"/>
      <c r="T1223" s="667"/>
      <c r="U1223" s="667"/>
      <c r="V1223" s="668"/>
      <c r="W1223" s="33"/>
      <c r="X1223" s="34"/>
      <c r="Y1223" s="35"/>
      <c r="Z1223" s="400" t="str">
        <f>IFERROR(VLOOKUP(Y1223, 【参考】数式用!$A$2:$B$50, 2, FALSE), "")</f>
        <v/>
      </c>
    </row>
    <row r="1224" spans="2:26" ht="34.5" customHeight="1" thickBot="1">
      <c r="B1224" s="535">
        <f t="shared" si="18"/>
        <v>1186</v>
      </c>
      <c r="C1224" s="670"/>
      <c r="D1224" s="671"/>
      <c r="E1224" s="671"/>
      <c r="F1224" s="671"/>
      <c r="G1224" s="671"/>
      <c r="H1224" s="671"/>
      <c r="I1224" s="671"/>
      <c r="J1224" s="671"/>
      <c r="K1224" s="671"/>
      <c r="L1224" s="672"/>
      <c r="M1224" s="665"/>
      <c r="N1224" s="665"/>
      <c r="O1224" s="665"/>
      <c r="P1224" s="665"/>
      <c r="Q1224" s="665"/>
      <c r="R1224" s="666"/>
      <c r="S1224" s="667"/>
      <c r="T1224" s="667"/>
      <c r="U1224" s="667"/>
      <c r="V1224" s="668"/>
      <c r="W1224" s="33"/>
      <c r="X1224" s="34"/>
      <c r="Y1224" s="35"/>
      <c r="Z1224" s="400" t="str">
        <f>IFERROR(VLOOKUP(Y1224, 【参考】数式用!$A$2:$B$50, 2, FALSE), "")</f>
        <v/>
      </c>
    </row>
    <row r="1225" spans="2:26" ht="34.5" customHeight="1" thickBot="1">
      <c r="B1225" s="535">
        <f t="shared" si="18"/>
        <v>1187</v>
      </c>
      <c r="C1225" s="670"/>
      <c r="D1225" s="671"/>
      <c r="E1225" s="671"/>
      <c r="F1225" s="671"/>
      <c r="G1225" s="671"/>
      <c r="H1225" s="671"/>
      <c r="I1225" s="671"/>
      <c r="J1225" s="671"/>
      <c r="K1225" s="671"/>
      <c r="L1225" s="672"/>
      <c r="M1225" s="665"/>
      <c r="N1225" s="665"/>
      <c r="O1225" s="665"/>
      <c r="P1225" s="665"/>
      <c r="Q1225" s="665"/>
      <c r="R1225" s="666"/>
      <c r="S1225" s="667"/>
      <c r="T1225" s="667"/>
      <c r="U1225" s="667"/>
      <c r="V1225" s="668"/>
      <c r="W1225" s="33"/>
      <c r="X1225" s="34"/>
      <c r="Y1225" s="35"/>
      <c r="Z1225" s="400" t="str">
        <f>IFERROR(VLOOKUP(Y1225, 【参考】数式用!$A$2:$B$50, 2, FALSE), "")</f>
        <v/>
      </c>
    </row>
    <row r="1226" spans="2:26" ht="34.5" customHeight="1" thickBot="1">
      <c r="B1226" s="535">
        <f t="shared" si="18"/>
        <v>1188</v>
      </c>
      <c r="C1226" s="670"/>
      <c r="D1226" s="671"/>
      <c r="E1226" s="671"/>
      <c r="F1226" s="671"/>
      <c r="G1226" s="671"/>
      <c r="H1226" s="671"/>
      <c r="I1226" s="671"/>
      <c r="J1226" s="671"/>
      <c r="K1226" s="671"/>
      <c r="L1226" s="672"/>
      <c r="M1226" s="665"/>
      <c r="N1226" s="665"/>
      <c r="O1226" s="665"/>
      <c r="P1226" s="665"/>
      <c r="Q1226" s="665"/>
      <c r="R1226" s="666"/>
      <c r="S1226" s="667"/>
      <c r="T1226" s="667"/>
      <c r="U1226" s="667"/>
      <c r="V1226" s="668"/>
      <c r="W1226" s="33"/>
      <c r="X1226" s="34"/>
      <c r="Y1226" s="35"/>
      <c r="Z1226" s="400" t="str">
        <f>IFERROR(VLOOKUP(Y1226, 【参考】数式用!$A$2:$B$50, 2, FALSE), "")</f>
        <v/>
      </c>
    </row>
    <row r="1227" spans="2:26" ht="34.5" customHeight="1" thickBot="1">
      <c r="B1227" s="535">
        <f t="shared" si="18"/>
        <v>1189</v>
      </c>
      <c r="C1227" s="670"/>
      <c r="D1227" s="671"/>
      <c r="E1227" s="671"/>
      <c r="F1227" s="671"/>
      <c r="G1227" s="671"/>
      <c r="H1227" s="671"/>
      <c r="I1227" s="671"/>
      <c r="J1227" s="671"/>
      <c r="K1227" s="671"/>
      <c r="L1227" s="672"/>
      <c r="M1227" s="665"/>
      <c r="N1227" s="665"/>
      <c r="O1227" s="665"/>
      <c r="P1227" s="665"/>
      <c r="Q1227" s="665"/>
      <c r="R1227" s="666"/>
      <c r="S1227" s="667"/>
      <c r="T1227" s="667"/>
      <c r="U1227" s="667"/>
      <c r="V1227" s="668"/>
      <c r="W1227" s="33"/>
      <c r="X1227" s="34"/>
      <c r="Y1227" s="35"/>
      <c r="Z1227" s="400" t="str">
        <f>IFERROR(VLOOKUP(Y1227, 【参考】数式用!$A$2:$B$50, 2, FALSE), "")</f>
        <v/>
      </c>
    </row>
    <row r="1228" spans="2:26" ht="34.5" customHeight="1" thickBot="1">
      <c r="B1228" s="535">
        <f t="shared" si="18"/>
        <v>1190</v>
      </c>
      <c r="C1228" s="670"/>
      <c r="D1228" s="671"/>
      <c r="E1228" s="671"/>
      <c r="F1228" s="671"/>
      <c r="G1228" s="671"/>
      <c r="H1228" s="671"/>
      <c r="I1228" s="671"/>
      <c r="J1228" s="671"/>
      <c r="K1228" s="671"/>
      <c r="L1228" s="672"/>
      <c r="M1228" s="665"/>
      <c r="N1228" s="665"/>
      <c r="O1228" s="665"/>
      <c r="P1228" s="665"/>
      <c r="Q1228" s="665"/>
      <c r="R1228" s="666"/>
      <c r="S1228" s="667"/>
      <c r="T1228" s="667"/>
      <c r="U1228" s="667"/>
      <c r="V1228" s="668"/>
      <c r="W1228" s="33"/>
      <c r="X1228" s="34"/>
      <c r="Y1228" s="35"/>
      <c r="Z1228" s="400" t="str">
        <f>IFERROR(VLOOKUP(Y1228, 【参考】数式用!$A$2:$B$50, 2, FALSE), "")</f>
        <v/>
      </c>
    </row>
    <row r="1229" spans="2:26" ht="34.5" customHeight="1" thickBot="1">
      <c r="B1229" s="535">
        <f t="shared" si="18"/>
        <v>1191</v>
      </c>
      <c r="C1229" s="670"/>
      <c r="D1229" s="671"/>
      <c r="E1229" s="671"/>
      <c r="F1229" s="671"/>
      <c r="G1229" s="671"/>
      <c r="H1229" s="671"/>
      <c r="I1229" s="671"/>
      <c r="J1229" s="671"/>
      <c r="K1229" s="671"/>
      <c r="L1229" s="672"/>
      <c r="M1229" s="665"/>
      <c r="N1229" s="665"/>
      <c r="O1229" s="665"/>
      <c r="P1229" s="665"/>
      <c r="Q1229" s="665"/>
      <c r="R1229" s="666"/>
      <c r="S1229" s="667"/>
      <c r="T1229" s="667"/>
      <c r="U1229" s="667"/>
      <c r="V1229" s="668"/>
      <c r="W1229" s="33"/>
      <c r="X1229" s="34"/>
      <c r="Y1229" s="35"/>
      <c r="Z1229" s="400" t="str">
        <f>IFERROR(VLOOKUP(Y1229, 【参考】数式用!$A$2:$B$50, 2, FALSE), "")</f>
        <v/>
      </c>
    </row>
    <row r="1230" spans="2:26" ht="34.5" customHeight="1" thickBot="1">
      <c r="B1230" s="535">
        <f t="shared" si="18"/>
        <v>1192</v>
      </c>
      <c r="C1230" s="670"/>
      <c r="D1230" s="671"/>
      <c r="E1230" s="671"/>
      <c r="F1230" s="671"/>
      <c r="G1230" s="671"/>
      <c r="H1230" s="671"/>
      <c r="I1230" s="671"/>
      <c r="J1230" s="671"/>
      <c r="K1230" s="671"/>
      <c r="L1230" s="672"/>
      <c r="M1230" s="665"/>
      <c r="N1230" s="665"/>
      <c r="O1230" s="665"/>
      <c r="P1230" s="665"/>
      <c r="Q1230" s="665"/>
      <c r="R1230" s="666"/>
      <c r="S1230" s="667"/>
      <c r="T1230" s="667"/>
      <c r="U1230" s="667"/>
      <c r="V1230" s="668"/>
      <c r="W1230" s="33"/>
      <c r="X1230" s="34"/>
      <c r="Y1230" s="35"/>
      <c r="Z1230" s="400" t="str">
        <f>IFERROR(VLOOKUP(Y1230, 【参考】数式用!$A$2:$B$50, 2, FALSE), "")</f>
        <v/>
      </c>
    </row>
    <row r="1231" spans="2:26" ht="34.5" customHeight="1" thickBot="1">
      <c r="B1231" s="535">
        <f t="shared" si="18"/>
        <v>1193</v>
      </c>
      <c r="C1231" s="670"/>
      <c r="D1231" s="671"/>
      <c r="E1231" s="671"/>
      <c r="F1231" s="671"/>
      <c r="G1231" s="671"/>
      <c r="H1231" s="671"/>
      <c r="I1231" s="671"/>
      <c r="J1231" s="671"/>
      <c r="K1231" s="671"/>
      <c r="L1231" s="672"/>
      <c r="M1231" s="665"/>
      <c r="N1231" s="665"/>
      <c r="O1231" s="665"/>
      <c r="P1231" s="665"/>
      <c r="Q1231" s="665"/>
      <c r="R1231" s="666"/>
      <c r="S1231" s="667"/>
      <c r="T1231" s="667"/>
      <c r="U1231" s="667"/>
      <c r="V1231" s="668"/>
      <c r="W1231" s="33"/>
      <c r="X1231" s="34"/>
      <c r="Y1231" s="35"/>
      <c r="Z1231" s="400" t="str">
        <f>IFERROR(VLOOKUP(Y1231, 【参考】数式用!$A$2:$B$50, 2, FALSE), "")</f>
        <v/>
      </c>
    </row>
    <row r="1232" spans="2:26" ht="34.5" customHeight="1" thickBot="1">
      <c r="B1232" s="535">
        <f t="shared" si="18"/>
        <v>1194</v>
      </c>
      <c r="C1232" s="670"/>
      <c r="D1232" s="671"/>
      <c r="E1232" s="671"/>
      <c r="F1232" s="671"/>
      <c r="G1232" s="671"/>
      <c r="H1232" s="671"/>
      <c r="I1232" s="671"/>
      <c r="J1232" s="671"/>
      <c r="K1232" s="671"/>
      <c r="L1232" s="672"/>
      <c r="M1232" s="665"/>
      <c r="N1232" s="665"/>
      <c r="O1232" s="665"/>
      <c r="P1232" s="665"/>
      <c r="Q1232" s="665"/>
      <c r="R1232" s="666"/>
      <c r="S1232" s="667"/>
      <c r="T1232" s="667"/>
      <c r="U1232" s="667"/>
      <c r="V1232" s="668"/>
      <c r="W1232" s="33"/>
      <c r="X1232" s="34"/>
      <c r="Y1232" s="35"/>
      <c r="Z1232" s="400" t="str">
        <f>IFERROR(VLOOKUP(Y1232, 【参考】数式用!$A$2:$B$50, 2, FALSE), "")</f>
        <v/>
      </c>
    </row>
    <row r="1233" spans="2:26" ht="34.5" customHeight="1" thickBot="1">
      <c r="B1233" s="535">
        <f t="shared" si="18"/>
        <v>1195</v>
      </c>
      <c r="C1233" s="670"/>
      <c r="D1233" s="671"/>
      <c r="E1233" s="671"/>
      <c r="F1233" s="671"/>
      <c r="G1233" s="671"/>
      <c r="H1233" s="671"/>
      <c r="I1233" s="671"/>
      <c r="J1233" s="671"/>
      <c r="K1233" s="671"/>
      <c r="L1233" s="672"/>
      <c r="M1233" s="665"/>
      <c r="N1233" s="665"/>
      <c r="O1233" s="665"/>
      <c r="P1233" s="665"/>
      <c r="Q1233" s="665"/>
      <c r="R1233" s="666"/>
      <c r="S1233" s="667"/>
      <c r="T1233" s="667"/>
      <c r="U1233" s="667"/>
      <c r="V1233" s="668"/>
      <c r="W1233" s="33"/>
      <c r="X1233" s="34"/>
      <c r="Y1233" s="35"/>
      <c r="Z1233" s="400" t="str">
        <f>IFERROR(VLOOKUP(Y1233, 【参考】数式用!$A$2:$B$50, 2, FALSE), "")</f>
        <v/>
      </c>
    </row>
    <row r="1234" spans="2:26" ht="34.5" customHeight="1" thickBot="1">
      <c r="B1234" s="535">
        <f t="shared" si="18"/>
        <v>1196</v>
      </c>
      <c r="C1234" s="670"/>
      <c r="D1234" s="671"/>
      <c r="E1234" s="671"/>
      <c r="F1234" s="671"/>
      <c r="G1234" s="671"/>
      <c r="H1234" s="671"/>
      <c r="I1234" s="671"/>
      <c r="J1234" s="671"/>
      <c r="K1234" s="671"/>
      <c r="L1234" s="672"/>
      <c r="M1234" s="665"/>
      <c r="N1234" s="665"/>
      <c r="O1234" s="665"/>
      <c r="P1234" s="665"/>
      <c r="Q1234" s="665"/>
      <c r="R1234" s="666"/>
      <c r="S1234" s="667"/>
      <c r="T1234" s="667"/>
      <c r="U1234" s="667"/>
      <c r="V1234" s="668"/>
      <c r="W1234" s="33"/>
      <c r="X1234" s="34"/>
      <c r="Y1234" s="35"/>
      <c r="Z1234" s="400" t="str">
        <f>IFERROR(VLOOKUP(Y1234, 【参考】数式用!$A$2:$B$50, 2, FALSE), "")</f>
        <v/>
      </c>
    </row>
    <row r="1235" spans="2:26" ht="34.5" customHeight="1" thickBot="1">
      <c r="B1235" s="535">
        <f t="shared" si="18"/>
        <v>1197</v>
      </c>
      <c r="C1235" s="670"/>
      <c r="D1235" s="671"/>
      <c r="E1235" s="671"/>
      <c r="F1235" s="671"/>
      <c r="G1235" s="671"/>
      <c r="H1235" s="671"/>
      <c r="I1235" s="671"/>
      <c r="J1235" s="671"/>
      <c r="K1235" s="671"/>
      <c r="L1235" s="672"/>
      <c r="M1235" s="665"/>
      <c r="N1235" s="665"/>
      <c r="O1235" s="665"/>
      <c r="P1235" s="665"/>
      <c r="Q1235" s="665"/>
      <c r="R1235" s="666"/>
      <c r="S1235" s="667"/>
      <c r="T1235" s="667"/>
      <c r="U1235" s="667"/>
      <c r="V1235" s="668"/>
      <c r="W1235" s="33"/>
      <c r="X1235" s="34"/>
      <c r="Y1235" s="35"/>
      <c r="Z1235" s="400" t="str">
        <f>IFERROR(VLOOKUP(Y1235, 【参考】数式用!$A$2:$B$50, 2, FALSE), "")</f>
        <v/>
      </c>
    </row>
    <row r="1236" spans="2:26" ht="34.5" customHeight="1" thickBot="1">
      <c r="B1236" s="535">
        <f t="shared" si="18"/>
        <v>1198</v>
      </c>
      <c r="C1236" s="670"/>
      <c r="D1236" s="671"/>
      <c r="E1236" s="671"/>
      <c r="F1236" s="671"/>
      <c r="G1236" s="671"/>
      <c r="H1236" s="671"/>
      <c r="I1236" s="671"/>
      <c r="J1236" s="671"/>
      <c r="K1236" s="671"/>
      <c r="L1236" s="672"/>
      <c r="M1236" s="665"/>
      <c r="N1236" s="665"/>
      <c r="O1236" s="665"/>
      <c r="P1236" s="665"/>
      <c r="Q1236" s="665"/>
      <c r="R1236" s="666"/>
      <c r="S1236" s="667"/>
      <c r="T1236" s="667"/>
      <c r="U1236" s="667"/>
      <c r="V1236" s="668"/>
      <c r="W1236" s="33"/>
      <c r="X1236" s="34"/>
      <c r="Y1236" s="35"/>
      <c r="Z1236" s="400" t="str">
        <f>IFERROR(VLOOKUP(Y1236, 【参考】数式用!$A$2:$B$50, 2, FALSE), "")</f>
        <v/>
      </c>
    </row>
    <row r="1237" spans="2:26" ht="34.5" customHeight="1" thickBot="1">
      <c r="B1237" s="535">
        <f t="shared" si="18"/>
        <v>1199</v>
      </c>
      <c r="C1237" s="670"/>
      <c r="D1237" s="671"/>
      <c r="E1237" s="671"/>
      <c r="F1237" s="671"/>
      <c r="G1237" s="671"/>
      <c r="H1237" s="671"/>
      <c r="I1237" s="671"/>
      <c r="J1237" s="671"/>
      <c r="K1237" s="671"/>
      <c r="L1237" s="672"/>
      <c r="M1237" s="665"/>
      <c r="N1237" s="665"/>
      <c r="O1237" s="665"/>
      <c r="P1237" s="665"/>
      <c r="Q1237" s="665"/>
      <c r="R1237" s="666"/>
      <c r="S1237" s="667"/>
      <c r="T1237" s="667"/>
      <c r="U1237" s="667"/>
      <c r="V1237" s="668"/>
      <c r="W1237" s="33"/>
      <c r="X1237" s="34"/>
      <c r="Y1237" s="35"/>
      <c r="Z1237" s="400" t="str">
        <f>IFERROR(VLOOKUP(Y1237, 【参考】数式用!$A$2:$B$50, 2, FALSE), "")</f>
        <v/>
      </c>
    </row>
    <row r="1238" spans="2:26" ht="34.5" customHeight="1" thickBot="1">
      <c r="B1238" s="538">
        <f t="shared" si="18"/>
        <v>1200</v>
      </c>
      <c r="C1238" s="673"/>
      <c r="D1238" s="674"/>
      <c r="E1238" s="674"/>
      <c r="F1238" s="674"/>
      <c r="G1238" s="674"/>
      <c r="H1238" s="674"/>
      <c r="I1238" s="674"/>
      <c r="J1238" s="674"/>
      <c r="K1238" s="674"/>
      <c r="L1238" s="675"/>
      <c r="M1238" s="676"/>
      <c r="N1238" s="676"/>
      <c r="O1238" s="676"/>
      <c r="P1238" s="676"/>
      <c r="Q1238" s="676"/>
      <c r="R1238" s="677"/>
      <c r="S1238" s="678"/>
      <c r="T1238" s="678"/>
      <c r="U1238" s="678"/>
      <c r="V1238" s="679"/>
      <c r="W1238" s="539"/>
      <c r="X1238" s="540"/>
      <c r="Y1238" s="36"/>
      <c r="Z1238" s="541" t="str">
        <f>IFERROR(VLOOKUP(Y1238, 【参考】数式用!$A$2:$B$50, 2, FALSE), "")</f>
        <v/>
      </c>
    </row>
    <row r="1239" spans="2:26" ht="20.100000000000001" customHeight="1">
      <c r="B1239" s="542"/>
      <c r="C1239" s="680"/>
      <c r="D1239" s="680"/>
      <c r="E1239" s="680"/>
      <c r="F1239" s="680"/>
      <c r="G1239" s="680"/>
      <c r="H1239" s="680"/>
      <c r="I1239" s="680"/>
      <c r="J1239" s="680"/>
      <c r="K1239" s="680"/>
      <c r="L1239" s="680"/>
      <c r="M1239" s="681"/>
      <c r="N1239" s="681"/>
      <c r="O1239" s="681"/>
      <c r="P1239" s="681"/>
      <c r="Q1239" s="681"/>
      <c r="R1239" s="681"/>
      <c r="S1239" s="681"/>
      <c r="T1239" s="681"/>
      <c r="U1239" s="681"/>
      <c r="V1239" s="681"/>
      <c r="W1239" s="534"/>
      <c r="X1239" s="543"/>
      <c r="Y1239" s="543"/>
      <c r="Z1239" s="544"/>
    </row>
    <row r="1240" spans="2:26" ht="20.100000000000001" customHeight="1">
      <c r="B1240" s="545"/>
      <c r="C1240" s="674"/>
      <c r="D1240" s="674"/>
      <c r="E1240" s="674"/>
      <c r="F1240" s="674"/>
      <c r="G1240" s="674"/>
      <c r="H1240" s="674"/>
      <c r="I1240" s="674"/>
      <c r="J1240" s="674"/>
      <c r="K1240" s="674"/>
      <c r="L1240" s="674"/>
      <c r="M1240" s="682"/>
      <c r="N1240" s="682"/>
      <c r="O1240" s="682"/>
      <c r="P1240" s="682"/>
      <c r="Q1240" s="682"/>
      <c r="R1240" s="682"/>
      <c r="S1240" s="682"/>
      <c r="T1240" s="682"/>
      <c r="U1240" s="682"/>
      <c r="V1240" s="682"/>
      <c r="W1240" s="546"/>
      <c r="X1240" s="547"/>
      <c r="Y1240" s="547"/>
      <c r="Z1240" s="548"/>
    </row>
    <row r="1241" spans="2:26" ht="20.100000000000001" customHeight="1">
      <c r="B1241" s="545"/>
      <c r="C1241" s="674"/>
      <c r="D1241" s="674"/>
      <c r="E1241" s="674"/>
      <c r="F1241" s="674"/>
      <c r="G1241" s="674"/>
      <c r="H1241" s="674"/>
      <c r="I1241" s="674"/>
      <c r="J1241" s="674"/>
      <c r="K1241" s="674"/>
      <c r="L1241" s="674"/>
      <c r="M1241" s="682"/>
      <c r="N1241" s="682"/>
      <c r="O1241" s="682"/>
      <c r="P1241" s="682"/>
      <c r="Q1241" s="682"/>
      <c r="R1241" s="682"/>
      <c r="S1241" s="682"/>
      <c r="T1241" s="682"/>
      <c r="U1241" s="682"/>
      <c r="V1241" s="682"/>
      <c r="W1241" s="546"/>
      <c r="X1241" s="547"/>
      <c r="Y1241" s="547"/>
      <c r="Z1241" s="548"/>
    </row>
    <row r="1242" spans="2:26" ht="20.100000000000001" customHeight="1">
      <c r="B1242" s="545"/>
      <c r="C1242" s="674"/>
      <c r="D1242" s="674"/>
      <c r="E1242" s="674"/>
      <c r="F1242" s="674"/>
      <c r="G1242" s="674"/>
      <c r="H1242" s="674"/>
      <c r="I1242" s="674"/>
      <c r="J1242" s="674"/>
      <c r="K1242" s="674"/>
      <c r="L1242" s="674"/>
      <c r="M1242" s="682"/>
      <c r="N1242" s="682"/>
      <c r="O1242" s="682"/>
      <c r="P1242" s="682"/>
      <c r="Q1242" s="682"/>
      <c r="R1242" s="682"/>
      <c r="S1242" s="682"/>
      <c r="T1242" s="682"/>
      <c r="U1242" s="682"/>
      <c r="V1242" s="682"/>
      <c r="W1242" s="546"/>
      <c r="X1242" s="547"/>
      <c r="Y1242" s="547"/>
      <c r="Z1242" s="548"/>
    </row>
    <row r="1243" spans="2:26" ht="20.100000000000001" customHeight="1">
      <c r="B1243" s="545"/>
      <c r="C1243" s="674"/>
      <c r="D1243" s="674"/>
      <c r="E1243" s="674"/>
      <c r="F1243" s="674"/>
      <c r="G1243" s="674"/>
      <c r="H1243" s="674"/>
      <c r="I1243" s="674"/>
      <c r="J1243" s="674"/>
      <c r="K1243" s="674"/>
      <c r="L1243" s="674"/>
      <c r="M1243" s="682"/>
      <c r="N1243" s="682"/>
      <c r="O1243" s="682"/>
      <c r="P1243" s="682"/>
      <c r="Q1243" s="682"/>
      <c r="R1243" s="682"/>
      <c r="S1243" s="682"/>
      <c r="T1243" s="682"/>
      <c r="U1243" s="682"/>
      <c r="V1243" s="682"/>
      <c r="W1243" s="546"/>
      <c r="X1243" s="547"/>
      <c r="Y1243" s="547"/>
      <c r="Z1243" s="548"/>
    </row>
    <row r="1244" spans="2:26" ht="20.100000000000001" customHeight="1">
      <c r="B1244" s="545"/>
      <c r="C1244" s="674"/>
      <c r="D1244" s="674"/>
      <c r="E1244" s="674"/>
      <c r="F1244" s="674"/>
      <c r="G1244" s="674"/>
      <c r="H1244" s="674"/>
      <c r="I1244" s="674"/>
      <c r="J1244" s="674"/>
      <c r="K1244" s="674"/>
      <c r="L1244" s="674"/>
      <c r="M1244" s="682"/>
      <c r="N1244" s="682"/>
      <c r="O1244" s="682"/>
      <c r="P1244" s="682"/>
      <c r="Q1244" s="682"/>
      <c r="R1244" s="682"/>
      <c r="S1244" s="682"/>
      <c r="T1244" s="682"/>
      <c r="U1244" s="682"/>
      <c r="V1244" s="682"/>
      <c r="W1244" s="546"/>
      <c r="X1244" s="547"/>
      <c r="Y1244" s="547"/>
      <c r="Z1244" s="548"/>
    </row>
    <row r="1245" spans="2:26" ht="20.100000000000001" customHeight="1">
      <c r="B1245" s="545"/>
      <c r="C1245" s="674"/>
      <c r="D1245" s="674"/>
      <c r="E1245" s="674"/>
      <c r="F1245" s="674"/>
      <c r="G1245" s="674"/>
      <c r="H1245" s="674"/>
      <c r="I1245" s="674"/>
      <c r="J1245" s="674"/>
      <c r="K1245" s="674"/>
      <c r="L1245" s="674"/>
      <c r="M1245" s="682"/>
      <c r="N1245" s="682"/>
      <c r="O1245" s="682"/>
      <c r="P1245" s="682"/>
      <c r="Q1245" s="682"/>
      <c r="R1245" s="682"/>
      <c r="S1245" s="682"/>
      <c r="T1245" s="682"/>
      <c r="U1245" s="682"/>
      <c r="V1245" s="682"/>
      <c r="W1245" s="546"/>
      <c r="X1245" s="547"/>
      <c r="Y1245" s="547"/>
      <c r="Z1245" s="548"/>
    </row>
    <row r="1246" spans="2:26" ht="20.100000000000001" customHeight="1">
      <c r="B1246" s="545"/>
      <c r="C1246" s="674"/>
      <c r="D1246" s="674"/>
      <c r="E1246" s="674"/>
      <c r="F1246" s="674"/>
      <c r="G1246" s="674"/>
      <c r="H1246" s="674"/>
      <c r="I1246" s="674"/>
      <c r="J1246" s="674"/>
      <c r="K1246" s="674"/>
      <c r="L1246" s="674"/>
      <c r="M1246" s="682"/>
      <c r="N1246" s="682"/>
      <c r="O1246" s="682"/>
      <c r="P1246" s="682"/>
      <c r="Q1246" s="682"/>
      <c r="R1246" s="682"/>
      <c r="S1246" s="682"/>
      <c r="T1246" s="682"/>
      <c r="U1246" s="682"/>
      <c r="V1246" s="682"/>
      <c r="W1246" s="546"/>
      <c r="X1246" s="547"/>
      <c r="Y1246" s="547"/>
      <c r="Z1246" s="548"/>
    </row>
    <row r="1247" spans="2:26" ht="20.100000000000001" customHeight="1">
      <c r="B1247" s="545"/>
      <c r="C1247" s="674"/>
      <c r="D1247" s="674"/>
      <c r="E1247" s="674"/>
      <c r="F1247" s="674"/>
      <c r="G1247" s="674"/>
      <c r="H1247" s="674"/>
      <c r="I1247" s="674"/>
      <c r="J1247" s="674"/>
      <c r="K1247" s="674"/>
      <c r="L1247" s="674"/>
      <c r="M1247" s="682"/>
      <c r="N1247" s="682"/>
      <c r="O1247" s="682"/>
      <c r="P1247" s="682"/>
      <c r="Q1247" s="682"/>
      <c r="R1247" s="682"/>
      <c r="S1247" s="682"/>
      <c r="T1247" s="682"/>
      <c r="U1247" s="682"/>
      <c r="V1247" s="682"/>
      <c r="W1247" s="546"/>
      <c r="X1247" s="547"/>
      <c r="Y1247" s="547"/>
      <c r="Z1247" s="548"/>
    </row>
    <row r="1248" spans="2:26" ht="20.100000000000001" customHeight="1">
      <c r="B1248" s="545"/>
      <c r="C1248" s="674"/>
      <c r="D1248" s="674"/>
      <c r="E1248" s="674"/>
      <c r="F1248" s="674"/>
      <c r="G1248" s="674"/>
      <c r="H1248" s="674"/>
      <c r="I1248" s="674"/>
      <c r="J1248" s="674"/>
      <c r="K1248" s="674"/>
      <c r="L1248" s="674"/>
      <c r="M1248" s="682"/>
      <c r="N1248" s="682"/>
      <c r="O1248" s="682"/>
      <c r="P1248" s="682"/>
      <c r="Q1248" s="682"/>
      <c r="R1248" s="682"/>
      <c r="S1248" s="682"/>
      <c r="T1248" s="682"/>
      <c r="U1248" s="682"/>
      <c r="V1248" s="682"/>
      <c r="W1248" s="546"/>
      <c r="X1248" s="547"/>
      <c r="Y1248" s="547"/>
      <c r="Z1248" s="548"/>
    </row>
    <row r="1249" spans="2:26" ht="20.100000000000001" customHeight="1">
      <c r="B1249" s="545"/>
      <c r="C1249" s="674"/>
      <c r="D1249" s="674"/>
      <c r="E1249" s="674"/>
      <c r="F1249" s="674"/>
      <c r="G1249" s="674"/>
      <c r="H1249" s="674"/>
      <c r="I1249" s="674"/>
      <c r="J1249" s="674"/>
      <c r="K1249" s="674"/>
      <c r="L1249" s="674"/>
      <c r="M1249" s="682"/>
      <c r="N1249" s="682"/>
      <c r="O1249" s="682"/>
      <c r="P1249" s="682"/>
      <c r="Q1249" s="682"/>
      <c r="R1249" s="682"/>
      <c r="S1249" s="682"/>
      <c r="T1249" s="682"/>
      <c r="U1249" s="682"/>
      <c r="V1249" s="682"/>
      <c r="W1249" s="546"/>
      <c r="X1249" s="547"/>
      <c r="Y1249" s="547"/>
      <c r="Z1249" s="548"/>
    </row>
    <row r="1250" spans="2:26" ht="20.100000000000001" customHeight="1">
      <c r="B1250" s="545"/>
      <c r="C1250" s="674"/>
      <c r="D1250" s="674"/>
      <c r="E1250" s="674"/>
      <c r="F1250" s="674"/>
      <c r="G1250" s="674"/>
      <c r="H1250" s="674"/>
      <c r="I1250" s="674"/>
      <c r="J1250" s="674"/>
      <c r="K1250" s="674"/>
      <c r="L1250" s="674"/>
      <c r="M1250" s="682"/>
      <c r="N1250" s="682"/>
      <c r="O1250" s="682"/>
      <c r="P1250" s="682"/>
      <c r="Q1250" s="682"/>
      <c r="R1250" s="682"/>
      <c r="S1250" s="682"/>
      <c r="T1250" s="682"/>
      <c r="U1250" s="682"/>
      <c r="V1250" s="682"/>
      <c r="W1250" s="546"/>
      <c r="X1250" s="547"/>
      <c r="Y1250" s="547"/>
      <c r="Z1250" s="548"/>
    </row>
    <row r="1251" spans="2:26" ht="20.100000000000001" customHeight="1">
      <c r="B1251" s="545"/>
      <c r="C1251" s="674"/>
      <c r="D1251" s="674"/>
      <c r="E1251" s="674"/>
      <c r="F1251" s="674"/>
      <c r="G1251" s="674"/>
      <c r="H1251" s="674"/>
      <c r="I1251" s="674"/>
      <c r="J1251" s="674"/>
      <c r="K1251" s="674"/>
      <c r="L1251" s="674"/>
      <c r="M1251" s="682"/>
      <c r="N1251" s="682"/>
      <c r="O1251" s="682"/>
      <c r="P1251" s="682"/>
      <c r="Q1251" s="682"/>
      <c r="R1251" s="682"/>
      <c r="S1251" s="682"/>
      <c r="T1251" s="682"/>
      <c r="U1251" s="682"/>
      <c r="V1251" s="682"/>
      <c r="W1251" s="546"/>
      <c r="X1251" s="547"/>
      <c r="Y1251" s="547"/>
      <c r="Z1251" s="548"/>
    </row>
    <row r="1252" spans="2:26" ht="20.100000000000001" customHeight="1">
      <c r="B1252" s="545"/>
      <c r="C1252" s="674"/>
      <c r="D1252" s="674"/>
      <c r="E1252" s="674"/>
      <c r="F1252" s="674"/>
      <c r="G1252" s="674"/>
      <c r="H1252" s="674"/>
      <c r="I1252" s="674"/>
      <c r="J1252" s="674"/>
      <c r="K1252" s="674"/>
      <c r="L1252" s="674"/>
      <c r="M1252" s="682"/>
      <c r="N1252" s="682"/>
      <c r="O1252" s="682"/>
      <c r="P1252" s="682"/>
      <c r="Q1252" s="682"/>
      <c r="R1252" s="682"/>
      <c r="S1252" s="682"/>
      <c r="T1252" s="682"/>
      <c r="U1252" s="682"/>
      <c r="V1252" s="682"/>
      <c r="W1252" s="546"/>
      <c r="X1252" s="547"/>
      <c r="Y1252" s="547"/>
      <c r="Z1252" s="548"/>
    </row>
  </sheetData>
  <sheetProtection algorithmName="SHA-512" hashValue="Cp9OGTWkbNpUWaXxDvsdkCIjvd/dCpXZObgSXLO850k+CgrueXe3wP2LoYnaT9BFe8GEdnp1BJ20pbDoWoYBpA==" saltValue="jvZLES5VvUYrIwQL1TWTcg==" spinCount="100000" sheet="1" formatCells="0" formatColumns="0" formatRows="0" sort="0" autoFilter="0"/>
  <mergeCells count="3679">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M24:T24"/>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s>
  <phoneticPr fontId="4"/>
  <dataValidations count="4">
    <dataValidation type="textLength" operator="equal" allowBlank="1" showInputMessage="1" showErrorMessage="1" error="桁数が正しくありません。10桁の介護保険事業所番号を入力してください。" prompt="10桁の事業所番号を入力してください。" sqref="C1239:L1252" xr:uid="{64CB5DAE-65A5-4152-BED5-DC138790116F}">
      <formula1>10</formula1>
    </dataValidation>
    <dataValidation type="list" allowBlank="1" showInputMessage="1" showErrorMessage="1" sqref="W39:W1252" xr:uid="{224BD630-20AE-4C46-BE2B-7FD277542267}">
      <formula1>INDIRECT(R39)</formula1>
    </dataValidation>
    <dataValidation type="textLength" imeMode="disabled" operator="equal" allowBlank="1" showInputMessage="1" showErrorMessage="1" error="桁数が正しくありません。10桁の事業所番号を入力してください。" prompt="10桁の事業所番号を入力してください。" sqref="C39:L1238" xr:uid="{9ED78231-15E4-4629-9D26-6C6D84FE9462}">
      <formula1>10</formula1>
    </dataValidation>
    <dataValidation type="textLength" imeMode="disabled" operator="equal" allowBlank="1" showInputMessage="1" showErrorMessage="1" error="数字7桁のみを入力してください。" prompt="数字7桁で入力してください。" sqref="M24:T24" xr:uid="{B0F193F0-EA0D-42B9-9179-8012C6682FFA}">
      <formula1>7</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tabSelected="1" view="pageBreakPreview" topLeftCell="A9" zoomScale="115" zoomScaleNormal="120" zoomScaleSheetLayoutView="115" workbookViewId="0">
      <selection activeCell="Y26" sqref="Y26:Y30"/>
    </sheetView>
  </sheetViews>
  <sheetFormatPr defaultColWidth="9" defaultRowHeight="13.5"/>
  <cols>
    <col min="1" max="1" width="2.5" style="105" customWidth="1"/>
    <col min="2" max="2" width="2.875" style="105" customWidth="1"/>
    <col min="3" max="5" width="2.625" style="105" customWidth="1"/>
    <col min="6" max="6" width="2.75" style="105" customWidth="1"/>
    <col min="7" max="7" width="2.625" style="105" customWidth="1"/>
    <col min="8" max="15" width="2.5" style="105" customWidth="1"/>
    <col min="16" max="16" width="4.375" style="105" customWidth="1"/>
    <col min="17" max="17" width="8.25" style="105" customWidth="1"/>
    <col min="18" max="18" width="2.5" style="105" customWidth="1"/>
    <col min="19" max="19" width="3.5" style="105" customWidth="1"/>
    <col min="20" max="20" width="2.5" style="105" customWidth="1"/>
    <col min="21" max="21" width="3.875" style="105" customWidth="1"/>
    <col min="22" max="36" width="2.5" style="105" customWidth="1"/>
    <col min="37" max="37" width="3.875" style="105" customWidth="1"/>
    <col min="38" max="38" width="3.75" style="105" customWidth="1"/>
    <col min="39" max="39" width="32.75" style="105" hidden="1" customWidth="1"/>
    <col min="40" max="42" width="6.125" style="105" hidden="1" customWidth="1"/>
    <col min="43" max="53" width="6.375" style="105" customWidth="1"/>
    <col min="54" max="54" width="2.5" style="105" customWidth="1"/>
    <col min="55" max="56" width="6.375" style="105" customWidth="1"/>
    <col min="57" max="57" width="18.375" style="105" customWidth="1"/>
    <col min="58" max="60" width="6.375" style="105" customWidth="1"/>
    <col min="61" max="16384" width="9" style="105"/>
  </cols>
  <sheetData>
    <row r="1" spans="1:50" ht="19.5" customHeight="1">
      <c r="A1" s="103"/>
      <c r="B1" s="102" t="s">
        <v>31</v>
      </c>
      <c r="C1" s="102"/>
      <c r="D1" s="102"/>
      <c r="E1" s="102"/>
      <c r="F1" s="102"/>
      <c r="G1" s="102"/>
      <c r="H1" s="102"/>
      <c r="I1" s="102"/>
      <c r="J1" s="102"/>
      <c r="K1" s="102"/>
      <c r="L1" s="102"/>
      <c r="M1" s="102"/>
      <c r="N1" s="102"/>
      <c r="O1" s="102"/>
      <c r="P1" s="102"/>
      <c r="Q1" s="102"/>
      <c r="R1" s="102"/>
      <c r="S1" s="102"/>
      <c r="T1" s="102"/>
      <c r="U1" s="102"/>
      <c r="V1" s="102"/>
      <c r="W1" s="102"/>
      <c r="X1" s="102"/>
      <c r="Y1" s="102"/>
      <c r="Z1" s="868" t="s">
        <v>32</v>
      </c>
      <c r="AA1" s="868"/>
      <c r="AB1" s="868"/>
      <c r="AC1" s="868"/>
      <c r="AD1" s="868" t="str">
        <f>IF(基本情報入力シート!C18="","",基本情報入力シート!C18)</f>
        <v/>
      </c>
      <c r="AE1" s="868"/>
      <c r="AF1" s="868"/>
      <c r="AG1" s="868"/>
      <c r="AH1" s="868"/>
      <c r="AI1" s="868"/>
      <c r="AJ1" s="868"/>
      <c r="AK1" s="868"/>
      <c r="AL1" s="103"/>
    </row>
    <row r="2" spans="1:50" ht="12" customHeight="1">
      <c r="A2" s="103"/>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3"/>
    </row>
    <row r="3" spans="1:50" ht="16.5" customHeight="1">
      <c r="A3" s="103"/>
      <c r="B3" s="806" t="s">
        <v>1994</v>
      </c>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c r="AG3" s="806"/>
      <c r="AH3" s="806"/>
      <c r="AI3" s="806"/>
      <c r="AJ3" s="806"/>
      <c r="AK3" s="806"/>
      <c r="AL3" s="806"/>
    </row>
    <row r="4" spans="1:50" ht="5.0999999999999996" customHeight="1">
      <c r="A4" s="103"/>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row>
    <row r="5" spans="1:50" ht="20.25" customHeight="1">
      <c r="A5" s="103"/>
      <c r="B5" s="152" t="s">
        <v>33</v>
      </c>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C5" s="102"/>
      <c r="AD5" s="102"/>
      <c r="AE5" s="102"/>
      <c r="AF5" s="102"/>
      <c r="AG5" s="102"/>
      <c r="AH5" s="102"/>
      <c r="AI5" s="102"/>
      <c r="AJ5" s="102"/>
      <c r="AK5" s="102"/>
      <c r="AL5" s="103"/>
    </row>
    <row r="6" spans="1:50" s="154" customFormat="1" ht="13.5" customHeight="1">
      <c r="A6" s="153"/>
      <c r="B6" s="886" t="s">
        <v>7</v>
      </c>
      <c r="C6" s="887"/>
      <c r="D6" s="887"/>
      <c r="E6" s="887"/>
      <c r="F6" s="887"/>
      <c r="G6" s="887"/>
      <c r="H6" s="883" t="str">
        <f>IF(基本情報入力シート!M22="","",基本情報入力シート!M22)</f>
        <v/>
      </c>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5"/>
      <c r="AL6" s="153"/>
    </row>
    <row r="7" spans="1:50" s="154" customFormat="1" ht="22.5" customHeight="1">
      <c r="A7" s="153"/>
      <c r="B7" s="878" t="s">
        <v>6</v>
      </c>
      <c r="C7" s="879"/>
      <c r="D7" s="879"/>
      <c r="E7" s="879"/>
      <c r="F7" s="879"/>
      <c r="G7" s="879"/>
      <c r="H7" s="888" t="str">
        <f>IF(基本情報入力シート!M23="","",基本情報入力シート!M23)</f>
        <v/>
      </c>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90"/>
      <c r="AL7" s="153"/>
    </row>
    <row r="8" spans="1:50" s="154" customFormat="1" ht="12.75" customHeight="1">
      <c r="A8" s="153"/>
      <c r="B8" s="872" t="s">
        <v>34</v>
      </c>
      <c r="C8" s="873"/>
      <c r="D8" s="873"/>
      <c r="E8" s="873"/>
      <c r="F8" s="873"/>
      <c r="G8" s="873"/>
      <c r="H8" s="951"/>
      <c r="I8" s="952"/>
      <c r="J8" s="952"/>
      <c r="K8" s="952"/>
      <c r="L8" s="952"/>
      <c r="M8" s="953"/>
      <c r="N8" s="155"/>
      <c r="O8" s="156"/>
      <c r="P8" s="156"/>
      <c r="Q8" s="156"/>
      <c r="R8" s="156"/>
      <c r="S8" s="156"/>
      <c r="T8" s="156"/>
      <c r="U8" s="156"/>
      <c r="V8" s="156"/>
      <c r="W8" s="156"/>
      <c r="X8" s="156"/>
      <c r="Y8" s="156"/>
      <c r="Z8" s="156"/>
      <c r="AA8" s="156"/>
      <c r="AB8" s="156"/>
      <c r="AC8" s="156"/>
      <c r="AD8" s="156"/>
      <c r="AE8" s="156"/>
      <c r="AF8" s="156"/>
      <c r="AG8" s="156"/>
      <c r="AH8" s="156"/>
      <c r="AI8" s="156"/>
      <c r="AJ8" s="156"/>
      <c r="AK8" s="157"/>
      <c r="AL8" s="153"/>
    </row>
    <row r="9" spans="1:50" s="154" customFormat="1" ht="12" customHeight="1">
      <c r="A9" s="153"/>
      <c r="B9" s="874"/>
      <c r="C9" s="875"/>
      <c r="D9" s="875"/>
      <c r="E9" s="875"/>
      <c r="F9" s="875"/>
      <c r="G9" s="875"/>
      <c r="H9" s="891" t="str">
        <f>IF(基本情報入力シート!M25="","",基本情報入力シート!M25)</f>
        <v/>
      </c>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3"/>
      <c r="AL9" s="153"/>
    </row>
    <row r="10" spans="1:50" s="154" customFormat="1" ht="12" customHeight="1">
      <c r="A10" s="153"/>
      <c r="B10" s="876"/>
      <c r="C10" s="877"/>
      <c r="D10" s="877"/>
      <c r="E10" s="877"/>
      <c r="F10" s="877"/>
      <c r="G10" s="877"/>
      <c r="H10" s="869" t="str">
        <f>IF(基本情報入力シート!M26="","",基本情報入力シート!M26)</f>
        <v/>
      </c>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1"/>
      <c r="AL10" s="153"/>
    </row>
    <row r="11" spans="1:50" s="154" customFormat="1" ht="15" customHeight="1">
      <c r="A11" s="153"/>
      <c r="B11" s="881" t="s">
        <v>7</v>
      </c>
      <c r="C11" s="882"/>
      <c r="D11" s="882"/>
      <c r="E11" s="882"/>
      <c r="F11" s="882"/>
      <c r="G11" s="882"/>
      <c r="H11" s="883" t="str">
        <f>IF(基本情報入力シート!M29="","",基本情報入力シート!M29)</f>
        <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153"/>
      <c r="AT11" s="158"/>
      <c r="AU11" s="158"/>
      <c r="AV11" s="158"/>
      <c r="AW11" s="158"/>
      <c r="AX11" s="158"/>
    </row>
    <row r="12" spans="1:50" s="154" customFormat="1" ht="22.5" customHeight="1">
      <c r="A12" s="153"/>
      <c r="B12" s="874" t="s">
        <v>35</v>
      </c>
      <c r="C12" s="875"/>
      <c r="D12" s="875"/>
      <c r="E12" s="875"/>
      <c r="F12" s="875"/>
      <c r="G12" s="875"/>
      <c r="H12" s="869" t="str">
        <f>IF(基本情報入力シート!M30="","",基本情報入力シート!M30)</f>
        <v/>
      </c>
      <c r="I12" s="870"/>
      <c r="J12" s="870"/>
      <c r="K12" s="870"/>
      <c r="L12" s="870"/>
      <c r="M12" s="870"/>
      <c r="N12" s="870"/>
      <c r="O12" s="870"/>
      <c r="P12" s="870"/>
      <c r="Q12" s="870"/>
      <c r="R12" s="870"/>
      <c r="S12" s="870"/>
      <c r="T12" s="870"/>
      <c r="U12" s="870"/>
      <c r="V12" s="870"/>
      <c r="W12" s="870"/>
      <c r="X12" s="870"/>
      <c r="Y12" s="870"/>
      <c r="Z12" s="870"/>
      <c r="AA12" s="870"/>
      <c r="AB12" s="870"/>
      <c r="AC12" s="870"/>
      <c r="AD12" s="870"/>
      <c r="AE12" s="870"/>
      <c r="AF12" s="870"/>
      <c r="AG12" s="870"/>
      <c r="AH12" s="870"/>
      <c r="AI12" s="870"/>
      <c r="AJ12" s="870"/>
      <c r="AK12" s="871"/>
      <c r="AL12" s="153"/>
      <c r="AT12" s="158"/>
      <c r="AU12" s="158"/>
      <c r="AV12" s="158"/>
      <c r="AW12" s="158"/>
      <c r="AX12" s="158"/>
    </row>
    <row r="13" spans="1:50" s="154" customFormat="1" ht="17.25" customHeight="1">
      <c r="A13" s="153"/>
      <c r="B13" s="894" t="s">
        <v>16</v>
      </c>
      <c r="C13" s="894"/>
      <c r="D13" s="894"/>
      <c r="E13" s="894"/>
      <c r="F13" s="894"/>
      <c r="G13" s="894"/>
      <c r="H13" s="880" t="s">
        <v>17</v>
      </c>
      <c r="I13" s="880"/>
      <c r="J13" s="880"/>
      <c r="K13" s="878"/>
      <c r="L13" s="805" t="str">
        <f>IF(基本情報入力シート!M31="","",基本情報入力シート!M31)</f>
        <v/>
      </c>
      <c r="M13" s="805"/>
      <c r="N13" s="805"/>
      <c r="O13" s="805"/>
      <c r="P13" s="805"/>
      <c r="Q13" s="805"/>
      <c r="R13" s="805"/>
      <c r="S13" s="805"/>
      <c r="T13" s="805"/>
      <c r="U13" s="805"/>
      <c r="V13" s="894" t="s">
        <v>18</v>
      </c>
      <c r="W13" s="894"/>
      <c r="X13" s="894"/>
      <c r="Y13" s="894"/>
      <c r="Z13" s="805" t="str">
        <f>IF(基本情報入力シート!M32="","",基本情報入力シート!M32)</f>
        <v/>
      </c>
      <c r="AA13" s="805"/>
      <c r="AB13" s="805"/>
      <c r="AC13" s="805"/>
      <c r="AD13" s="805"/>
      <c r="AE13" s="805"/>
      <c r="AF13" s="805"/>
      <c r="AG13" s="805"/>
      <c r="AH13" s="805"/>
      <c r="AI13" s="805"/>
      <c r="AJ13" s="805"/>
      <c r="AK13" s="805"/>
      <c r="AL13" s="153"/>
      <c r="AT13" s="158"/>
      <c r="AU13" s="158"/>
      <c r="AV13" s="158"/>
      <c r="AW13" s="158"/>
      <c r="AX13" s="158"/>
    </row>
    <row r="14" spans="1:50" ht="6" customHeight="1">
      <c r="A14" s="103"/>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S14" s="159"/>
    </row>
    <row r="15" spans="1:50" ht="18" customHeight="1">
      <c r="A15" s="103"/>
      <c r="B15" s="160" t="s">
        <v>36</v>
      </c>
      <c r="C15" s="161"/>
      <c r="D15" s="161"/>
      <c r="E15" s="161"/>
      <c r="F15" s="161"/>
      <c r="G15" s="102"/>
      <c r="H15" s="161"/>
      <c r="I15" s="161"/>
      <c r="J15" s="161"/>
      <c r="K15" s="161"/>
      <c r="L15" s="162"/>
      <c r="M15" s="163"/>
      <c r="N15" s="102"/>
      <c r="O15" s="162"/>
      <c r="P15" s="162"/>
      <c r="Q15" s="162"/>
      <c r="R15" s="162"/>
      <c r="S15" s="162"/>
      <c r="T15" s="162"/>
      <c r="U15" s="162"/>
      <c r="V15" s="162"/>
      <c r="W15" s="161"/>
      <c r="X15" s="161"/>
      <c r="Y15" s="161"/>
      <c r="Z15" s="161"/>
      <c r="AA15" s="162"/>
      <c r="AB15" s="162"/>
      <c r="AC15" s="103"/>
      <c r="AD15" s="103"/>
      <c r="AE15" s="162"/>
      <c r="AF15" s="162"/>
      <c r="AG15" s="162"/>
      <c r="AH15" s="162"/>
      <c r="AI15" s="162"/>
      <c r="AJ15" s="162"/>
      <c r="AK15" s="162"/>
      <c r="AL15" s="103"/>
      <c r="AT15" s="159"/>
      <c r="AU15" s="159"/>
      <c r="AV15" s="159"/>
      <c r="AW15" s="159"/>
      <c r="AX15" s="159"/>
    </row>
    <row r="16" spans="1:50" s="154" customFormat="1" ht="19.5" customHeight="1">
      <c r="A16" s="153"/>
      <c r="B16" s="164" t="s">
        <v>37</v>
      </c>
      <c r="C16" s="165"/>
      <c r="D16" s="166"/>
      <c r="E16" s="167"/>
      <c r="F16" s="167"/>
      <c r="G16" s="167"/>
      <c r="H16" s="167"/>
      <c r="I16" s="167"/>
      <c r="J16" s="167"/>
      <c r="K16" s="167"/>
      <c r="L16" s="168"/>
      <c r="M16" s="168"/>
      <c r="N16" s="168"/>
      <c r="O16" s="168"/>
      <c r="P16" s="168"/>
      <c r="Q16" s="168"/>
      <c r="R16" s="168"/>
      <c r="S16" s="168"/>
      <c r="T16" s="169"/>
      <c r="U16" s="170"/>
      <c r="V16" s="170"/>
      <c r="W16" s="171"/>
      <c r="X16" s="153"/>
      <c r="Y16" s="153"/>
      <c r="Z16" s="153"/>
      <c r="AA16" s="153"/>
      <c r="AB16" s="153"/>
      <c r="AC16" s="153"/>
      <c r="AD16" s="153"/>
      <c r="AE16" s="153"/>
      <c r="AF16" s="153"/>
      <c r="AG16" s="153"/>
      <c r="AH16" s="172"/>
      <c r="AI16" s="153"/>
      <c r="AJ16" s="153"/>
      <c r="AK16" s="153"/>
      <c r="AL16" s="153"/>
    </row>
    <row r="17" spans="1:57" s="154" customFormat="1" ht="18.75" customHeight="1">
      <c r="A17" s="153"/>
      <c r="B17" s="809" t="s">
        <v>38</v>
      </c>
      <c r="C17" s="810"/>
      <c r="D17" s="810"/>
      <c r="E17" s="810"/>
      <c r="F17" s="810"/>
      <c r="G17" s="810"/>
      <c r="H17" s="810"/>
      <c r="I17" s="810"/>
      <c r="J17" s="810"/>
      <c r="K17" s="810"/>
      <c r="L17" s="810"/>
      <c r="M17" s="810"/>
      <c r="N17" s="810"/>
      <c r="O17" s="810"/>
      <c r="P17" s="810"/>
      <c r="Q17" s="810"/>
      <c r="R17" s="810"/>
      <c r="S17" s="810"/>
      <c r="T17" s="810"/>
      <c r="U17" s="810"/>
      <c r="V17" s="810"/>
      <c r="W17" s="810"/>
      <c r="X17" s="810"/>
      <c r="Y17" s="810"/>
      <c r="Z17" s="810"/>
      <c r="AA17" s="810"/>
      <c r="AB17" s="810"/>
      <c r="AC17" s="811"/>
      <c r="AD17" s="153"/>
      <c r="AE17" s="153"/>
      <c r="AF17" s="153"/>
      <c r="AG17" s="153"/>
      <c r="AH17" s="172"/>
      <c r="AI17" s="153"/>
      <c r="AJ17" s="153"/>
      <c r="AK17" s="153"/>
      <c r="AL17" s="153"/>
    </row>
    <row r="18" spans="1:57" ht="19.5" customHeight="1" thickBot="1">
      <c r="A18" s="103"/>
      <c r="B18" s="173" t="s">
        <v>39</v>
      </c>
      <c r="C18" s="807" t="s">
        <v>1899</v>
      </c>
      <c r="D18" s="807"/>
      <c r="E18" s="807"/>
      <c r="F18" s="807"/>
      <c r="G18" s="807"/>
      <c r="H18" s="807"/>
      <c r="I18" s="807"/>
      <c r="J18" s="807"/>
      <c r="K18" s="807"/>
      <c r="L18" s="807"/>
      <c r="M18" s="807"/>
      <c r="N18" s="807"/>
      <c r="O18" s="807"/>
      <c r="P18" s="807"/>
      <c r="Q18" s="807"/>
      <c r="R18" s="807"/>
      <c r="S18" s="807"/>
      <c r="T18" s="807"/>
      <c r="U18" s="807"/>
      <c r="V18" s="808"/>
      <c r="W18" s="865">
        <f>'別紙様式3-2（加算　個票）'!N5</f>
        <v>0</v>
      </c>
      <c r="X18" s="866"/>
      <c r="Y18" s="866"/>
      <c r="Z18" s="866"/>
      <c r="AA18" s="866"/>
      <c r="AB18" s="867"/>
      <c r="AC18" s="174" t="s">
        <v>40</v>
      </c>
      <c r="AD18" s="103"/>
      <c r="AE18" s="103"/>
      <c r="AF18" s="103"/>
      <c r="AG18" s="103"/>
      <c r="AH18" s="103"/>
      <c r="AI18" s="103"/>
      <c r="AJ18" s="103"/>
      <c r="AK18" s="103"/>
      <c r="AL18" s="103"/>
    </row>
    <row r="19" spans="1:57" ht="27" customHeight="1" thickBot="1">
      <c r="A19" s="103"/>
      <c r="B19" s="173" t="s">
        <v>42</v>
      </c>
      <c r="C19" s="807" t="s">
        <v>1900</v>
      </c>
      <c r="D19" s="807"/>
      <c r="E19" s="807"/>
      <c r="F19" s="807"/>
      <c r="G19" s="807"/>
      <c r="H19" s="807"/>
      <c r="I19" s="807"/>
      <c r="J19" s="807"/>
      <c r="K19" s="807"/>
      <c r="L19" s="807"/>
      <c r="M19" s="807"/>
      <c r="N19" s="807"/>
      <c r="O19" s="807"/>
      <c r="P19" s="807"/>
      <c r="Q19" s="807"/>
      <c r="R19" s="807"/>
      <c r="S19" s="807"/>
      <c r="T19" s="807"/>
      <c r="U19" s="807"/>
      <c r="V19" s="807"/>
      <c r="W19" s="857"/>
      <c r="X19" s="858"/>
      <c r="Y19" s="858"/>
      <c r="Z19" s="858"/>
      <c r="AA19" s="858"/>
      <c r="AB19" s="859"/>
      <c r="AC19" s="175" t="s">
        <v>40</v>
      </c>
      <c r="AD19" s="102" t="s">
        <v>41</v>
      </c>
      <c r="AE19" s="176"/>
      <c r="AF19" s="103"/>
      <c r="AG19" s="103"/>
      <c r="AH19" s="103"/>
      <c r="AI19" s="103"/>
      <c r="AJ19" s="103"/>
      <c r="AK19" s="103"/>
      <c r="AL19" s="103"/>
      <c r="AM19" s="177"/>
      <c r="AN19" s="177"/>
      <c r="AO19" s="177"/>
      <c r="AP19" s="177"/>
      <c r="AQ19" s="178"/>
      <c r="AR19" s="178"/>
      <c r="AS19" s="178"/>
      <c r="AT19" s="178"/>
      <c r="AU19" s="178"/>
      <c r="AV19" s="178"/>
      <c r="AW19" s="178"/>
      <c r="AX19" s="178"/>
      <c r="AY19" s="178"/>
      <c r="AZ19" s="178"/>
      <c r="BA19" s="179"/>
    </row>
    <row r="20" spans="1:57" ht="21.75" customHeight="1" thickBot="1">
      <c r="A20" s="103"/>
      <c r="B20" s="173" t="s">
        <v>43</v>
      </c>
      <c r="C20" s="895" t="s">
        <v>1901</v>
      </c>
      <c r="D20" s="895"/>
      <c r="E20" s="895"/>
      <c r="F20" s="895"/>
      <c r="G20" s="895"/>
      <c r="H20" s="895"/>
      <c r="I20" s="895"/>
      <c r="J20" s="895"/>
      <c r="K20" s="895"/>
      <c r="L20" s="895"/>
      <c r="M20" s="895"/>
      <c r="N20" s="895"/>
      <c r="O20" s="895"/>
      <c r="P20" s="895"/>
      <c r="Q20" s="895"/>
      <c r="R20" s="895"/>
      <c r="S20" s="895"/>
      <c r="T20" s="895"/>
      <c r="U20" s="895"/>
      <c r="V20" s="896"/>
      <c r="W20" s="865">
        <f>W18+W19</f>
        <v>0</v>
      </c>
      <c r="X20" s="866"/>
      <c r="Y20" s="866"/>
      <c r="Z20" s="866"/>
      <c r="AA20" s="866"/>
      <c r="AB20" s="867"/>
      <c r="AC20" s="174" t="s">
        <v>40</v>
      </c>
      <c r="AD20" s="102" t="s">
        <v>41</v>
      </c>
      <c r="AE20" s="820" t="str">
        <f>IF(H7="", "", IFERROR(IF(W21&gt;=W20,"○","×"),""))</f>
        <v/>
      </c>
      <c r="AF20" s="103"/>
      <c r="AG20" s="103"/>
      <c r="AH20" s="103"/>
      <c r="AI20" s="103"/>
      <c r="AJ20" s="103"/>
      <c r="AK20" s="103"/>
      <c r="AL20" s="103"/>
      <c r="AM20" s="103"/>
      <c r="AN20" s="103"/>
      <c r="AO20" s="103"/>
      <c r="AP20" s="103"/>
      <c r="AQ20" s="902" t="s">
        <v>1982</v>
      </c>
      <c r="AR20" s="903"/>
      <c r="AS20" s="903"/>
      <c r="AT20" s="903"/>
      <c r="AU20" s="903"/>
      <c r="AV20" s="903"/>
      <c r="AW20" s="903"/>
      <c r="AX20" s="903"/>
      <c r="AY20" s="903"/>
      <c r="AZ20" s="903"/>
      <c r="BA20" s="903"/>
      <c r="BB20" s="903"/>
      <c r="BC20" s="903"/>
      <c r="BD20" s="903"/>
      <c r="BE20" s="904"/>
    </row>
    <row r="21" spans="1:57" ht="37.15" customHeight="1" thickBot="1">
      <c r="A21" s="103"/>
      <c r="B21" s="173" t="s">
        <v>44</v>
      </c>
      <c r="C21" s="895" t="s">
        <v>2101</v>
      </c>
      <c r="D21" s="895"/>
      <c r="E21" s="895"/>
      <c r="F21" s="895"/>
      <c r="G21" s="895"/>
      <c r="H21" s="895"/>
      <c r="I21" s="895"/>
      <c r="J21" s="895"/>
      <c r="K21" s="895"/>
      <c r="L21" s="895"/>
      <c r="M21" s="895"/>
      <c r="N21" s="895"/>
      <c r="O21" s="895"/>
      <c r="P21" s="895"/>
      <c r="Q21" s="895"/>
      <c r="R21" s="895"/>
      <c r="S21" s="895"/>
      <c r="T21" s="895"/>
      <c r="U21" s="895"/>
      <c r="V21" s="895"/>
      <c r="W21" s="857"/>
      <c r="X21" s="858"/>
      <c r="Y21" s="858"/>
      <c r="Z21" s="858"/>
      <c r="AA21" s="858"/>
      <c r="AB21" s="859"/>
      <c r="AC21" s="180" t="s">
        <v>40</v>
      </c>
      <c r="AD21" s="102" t="s">
        <v>41</v>
      </c>
      <c r="AE21" s="822"/>
      <c r="AF21" s="103"/>
      <c r="AG21" s="103"/>
      <c r="AH21" s="103"/>
      <c r="AI21" s="103"/>
      <c r="AJ21" s="103"/>
      <c r="AK21" s="103"/>
      <c r="AL21" s="103"/>
    </row>
    <row r="22" spans="1:57" ht="18" customHeight="1">
      <c r="A22" s="103"/>
      <c r="B22" s="181" t="s">
        <v>45</v>
      </c>
      <c r="C22" s="182"/>
      <c r="D22" s="182"/>
      <c r="E22" s="182"/>
      <c r="F22" s="183"/>
      <c r="G22" s="184"/>
      <c r="H22" s="184"/>
      <c r="I22" s="184"/>
      <c r="J22" s="184"/>
      <c r="K22" s="183"/>
      <c r="L22" s="183"/>
      <c r="M22" s="183"/>
      <c r="N22" s="183"/>
      <c r="O22" s="31"/>
      <c r="P22" s="31"/>
      <c r="Q22" s="184"/>
      <c r="R22" s="184"/>
      <c r="S22" s="184"/>
      <c r="T22" s="184"/>
      <c r="U22" s="185"/>
      <c r="V22" s="185"/>
      <c r="W22" s="185"/>
      <c r="X22" s="185"/>
      <c r="Y22" s="185"/>
      <c r="Z22" s="185"/>
      <c r="AA22" s="185"/>
      <c r="AB22" s="185"/>
      <c r="AC22" s="185"/>
      <c r="AD22" s="185"/>
      <c r="AE22" s="185"/>
      <c r="AF22" s="185"/>
      <c r="AG22" s="185"/>
      <c r="AH22" s="185"/>
      <c r="AI22" s="185"/>
      <c r="AJ22" s="185"/>
      <c r="AK22" s="185"/>
      <c r="AL22" s="186"/>
      <c r="AM22" s="187"/>
    </row>
    <row r="23" spans="1:57" ht="25.5" customHeight="1">
      <c r="A23" s="103"/>
      <c r="B23" s="188" t="s">
        <v>46</v>
      </c>
      <c r="C23" s="920" t="s">
        <v>2102</v>
      </c>
      <c r="D23" s="920"/>
      <c r="E23" s="920"/>
      <c r="F23" s="920"/>
      <c r="G23" s="920"/>
      <c r="H23" s="920"/>
      <c r="I23" s="920"/>
      <c r="J23" s="920"/>
      <c r="K23" s="920"/>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185"/>
      <c r="AM23" s="187"/>
      <c r="AN23" s="187"/>
    </row>
    <row r="24" spans="1:57" ht="7.5" customHeight="1">
      <c r="A24" s="103"/>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02"/>
      <c r="AB24" s="190"/>
      <c r="AC24" s="190"/>
      <c r="AD24" s="190"/>
      <c r="AE24" s="190"/>
      <c r="AF24" s="190"/>
      <c r="AG24" s="190"/>
      <c r="AH24" s="190"/>
      <c r="AI24" s="190"/>
      <c r="AJ24" s="190"/>
      <c r="AK24" s="190"/>
      <c r="AL24" s="103"/>
    </row>
    <row r="25" spans="1:57" ht="19.5" customHeight="1" thickBot="1">
      <c r="A25" s="103"/>
      <c r="B25" s="164" t="s">
        <v>47</v>
      </c>
      <c r="C25" s="191"/>
      <c r="D25" s="192"/>
      <c r="E25" s="192"/>
      <c r="F25" s="192"/>
      <c r="G25" s="193"/>
      <c r="H25" s="193"/>
      <c r="I25" s="193"/>
      <c r="J25" s="193"/>
      <c r="K25" s="193"/>
      <c r="L25" s="193"/>
      <c r="M25" s="193"/>
      <c r="N25" s="193"/>
      <c r="O25" s="193"/>
      <c r="P25" s="193"/>
      <c r="Q25" s="194"/>
      <c r="R25" s="194"/>
      <c r="S25" s="194"/>
      <c r="T25" s="194"/>
      <c r="U25" s="194"/>
      <c r="V25" s="194"/>
      <c r="W25" s="193"/>
      <c r="X25" s="193"/>
      <c r="Y25" s="193"/>
      <c r="Z25" s="193"/>
      <c r="AA25" s="193"/>
      <c r="AB25" s="193"/>
      <c r="AC25" s="193"/>
      <c r="AD25" s="195"/>
      <c r="AE25" s="193"/>
      <c r="AF25" s="193"/>
      <c r="AG25" s="193"/>
      <c r="AH25" s="193"/>
      <c r="AI25" s="193"/>
      <c r="AJ25" s="193"/>
      <c r="AK25" s="195"/>
      <c r="AL25" s="103"/>
    </row>
    <row r="26" spans="1:57" ht="18.75" customHeight="1" thickBot="1">
      <c r="A26" s="103"/>
      <c r="B26" s="196" t="s">
        <v>39</v>
      </c>
      <c r="C26" s="863" t="s">
        <v>1902</v>
      </c>
      <c r="D26" s="863"/>
      <c r="E26" s="863"/>
      <c r="F26" s="863"/>
      <c r="G26" s="863"/>
      <c r="H26" s="863"/>
      <c r="I26" s="863"/>
      <c r="J26" s="863"/>
      <c r="K26" s="863"/>
      <c r="L26" s="863"/>
      <c r="M26" s="863"/>
      <c r="N26" s="863"/>
      <c r="O26" s="863"/>
      <c r="P26" s="864"/>
      <c r="Q26" s="716">
        <f>Q27-Q28-Q29</f>
        <v>0</v>
      </c>
      <c r="R26" s="717"/>
      <c r="S26" s="717"/>
      <c r="T26" s="717"/>
      <c r="U26" s="717"/>
      <c r="V26" s="718"/>
      <c r="W26" s="197" t="s">
        <v>40</v>
      </c>
      <c r="X26" s="198" t="s">
        <v>41</v>
      </c>
      <c r="Y26" s="820" t="str">
        <f>IF(H7="", "", IF(Q30="","",IF(Q26="","",IF(Q26&gt;=Q30,"○","×"))))</f>
        <v/>
      </c>
      <c r="Z26" s="199"/>
      <c r="AA26" s="193"/>
      <c r="AB26" s="193"/>
      <c r="AC26" s="193"/>
      <c r="AD26" s="195"/>
      <c r="AE26" s="195"/>
      <c r="AF26" s="195"/>
      <c r="AG26" s="195"/>
      <c r="AH26" s="195"/>
      <c r="AI26" s="195"/>
      <c r="AJ26" s="195"/>
      <c r="AK26" s="195"/>
      <c r="AL26" s="103"/>
      <c r="AM26" s="103"/>
      <c r="AN26" s="103"/>
      <c r="AO26" s="103"/>
      <c r="AP26" s="103"/>
      <c r="AQ26" s="848" t="s">
        <v>2128</v>
      </c>
      <c r="AR26" s="849"/>
      <c r="AS26" s="849"/>
      <c r="AT26" s="849"/>
      <c r="AU26" s="849"/>
      <c r="AV26" s="849"/>
      <c r="AW26" s="849"/>
      <c r="AX26" s="849"/>
      <c r="AY26" s="849"/>
      <c r="AZ26" s="849"/>
      <c r="BA26" s="849"/>
      <c r="BB26" s="849"/>
      <c r="BC26" s="849"/>
      <c r="BD26" s="849"/>
      <c r="BE26" s="850"/>
    </row>
    <row r="27" spans="1:57" ht="18.75" customHeight="1" thickBot="1">
      <c r="A27" s="103"/>
      <c r="B27" s="685"/>
      <c r="C27" s="813" t="s">
        <v>1903</v>
      </c>
      <c r="D27" s="813"/>
      <c r="E27" s="813"/>
      <c r="F27" s="813"/>
      <c r="G27" s="813"/>
      <c r="H27" s="813"/>
      <c r="I27" s="813"/>
      <c r="J27" s="813"/>
      <c r="K27" s="813"/>
      <c r="L27" s="813"/>
      <c r="M27" s="813"/>
      <c r="N27" s="813"/>
      <c r="O27" s="813"/>
      <c r="P27" s="814"/>
      <c r="Q27" s="817"/>
      <c r="R27" s="818"/>
      <c r="S27" s="818"/>
      <c r="T27" s="818"/>
      <c r="U27" s="818"/>
      <c r="V27" s="819"/>
      <c r="W27" s="197" t="s">
        <v>40</v>
      </c>
      <c r="X27" s="198"/>
      <c r="Y27" s="821"/>
      <c r="Z27" s="199"/>
      <c r="AA27" s="193"/>
      <c r="AB27" s="193"/>
      <c r="AC27" s="193"/>
      <c r="AD27" s="195"/>
      <c r="AE27" s="193"/>
      <c r="AF27" s="193"/>
      <c r="AG27" s="193"/>
      <c r="AH27" s="193"/>
      <c r="AI27" s="193"/>
      <c r="AJ27" s="193"/>
      <c r="AK27" s="195"/>
      <c r="AL27" s="103"/>
      <c r="AM27" s="103"/>
      <c r="AN27" s="103"/>
      <c r="AO27" s="103"/>
      <c r="AP27" s="103"/>
      <c r="AQ27" s="851"/>
      <c r="AR27" s="852"/>
      <c r="AS27" s="852"/>
      <c r="AT27" s="852"/>
      <c r="AU27" s="852"/>
      <c r="AV27" s="852"/>
      <c r="AW27" s="852"/>
      <c r="AX27" s="852"/>
      <c r="AY27" s="852"/>
      <c r="AZ27" s="852"/>
      <c r="BA27" s="852"/>
      <c r="BB27" s="852"/>
      <c r="BC27" s="852"/>
      <c r="BD27" s="852"/>
      <c r="BE27" s="853"/>
    </row>
    <row r="28" spans="1:57" ht="18.75" customHeight="1" thickBot="1">
      <c r="A28" s="103"/>
      <c r="B28" s="685"/>
      <c r="C28" s="815" t="s">
        <v>1904</v>
      </c>
      <c r="D28" s="815"/>
      <c r="E28" s="815"/>
      <c r="F28" s="815"/>
      <c r="G28" s="815"/>
      <c r="H28" s="815"/>
      <c r="I28" s="815"/>
      <c r="J28" s="815"/>
      <c r="K28" s="815"/>
      <c r="L28" s="815"/>
      <c r="M28" s="815"/>
      <c r="N28" s="815"/>
      <c r="O28" s="815"/>
      <c r="P28" s="816"/>
      <c r="Q28" s="716">
        <f>W21</f>
        <v>0</v>
      </c>
      <c r="R28" s="717"/>
      <c r="S28" s="717"/>
      <c r="T28" s="717"/>
      <c r="U28" s="717"/>
      <c r="V28" s="718"/>
      <c r="W28" s="197" t="s">
        <v>40</v>
      </c>
      <c r="X28" s="198"/>
      <c r="Y28" s="821"/>
      <c r="Z28" s="199"/>
      <c r="AA28" s="193"/>
      <c r="AB28" s="193"/>
      <c r="AC28" s="193"/>
      <c r="AD28" s="195"/>
      <c r="AE28" s="193"/>
      <c r="AF28" s="193"/>
      <c r="AG28" s="193"/>
      <c r="AH28" s="193"/>
      <c r="AI28" s="193"/>
      <c r="AJ28" s="193"/>
      <c r="AK28" s="195"/>
      <c r="AL28" s="103"/>
      <c r="AM28" s="103"/>
      <c r="AN28" s="103"/>
      <c r="AO28" s="103"/>
      <c r="AP28" s="103"/>
      <c r="AQ28" s="851"/>
      <c r="AR28" s="852"/>
      <c r="AS28" s="852"/>
      <c r="AT28" s="852"/>
      <c r="AU28" s="852"/>
      <c r="AV28" s="852"/>
      <c r="AW28" s="852"/>
      <c r="AX28" s="852"/>
      <c r="AY28" s="852"/>
      <c r="AZ28" s="852"/>
      <c r="BA28" s="852"/>
      <c r="BB28" s="852"/>
      <c r="BC28" s="852"/>
      <c r="BD28" s="852"/>
      <c r="BE28" s="853"/>
    </row>
    <row r="29" spans="1:57" ht="27.75" customHeight="1" thickBot="1">
      <c r="A29" s="103"/>
      <c r="B29" s="200"/>
      <c r="C29" s="815" t="s">
        <v>1997</v>
      </c>
      <c r="D29" s="815"/>
      <c r="E29" s="815"/>
      <c r="F29" s="815"/>
      <c r="G29" s="815"/>
      <c r="H29" s="815"/>
      <c r="I29" s="815"/>
      <c r="J29" s="815"/>
      <c r="K29" s="815"/>
      <c r="L29" s="815"/>
      <c r="M29" s="815"/>
      <c r="N29" s="815"/>
      <c r="O29" s="815"/>
      <c r="P29" s="816"/>
      <c r="Q29" s="817"/>
      <c r="R29" s="818"/>
      <c r="S29" s="818"/>
      <c r="T29" s="818"/>
      <c r="U29" s="818"/>
      <c r="V29" s="819"/>
      <c r="W29" s="197" t="s">
        <v>40</v>
      </c>
      <c r="X29" s="198"/>
      <c r="Y29" s="821"/>
      <c r="Z29" s="199"/>
      <c r="AA29" s="193"/>
      <c r="AB29" s="193"/>
      <c r="AC29" s="193"/>
      <c r="AD29" s="195"/>
      <c r="AE29" s="193"/>
      <c r="AF29" s="193"/>
      <c r="AG29" s="193"/>
      <c r="AH29" s="193"/>
      <c r="AI29" s="193"/>
      <c r="AJ29" s="193"/>
      <c r="AK29" s="195"/>
      <c r="AL29" s="103"/>
      <c r="AM29" s="103"/>
      <c r="AN29" s="103"/>
      <c r="AO29" s="103"/>
      <c r="AP29" s="103"/>
      <c r="AQ29" s="851"/>
      <c r="AR29" s="852"/>
      <c r="AS29" s="852"/>
      <c r="AT29" s="852"/>
      <c r="AU29" s="852"/>
      <c r="AV29" s="852"/>
      <c r="AW29" s="852"/>
      <c r="AX29" s="852"/>
      <c r="AY29" s="852"/>
      <c r="AZ29" s="852"/>
      <c r="BA29" s="852"/>
      <c r="BB29" s="852"/>
      <c r="BC29" s="852"/>
      <c r="BD29" s="852"/>
      <c r="BE29" s="853"/>
    </row>
    <row r="30" spans="1:57" ht="30.75" customHeight="1" thickBot="1">
      <c r="A30" s="103"/>
      <c r="B30" s="196" t="s">
        <v>42</v>
      </c>
      <c r="C30" s="926" t="s">
        <v>1905</v>
      </c>
      <c r="D30" s="927"/>
      <c r="E30" s="927"/>
      <c r="F30" s="927"/>
      <c r="G30" s="927"/>
      <c r="H30" s="927"/>
      <c r="I30" s="927"/>
      <c r="J30" s="927"/>
      <c r="K30" s="927"/>
      <c r="L30" s="927"/>
      <c r="M30" s="927"/>
      <c r="N30" s="927"/>
      <c r="O30" s="927"/>
      <c r="P30" s="927"/>
      <c r="Q30" s="716">
        <f>Q31-Q32-Q33-Q34</f>
        <v>0</v>
      </c>
      <c r="R30" s="717"/>
      <c r="S30" s="717"/>
      <c r="T30" s="717"/>
      <c r="U30" s="717"/>
      <c r="V30" s="718"/>
      <c r="W30" s="201" t="s">
        <v>40</v>
      </c>
      <c r="X30" s="198" t="s">
        <v>41</v>
      </c>
      <c r="Y30" s="822"/>
      <c r="Z30" s="199"/>
      <c r="AA30" s="193"/>
      <c r="AB30" s="193"/>
      <c r="AC30" s="193"/>
      <c r="AD30" s="195"/>
      <c r="AE30" s="193"/>
      <c r="AF30" s="193"/>
      <c r="AG30" s="193"/>
      <c r="AH30" s="193"/>
      <c r="AI30" s="193"/>
      <c r="AJ30" s="193"/>
      <c r="AK30" s="195"/>
      <c r="AL30" s="103"/>
      <c r="AM30" s="103"/>
      <c r="AN30" s="103"/>
      <c r="AO30" s="103"/>
      <c r="AP30" s="103"/>
      <c r="AQ30" s="854"/>
      <c r="AR30" s="855"/>
      <c r="AS30" s="855"/>
      <c r="AT30" s="855"/>
      <c r="AU30" s="855"/>
      <c r="AV30" s="855"/>
      <c r="AW30" s="855"/>
      <c r="AX30" s="855"/>
      <c r="AY30" s="855"/>
      <c r="AZ30" s="855"/>
      <c r="BA30" s="855"/>
      <c r="BB30" s="855"/>
      <c r="BC30" s="855"/>
      <c r="BD30" s="855"/>
      <c r="BE30" s="856"/>
    </row>
    <row r="31" spans="1:57" ht="18.75" customHeight="1" thickBot="1">
      <c r="A31" s="103"/>
      <c r="B31" s="908"/>
      <c r="C31" s="814" t="s">
        <v>1906</v>
      </c>
      <c r="D31" s="936"/>
      <c r="E31" s="936"/>
      <c r="F31" s="936"/>
      <c r="G31" s="936"/>
      <c r="H31" s="936"/>
      <c r="I31" s="936"/>
      <c r="J31" s="936"/>
      <c r="K31" s="936"/>
      <c r="L31" s="936"/>
      <c r="M31" s="936"/>
      <c r="N31" s="936"/>
      <c r="O31" s="936"/>
      <c r="P31" s="937"/>
      <c r="Q31" s="913"/>
      <c r="R31" s="914"/>
      <c r="S31" s="914"/>
      <c r="T31" s="914"/>
      <c r="U31" s="914"/>
      <c r="V31" s="915"/>
      <c r="W31" s="197" t="s">
        <v>40</v>
      </c>
      <c r="X31" s="193"/>
      <c r="Y31" s="193"/>
      <c r="Z31" s="193"/>
      <c r="AA31" s="193"/>
      <c r="AB31" s="193"/>
      <c r="AC31" s="193"/>
      <c r="AD31" s="195"/>
      <c r="AE31" s="193"/>
      <c r="AF31" s="193"/>
      <c r="AG31" s="193"/>
      <c r="AH31" s="193"/>
      <c r="AI31" s="193"/>
      <c r="AJ31" s="193"/>
      <c r="AK31" s="195"/>
      <c r="AL31" s="103"/>
    </row>
    <row r="32" spans="1:57" ht="18.75" customHeight="1" thickBot="1">
      <c r="A32" s="103"/>
      <c r="B32" s="908"/>
      <c r="C32" s="814" t="s">
        <v>2103</v>
      </c>
      <c r="D32" s="936"/>
      <c r="E32" s="936"/>
      <c r="F32" s="936"/>
      <c r="G32" s="936"/>
      <c r="H32" s="936"/>
      <c r="I32" s="936"/>
      <c r="J32" s="936"/>
      <c r="K32" s="936"/>
      <c r="L32" s="936"/>
      <c r="M32" s="936"/>
      <c r="N32" s="936"/>
      <c r="O32" s="936"/>
      <c r="P32" s="937"/>
      <c r="Q32" s="913"/>
      <c r="R32" s="914"/>
      <c r="S32" s="914"/>
      <c r="T32" s="914"/>
      <c r="U32" s="914"/>
      <c r="V32" s="915"/>
      <c r="W32" s="197" t="s">
        <v>40</v>
      </c>
      <c r="X32" s="193"/>
      <c r="Y32" s="193"/>
      <c r="Z32" s="193"/>
      <c r="AA32" s="193"/>
      <c r="AB32" s="193"/>
      <c r="AC32" s="193"/>
      <c r="AD32" s="195"/>
      <c r="AE32" s="193"/>
      <c r="AF32" s="193"/>
      <c r="AG32" s="193"/>
      <c r="AH32" s="193"/>
      <c r="AI32" s="193"/>
      <c r="AJ32" s="193"/>
      <c r="AK32" s="195"/>
      <c r="AL32" s="103"/>
    </row>
    <row r="33" spans="1:57" ht="27.75" customHeight="1" thickBot="1">
      <c r="A33" s="103"/>
      <c r="B33" s="908"/>
      <c r="C33" s="938" t="s">
        <v>2104</v>
      </c>
      <c r="D33" s="939"/>
      <c r="E33" s="939"/>
      <c r="F33" s="939"/>
      <c r="G33" s="939"/>
      <c r="H33" s="939"/>
      <c r="I33" s="939"/>
      <c r="J33" s="939"/>
      <c r="K33" s="939"/>
      <c r="L33" s="939"/>
      <c r="M33" s="939"/>
      <c r="N33" s="939"/>
      <c r="O33" s="939"/>
      <c r="P33" s="940"/>
      <c r="Q33" s="913"/>
      <c r="R33" s="914"/>
      <c r="S33" s="914"/>
      <c r="T33" s="914"/>
      <c r="U33" s="914"/>
      <c r="V33" s="915"/>
      <c r="W33" s="197" t="s">
        <v>40</v>
      </c>
      <c r="X33" s="193"/>
      <c r="Y33" s="193"/>
      <c r="Z33" s="193"/>
      <c r="AA33" s="193"/>
      <c r="AB33" s="193"/>
      <c r="AC33" s="193"/>
      <c r="AD33" s="195"/>
      <c r="AE33" s="193"/>
      <c r="AF33" s="193"/>
      <c r="AG33" s="193"/>
      <c r="AH33" s="193"/>
      <c r="AI33" s="193"/>
      <c r="AJ33" s="193"/>
      <c r="AK33" s="195"/>
      <c r="AL33" s="103"/>
    </row>
    <row r="34" spans="1:57" ht="28.5" customHeight="1" thickBot="1">
      <c r="A34" s="103"/>
      <c r="B34" s="909"/>
      <c r="C34" s="910" t="s">
        <v>1998</v>
      </c>
      <c r="D34" s="911"/>
      <c r="E34" s="911"/>
      <c r="F34" s="911"/>
      <c r="G34" s="911"/>
      <c r="H34" s="911"/>
      <c r="I34" s="911"/>
      <c r="J34" s="911"/>
      <c r="K34" s="911"/>
      <c r="L34" s="911"/>
      <c r="M34" s="911"/>
      <c r="N34" s="911"/>
      <c r="O34" s="911"/>
      <c r="P34" s="912"/>
      <c r="Q34" s="913"/>
      <c r="R34" s="914"/>
      <c r="S34" s="914"/>
      <c r="T34" s="914"/>
      <c r="U34" s="914"/>
      <c r="V34" s="915"/>
      <c r="W34" s="201" t="s">
        <v>40</v>
      </c>
      <c r="X34" s="193"/>
      <c r="Y34" s="193"/>
      <c r="Z34" s="193"/>
      <c r="AA34" s="195"/>
      <c r="AC34" s="193"/>
      <c r="AD34" s="193"/>
      <c r="AE34" s="193"/>
      <c r="AF34" s="193"/>
      <c r="AG34" s="193"/>
      <c r="AH34" s="193"/>
      <c r="AI34" s="195"/>
      <c r="AJ34" s="103"/>
      <c r="AK34" s="103"/>
      <c r="AL34" s="103"/>
      <c r="AW34" s="149"/>
    </row>
    <row r="35" spans="1:57" s="154" customFormat="1" ht="6" customHeight="1">
      <c r="A35" s="153"/>
      <c r="B35" s="167"/>
      <c r="C35" s="165"/>
      <c r="D35" s="166"/>
      <c r="E35" s="167"/>
      <c r="F35" s="167"/>
      <c r="G35" s="167"/>
      <c r="H35" s="167"/>
      <c r="I35" s="167"/>
      <c r="J35" s="167"/>
      <c r="K35" s="167"/>
      <c r="L35" s="168"/>
      <c r="M35" s="168"/>
      <c r="N35" s="168"/>
      <c r="O35" s="168"/>
      <c r="P35" s="168"/>
      <c r="Q35" s="168"/>
      <c r="R35" s="168"/>
      <c r="S35" s="168"/>
      <c r="T35" s="169"/>
      <c r="U35" s="170"/>
      <c r="V35" s="170"/>
      <c r="W35" s="170"/>
      <c r="X35" s="170"/>
      <c r="Y35" s="170"/>
      <c r="Z35" s="170"/>
      <c r="AA35" s="167"/>
      <c r="AB35" s="167"/>
      <c r="AC35" s="169"/>
      <c r="AD35" s="170"/>
      <c r="AE35" s="170"/>
      <c r="AF35" s="170"/>
      <c r="AG35" s="170"/>
      <c r="AH35" s="170"/>
      <c r="AI35" s="170"/>
      <c r="AJ35" s="167"/>
      <c r="AK35" s="167"/>
      <c r="AL35" s="153"/>
      <c r="AT35" s="158"/>
      <c r="AU35" s="158"/>
      <c r="AV35" s="158"/>
      <c r="AW35" s="158"/>
      <c r="AX35" s="158"/>
    </row>
    <row r="36" spans="1:57" ht="12" customHeight="1">
      <c r="A36" s="103"/>
      <c r="B36" s="202" t="s">
        <v>45</v>
      </c>
      <c r="C36" s="203"/>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row>
    <row r="37" spans="1:57" s="154" customFormat="1" ht="24" customHeight="1">
      <c r="A37" s="153"/>
      <c r="B37" s="204" t="s">
        <v>46</v>
      </c>
      <c r="C37" s="916" t="s">
        <v>1907</v>
      </c>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c r="AD37" s="916"/>
      <c r="AE37" s="916"/>
      <c r="AF37" s="916"/>
      <c r="AG37" s="916"/>
      <c r="AH37" s="916"/>
      <c r="AI37" s="916"/>
      <c r="AJ37" s="916"/>
      <c r="AK37" s="916"/>
      <c r="AL37" s="205"/>
      <c r="AT37" s="158"/>
      <c r="AU37" s="158"/>
      <c r="AV37" s="158"/>
      <c r="AW37" s="158"/>
      <c r="AX37" s="158"/>
    </row>
    <row r="38" spans="1:57" s="154" customFormat="1" ht="33" customHeight="1">
      <c r="A38" s="153"/>
      <c r="B38" s="204" t="s">
        <v>46</v>
      </c>
      <c r="C38" s="920" t="s">
        <v>1999</v>
      </c>
      <c r="D38" s="920"/>
      <c r="E38" s="920"/>
      <c r="F38" s="920"/>
      <c r="G38" s="920"/>
      <c r="H38" s="920"/>
      <c r="I38" s="920"/>
      <c r="J38" s="920"/>
      <c r="K38" s="920"/>
      <c r="L38" s="920"/>
      <c r="M38" s="920"/>
      <c r="N38" s="920"/>
      <c r="O38" s="920"/>
      <c r="P38" s="920"/>
      <c r="Q38" s="920"/>
      <c r="R38" s="920"/>
      <c r="S38" s="920"/>
      <c r="T38" s="920"/>
      <c r="U38" s="920"/>
      <c r="V38" s="920"/>
      <c r="W38" s="920"/>
      <c r="X38" s="920"/>
      <c r="Y38" s="920"/>
      <c r="Z38" s="920"/>
      <c r="AA38" s="920"/>
      <c r="AB38" s="920"/>
      <c r="AC38" s="920"/>
      <c r="AD38" s="920"/>
      <c r="AE38" s="920"/>
      <c r="AF38" s="920"/>
      <c r="AG38" s="920"/>
      <c r="AH38" s="920"/>
      <c r="AI38" s="920"/>
      <c r="AJ38" s="920"/>
      <c r="AK38" s="920"/>
      <c r="AL38" s="205"/>
      <c r="AT38" s="158"/>
      <c r="AU38" s="158"/>
      <c r="AV38" s="158"/>
      <c r="AW38" s="158"/>
      <c r="AX38" s="158"/>
    </row>
    <row r="39" spans="1:57" s="154" customFormat="1" ht="44.25" customHeight="1">
      <c r="A39" s="153"/>
      <c r="B39" s="204" t="s">
        <v>46</v>
      </c>
      <c r="C39" s="916" t="s">
        <v>2105</v>
      </c>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05"/>
      <c r="AT39" s="158"/>
      <c r="AU39" s="158"/>
      <c r="AV39" s="158"/>
      <c r="AW39" s="158"/>
      <c r="AX39" s="158"/>
    </row>
    <row r="40" spans="1:57" ht="4.5" customHeight="1">
      <c r="A40" s="103"/>
      <c r="B40" s="206"/>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row>
    <row r="41" spans="1:57" ht="19.5" customHeight="1">
      <c r="A41" s="103"/>
      <c r="B41" s="843" t="s">
        <v>1980</v>
      </c>
      <c r="C41" s="843"/>
      <c r="D41" s="843"/>
      <c r="E41" s="843"/>
      <c r="F41" s="843"/>
      <c r="G41" s="843"/>
      <c r="H41" s="843"/>
      <c r="I41" s="843"/>
      <c r="J41" s="843"/>
      <c r="K41" s="843"/>
      <c r="L41" s="843"/>
      <c r="M41" s="843"/>
      <c r="N41" s="843"/>
      <c r="O41" s="843"/>
      <c r="P41" s="843"/>
      <c r="Q41" s="843"/>
      <c r="R41" s="843"/>
      <c r="S41" s="843"/>
      <c r="T41" s="843"/>
      <c r="U41" s="843"/>
      <c r="V41" s="843"/>
      <c r="W41" s="843"/>
      <c r="X41" s="843"/>
      <c r="Y41" s="843"/>
      <c r="Z41" s="843"/>
      <c r="AA41" s="843"/>
      <c r="AB41" s="843"/>
      <c r="AC41" s="843"/>
      <c r="AD41" s="843"/>
      <c r="AE41" s="843"/>
      <c r="AF41" s="843"/>
      <c r="AG41" s="843"/>
      <c r="AH41" s="843"/>
      <c r="AI41" s="843"/>
      <c r="AJ41" s="843"/>
      <c r="AK41" s="843"/>
      <c r="AL41" s="164"/>
      <c r="AT41" s="159"/>
      <c r="AU41" s="159"/>
      <c r="AV41" s="159"/>
      <c r="AW41" s="159"/>
      <c r="AX41" s="159"/>
    </row>
    <row r="42" spans="1:57" ht="16.5" customHeight="1" thickBot="1">
      <c r="A42" s="103"/>
      <c r="B42" s="104" t="s">
        <v>46</v>
      </c>
      <c r="C42" s="844" t="s">
        <v>2000</v>
      </c>
      <c r="D42" s="844"/>
      <c r="E42" s="844"/>
      <c r="F42" s="844"/>
      <c r="G42" s="844"/>
      <c r="H42" s="844"/>
      <c r="I42" s="844"/>
      <c r="J42" s="844"/>
      <c r="K42" s="844"/>
      <c r="L42" s="844"/>
      <c r="M42" s="844"/>
      <c r="N42" s="844"/>
      <c r="O42" s="844"/>
      <c r="P42" s="844"/>
      <c r="Q42" s="844"/>
      <c r="R42" s="844"/>
      <c r="S42" s="844"/>
      <c r="T42" s="844"/>
      <c r="U42" s="844"/>
      <c r="V42" s="844"/>
      <c r="W42" s="844"/>
      <c r="X42" s="844"/>
      <c r="Y42" s="844"/>
      <c r="Z42" s="844"/>
      <c r="AA42" s="844"/>
      <c r="AB42" s="844"/>
      <c r="AC42" s="844"/>
      <c r="AD42" s="844"/>
      <c r="AE42" s="844"/>
      <c r="AF42" s="844"/>
      <c r="AG42" s="844"/>
      <c r="AH42" s="844"/>
      <c r="AI42" s="844"/>
      <c r="AJ42" s="844"/>
      <c r="AK42" s="844"/>
      <c r="AL42" s="165"/>
      <c r="AT42" s="159"/>
      <c r="AU42" s="159"/>
      <c r="AV42" s="159"/>
      <c r="AW42" s="159"/>
      <c r="AX42" s="159"/>
    </row>
    <row r="43" spans="1:57" ht="51.75" customHeight="1">
      <c r="A43" s="103"/>
      <c r="B43" s="831" t="s">
        <v>48</v>
      </c>
      <c r="C43" s="832"/>
      <c r="D43" s="832"/>
      <c r="E43" s="833"/>
      <c r="F43" s="834"/>
      <c r="G43" s="835"/>
      <c r="H43" s="835"/>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835"/>
      <c r="AK43" s="836"/>
      <c r="AL43" s="153"/>
      <c r="AQ43" s="954" t="s">
        <v>1983</v>
      </c>
      <c r="AR43" s="955"/>
      <c r="AS43" s="955"/>
      <c r="AT43" s="955"/>
      <c r="AU43" s="955"/>
      <c r="AV43" s="955"/>
      <c r="AW43" s="955"/>
      <c r="AX43" s="955"/>
      <c r="AY43" s="955"/>
      <c r="AZ43" s="955"/>
      <c r="BA43" s="955"/>
      <c r="BB43" s="955"/>
      <c r="BC43" s="955"/>
      <c r="BD43" s="955"/>
      <c r="BE43" s="956"/>
    </row>
    <row r="44" spans="1:57" ht="47.25" customHeight="1" thickBot="1">
      <c r="A44" s="103"/>
      <c r="B44" s="831" t="s">
        <v>49</v>
      </c>
      <c r="C44" s="832"/>
      <c r="D44" s="832"/>
      <c r="E44" s="833"/>
      <c r="F44" s="845"/>
      <c r="G44" s="846"/>
      <c r="H44" s="846"/>
      <c r="I44" s="846"/>
      <c r="J44" s="846"/>
      <c r="K44" s="846"/>
      <c r="L44" s="846"/>
      <c r="M44" s="846"/>
      <c r="N44" s="846"/>
      <c r="O44" s="846"/>
      <c r="P44" s="846"/>
      <c r="Q44" s="846"/>
      <c r="R44" s="846"/>
      <c r="S44" s="846"/>
      <c r="T44" s="846"/>
      <c r="U44" s="846"/>
      <c r="V44" s="846"/>
      <c r="W44" s="846"/>
      <c r="X44" s="846"/>
      <c r="Y44" s="846"/>
      <c r="Z44" s="846"/>
      <c r="AA44" s="846"/>
      <c r="AB44" s="846"/>
      <c r="AC44" s="846"/>
      <c r="AD44" s="846"/>
      <c r="AE44" s="846"/>
      <c r="AF44" s="846"/>
      <c r="AG44" s="846"/>
      <c r="AH44" s="846"/>
      <c r="AI44" s="846"/>
      <c r="AJ44" s="846"/>
      <c r="AK44" s="847"/>
      <c r="AL44" s="153"/>
      <c r="AQ44" s="957"/>
      <c r="AR44" s="958"/>
      <c r="AS44" s="958"/>
      <c r="AT44" s="958"/>
      <c r="AU44" s="958"/>
      <c r="AV44" s="958"/>
      <c r="AW44" s="958"/>
      <c r="AX44" s="958"/>
      <c r="AY44" s="958"/>
      <c r="AZ44" s="958"/>
      <c r="BA44" s="958"/>
      <c r="BB44" s="958"/>
      <c r="BC44" s="958"/>
      <c r="BD44" s="958"/>
      <c r="BE44" s="959"/>
    </row>
    <row r="45" spans="1:57" ht="13.5" customHeight="1">
      <c r="A45" s="103"/>
      <c r="B45" s="207"/>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8"/>
      <c r="AT45" s="159"/>
      <c r="AU45" s="159"/>
      <c r="AV45" s="159"/>
      <c r="AW45" s="159"/>
      <c r="AX45" s="159"/>
    </row>
    <row r="46" spans="1:57" s="210" customFormat="1" ht="30.75" customHeight="1">
      <c r="A46" s="209"/>
      <c r="B46" s="823" t="s">
        <v>1996</v>
      </c>
      <c r="C46" s="823"/>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23"/>
      <c r="AK46" s="823"/>
      <c r="AL46" s="209"/>
      <c r="AT46" s="211"/>
      <c r="AU46" s="211"/>
      <c r="AV46" s="211"/>
      <c r="AW46" s="211"/>
      <c r="AX46" s="211"/>
    </row>
    <row r="47" spans="1:57" s="210" customFormat="1" ht="17.45" customHeight="1" thickBot="1">
      <c r="A47" s="209"/>
      <c r="B47" s="842" t="s">
        <v>1971</v>
      </c>
      <c r="C47" s="842"/>
      <c r="D47" s="842"/>
      <c r="E47" s="842"/>
      <c r="F47" s="842"/>
      <c r="G47" s="842"/>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209"/>
      <c r="AM47" s="212" t="s">
        <v>1974</v>
      </c>
      <c r="AN47" s="212">
        <f>COUNTA('別紙様式3-2（加算　個票）'!P14:P1213)+COUNTA('別紙様式3-2（加算　個票）'!Y14:Y1213)-COUNTIF('別紙様式3-2（加算　個票）'!Y14:Y1213, "ー")</f>
        <v>0</v>
      </c>
      <c r="AO47" s="213"/>
      <c r="AP47" s="213"/>
      <c r="AT47" s="211"/>
      <c r="AU47" s="211"/>
      <c r="AV47" s="211"/>
      <c r="AW47" s="211"/>
      <c r="AX47" s="211"/>
    </row>
    <row r="48" spans="1:57" s="210" customFormat="1" ht="26.45" customHeight="1" thickBot="1">
      <c r="A48" s="209"/>
      <c r="B48" s="960" t="s">
        <v>1988</v>
      </c>
      <c r="C48" s="961"/>
      <c r="D48" s="961"/>
      <c r="E48" s="961"/>
      <c r="F48" s="961"/>
      <c r="G48" s="961"/>
      <c r="H48" s="961"/>
      <c r="I48" s="961"/>
      <c r="J48" s="961"/>
      <c r="K48" s="961"/>
      <c r="L48" s="961"/>
      <c r="M48" s="961"/>
      <c r="N48" s="961"/>
      <c r="O48" s="961"/>
      <c r="P48" s="961"/>
      <c r="Q48" s="961"/>
      <c r="R48" s="961"/>
      <c r="S48" s="961"/>
      <c r="T48" s="961"/>
      <c r="U48" s="961"/>
      <c r="V48" s="961"/>
      <c r="W48" s="961"/>
      <c r="X48" s="961"/>
      <c r="Y48" s="961"/>
      <c r="Z48" s="961"/>
      <c r="AA48" s="961"/>
      <c r="AB48" s="961"/>
      <c r="AC48" s="961"/>
      <c r="AD48" s="961"/>
      <c r="AE48" s="961"/>
      <c r="AF48" s="961"/>
      <c r="AG48" s="961"/>
      <c r="AH48" s="961"/>
      <c r="AI48" s="961"/>
      <c r="AJ48" s="961"/>
      <c r="AK48" s="319" t="str">
        <f>IF(H7="", "", IF(AN47=AN51, "○", "×"))</f>
        <v/>
      </c>
      <c r="AL48" s="209"/>
      <c r="AM48" s="212" t="s">
        <v>1975</v>
      </c>
      <c r="AN48" s="212">
        <f>$AN$47-(COUNTIF('別紙様式3-2（加算　個票）'!$P$14:$P$1213,"処遇加算Ⅳ")+COUNTIF('別紙様式3-2（加算　個票）'!$Y$14:$Y$1213, "処遇加算Ⅳ"))</f>
        <v>0</v>
      </c>
      <c r="AO48" s="213"/>
      <c r="AP48" s="213"/>
      <c r="AT48" s="211"/>
      <c r="AU48" s="211"/>
      <c r="AV48" s="211"/>
      <c r="AW48" s="211"/>
      <c r="AX48" s="211"/>
    </row>
    <row r="49" spans="1:57" s="210" customFormat="1" ht="30.75" customHeight="1" thickBot="1">
      <c r="A49" s="209"/>
      <c r="B49" s="897" t="s">
        <v>2106</v>
      </c>
      <c r="C49" s="898"/>
      <c r="D49" s="898"/>
      <c r="E49" s="898"/>
      <c r="F49" s="898"/>
      <c r="G49" s="898"/>
      <c r="H49" s="898"/>
      <c r="I49" s="898"/>
      <c r="J49" s="898"/>
      <c r="K49" s="898"/>
      <c r="L49" s="898"/>
      <c r="M49" s="898"/>
      <c r="N49" s="898"/>
      <c r="O49" s="898"/>
      <c r="P49" s="898"/>
      <c r="Q49" s="898"/>
      <c r="R49" s="898"/>
      <c r="S49" s="899"/>
      <c r="T49" s="900">
        <f>'別紙様式3-2（加算　個票）'!N6</f>
        <v>0</v>
      </c>
      <c r="U49" s="901"/>
      <c r="V49" s="901"/>
      <c r="W49" s="901"/>
      <c r="X49" s="901"/>
      <c r="Y49" s="214" t="s">
        <v>40</v>
      </c>
      <c r="AA49" s="116"/>
      <c r="AB49" s="103"/>
      <c r="AC49" s="103"/>
      <c r="AD49" s="103"/>
      <c r="AE49" s="209"/>
      <c r="AF49" s="209"/>
      <c r="AG49" s="209"/>
      <c r="AH49" s="209"/>
      <c r="AI49" s="209"/>
      <c r="AJ49" s="209"/>
      <c r="AK49" s="209"/>
      <c r="AL49" s="209"/>
      <c r="AM49" s="212" t="s">
        <v>1976</v>
      </c>
      <c r="AN49" s="212">
        <f>AN48-(COUNTIF('別紙様式3-2（加算　個票）'!$P$14:$P$1213,"処遇加算Ⅲ")+COUNTIF('別紙様式3-2（加算　個票）'!$Y$14:$Y$1213, "処遇加算Ⅲ"))</f>
        <v>0</v>
      </c>
      <c r="AO49" s="213"/>
      <c r="AP49" s="213"/>
      <c r="AQ49" s="211"/>
    </row>
    <row r="50" spans="1:57" s="210" customFormat="1" ht="30.75" customHeight="1" thickBot="1">
      <c r="A50" s="209"/>
      <c r="B50" s="837" t="s">
        <v>2107</v>
      </c>
      <c r="C50" s="838"/>
      <c r="D50" s="838"/>
      <c r="E50" s="838"/>
      <c r="F50" s="838"/>
      <c r="G50" s="838"/>
      <c r="H50" s="838"/>
      <c r="I50" s="838"/>
      <c r="J50" s="838"/>
      <c r="K50" s="838"/>
      <c r="L50" s="838"/>
      <c r="M50" s="838"/>
      <c r="N50" s="838"/>
      <c r="O50" s="838"/>
      <c r="P50" s="838"/>
      <c r="Q50" s="838"/>
      <c r="R50" s="838"/>
      <c r="S50" s="838"/>
      <c r="T50" s="839"/>
      <c r="U50" s="840"/>
      <c r="V50" s="840"/>
      <c r="W50" s="840"/>
      <c r="X50" s="841"/>
      <c r="Y50" s="215" t="s">
        <v>40</v>
      </c>
      <c r="Z50" s="103" t="s">
        <v>41</v>
      </c>
      <c r="AA50" s="176" t="str">
        <f>IF(H7="", "", IF(T50&gt;=T49, "○", "×"))</f>
        <v/>
      </c>
      <c r="AB50" s="216"/>
      <c r="AC50" s="216"/>
      <c r="AD50" s="216"/>
      <c r="AE50" s="209"/>
      <c r="AF50" s="209"/>
      <c r="AG50" s="209"/>
      <c r="AH50" s="209"/>
      <c r="AI50" s="209"/>
      <c r="AJ50" s="209"/>
      <c r="AK50" s="209"/>
      <c r="AL50" s="209"/>
      <c r="AM50" s="419" t="s">
        <v>112</v>
      </c>
      <c r="AN50" s="419">
        <f>AN49-(COUNTIF('別紙様式3-2（加算　個票）'!$P$14:$P$1213,"処遇加算Ⅱ")+COUNTIF('別紙様式3-2（加算　個票）'!$Y$14:$Y$1213, "処遇加算Ⅱ"))</f>
        <v>0</v>
      </c>
      <c r="AO50" s="213"/>
      <c r="AP50" s="213"/>
      <c r="AQ50" s="211"/>
    </row>
    <row r="51" spans="1:57" s="210" customFormat="1" ht="12" customHeight="1">
      <c r="A51" s="209"/>
      <c r="B51" s="217"/>
      <c r="C51" s="217"/>
      <c r="D51" s="217"/>
      <c r="E51" s="217"/>
      <c r="F51" s="217"/>
      <c r="G51" s="217"/>
      <c r="H51" s="217"/>
      <c r="I51" s="217"/>
      <c r="J51" s="217"/>
      <c r="K51" s="217"/>
      <c r="L51" s="217"/>
      <c r="M51" s="217"/>
      <c r="N51" s="217"/>
      <c r="O51" s="217"/>
      <c r="P51" s="217"/>
      <c r="Q51" s="217"/>
      <c r="R51" s="217"/>
      <c r="S51" s="217"/>
      <c r="T51" s="217"/>
      <c r="U51" s="217"/>
      <c r="V51" s="217"/>
      <c r="W51" s="217"/>
      <c r="X51" s="217"/>
      <c r="Y51" s="217"/>
      <c r="Z51" s="217"/>
      <c r="AA51" s="217"/>
      <c r="AB51" s="217"/>
      <c r="AC51" s="217"/>
      <c r="AD51" s="217"/>
      <c r="AE51" s="217"/>
      <c r="AF51" s="217"/>
      <c r="AG51" s="217"/>
      <c r="AH51" s="217"/>
      <c r="AI51" s="217"/>
      <c r="AJ51" s="217"/>
      <c r="AK51" s="217"/>
      <c r="AL51" s="209"/>
      <c r="AM51" s="420" t="s">
        <v>1990</v>
      </c>
      <c r="AN51" s="421">
        <f>COUNTIF('別紙様式3-2（加算　個票）'!T:T, "○")+COUNTIF('別紙様式3-2（加算　個票）'!AB:AB, "○")</f>
        <v>0</v>
      </c>
      <c r="AO51" s="213"/>
      <c r="AP51" s="213"/>
      <c r="AT51" s="211"/>
      <c r="AU51" s="211"/>
      <c r="AV51" s="211"/>
      <c r="AW51" s="211"/>
      <c r="AX51" s="211"/>
    </row>
    <row r="52" spans="1:57" ht="32.450000000000003" customHeight="1" thickBot="1">
      <c r="A52" s="103"/>
      <c r="B52" s="842" t="s">
        <v>2108</v>
      </c>
      <c r="C52" s="842"/>
      <c r="D52" s="842"/>
      <c r="E52" s="842"/>
      <c r="F52" s="842"/>
      <c r="G52" s="842"/>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103"/>
      <c r="AN52" s="221"/>
      <c r="AO52" s="213"/>
      <c r="AP52" s="213"/>
    </row>
    <row r="53" spans="1:57" ht="21" customHeight="1" thickBot="1">
      <c r="A53" s="103"/>
      <c r="B53" s="960" t="s">
        <v>1989</v>
      </c>
      <c r="C53" s="961"/>
      <c r="D53" s="961"/>
      <c r="E53" s="961"/>
      <c r="F53" s="961"/>
      <c r="G53" s="961"/>
      <c r="H53" s="961"/>
      <c r="I53" s="961"/>
      <c r="J53" s="961"/>
      <c r="K53" s="961"/>
      <c r="L53" s="961"/>
      <c r="M53" s="961"/>
      <c r="N53" s="961"/>
      <c r="O53" s="961"/>
      <c r="P53" s="961"/>
      <c r="Q53" s="961"/>
      <c r="R53" s="961"/>
      <c r="S53" s="961"/>
      <c r="T53" s="961"/>
      <c r="U53" s="961"/>
      <c r="V53" s="961"/>
      <c r="W53" s="961"/>
      <c r="X53" s="961"/>
      <c r="Y53" s="961"/>
      <c r="Z53" s="961"/>
      <c r="AA53" s="961"/>
      <c r="AB53" s="961"/>
      <c r="AC53" s="961"/>
      <c r="AD53" s="961"/>
      <c r="AE53" s="961"/>
      <c r="AF53" s="961"/>
      <c r="AG53" s="961"/>
      <c r="AH53" s="961"/>
      <c r="AI53" s="961"/>
      <c r="AJ53" s="961"/>
      <c r="AK53" s="319" t="str">
        <f>IF(H7="", "", IF(AN53=AN54, "○", "×"))</f>
        <v/>
      </c>
      <c r="AL53" s="103"/>
      <c r="AM53" s="432" t="s">
        <v>1984</v>
      </c>
      <c r="AN53" s="433">
        <f>COUNT('別紙様式3-2（加算　個票）'!U:U)+COUNT('別紙様式3-2（加算　個票）'!AC:AD)</f>
        <v>0</v>
      </c>
      <c r="AO53" s="213"/>
      <c r="AP53" s="213"/>
    </row>
    <row r="54" spans="1:57" ht="25.5" customHeight="1" thickBot="1">
      <c r="A54" s="103"/>
      <c r="B54" s="837" t="s">
        <v>2109</v>
      </c>
      <c r="C54" s="921"/>
      <c r="D54" s="921"/>
      <c r="E54" s="921"/>
      <c r="F54" s="921"/>
      <c r="G54" s="921"/>
      <c r="H54" s="921"/>
      <c r="I54" s="921"/>
      <c r="J54" s="921"/>
      <c r="K54" s="921"/>
      <c r="L54" s="921"/>
      <c r="M54" s="921"/>
      <c r="N54" s="921"/>
      <c r="O54" s="921"/>
      <c r="P54" s="921"/>
      <c r="Q54" s="921"/>
      <c r="R54" s="921"/>
      <c r="S54" s="922"/>
      <c r="T54" s="900">
        <f>'別紙様式3-2（加算　個票）'!N7</f>
        <v>0</v>
      </c>
      <c r="U54" s="901"/>
      <c r="V54" s="901"/>
      <c r="W54" s="901"/>
      <c r="X54" s="901"/>
      <c r="Y54" s="218" t="s">
        <v>40</v>
      </c>
      <c r="Z54" s="219" t="s">
        <v>41</v>
      </c>
      <c r="AA54" s="181"/>
      <c r="AB54" s="103"/>
      <c r="AC54" s="103"/>
      <c r="AD54" s="103"/>
      <c r="AE54" s="103"/>
      <c r="AF54" s="103"/>
      <c r="AG54" s="103" t="s">
        <v>41</v>
      </c>
      <c r="AH54" s="220" t="str">
        <f>IF(T55&lt;T54,"×","")</f>
        <v/>
      </c>
      <c r="AI54" s="103"/>
      <c r="AJ54" s="103"/>
      <c r="AK54" s="103"/>
      <c r="AL54" s="103"/>
      <c r="AM54" s="417" t="s">
        <v>1985</v>
      </c>
      <c r="AN54" s="418">
        <f>COUNTIF('別紙様式3-2（加算　個票）'!V:V, "○")+COUNTIF('別紙様式3-2（加算　個票）'!AE:AE, "○")</f>
        <v>0</v>
      </c>
      <c r="AO54" s="213"/>
      <c r="AP54" s="213"/>
      <c r="AQ54" s="917" t="s">
        <v>50</v>
      </c>
      <c r="AR54" s="918"/>
      <c r="AS54" s="918"/>
      <c r="AT54" s="918"/>
      <c r="AU54" s="918"/>
      <c r="AV54" s="918"/>
      <c r="AW54" s="918"/>
      <c r="AX54" s="918"/>
      <c r="AY54" s="918"/>
      <c r="AZ54" s="918"/>
      <c r="BA54" s="918"/>
      <c r="BB54" s="918"/>
      <c r="BC54" s="918"/>
      <c r="BD54" s="918"/>
      <c r="BE54" s="919"/>
    </row>
    <row r="55" spans="1:57" ht="23.25" customHeight="1" thickBot="1">
      <c r="A55" s="103"/>
      <c r="B55" s="826" t="s">
        <v>51</v>
      </c>
      <c r="C55" s="827"/>
      <c r="D55" s="827"/>
      <c r="E55" s="827"/>
      <c r="F55" s="827"/>
      <c r="G55" s="827"/>
      <c r="H55" s="827"/>
      <c r="I55" s="827"/>
      <c r="J55" s="827"/>
      <c r="K55" s="827"/>
      <c r="L55" s="827"/>
      <c r="M55" s="827"/>
      <c r="N55" s="827"/>
      <c r="O55" s="827"/>
      <c r="P55" s="827"/>
      <c r="Q55" s="827"/>
      <c r="R55" s="827"/>
      <c r="S55" s="827"/>
      <c r="T55" s="828"/>
      <c r="U55" s="829"/>
      <c r="V55" s="829"/>
      <c r="W55" s="829"/>
      <c r="X55" s="830"/>
      <c r="Y55" s="222" t="s">
        <v>40</v>
      </c>
      <c r="Z55" s="103"/>
      <c r="AA55" s="223" t="s">
        <v>52</v>
      </c>
      <c r="AB55" s="860">
        <f>IFERROR(T56/T54*100,0)</f>
        <v>0</v>
      </c>
      <c r="AC55" s="861"/>
      <c r="AD55" s="862"/>
      <c r="AE55" s="224" t="s">
        <v>53</v>
      </c>
      <c r="AF55" s="225" t="s">
        <v>54</v>
      </c>
      <c r="AG55" s="103" t="s">
        <v>41</v>
      </c>
      <c r="AH55" s="176" t="str">
        <f>IF(T54=0,"",(IF(AND(AB55&gt;=200/3,T56&lt;=T55),"○","×")))</f>
        <v/>
      </c>
      <c r="AI55" s="216"/>
      <c r="AJ55" s="216"/>
      <c r="AK55" s="216"/>
      <c r="AL55" s="216"/>
      <c r="AM55" s="434"/>
      <c r="AN55" s="416"/>
      <c r="AO55" s="221"/>
      <c r="AP55" s="221"/>
      <c r="AQ55" s="917" t="s">
        <v>1987</v>
      </c>
      <c r="AR55" s="918"/>
      <c r="AS55" s="918"/>
      <c r="AT55" s="918"/>
      <c r="AU55" s="918"/>
      <c r="AV55" s="918"/>
      <c r="AW55" s="918"/>
      <c r="AX55" s="918"/>
      <c r="AY55" s="918"/>
      <c r="AZ55" s="918"/>
      <c r="BA55" s="918"/>
      <c r="BB55" s="918"/>
      <c r="BC55" s="918"/>
      <c r="BD55" s="918"/>
      <c r="BE55" s="919"/>
    </row>
    <row r="56" spans="1:57" ht="26.25" customHeight="1" thickBot="1">
      <c r="A56" s="103"/>
      <c r="B56" s="226"/>
      <c r="C56" s="707" t="s">
        <v>1986</v>
      </c>
      <c r="D56" s="708"/>
      <c r="E56" s="708"/>
      <c r="F56" s="708"/>
      <c r="G56" s="708"/>
      <c r="H56" s="708"/>
      <c r="I56" s="708"/>
      <c r="J56" s="708"/>
      <c r="K56" s="708"/>
      <c r="L56" s="708"/>
      <c r="M56" s="708"/>
      <c r="N56" s="708"/>
      <c r="O56" s="708"/>
      <c r="P56" s="708"/>
      <c r="Q56" s="708"/>
      <c r="R56" s="708"/>
      <c r="S56" s="708"/>
      <c r="T56" s="923"/>
      <c r="U56" s="924"/>
      <c r="V56" s="924"/>
      <c r="W56" s="924"/>
      <c r="X56" s="925"/>
      <c r="Y56" s="227" t="s">
        <v>40</v>
      </c>
      <c r="Z56" s="228" t="s">
        <v>41</v>
      </c>
      <c r="AA56" s="29"/>
      <c r="AB56" s="229"/>
      <c r="AC56" s="230"/>
      <c r="AD56" s="231"/>
      <c r="AE56" s="231"/>
      <c r="AF56" s="225"/>
      <c r="AG56" s="103"/>
      <c r="AH56" s="103"/>
      <c r="AI56" s="216"/>
      <c r="AJ56" s="103"/>
      <c r="AK56" s="216"/>
      <c r="AL56" s="216"/>
      <c r="AM56" s="416"/>
      <c r="AN56" s="416"/>
      <c r="AO56" s="221"/>
      <c r="AP56" s="221"/>
      <c r="AQ56" s="232"/>
    </row>
    <row r="57" spans="1:57" ht="16.5" customHeight="1">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216"/>
      <c r="AK57" s="216"/>
      <c r="AL57" s="216"/>
      <c r="AM57" s="416"/>
      <c r="AN57" s="416"/>
      <c r="AO57" s="221"/>
      <c r="AP57" s="221"/>
    </row>
    <row r="58" spans="1:57" ht="18" customHeight="1">
      <c r="A58" s="103"/>
      <c r="B58" s="164" t="s">
        <v>2110</v>
      </c>
      <c r="C58" s="164"/>
      <c r="D58" s="164"/>
      <c r="E58" s="164"/>
      <c r="F58" s="164"/>
      <c r="G58" s="164"/>
      <c r="H58" s="164"/>
      <c r="I58" s="164"/>
      <c r="J58" s="164"/>
      <c r="K58" s="164"/>
      <c r="L58" s="164"/>
      <c r="Z58" s="103"/>
      <c r="AA58" s="103"/>
      <c r="AB58" s="103"/>
      <c r="AC58" s="103"/>
      <c r="AD58" s="103"/>
      <c r="AE58" s="103"/>
      <c r="AF58" s="103"/>
      <c r="AG58" s="103"/>
      <c r="AH58" s="103"/>
      <c r="AI58" s="103"/>
      <c r="AJ58" s="103"/>
      <c r="AK58" s="103"/>
      <c r="AL58" s="103"/>
      <c r="AM58" s="416"/>
      <c r="AN58" s="416"/>
      <c r="AO58" s="221"/>
      <c r="AP58" s="221"/>
    </row>
    <row r="59" spans="1:57" ht="3" customHeight="1" thickBot="1">
      <c r="A59" s="103"/>
      <c r="B59" s="103"/>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209"/>
      <c r="AM59" s="213"/>
      <c r="AN59" s="213"/>
      <c r="AO59" s="416"/>
      <c r="AP59" s="416"/>
    </row>
    <row r="60" spans="1:57" ht="13.5" customHeight="1" thickBot="1">
      <c r="A60" s="103"/>
      <c r="B60" s="686"/>
      <c r="C60" s="687"/>
      <c r="D60" s="824" t="s">
        <v>2136</v>
      </c>
      <c r="E60" s="824"/>
      <c r="F60" s="824"/>
      <c r="G60" s="824"/>
      <c r="H60" s="824"/>
      <c r="I60" s="824"/>
      <c r="J60" s="824"/>
      <c r="K60" s="824"/>
      <c r="L60" s="824"/>
      <c r="M60" s="824"/>
      <c r="N60" s="824"/>
      <c r="O60" s="824"/>
      <c r="P60" s="824"/>
      <c r="Q60" s="824"/>
      <c r="R60" s="824"/>
      <c r="S60" s="824"/>
      <c r="T60" s="824"/>
      <c r="U60" s="824"/>
      <c r="V60" s="824"/>
      <c r="W60" s="824"/>
      <c r="X60" s="824"/>
      <c r="Y60" s="824"/>
      <c r="Z60" s="825"/>
      <c r="AA60" s="209"/>
      <c r="AC60" s="165"/>
      <c r="AD60" s="165"/>
      <c r="AE60" s="165"/>
      <c r="AF60" s="165"/>
      <c r="AG60" s="165"/>
      <c r="AH60" s="165"/>
      <c r="AI60" s="812"/>
      <c r="AJ60" s="812"/>
      <c r="AK60" s="812"/>
      <c r="AL60" s="153"/>
      <c r="AM60" s="510" t="b">
        <f>IF(B60="○",TRUE,FALSE)</f>
        <v>0</v>
      </c>
      <c r="AN60" s="213"/>
      <c r="AO60" s="213"/>
      <c r="AP60" s="213"/>
    </row>
    <row r="61" spans="1:57" ht="2.25" customHeight="1">
      <c r="A61" s="103"/>
      <c r="B61" s="153"/>
      <c r="C61" s="15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153"/>
      <c r="AM61" s="213"/>
      <c r="AN61" s="213"/>
      <c r="AO61" s="213"/>
      <c r="AP61" s="213"/>
    </row>
    <row r="62" spans="1:57" ht="6" customHeight="1">
      <c r="A62" s="103"/>
      <c r="B62" s="234"/>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153"/>
      <c r="AB62" s="235"/>
      <c r="AC62" s="235"/>
      <c r="AD62" s="235"/>
      <c r="AE62" s="235"/>
      <c r="AF62" s="235"/>
      <c r="AG62" s="235"/>
      <c r="AH62" s="235"/>
      <c r="AI62" s="235"/>
      <c r="AJ62" s="235"/>
      <c r="AK62" s="235"/>
      <c r="AL62" s="153"/>
      <c r="AM62" s="213"/>
      <c r="AN62" s="213"/>
      <c r="AO62" s="213"/>
      <c r="AP62" s="213"/>
    </row>
    <row r="63" spans="1:57" ht="16.5" customHeight="1" thickBot="1">
      <c r="A63" s="103"/>
      <c r="B63" s="202"/>
      <c r="C63" s="712" t="s">
        <v>56</v>
      </c>
      <c r="D63" s="712"/>
      <c r="E63" s="712"/>
      <c r="F63" s="712"/>
      <c r="G63" s="712"/>
      <c r="H63" s="712"/>
      <c r="I63" s="712"/>
      <c r="J63" s="712"/>
      <c r="K63" s="712"/>
      <c r="L63" s="712"/>
      <c r="M63" s="712"/>
      <c r="N63" s="712"/>
      <c r="O63" s="712"/>
      <c r="P63" s="712"/>
      <c r="Q63" s="712"/>
      <c r="R63" s="712"/>
      <c r="S63" s="712"/>
      <c r="T63" s="712"/>
      <c r="U63" s="202"/>
      <c r="V63" s="202"/>
      <c r="W63" s="202"/>
      <c r="X63" s="202"/>
      <c r="Y63" s="202"/>
      <c r="Z63" s="202"/>
      <c r="AA63" s="202"/>
      <c r="AB63" s="202"/>
      <c r="AC63" s="202"/>
      <c r="AD63" s="190"/>
      <c r="AE63" s="190"/>
      <c r="AF63" s="190"/>
      <c r="AG63" s="190"/>
      <c r="AH63" s="190"/>
      <c r="AI63" s="190"/>
      <c r="AJ63" s="190"/>
      <c r="AK63" s="190"/>
      <c r="AL63" s="153"/>
      <c r="AM63" s="213"/>
      <c r="AN63" s="213"/>
      <c r="AO63" s="213"/>
      <c r="AP63" s="213"/>
    </row>
    <row r="64" spans="1:57" ht="18.75" customHeight="1" thickBot="1">
      <c r="A64" s="103"/>
      <c r="B64" s="153"/>
      <c r="C64" s="686"/>
      <c r="D64" s="687"/>
      <c r="E64" s="719" t="s">
        <v>57</v>
      </c>
      <c r="F64" s="719"/>
      <c r="G64" s="719"/>
      <c r="H64" s="719"/>
      <c r="I64" s="719"/>
      <c r="J64" s="719"/>
      <c r="K64" s="719"/>
      <c r="L64" s="719"/>
      <c r="M64" s="719"/>
      <c r="N64" s="719"/>
      <c r="O64" s="719"/>
      <c r="P64" s="719"/>
      <c r="Q64" s="719"/>
      <c r="R64" s="720"/>
      <c r="S64" s="236" t="s">
        <v>41</v>
      </c>
      <c r="T64" s="176" t="str">
        <f>IF(H7="", "",IF(AM60=TRUE, "", IF(AM64=TRUE,"○","×")))</f>
        <v/>
      </c>
      <c r="U64" s="153"/>
      <c r="V64" s="237"/>
      <c r="W64" s="237"/>
      <c r="X64" s="237"/>
      <c r="Y64" s="237"/>
      <c r="Z64" s="237"/>
      <c r="AA64" s="237"/>
      <c r="AB64" s="237"/>
      <c r="AC64" s="237"/>
      <c r="AD64" s="237"/>
      <c r="AE64" s="237"/>
      <c r="AF64" s="237"/>
      <c r="AG64" s="237"/>
      <c r="AH64" s="237"/>
      <c r="AI64" s="237"/>
      <c r="AJ64" s="237"/>
      <c r="AK64" s="237"/>
      <c r="AL64" s="153"/>
      <c r="AM64" s="510" t="b">
        <f>IF(C64="○",TRUE,FALSE)</f>
        <v>0</v>
      </c>
      <c r="AN64" s="213"/>
      <c r="AO64" s="213"/>
      <c r="AP64" s="213"/>
    </row>
    <row r="65" spans="1:57" ht="14.25" customHeight="1">
      <c r="A65" s="103"/>
      <c r="B65" s="238"/>
      <c r="C65" s="239" t="s">
        <v>58</v>
      </c>
      <c r="D65" s="240" t="s">
        <v>2111</v>
      </c>
      <c r="E65" s="189"/>
      <c r="F65" s="189"/>
      <c r="G65" s="189"/>
      <c r="H65" s="189"/>
      <c r="I65" s="189"/>
      <c r="J65" s="189"/>
      <c r="K65" s="189"/>
      <c r="L65" s="189"/>
      <c r="M65" s="189"/>
      <c r="N65" s="189"/>
      <c r="O65" s="189"/>
      <c r="P65" s="189"/>
      <c r="Q65" s="189"/>
      <c r="R65" s="189"/>
      <c r="S65" s="240"/>
      <c r="T65" s="240"/>
      <c r="U65" s="240"/>
      <c r="V65" s="189"/>
      <c r="W65" s="189"/>
      <c r="X65" s="189"/>
      <c r="Y65" s="189"/>
      <c r="Z65" s="241"/>
      <c r="AA65" s="241"/>
      <c r="AB65" s="241"/>
      <c r="AC65" s="241"/>
      <c r="AD65" s="109"/>
      <c r="AE65" s="109"/>
      <c r="AF65" s="109"/>
      <c r="AG65" s="109"/>
      <c r="AH65" s="165"/>
      <c r="AI65" s="165"/>
      <c r="AJ65" s="165"/>
      <c r="AK65" s="242"/>
      <c r="AL65" s="153"/>
      <c r="AM65" s="213"/>
      <c r="AN65" s="213"/>
      <c r="AO65" s="213"/>
      <c r="AP65" s="213"/>
    </row>
    <row r="66" spans="1:57" ht="14.25" customHeight="1">
      <c r="A66" s="103"/>
      <c r="B66" s="238"/>
      <c r="C66" s="243" t="s">
        <v>59</v>
      </c>
      <c r="D66" s="244" t="s">
        <v>60</v>
      </c>
      <c r="E66" s="244"/>
      <c r="F66" s="244"/>
      <c r="G66" s="244"/>
      <c r="H66" s="244"/>
      <c r="I66" s="244"/>
      <c r="J66" s="244"/>
      <c r="K66" s="244"/>
      <c r="L66" s="244"/>
      <c r="M66" s="244"/>
      <c r="N66" s="244"/>
      <c r="O66" s="244"/>
      <c r="P66" s="244"/>
      <c r="Q66" s="244"/>
      <c r="R66" s="244"/>
      <c r="S66" s="244"/>
      <c r="T66" s="244"/>
      <c r="U66" s="244"/>
      <c r="V66" s="244"/>
      <c r="W66" s="244"/>
      <c r="X66" s="244"/>
      <c r="Y66" s="244"/>
      <c r="Z66" s="245"/>
      <c r="AA66" s="245"/>
      <c r="AB66" s="245"/>
      <c r="AC66" s="245"/>
      <c r="AD66" s="246"/>
      <c r="AE66" s="246"/>
      <c r="AF66" s="246"/>
      <c r="AG66" s="246"/>
      <c r="AH66" s="247"/>
      <c r="AI66" s="247"/>
      <c r="AJ66" s="247"/>
      <c r="AK66" s="248"/>
      <c r="AL66" s="153"/>
      <c r="AM66" s="213"/>
      <c r="AN66" s="213"/>
      <c r="AO66" s="213"/>
      <c r="AP66" s="213"/>
    </row>
    <row r="67" spans="1:57" ht="14.25" customHeight="1">
      <c r="A67" s="103"/>
      <c r="B67" s="238"/>
      <c r="C67" s="249" t="s">
        <v>61</v>
      </c>
      <c r="D67" s="250" t="s">
        <v>2003</v>
      </c>
      <c r="E67" s="251"/>
      <c r="F67" s="251"/>
      <c r="G67" s="251"/>
      <c r="H67" s="251"/>
      <c r="I67" s="251"/>
      <c r="J67" s="251"/>
      <c r="K67" s="251"/>
      <c r="L67" s="251"/>
      <c r="M67" s="251"/>
      <c r="N67" s="251"/>
      <c r="O67" s="251"/>
      <c r="P67" s="251"/>
      <c r="Q67" s="251"/>
      <c r="R67" s="251"/>
      <c r="S67" s="251"/>
      <c r="T67" s="251"/>
      <c r="U67" s="251"/>
      <c r="V67" s="251"/>
      <c r="W67" s="251"/>
      <c r="X67" s="251"/>
      <c r="Y67" s="251"/>
      <c r="Z67" s="252"/>
      <c r="AA67" s="252"/>
      <c r="AB67" s="252"/>
      <c r="AC67" s="252"/>
      <c r="AD67" s="253"/>
      <c r="AE67" s="253"/>
      <c r="AF67" s="253"/>
      <c r="AG67" s="253"/>
      <c r="AH67" s="254"/>
      <c r="AI67" s="254"/>
      <c r="AJ67" s="254"/>
      <c r="AK67" s="255"/>
      <c r="AL67" s="256"/>
      <c r="AM67" s="213"/>
      <c r="AN67" s="213"/>
      <c r="AO67" s="213"/>
      <c r="AP67" s="213"/>
    </row>
    <row r="68" spans="1:57" ht="11.25" customHeight="1">
      <c r="A68" s="103"/>
      <c r="B68" s="238"/>
      <c r="C68" s="257"/>
      <c r="D68" s="189"/>
      <c r="E68" s="207"/>
      <c r="F68" s="207"/>
      <c r="G68" s="207"/>
      <c r="H68" s="207"/>
      <c r="I68" s="207"/>
      <c r="J68" s="207"/>
      <c r="K68" s="207"/>
      <c r="L68" s="207"/>
      <c r="M68" s="207"/>
      <c r="N68" s="207"/>
      <c r="O68" s="207"/>
      <c r="P68" s="207"/>
      <c r="Q68" s="207"/>
      <c r="R68" s="207"/>
      <c r="S68" s="207"/>
      <c r="T68" s="207"/>
      <c r="U68" s="207"/>
      <c r="V68" s="207"/>
      <c r="W68" s="207"/>
      <c r="X68" s="207"/>
      <c r="Y68" s="207"/>
      <c r="Z68" s="241"/>
      <c r="AA68" s="241"/>
      <c r="AB68" s="241"/>
      <c r="AC68" s="241"/>
      <c r="AD68" s="109"/>
      <c r="AE68" s="109"/>
      <c r="AF68" s="109"/>
      <c r="AG68" s="109"/>
      <c r="AH68" s="165"/>
      <c r="AI68" s="165"/>
      <c r="AJ68" s="165"/>
      <c r="AK68" s="165"/>
      <c r="AL68" s="256"/>
      <c r="AM68" s="213"/>
      <c r="AN68" s="213"/>
      <c r="AO68" s="213"/>
      <c r="AP68" s="213"/>
    </row>
    <row r="69" spans="1:57" ht="14.25" customHeight="1" thickBot="1">
      <c r="A69" s="103"/>
      <c r="B69" s="153"/>
      <c r="C69" s="712" t="s">
        <v>62</v>
      </c>
      <c r="D69" s="712"/>
      <c r="E69" s="712"/>
      <c r="F69" s="712"/>
      <c r="G69" s="712"/>
      <c r="H69" s="712"/>
      <c r="I69" s="712"/>
      <c r="J69" s="712"/>
      <c r="K69" s="712"/>
      <c r="L69" s="712"/>
      <c r="M69" s="712"/>
      <c r="N69" s="712"/>
      <c r="O69" s="712"/>
      <c r="P69" s="712"/>
      <c r="Q69" s="712"/>
      <c r="R69" s="712"/>
      <c r="S69" s="258"/>
      <c r="T69" s="258"/>
      <c r="U69" s="258"/>
      <c r="V69" s="258"/>
      <c r="W69" s="258"/>
      <c r="X69" s="258"/>
      <c r="Y69" s="258"/>
      <c r="Z69" s="258"/>
      <c r="AA69" s="258"/>
      <c r="AB69" s="258"/>
      <c r="AC69" s="258"/>
      <c r="AD69" s="258"/>
      <c r="AE69" s="258"/>
      <c r="AF69" s="258"/>
      <c r="AG69" s="258"/>
      <c r="AH69" s="258"/>
      <c r="AI69" s="258"/>
      <c r="AJ69" s="258"/>
      <c r="AK69" s="258"/>
      <c r="AL69" s="258"/>
      <c r="AM69" s="213"/>
      <c r="AN69" s="213"/>
      <c r="AO69" s="213"/>
      <c r="AP69" s="213"/>
    </row>
    <row r="70" spans="1:57" ht="21.75" customHeight="1" thickBot="1">
      <c r="A70" s="103"/>
      <c r="B70" s="259"/>
      <c r="C70" s="686"/>
      <c r="D70" s="687"/>
      <c r="E70" s="719" t="s">
        <v>63</v>
      </c>
      <c r="F70" s="719"/>
      <c r="G70" s="719"/>
      <c r="H70" s="719"/>
      <c r="I70" s="719"/>
      <c r="J70" s="719"/>
      <c r="K70" s="719"/>
      <c r="L70" s="719"/>
      <c r="M70" s="719"/>
      <c r="N70" s="719"/>
      <c r="O70" s="719"/>
      <c r="P70" s="719"/>
      <c r="Q70" s="719"/>
      <c r="R70" s="720"/>
      <c r="S70" s="236" t="s">
        <v>41</v>
      </c>
      <c r="T70" s="176" t="str">
        <f>IF(H7="", "",IF(AM60=TRUE,"",IF(AND(AM70=TRUE,OR(AND(AN70=TRUE,J73&lt;&gt;""),AND(AO71=TRUE,J75&lt;&gt;""))),"○","×")))</f>
        <v/>
      </c>
      <c r="U70" s="260"/>
      <c r="V70" s="261"/>
      <c r="W70" s="261"/>
      <c r="X70" s="261"/>
      <c r="Y70" s="261"/>
      <c r="Z70" s="261"/>
      <c r="AA70" s="261"/>
      <c r="AB70" s="261"/>
      <c r="AC70" s="261"/>
      <c r="AD70" s="261"/>
      <c r="AE70" s="261"/>
      <c r="AF70" s="261"/>
      <c r="AG70" s="261"/>
      <c r="AH70" s="261"/>
      <c r="AI70" s="261"/>
      <c r="AJ70" s="261"/>
      <c r="AK70" s="261"/>
      <c r="AL70" s="258"/>
      <c r="AM70" s="510" t="b">
        <f>IF(C70="○",TRUE,FALSE)</f>
        <v>0</v>
      </c>
      <c r="AN70" s="510" t="b">
        <f>IF(H72="○",TRUE,FALSE)</f>
        <v>0</v>
      </c>
      <c r="AO70" s="213"/>
      <c r="AP70" s="213"/>
    </row>
    <row r="71" spans="1:57" ht="30.75" customHeight="1" thickBot="1">
      <c r="A71" s="103"/>
      <c r="B71" s="985"/>
      <c r="C71" s="239" t="s">
        <v>58</v>
      </c>
      <c r="D71" s="928" t="s">
        <v>2004</v>
      </c>
      <c r="E71" s="929"/>
      <c r="F71" s="929"/>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1"/>
      <c r="AL71" s="153"/>
      <c r="AM71" s="510" t="b">
        <v>1</v>
      </c>
      <c r="AN71" s="213"/>
      <c r="AO71" s="510" t="b">
        <f>IF(H74="○",TRUE,FALSE)</f>
        <v>0</v>
      </c>
      <c r="AP71" s="213"/>
    </row>
    <row r="72" spans="1:57" ht="28.5" customHeight="1" thickBot="1">
      <c r="A72" s="103"/>
      <c r="B72" s="985"/>
      <c r="C72" s="693"/>
      <c r="D72" s="695" t="s">
        <v>2135</v>
      </c>
      <c r="E72" s="696"/>
      <c r="F72" s="696"/>
      <c r="G72" s="696"/>
      <c r="H72" s="932"/>
      <c r="I72" s="934" t="s">
        <v>39</v>
      </c>
      <c r="J72" s="941" t="s">
        <v>2005</v>
      </c>
      <c r="K72" s="942"/>
      <c r="L72" s="942"/>
      <c r="M72" s="942"/>
      <c r="N72" s="942"/>
      <c r="O72" s="942"/>
      <c r="P72" s="942"/>
      <c r="Q72" s="942"/>
      <c r="R72" s="942"/>
      <c r="S72" s="942"/>
      <c r="T72" s="942"/>
      <c r="U72" s="942"/>
      <c r="V72" s="942"/>
      <c r="W72" s="942"/>
      <c r="X72" s="942"/>
      <c r="Y72" s="942"/>
      <c r="Z72" s="942"/>
      <c r="AA72" s="942"/>
      <c r="AB72" s="942"/>
      <c r="AC72" s="942"/>
      <c r="AD72" s="942"/>
      <c r="AE72" s="942"/>
      <c r="AF72" s="942"/>
      <c r="AG72" s="942"/>
      <c r="AH72" s="942"/>
      <c r="AI72" s="942"/>
      <c r="AJ72" s="942"/>
      <c r="AK72" s="943"/>
      <c r="AL72" s="153"/>
      <c r="AM72" s="213"/>
      <c r="AN72" s="213"/>
      <c r="AO72" s="213"/>
      <c r="AP72" s="213"/>
    </row>
    <row r="73" spans="1:57" ht="34.5" customHeight="1" thickBot="1">
      <c r="A73" s="103"/>
      <c r="B73" s="985"/>
      <c r="C73" s="693"/>
      <c r="D73" s="697"/>
      <c r="E73" s="698"/>
      <c r="F73" s="698"/>
      <c r="G73" s="698"/>
      <c r="H73" s="933"/>
      <c r="I73" s="935"/>
      <c r="J73" s="944"/>
      <c r="K73" s="945"/>
      <c r="L73" s="945"/>
      <c r="M73" s="945"/>
      <c r="N73" s="945"/>
      <c r="O73" s="945"/>
      <c r="P73" s="945"/>
      <c r="Q73" s="945"/>
      <c r="R73" s="945"/>
      <c r="S73" s="945"/>
      <c r="T73" s="945"/>
      <c r="U73" s="945"/>
      <c r="V73" s="945"/>
      <c r="W73" s="945"/>
      <c r="X73" s="945"/>
      <c r="Y73" s="945"/>
      <c r="Z73" s="945"/>
      <c r="AA73" s="945"/>
      <c r="AB73" s="945"/>
      <c r="AC73" s="945"/>
      <c r="AD73" s="945"/>
      <c r="AE73" s="945"/>
      <c r="AF73" s="945"/>
      <c r="AG73" s="945"/>
      <c r="AH73" s="945"/>
      <c r="AI73" s="945"/>
      <c r="AJ73" s="945"/>
      <c r="AK73" s="946"/>
      <c r="AL73" s="153"/>
      <c r="AM73" s="153"/>
      <c r="AN73" s="153"/>
      <c r="AO73" s="213"/>
      <c r="AP73" s="213"/>
      <c r="AQ73" s="905" t="s">
        <v>2133</v>
      </c>
      <c r="AR73" s="906"/>
      <c r="AS73" s="906"/>
      <c r="AT73" s="906"/>
      <c r="AU73" s="906"/>
      <c r="AV73" s="906"/>
      <c r="AW73" s="906"/>
      <c r="AX73" s="906"/>
      <c r="AY73" s="906"/>
      <c r="AZ73" s="906"/>
      <c r="BA73" s="906"/>
      <c r="BB73" s="906"/>
      <c r="BC73" s="906"/>
      <c r="BD73" s="906"/>
      <c r="BE73" s="907"/>
    </row>
    <row r="74" spans="1:57" ht="15" customHeight="1" thickBot="1">
      <c r="A74" s="103"/>
      <c r="B74" s="985"/>
      <c r="C74" s="693"/>
      <c r="D74" s="697"/>
      <c r="E74" s="698"/>
      <c r="F74" s="698"/>
      <c r="G74" s="698"/>
      <c r="H74" s="947"/>
      <c r="I74" s="949" t="s">
        <v>42</v>
      </c>
      <c r="J74" s="262" t="s">
        <v>64</v>
      </c>
      <c r="K74" s="263"/>
      <c r="L74" s="263"/>
      <c r="M74" s="263"/>
      <c r="N74" s="263"/>
      <c r="O74" s="263"/>
      <c r="P74" s="263"/>
      <c r="Q74" s="263"/>
      <c r="R74" s="263"/>
      <c r="S74" s="713" t="s">
        <v>65</v>
      </c>
      <c r="T74" s="713"/>
      <c r="U74" s="713"/>
      <c r="V74" s="713"/>
      <c r="W74" s="713"/>
      <c r="X74" s="713"/>
      <c r="Y74" s="713"/>
      <c r="Z74" s="713"/>
      <c r="AA74" s="713"/>
      <c r="AB74" s="713"/>
      <c r="AC74" s="713"/>
      <c r="AD74" s="713"/>
      <c r="AE74" s="713"/>
      <c r="AF74" s="713"/>
      <c r="AG74" s="713"/>
      <c r="AH74" s="713"/>
      <c r="AI74" s="713"/>
      <c r="AJ74" s="713"/>
      <c r="AK74" s="714"/>
      <c r="AL74" s="153"/>
      <c r="AM74" s="264"/>
      <c r="AO74" s="153"/>
      <c r="AP74" s="153"/>
    </row>
    <row r="75" spans="1:57" ht="33" customHeight="1" thickBot="1">
      <c r="A75" s="103"/>
      <c r="B75" s="985"/>
      <c r="C75" s="694"/>
      <c r="D75" s="699"/>
      <c r="E75" s="700"/>
      <c r="F75" s="700"/>
      <c r="G75" s="700"/>
      <c r="H75" s="948"/>
      <c r="I75" s="950"/>
      <c r="J75" s="979"/>
      <c r="K75" s="980"/>
      <c r="L75" s="980"/>
      <c r="M75" s="980"/>
      <c r="N75" s="980"/>
      <c r="O75" s="980"/>
      <c r="P75" s="980"/>
      <c r="Q75" s="980"/>
      <c r="R75" s="980"/>
      <c r="S75" s="980"/>
      <c r="T75" s="980"/>
      <c r="U75" s="980"/>
      <c r="V75" s="980"/>
      <c r="W75" s="980"/>
      <c r="X75" s="980"/>
      <c r="Y75" s="980"/>
      <c r="Z75" s="980"/>
      <c r="AA75" s="980"/>
      <c r="AB75" s="980"/>
      <c r="AC75" s="980"/>
      <c r="AD75" s="980"/>
      <c r="AE75" s="980"/>
      <c r="AF75" s="980"/>
      <c r="AG75" s="980"/>
      <c r="AH75" s="980"/>
      <c r="AI75" s="980"/>
      <c r="AJ75" s="980"/>
      <c r="AK75" s="981"/>
      <c r="AL75" s="153"/>
      <c r="AM75" s="153"/>
      <c r="AN75" s="153"/>
      <c r="AQ75" s="905" t="s">
        <v>2134</v>
      </c>
      <c r="AR75" s="906"/>
      <c r="AS75" s="906"/>
      <c r="AT75" s="906"/>
      <c r="AU75" s="906"/>
      <c r="AV75" s="906"/>
      <c r="AW75" s="906"/>
      <c r="AX75" s="906"/>
      <c r="AY75" s="906"/>
      <c r="AZ75" s="906"/>
      <c r="BA75" s="906"/>
      <c r="BB75" s="906"/>
      <c r="BC75" s="906"/>
      <c r="BD75" s="906"/>
      <c r="BE75" s="907"/>
    </row>
    <row r="76" spans="1:57" ht="16.5" customHeight="1">
      <c r="A76" s="103"/>
      <c r="B76" s="265"/>
      <c r="C76" s="266" t="s">
        <v>59</v>
      </c>
      <c r="D76" s="250" t="s">
        <v>2002</v>
      </c>
      <c r="E76" s="267"/>
      <c r="F76" s="267"/>
      <c r="G76" s="267"/>
      <c r="H76" s="251"/>
      <c r="I76" s="251"/>
      <c r="J76" s="251"/>
      <c r="K76" s="251"/>
      <c r="L76" s="251"/>
      <c r="M76" s="251"/>
      <c r="N76" s="251"/>
      <c r="O76" s="251"/>
      <c r="P76" s="251"/>
      <c r="Q76" s="251"/>
      <c r="R76" s="251"/>
      <c r="S76" s="251"/>
      <c r="T76" s="251"/>
      <c r="U76" s="251"/>
      <c r="V76" s="251"/>
      <c r="W76" s="251"/>
      <c r="X76" s="251"/>
      <c r="Y76" s="251"/>
      <c r="Z76" s="252"/>
      <c r="AA76" s="252"/>
      <c r="AB76" s="252"/>
      <c r="AC76" s="252"/>
      <c r="AD76" s="253"/>
      <c r="AE76" s="253"/>
      <c r="AF76" s="253"/>
      <c r="AG76" s="253"/>
      <c r="AH76" s="254"/>
      <c r="AI76" s="254"/>
      <c r="AJ76" s="254"/>
      <c r="AK76" s="268"/>
      <c r="AL76" s="256"/>
      <c r="AM76" s="264"/>
      <c r="AO76" s="153"/>
      <c r="AP76" s="153"/>
    </row>
    <row r="77" spans="1:57" ht="11.25" customHeight="1">
      <c r="A77" s="103"/>
      <c r="B77" s="166"/>
      <c r="C77" s="166"/>
      <c r="D77" s="166"/>
      <c r="E77" s="166"/>
      <c r="F77" s="166"/>
      <c r="G77" s="166"/>
      <c r="H77" s="166"/>
      <c r="I77" s="166"/>
      <c r="J77" s="166"/>
      <c r="K77" s="166"/>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53"/>
      <c r="AM77" s="264"/>
    </row>
    <row r="78" spans="1:57" ht="18.75" customHeight="1">
      <c r="A78" s="103"/>
      <c r="B78" s="164" t="s">
        <v>2112</v>
      </c>
      <c r="C78" s="164"/>
      <c r="D78" s="164"/>
      <c r="E78" s="164"/>
      <c r="F78" s="164"/>
      <c r="G78" s="164"/>
      <c r="H78" s="164"/>
      <c r="I78" s="164"/>
      <c r="J78" s="164"/>
      <c r="K78" s="164"/>
      <c r="L78" s="164"/>
      <c r="Q78" s="103"/>
      <c r="R78" s="103"/>
      <c r="S78" s="103"/>
      <c r="T78" s="103"/>
      <c r="U78" s="103"/>
      <c r="V78" s="103"/>
      <c r="W78" s="103"/>
      <c r="X78" s="103"/>
      <c r="Y78" s="103"/>
      <c r="Z78" s="103"/>
      <c r="AA78" s="103"/>
      <c r="AB78" s="103"/>
      <c r="AC78" s="103"/>
      <c r="AD78" s="103"/>
      <c r="AE78" s="103"/>
      <c r="AF78" s="103"/>
      <c r="AG78" s="103"/>
      <c r="AH78" s="103"/>
      <c r="AI78" s="103"/>
      <c r="AJ78" s="103"/>
      <c r="AK78" s="103"/>
      <c r="AL78" s="103"/>
    </row>
    <row r="79" spans="1:57" ht="3.75" customHeight="1" thickBot="1">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53"/>
    </row>
    <row r="80" spans="1:57" ht="15.75" customHeight="1" thickBot="1">
      <c r="A80" s="103"/>
      <c r="B80" s="600"/>
      <c r="C80" s="824" t="s">
        <v>2136</v>
      </c>
      <c r="D80" s="824"/>
      <c r="E80" s="824"/>
      <c r="F80" s="824"/>
      <c r="G80" s="824"/>
      <c r="H80" s="824"/>
      <c r="I80" s="824"/>
      <c r="J80" s="824"/>
      <c r="K80" s="824"/>
      <c r="L80" s="824"/>
      <c r="M80" s="824"/>
      <c r="N80" s="824"/>
      <c r="O80" s="824"/>
      <c r="P80" s="824"/>
      <c r="Q80" s="824"/>
      <c r="R80" s="824"/>
      <c r="S80" s="824"/>
      <c r="T80" s="824"/>
      <c r="U80" s="824"/>
      <c r="V80" s="824"/>
      <c r="W80" s="825"/>
      <c r="X80" s="116"/>
      <c r="Y80" s="103"/>
      <c r="Z80" s="269"/>
      <c r="AA80" s="269"/>
      <c r="AB80" s="269"/>
      <c r="AC80" s="269"/>
      <c r="AD80" s="269"/>
      <c r="AE80" s="269"/>
      <c r="AF80" s="269"/>
      <c r="AG80" s="269"/>
      <c r="AH80" s="269"/>
      <c r="AI80" s="269"/>
      <c r="AJ80" s="269"/>
      <c r="AK80" s="269"/>
      <c r="AL80" s="269"/>
      <c r="AM80" s="510" t="b">
        <f>IF(B80="○",TRUE,FALSE)</f>
        <v>0</v>
      </c>
      <c r="AN80" s="270"/>
    </row>
    <row r="81" spans="1:57" s="103" customFormat="1" ht="6" customHeight="1" thickBot="1">
      <c r="B81" s="271"/>
      <c r="C81" s="272"/>
      <c r="D81" s="273"/>
      <c r="E81" s="273"/>
      <c r="F81" s="273"/>
      <c r="G81" s="273"/>
      <c r="H81" s="273"/>
      <c r="I81" s="273"/>
      <c r="J81" s="273"/>
      <c r="K81" s="273"/>
      <c r="L81" s="273"/>
      <c r="M81" s="273"/>
      <c r="N81" s="273"/>
      <c r="O81" s="273"/>
      <c r="P81" s="273"/>
      <c r="Q81" s="273"/>
      <c r="R81" s="272"/>
      <c r="S81" s="272"/>
      <c r="T81" s="272"/>
      <c r="U81" s="272"/>
      <c r="V81" s="272"/>
      <c r="W81" s="272"/>
      <c r="X81" s="116"/>
      <c r="Y81" s="274"/>
      <c r="Z81" s="269"/>
      <c r="AA81" s="269"/>
      <c r="AB81" s="269"/>
      <c r="AC81" s="269"/>
      <c r="AD81" s="269"/>
      <c r="AE81" s="269"/>
      <c r="AF81" s="269"/>
      <c r="AG81" s="269"/>
      <c r="AH81" s="269"/>
      <c r="AI81" s="269"/>
      <c r="AJ81" s="269"/>
      <c r="AK81" s="269"/>
      <c r="AL81" s="269"/>
      <c r="AM81" s="275" t="s">
        <v>2131</v>
      </c>
      <c r="AN81" s="275" t="s">
        <v>2132</v>
      </c>
      <c r="AO81" s="270"/>
      <c r="AP81" s="270"/>
    </row>
    <row r="82" spans="1:57" ht="18" customHeight="1" thickBot="1">
      <c r="A82" s="103"/>
      <c r="B82" s="686"/>
      <c r="C82" s="687"/>
      <c r="D82" s="983" t="s">
        <v>63</v>
      </c>
      <c r="E82" s="983"/>
      <c r="F82" s="983"/>
      <c r="G82" s="983"/>
      <c r="H82" s="983"/>
      <c r="I82" s="983"/>
      <c r="J82" s="983"/>
      <c r="K82" s="983"/>
      <c r="L82" s="983"/>
      <c r="M82" s="983"/>
      <c r="N82" s="983"/>
      <c r="O82" s="983"/>
      <c r="P82" s="983"/>
      <c r="Q82" s="984"/>
      <c r="R82" s="276" t="s">
        <v>41</v>
      </c>
      <c r="S82" s="176" t="str">
        <f>IF(H7="","",IF(AND(AM82="",AN82=""),"",IF(AM80=TRUE,"",IF(AM83="記入不要","",IF(AND(AM84=TRUE,OR(AN84=TRUE,AO84=TRUE,AP84=TRUE)),"○","×")))))</f>
        <v/>
      </c>
      <c r="T82" s="277"/>
      <c r="U82" s="278"/>
      <c r="V82" s="269"/>
      <c r="W82" s="269"/>
      <c r="X82" s="269"/>
      <c r="Y82" s="269"/>
      <c r="Z82" s="269"/>
      <c r="AA82" s="269"/>
      <c r="AB82" s="269"/>
      <c r="AC82" s="269"/>
      <c r="AD82" s="269"/>
      <c r="AE82" s="269"/>
      <c r="AF82" s="269"/>
      <c r="AG82" s="269"/>
      <c r="AH82" s="269"/>
      <c r="AI82" s="269"/>
      <c r="AJ82" s="269"/>
      <c r="AK82" s="269"/>
      <c r="AL82" s="269"/>
      <c r="AM82" s="270" t="str">
        <f>IF(COUNTIFS('別紙様式3-2（加算　個票）'!P14:P1213,"&lt;&gt;",'別紙様式3-2（加算　個票）'!P14:P1213,"&lt;&gt;処遇加算Ⅳ")&gt;0,"○","")</f>
        <v/>
      </c>
      <c r="AN82" s="270" t="str">
        <f>IF(COUNTIFS('別紙様式3-2（加算　個票）'!Y14:Y1213,"&lt;&gt;",'別紙様式3-2（加算　個票）'!Y14:Y1213,"&lt;&gt;処遇加算Ⅳ",'別紙様式3-2（加算　個票）'!Y14:Y1213,"&lt;&gt;―")&gt;0,"○","")</f>
        <v/>
      </c>
      <c r="AO82" s="275"/>
      <c r="AP82" s="275"/>
    </row>
    <row r="83" spans="1:57" ht="27.75" customHeight="1" thickBot="1">
      <c r="A83" s="103"/>
      <c r="B83" s="239" t="s">
        <v>58</v>
      </c>
      <c r="C83" s="689" t="s">
        <v>2001</v>
      </c>
      <c r="D83" s="690"/>
      <c r="E83" s="690"/>
      <c r="F83" s="690"/>
      <c r="G83" s="690"/>
      <c r="H83" s="690"/>
      <c r="I83" s="690"/>
      <c r="J83" s="690"/>
      <c r="K83" s="690"/>
      <c r="L83" s="690"/>
      <c r="M83" s="690"/>
      <c r="N83" s="690"/>
      <c r="O83" s="690"/>
      <c r="P83" s="690"/>
      <c r="Q83" s="690"/>
      <c r="R83" s="690"/>
      <c r="S83" s="691"/>
      <c r="T83" s="690"/>
      <c r="U83" s="690"/>
      <c r="V83" s="690"/>
      <c r="W83" s="690"/>
      <c r="X83" s="690"/>
      <c r="Y83" s="690"/>
      <c r="Z83" s="690"/>
      <c r="AA83" s="690"/>
      <c r="AB83" s="690"/>
      <c r="AC83" s="690"/>
      <c r="AD83" s="690"/>
      <c r="AE83" s="690"/>
      <c r="AF83" s="690"/>
      <c r="AG83" s="690"/>
      <c r="AH83" s="690"/>
      <c r="AI83" s="690"/>
      <c r="AJ83" s="690"/>
      <c r="AK83" s="692"/>
      <c r="AL83" s="153"/>
      <c r="AM83" s="279"/>
      <c r="AN83" s="270"/>
      <c r="AO83" s="270"/>
      <c r="AP83" s="270"/>
    </row>
    <row r="84" spans="1:57" ht="27" customHeight="1">
      <c r="A84" s="103"/>
      <c r="B84" s="693"/>
      <c r="C84" s="695" t="s">
        <v>2158</v>
      </c>
      <c r="D84" s="696"/>
      <c r="E84" s="696"/>
      <c r="F84" s="696"/>
      <c r="G84" s="367"/>
      <c r="H84" s="280" t="s">
        <v>39</v>
      </c>
      <c r="I84" s="970" t="s">
        <v>66</v>
      </c>
      <c r="J84" s="971"/>
      <c r="K84" s="971"/>
      <c r="L84" s="971"/>
      <c r="M84" s="971"/>
      <c r="N84" s="971"/>
      <c r="O84" s="971"/>
      <c r="P84" s="971"/>
      <c r="Q84" s="971"/>
      <c r="R84" s="971"/>
      <c r="S84" s="971"/>
      <c r="T84" s="971"/>
      <c r="U84" s="971"/>
      <c r="V84" s="971"/>
      <c r="W84" s="971"/>
      <c r="X84" s="971"/>
      <c r="Y84" s="971"/>
      <c r="Z84" s="971"/>
      <c r="AA84" s="971"/>
      <c r="AB84" s="971"/>
      <c r="AC84" s="971"/>
      <c r="AD84" s="971"/>
      <c r="AE84" s="971"/>
      <c r="AF84" s="971"/>
      <c r="AG84" s="971"/>
      <c r="AH84" s="971"/>
      <c r="AI84" s="971"/>
      <c r="AJ84" s="971"/>
      <c r="AK84" s="972"/>
      <c r="AL84" s="153"/>
      <c r="AM84" s="510" t="b">
        <f>IF(B82="○",TRUE,FALSE)</f>
        <v>0</v>
      </c>
      <c r="AN84" s="510" t="b">
        <f>IF(G84="○",TRUE,FALSE)</f>
        <v>0</v>
      </c>
      <c r="AO84" s="510" t="b">
        <f>IF(G85="○",TRUE,FALSE)</f>
        <v>0</v>
      </c>
      <c r="AP84" s="510" t="b">
        <f>IF(G86="○",TRUE,FALSE)</f>
        <v>0</v>
      </c>
    </row>
    <row r="85" spans="1:57" ht="37.5" customHeight="1">
      <c r="A85" s="103"/>
      <c r="B85" s="693"/>
      <c r="C85" s="697"/>
      <c r="D85" s="698"/>
      <c r="E85" s="698"/>
      <c r="F85" s="698"/>
      <c r="G85" s="368"/>
      <c r="H85" s="281" t="s">
        <v>42</v>
      </c>
      <c r="I85" s="973" t="s">
        <v>67</v>
      </c>
      <c r="J85" s="974"/>
      <c r="K85" s="974"/>
      <c r="L85" s="974"/>
      <c r="M85" s="974"/>
      <c r="N85" s="974"/>
      <c r="O85" s="974"/>
      <c r="P85" s="974"/>
      <c r="Q85" s="974"/>
      <c r="R85" s="974"/>
      <c r="S85" s="974"/>
      <c r="T85" s="974"/>
      <c r="U85" s="974"/>
      <c r="V85" s="974"/>
      <c r="W85" s="974"/>
      <c r="X85" s="974"/>
      <c r="Y85" s="974"/>
      <c r="Z85" s="974"/>
      <c r="AA85" s="974"/>
      <c r="AB85" s="974"/>
      <c r="AC85" s="974"/>
      <c r="AD85" s="974"/>
      <c r="AE85" s="974"/>
      <c r="AF85" s="974"/>
      <c r="AG85" s="974"/>
      <c r="AH85" s="974"/>
      <c r="AI85" s="974"/>
      <c r="AJ85" s="974"/>
      <c r="AK85" s="975"/>
      <c r="AL85" s="153"/>
      <c r="AM85" s="264"/>
    </row>
    <row r="86" spans="1:57" ht="36" customHeight="1" thickBot="1">
      <c r="A86" s="103"/>
      <c r="B86" s="694"/>
      <c r="C86" s="699"/>
      <c r="D86" s="700"/>
      <c r="E86" s="700"/>
      <c r="F86" s="700"/>
      <c r="G86" s="369"/>
      <c r="H86" s="282" t="s">
        <v>43</v>
      </c>
      <c r="I86" s="976" t="s">
        <v>68</v>
      </c>
      <c r="J86" s="977"/>
      <c r="K86" s="977"/>
      <c r="L86" s="977"/>
      <c r="M86" s="977"/>
      <c r="N86" s="977"/>
      <c r="O86" s="977"/>
      <c r="P86" s="977"/>
      <c r="Q86" s="977"/>
      <c r="R86" s="977"/>
      <c r="S86" s="977"/>
      <c r="T86" s="977"/>
      <c r="U86" s="977"/>
      <c r="V86" s="977"/>
      <c r="W86" s="977"/>
      <c r="X86" s="977"/>
      <c r="Y86" s="977"/>
      <c r="Z86" s="977"/>
      <c r="AA86" s="977"/>
      <c r="AB86" s="977"/>
      <c r="AC86" s="977"/>
      <c r="AD86" s="977"/>
      <c r="AE86" s="977"/>
      <c r="AF86" s="977"/>
      <c r="AG86" s="977"/>
      <c r="AH86" s="977"/>
      <c r="AI86" s="977"/>
      <c r="AJ86" s="977"/>
      <c r="AK86" s="978"/>
      <c r="AL86" s="153"/>
      <c r="AM86" s="264"/>
    </row>
    <row r="87" spans="1:57" ht="21" customHeight="1">
      <c r="A87" s="103"/>
      <c r="B87" s="283" t="s">
        <v>59</v>
      </c>
      <c r="C87" s="962" t="s">
        <v>2002</v>
      </c>
      <c r="D87" s="963"/>
      <c r="E87" s="963"/>
      <c r="F87" s="963"/>
      <c r="G87" s="963"/>
      <c r="H87" s="963"/>
      <c r="I87" s="963"/>
      <c r="J87" s="963"/>
      <c r="K87" s="963"/>
      <c r="L87" s="963"/>
      <c r="M87" s="963"/>
      <c r="N87" s="963"/>
      <c r="O87" s="963"/>
      <c r="P87" s="963"/>
      <c r="Q87" s="963"/>
      <c r="R87" s="963"/>
      <c r="S87" s="963"/>
      <c r="T87" s="963"/>
      <c r="U87" s="963"/>
      <c r="V87" s="963"/>
      <c r="W87" s="963"/>
      <c r="X87" s="963"/>
      <c r="Y87" s="963"/>
      <c r="Z87" s="963"/>
      <c r="AA87" s="963"/>
      <c r="AB87" s="963"/>
      <c r="AC87" s="963"/>
      <c r="AD87" s="963"/>
      <c r="AE87" s="963"/>
      <c r="AF87" s="963"/>
      <c r="AG87" s="963"/>
      <c r="AH87" s="963"/>
      <c r="AI87" s="963"/>
      <c r="AJ87" s="963"/>
      <c r="AK87" s="964"/>
      <c r="AL87" s="256"/>
      <c r="AM87" s="264"/>
    </row>
    <row r="88" spans="1:57" ht="6" customHeight="1">
      <c r="A88" s="103"/>
      <c r="B88" s="284"/>
      <c r="C88" s="284"/>
      <c r="D88" s="284"/>
      <c r="E88" s="284"/>
      <c r="F88" s="284"/>
      <c r="G88" s="284"/>
      <c r="H88" s="284"/>
      <c r="I88" s="284"/>
      <c r="J88" s="284"/>
      <c r="K88" s="284"/>
      <c r="L88" s="284"/>
      <c r="M88" s="284"/>
      <c r="N88" s="284"/>
      <c r="O88" s="284"/>
      <c r="P88" s="284"/>
      <c r="Q88" s="284"/>
      <c r="R88" s="284"/>
      <c r="S88" s="284"/>
      <c r="T88" s="284"/>
      <c r="U88" s="202"/>
      <c r="V88" s="28"/>
      <c r="W88" s="28"/>
      <c r="X88" s="28"/>
      <c r="Y88" s="29"/>
      <c r="Z88" s="30"/>
      <c r="AA88" s="29"/>
      <c r="AB88" s="229"/>
      <c r="AC88" s="230"/>
      <c r="AD88" s="231"/>
      <c r="AE88" s="231"/>
      <c r="AF88" s="225"/>
      <c r="AG88" s="104"/>
      <c r="AH88" s="285"/>
      <c r="AI88" s="286"/>
      <c r="AJ88" s="216"/>
      <c r="AK88" s="216"/>
      <c r="AL88" s="216"/>
      <c r="AM88" s="264"/>
    </row>
    <row r="89" spans="1:57" s="154" customFormat="1" ht="21.75" customHeight="1">
      <c r="A89" s="153"/>
      <c r="B89" s="843" t="s">
        <v>2113</v>
      </c>
      <c r="C89" s="843"/>
      <c r="D89" s="843"/>
      <c r="E89" s="843"/>
      <c r="F89" s="843"/>
      <c r="G89" s="843"/>
      <c r="H89" s="843"/>
      <c r="I89" s="843"/>
      <c r="J89" s="843"/>
      <c r="K89" s="843"/>
      <c r="L89" s="843"/>
      <c r="M89" s="843"/>
      <c r="N89" s="843"/>
      <c r="O89" s="843"/>
      <c r="P89" s="843"/>
      <c r="Q89" s="843"/>
      <c r="R89" s="843"/>
      <c r="S89" s="843"/>
      <c r="T89" s="843"/>
      <c r="U89" s="843"/>
      <c r="V89" s="843"/>
      <c r="W89" s="843"/>
      <c r="X89" s="843"/>
      <c r="Y89" s="843"/>
      <c r="Z89" s="843"/>
      <c r="AA89" s="843"/>
      <c r="AB89" s="843"/>
      <c r="AC89" s="843"/>
      <c r="AD89" s="843"/>
      <c r="AE89" s="843"/>
      <c r="AF89" s="843"/>
      <c r="AG89" s="843"/>
      <c r="AH89" s="843"/>
      <c r="AI89" s="843"/>
      <c r="AJ89" s="843"/>
      <c r="AK89" s="843"/>
      <c r="AL89" s="153"/>
      <c r="AM89" s="287"/>
    </row>
    <row r="90" spans="1:57" s="154" customFormat="1" ht="6" customHeight="1" thickBot="1">
      <c r="A90" s="153"/>
      <c r="B90" s="288"/>
      <c r="C90" s="289"/>
      <c r="D90" s="289"/>
      <c r="E90" s="289"/>
      <c r="F90" s="289"/>
      <c r="G90" s="289"/>
      <c r="H90" s="289"/>
      <c r="I90" s="289"/>
      <c r="J90" s="289"/>
      <c r="K90" s="289"/>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153"/>
      <c r="AM90" s="287"/>
    </row>
    <row r="91" spans="1:57" ht="27.75" customHeight="1" thickBot="1">
      <c r="A91" s="103"/>
      <c r="B91" s="701" t="s">
        <v>2114</v>
      </c>
      <c r="C91" s="702"/>
      <c r="D91" s="702"/>
      <c r="E91" s="702"/>
      <c r="F91" s="702"/>
      <c r="G91" s="702"/>
      <c r="H91" s="702"/>
      <c r="I91" s="702"/>
      <c r="J91" s="702"/>
      <c r="K91" s="702"/>
      <c r="L91" s="702"/>
      <c r="M91" s="702"/>
      <c r="N91" s="702"/>
      <c r="O91" s="702"/>
      <c r="P91" s="702"/>
      <c r="Q91" s="703"/>
      <c r="R91" s="182" t="s">
        <v>55</v>
      </c>
      <c r="S91" s="422" t="str">
        <f>'別紙様式3-2（加算　個票）'!AC5</f>
        <v/>
      </c>
      <c r="T91" s="707" t="s">
        <v>69</v>
      </c>
      <c r="U91" s="708"/>
      <c r="V91" s="708"/>
      <c r="W91" s="708"/>
      <c r="X91" s="708"/>
      <c r="Y91" s="708"/>
      <c r="Z91" s="708"/>
      <c r="AA91" s="708"/>
      <c r="AB91" s="708"/>
      <c r="AC91" s="708"/>
      <c r="AD91" s="708"/>
      <c r="AE91" s="708"/>
      <c r="AF91" s="709"/>
      <c r="AG91" s="190"/>
      <c r="AH91" s="190"/>
      <c r="AI91" s="190"/>
      <c r="AJ91" s="190"/>
      <c r="AK91" s="103"/>
      <c r="AL91" s="103"/>
      <c r="AM91" s="511" t="str">
        <f>IF(COUNTIF(S91:S92, "×")&gt;0, "設定できない", "要件を満たす")</f>
        <v>要件を満たす</v>
      </c>
      <c r="AX91" s="159"/>
    </row>
    <row r="92" spans="1:57" ht="27.75" customHeight="1" thickBot="1">
      <c r="A92" s="103"/>
      <c r="B92" s="701" t="s">
        <v>2115</v>
      </c>
      <c r="C92" s="702"/>
      <c r="D92" s="702"/>
      <c r="E92" s="702"/>
      <c r="F92" s="702"/>
      <c r="G92" s="702"/>
      <c r="H92" s="702"/>
      <c r="I92" s="702"/>
      <c r="J92" s="702"/>
      <c r="K92" s="702"/>
      <c r="L92" s="702"/>
      <c r="M92" s="702"/>
      <c r="N92" s="702"/>
      <c r="O92" s="702"/>
      <c r="P92" s="702"/>
      <c r="Q92" s="703"/>
      <c r="R92" s="182" t="s">
        <v>55</v>
      </c>
      <c r="S92" s="422" t="str">
        <f>'別紙様式3-2（加算　個票）'!AC7</f>
        <v/>
      </c>
      <c r="T92" s="707" t="s">
        <v>69</v>
      </c>
      <c r="U92" s="708"/>
      <c r="V92" s="708"/>
      <c r="W92" s="708"/>
      <c r="X92" s="708"/>
      <c r="Y92" s="708"/>
      <c r="Z92" s="708"/>
      <c r="AA92" s="708"/>
      <c r="AB92" s="708"/>
      <c r="AC92" s="708"/>
      <c r="AD92" s="708"/>
      <c r="AE92" s="708"/>
      <c r="AF92" s="709"/>
      <c r="AG92" s="190"/>
      <c r="AH92" s="190"/>
      <c r="AI92" s="190"/>
      <c r="AJ92" s="190"/>
      <c r="AK92" s="103"/>
      <c r="AL92" s="103"/>
      <c r="AM92" s="270"/>
      <c r="AY92" s="159"/>
    </row>
    <row r="93" spans="1:57" ht="5.45" customHeight="1" thickBot="1">
      <c r="A93" s="103"/>
      <c r="B93" s="238"/>
      <c r="C93" s="103"/>
      <c r="D93" s="190"/>
      <c r="E93" s="190"/>
      <c r="F93" s="190"/>
      <c r="G93" s="190"/>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c r="AH93" s="190"/>
      <c r="AI93" s="190"/>
      <c r="AJ93" s="190"/>
      <c r="AK93" s="103"/>
      <c r="AL93" s="103"/>
      <c r="AM93" s="270"/>
      <c r="AT93" s="159"/>
      <c r="AU93" s="159"/>
      <c r="AV93" s="159"/>
      <c r="AW93" s="159"/>
      <c r="AX93" s="159"/>
    </row>
    <row r="94" spans="1:57" ht="20.45" customHeight="1" thickBot="1">
      <c r="A94" s="103"/>
      <c r="B94" s="290" t="s">
        <v>1908</v>
      </c>
      <c r="D94" s="291"/>
      <c r="E94" s="291"/>
      <c r="F94" s="291"/>
      <c r="G94" s="291"/>
      <c r="H94" s="291"/>
      <c r="I94" s="291"/>
      <c r="J94" s="291"/>
      <c r="K94" s="291"/>
      <c r="L94" s="291"/>
      <c r="M94" s="291"/>
      <c r="N94" s="291"/>
      <c r="O94" s="291"/>
      <c r="P94" s="291"/>
      <c r="Q94" s="190"/>
      <c r="R94" s="190"/>
      <c r="S94" s="190"/>
      <c r="T94" s="190"/>
      <c r="U94" s="190"/>
      <c r="V94" s="190"/>
      <c r="W94" s="190"/>
      <c r="X94" s="190"/>
      <c r="Y94" s="190"/>
      <c r="Z94" s="190"/>
      <c r="AA94" s="190"/>
      <c r="AB94" s="190"/>
      <c r="AC94" s="190"/>
      <c r="AD94" s="190"/>
      <c r="AE94" s="190"/>
      <c r="AF94" s="190"/>
      <c r="AG94" s="190"/>
      <c r="AH94" s="190"/>
      <c r="AI94" s="190"/>
      <c r="AJ94" s="190"/>
      <c r="AK94" s="176" t="str">
        <f>IF(H7="", "",IF(AK92="○", "", IF(OR(AM96=TRUE,AM97=TRUE,AM98=TRUE,AND(AM99=TRUE,G99&lt;&gt;"")), "○", "×")))</f>
        <v/>
      </c>
      <c r="AL94" s="103"/>
      <c r="AM94" s="292"/>
      <c r="AX94" s="159"/>
      <c r="AZ94" s="293"/>
      <c r="BA94" s="293"/>
    </row>
    <row r="95" spans="1:57" ht="13.9" customHeight="1" thickBot="1">
      <c r="A95" s="153"/>
      <c r="B95" s="294" t="s">
        <v>1909</v>
      </c>
      <c r="C95" s="295"/>
      <c r="D95" s="296"/>
      <c r="E95" s="297"/>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9"/>
      <c r="AL95" s="153"/>
      <c r="AM95" s="275"/>
      <c r="AN95" s="275"/>
      <c r="AO95" s="275"/>
      <c r="AP95" s="275"/>
      <c r="AQ95" s="988" t="s">
        <v>2153</v>
      </c>
      <c r="AR95" s="989"/>
      <c r="AS95" s="989"/>
      <c r="AT95" s="989"/>
      <c r="AU95" s="989"/>
      <c r="AV95" s="989"/>
      <c r="AW95" s="989"/>
      <c r="AX95" s="989"/>
      <c r="AY95" s="989"/>
      <c r="AZ95" s="989"/>
      <c r="BA95" s="989"/>
      <c r="BB95" s="989"/>
      <c r="BC95" s="989"/>
      <c r="BD95" s="989"/>
      <c r="BE95" s="990"/>
    </row>
    <row r="96" spans="1:57" s="154" customFormat="1" ht="18" customHeight="1">
      <c r="A96" s="153"/>
      <c r="B96" s="300"/>
      <c r="C96" s="370"/>
      <c r="D96" s="165" t="s">
        <v>1977</v>
      </c>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c r="AG96" s="109"/>
      <c r="AH96" s="109"/>
      <c r="AI96" s="167"/>
      <c r="AJ96" s="372"/>
      <c r="AK96" s="301"/>
      <c r="AL96" s="153"/>
      <c r="AM96" s="510" t="b">
        <f>IF(C96="○",TRUE,FALSE)</f>
        <v>0</v>
      </c>
      <c r="AN96" s="302"/>
      <c r="AO96" s="302"/>
      <c r="AP96" s="302"/>
      <c r="AQ96" s="302"/>
      <c r="AR96" s="302"/>
      <c r="AS96" s="302"/>
      <c r="AT96" s="302"/>
      <c r="AU96" s="302"/>
      <c r="AV96" s="303"/>
      <c r="AW96" s="158"/>
    </row>
    <row r="97" spans="1:57" s="154" customFormat="1" ht="16.5" customHeight="1">
      <c r="A97" s="153"/>
      <c r="B97" s="300"/>
      <c r="C97" s="373"/>
      <c r="D97" s="165" t="s">
        <v>1910</v>
      </c>
      <c r="E97" s="304"/>
      <c r="F97" s="304"/>
      <c r="G97" s="304"/>
      <c r="H97" s="304"/>
      <c r="I97" s="304"/>
      <c r="J97" s="304"/>
      <c r="K97" s="304"/>
      <c r="L97" s="304"/>
      <c r="M97" s="304"/>
      <c r="N97" s="304"/>
      <c r="O97" s="304"/>
      <c r="P97" s="304"/>
      <c r="Q97" s="304"/>
      <c r="R97" s="304"/>
      <c r="S97" s="304"/>
      <c r="T97" s="109"/>
      <c r="U97" s="109"/>
      <c r="V97" s="109"/>
      <c r="W97" s="109"/>
      <c r="X97" s="109"/>
      <c r="Y97" s="109"/>
      <c r="Z97" s="109"/>
      <c r="AA97" s="109"/>
      <c r="AB97" s="109"/>
      <c r="AC97" s="109"/>
      <c r="AD97" s="109"/>
      <c r="AE97" s="109"/>
      <c r="AF97" s="109"/>
      <c r="AG97" s="109"/>
      <c r="AH97" s="109"/>
      <c r="AI97" s="167"/>
      <c r="AJ97" s="372"/>
      <c r="AK97" s="301"/>
      <c r="AL97" s="153"/>
      <c r="AM97" s="510" t="b">
        <f>IF(C97="○",TRUE,FALSE)</f>
        <v>0</v>
      </c>
      <c r="AN97" s="302"/>
      <c r="AO97" s="302"/>
      <c r="AP97" s="302"/>
      <c r="AQ97" s="302"/>
      <c r="AR97" s="302"/>
      <c r="AS97" s="302"/>
      <c r="AT97" s="302"/>
      <c r="AU97" s="303"/>
      <c r="AV97" s="158"/>
    </row>
    <row r="98" spans="1:57" s="154" customFormat="1" ht="16.149999999999999" customHeight="1" thickBot="1">
      <c r="A98" s="153"/>
      <c r="B98" s="300"/>
      <c r="C98" s="373"/>
      <c r="D98" s="982" t="s">
        <v>1911</v>
      </c>
      <c r="E98" s="982"/>
      <c r="F98" s="982"/>
      <c r="G98" s="982"/>
      <c r="H98" s="982"/>
      <c r="I98" s="982"/>
      <c r="J98" s="982"/>
      <c r="K98" s="982"/>
      <c r="L98" s="982"/>
      <c r="M98" s="982"/>
      <c r="N98" s="982"/>
      <c r="O98" s="982"/>
      <c r="P98" s="982"/>
      <c r="Q98" s="982"/>
      <c r="R98" s="982"/>
      <c r="S98" s="982"/>
      <c r="T98" s="982"/>
      <c r="U98" s="982"/>
      <c r="V98" s="982"/>
      <c r="W98" s="982"/>
      <c r="X98" s="982"/>
      <c r="Y98" s="982"/>
      <c r="Z98" s="982"/>
      <c r="AA98" s="982"/>
      <c r="AB98" s="982"/>
      <c r="AC98" s="982"/>
      <c r="AD98" s="982"/>
      <c r="AE98" s="982"/>
      <c r="AF98" s="982"/>
      <c r="AG98" s="982"/>
      <c r="AH98" s="982"/>
      <c r="AI98" s="982"/>
      <c r="AJ98" s="372"/>
      <c r="AK98" s="301"/>
      <c r="AL98" s="305"/>
      <c r="AM98" s="510" t="b">
        <f>IF(C98="○",TRUE,FALSE)</f>
        <v>0</v>
      </c>
      <c r="AN98" s="302"/>
      <c r="AO98" s="302"/>
      <c r="AP98" s="302"/>
      <c r="AQ98" s="302"/>
      <c r="AR98" s="302"/>
      <c r="AS98" s="302"/>
      <c r="AT98" s="302"/>
      <c r="AU98" s="303"/>
      <c r="AV98" s="158"/>
    </row>
    <row r="99" spans="1:57" s="154" customFormat="1" ht="33" customHeight="1" thickBot="1">
      <c r="A99" s="153"/>
      <c r="B99" s="306"/>
      <c r="C99" s="374"/>
      <c r="D99" s="307" t="s">
        <v>70</v>
      </c>
      <c r="E99" s="308"/>
      <c r="F99" s="309"/>
      <c r="G99" s="715"/>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310" t="s">
        <v>53</v>
      </c>
      <c r="AL99" s="153"/>
      <c r="AM99" s="510" t="b">
        <f>IF(C99="○",TRUE,FALSE)</f>
        <v>0</v>
      </c>
      <c r="AN99" s="311"/>
      <c r="AO99" s="311"/>
      <c r="AP99" s="312"/>
      <c r="AQ99" s="986" t="s">
        <v>2137</v>
      </c>
      <c r="AR99" s="986"/>
      <c r="AS99" s="986"/>
      <c r="AT99" s="986"/>
      <c r="AU99" s="986"/>
      <c r="AV99" s="986"/>
      <c r="AW99" s="986"/>
      <c r="AX99" s="986"/>
      <c r="AY99" s="986"/>
      <c r="AZ99" s="986"/>
      <c r="BA99" s="986"/>
      <c r="BB99" s="986"/>
      <c r="BC99" s="986"/>
      <c r="BD99" s="986"/>
      <c r="BE99" s="987"/>
    </row>
    <row r="100" spans="1:57" s="316" customFormat="1" ht="6" customHeight="1">
      <c r="A100" s="103"/>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153"/>
      <c r="AM100" s="313"/>
      <c r="AN100" s="314"/>
      <c r="AO100" s="314"/>
      <c r="AP100" s="314"/>
      <c r="AQ100" s="314"/>
      <c r="AR100" s="314"/>
      <c r="AS100" s="314"/>
      <c r="AT100" s="314"/>
      <c r="AU100" s="314"/>
      <c r="AV100" s="314"/>
      <c r="AW100" s="314"/>
      <c r="AX100" s="314"/>
      <c r="AY100" s="314"/>
      <c r="AZ100" s="314"/>
      <c r="BA100" s="314"/>
      <c r="BB100" s="315"/>
      <c r="BC100" s="315"/>
      <c r="BD100" s="315"/>
      <c r="BE100" s="315"/>
    </row>
    <row r="101" spans="1:57" s="154" customFormat="1" ht="18" customHeight="1" thickBot="1">
      <c r="A101" s="103"/>
      <c r="B101" s="285" t="s">
        <v>1921</v>
      </c>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270"/>
      <c r="AN101" s="105"/>
      <c r="AO101" s="105"/>
      <c r="AP101" s="105"/>
      <c r="AQ101" s="105"/>
      <c r="AR101" s="105"/>
      <c r="AS101" s="105"/>
      <c r="AT101" s="105"/>
      <c r="AU101" s="105"/>
      <c r="AV101" s="105"/>
      <c r="AW101" s="105"/>
      <c r="AX101" s="317"/>
      <c r="AY101" s="317"/>
      <c r="AZ101" s="318"/>
    </row>
    <row r="102" spans="1:57" s="154" customFormat="1" ht="26.45" customHeight="1" thickBot="1">
      <c r="A102" s="103"/>
      <c r="B102" s="710" t="s">
        <v>2116</v>
      </c>
      <c r="C102" s="711"/>
      <c r="D102" s="711"/>
      <c r="E102" s="711"/>
      <c r="F102" s="711"/>
      <c r="G102" s="711"/>
      <c r="H102" s="711"/>
      <c r="I102" s="711"/>
      <c r="J102" s="711"/>
      <c r="K102" s="711"/>
      <c r="L102" s="711"/>
      <c r="M102" s="711"/>
      <c r="N102" s="711"/>
      <c r="O102" s="711"/>
      <c r="P102" s="711"/>
      <c r="Q102" s="711"/>
      <c r="R102" s="711"/>
      <c r="S102" s="711"/>
      <c r="T102" s="711"/>
      <c r="U102" s="711"/>
      <c r="V102" s="711"/>
      <c r="W102" s="711"/>
      <c r="X102" s="711"/>
      <c r="Y102" s="711"/>
      <c r="Z102" s="711"/>
      <c r="AA102" s="711"/>
      <c r="AB102" s="711"/>
      <c r="AC102" s="711"/>
      <c r="AD102" s="711"/>
      <c r="AE102" s="711"/>
      <c r="AF102" s="711"/>
      <c r="AG102" s="711"/>
      <c r="AH102" s="711"/>
      <c r="AI102" s="711"/>
      <c r="AJ102" s="711"/>
      <c r="AK102" s="375"/>
      <c r="AL102" s="103"/>
      <c r="AM102" s="510" t="b">
        <f>IF(AK102="○",TRUE,FALSE)</f>
        <v>0</v>
      </c>
      <c r="AN102" s="105"/>
      <c r="AO102" s="105"/>
      <c r="AP102" s="105"/>
      <c r="AQ102" s="105"/>
      <c r="AR102" s="105"/>
      <c r="AS102" s="105"/>
      <c r="AT102" s="105"/>
      <c r="AU102" s="105"/>
      <c r="AV102" s="105"/>
      <c r="AW102" s="105"/>
      <c r="AX102" s="317"/>
      <c r="AY102" s="317"/>
      <c r="AZ102" s="318"/>
    </row>
    <row r="103" spans="1:57" s="154" customFormat="1" ht="31.15" customHeight="1" thickBot="1">
      <c r="A103" s="103"/>
      <c r="B103" s="965" t="s">
        <v>1979</v>
      </c>
      <c r="C103" s="966"/>
      <c r="D103" s="966"/>
      <c r="E103" s="966"/>
      <c r="F103" s="966"/>
      <c r="G103" s="966"/>
      <c r="H103" s="966"/>
      <c r="I103" s="966"/>
      <c r="J103" s="966"/>
      <c r="K103" s="966"/>
      <c r="L103" s="966"/>
      <c r="M103" s="966"/>
      <c r="N103" s="966"/>
      <c r="O103" s="966"/>
      <c r="P103" s="966"/>
      <c r="Q103" s="966"/>
      <c r="R103" s="966"/>
      <c r="S103" s="966"/>
      <c r="T103" s="966"/>
      <c r="U103" s="966"/>
      <c r="V103" s="966"/>
      <c r="W103" s="966"/>
      <c r="X103" s="966"/>
      <c r="Y103" s="966"/>
      <c r="Z103" s="966"/>
      <c r="AA103" s="966"/>
      <c r="AB103" s="966"/>
      <c r="AC103" s="966"/>
      <c r="AD103" s="966"/>
      <c r="AE103" s="966"/>
      <c r="AF103" s="966"/>
      <c r="AG103" s="966"/>
      <c r="AH103" s="966"/>
      <c r="AI103" s="966"/>
      <c r="AJ103" s="966"/>
      <c r="AK103" s="319" t="str">
        <f>IF(H7="", "", IF(AM102=TRUE, "", IF(OR(AND(AI105="該当", AN112&gt;=2, AN116&gt;=2, AN120&gt;=2, AN125&gt;=2, AN129&gt;=3, OR(AM129=TRUE,AM130= TRUE), AN136&gt;=2), AND(AI105="", AI108="該当", AN112&gt;=1, AN116&gt;=1, AN120&gt;=1, AN125&gt;=1, AN129&gt;=2, AN136&gt;=1)), "○", "×")))</f>
        <v/>
      </c>
      <c r="AL103" s="103"/>
      <c r="AM103" s="105"/>
      <c r="AN103" s="105"/>
      <c r="AO103" s="105"/>
      <c r="AP103" s="105"/>
      <c r="AQ103" s="105"/>
      <c r="AR103" s="105"/>
      <c r="AS103" s="105"/>
      <c r="AT103" s="105"/>
      <c r="AU103" s="105"/>
      <c r="AV103" s="105"/>
      <c r="AW103" s="105"/>
      <c r="AX103" s="317"/>
      <c r="AY103" s="317"/>
      <c r="AZ103" s="318"/>
    </row>
    <row r="104" spans="1:57" s="154" customFormat="1" ht="6.6" customHeight="1" thickBot="1">
      <c r="A104" s="103"/>
      <c r="B104" s="285"/>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53"/>
      <c r="AM104" s="210"/>
      <c r="AN104" s="210"/>
      <c r="AO104" s="210"/>
      <c r="AP104" s="210"/>
      <c r="AQ104" s="210"/>
      <c r="AR104" s="210"/>
      <c r="AS104" s="210"/>
      <c r="AT104" s="210"/>
      <c r="AU104" s="210"/>
      <c r="AV104" s="210"/>
      <c r="AW104" s="210"/>
      <c r="AX104" s="320"/>
      <c r="AY104" s="320"/>
      <c r="AZ104" s="318"/>
    </row>
    <row r="105" spans="1:57" s="154" customFormat="1" ht="13.9" customHeight="1" thickBot="1">
      <c r="A105" s="103"/>
      <c r="B105" s="321" t="s">
        <v>1972</v>
      </c>
      <c r="C105" s="165"/>
      <c r="D105" s="165"/>
      <c r="E105" s="165"/>
      <c r="F105" s="165"/>
      <c r="G105" s="165"/>
      <c r="H105" s="165"/>
      <c r="I105" s="165"/>
      <c r="J105" s="165"/>
      <c r="K105" s="165"/>
      <c r="L105" s="165"/>
      <c r="M105" s="165"/>
      <c r="N105" s="165"/>
      <c r="O105" s="165"/>
      <c r="P105" s="165"/>
      <c r="Q105" s="165"/>
      <c r="R105" s="165"/>
      <c r="S105" s="165"/>
      <c r="T105" s="165"/>
      <c r="U105" s="165"/>
      <c r="V105" s="153"/>
      <c r="W105" s="165"/>
      <c r="X105" s="165"/>
      <c r="Y105" s="165"/>
      <c r="Z105" s="165"/>
      <c r="AA105" s="165"/>
      <c r="AB105" s="165"/>
      <c r="AC105" s="165"/>
      <c r="AD105" s="165"/>
      <c r="AE105" s="165"/>
      <c r="AF105" s="165"/>
      <c r="AG105" s="165"/>
      <c r="AH105" s="153"/>
      <c r="AI105" s="704" t="str">
        <f>IF(AN49&lt;&gt;0, "該当", "")</f>
        <v/>
      </c>
      <c r="AJ105" s="705"/>
      <c r="AK105" s="706"/>
      <c r="AL105" s="153"/>
      <c r="AX105" s="318"/>
      <c r="AY105" s="318"/>
      <c r="AZ105" s="318"/>
    </row>
    <row r="106" spans="1:57" s="154" customFormat="1" ht="45" customHeight="1">
      <c r="A106" s="103"/>
      <c r="B106" s="234" t="s">
        <v>55</v>
      </c>
      <c r="C106" s="733" t="s">
        <v>2117</v>
      </c>
      <c r="D106" s="733"/>
      <c r="E106" s="733"/>
      <c r="F106" s="733"/>
      <c r="G106" s="733"/>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153"/>
      <c r="AX106" s="318"/>
      <c r="AY106" s="318"/>
      <c r="AZ106" s="318"/>
    </row>
    <row r="107" spans="1:57" s="154" customFormat="1" ht="6" customHeight="1" thickBot="1">
      <c r="A107" s="103"/>
      <c r="B107" s="234"/>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c r="AA107" s="322"/>
      <c r="AB107" s="322"/>
      <c r="AC107" s="322"/>
      <c r="AD107" s="322"/>
      <c r="AE107" s="322"/>
      <c r="AF107" s="322"/>
      <c r="AG107" s="322"/>
      <c r="AH107" s="322"/>
      <c r="AI107" s="322"/>
      <c r="AJ107" s="322"/>
      <c r="AK107" s="322"/>
      <c r="AL107" s="153"/>
      <c r="AO107" s="105"/>
      <c r="AX107" s="318"/>
      <c r="AY107" s="318"/>
      <c r="AZ107" s="318"/>
    </row>
    <row r="108" spans="1:57" s="154" customFormat="1" ht="18" customHeight="1" thickBot="1">
      <c r="A108" s="103"/>
      <c r="B108" s="321" t="s">
        <v>1973</v>
      </c>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65"/>
      <c r="AI108" s="734" t="str">
        <f>IF(AN47=AN49, "", "該当")</f>
        <v/>
      </c>
      <c r="AJ108" s="735"/>
      <c r="AK108" s="736"/>
      <c r="AL108" s="153"/>
      <c r="AX108" s="318"/>
      <c r="AY108" s="318"/>
      <c r="AZ108" s="318"/>
    </row>
    <row r="109" spans="1:57" s="154" customFormat="1" ht="43.15" customHeight="1">
      <c r="A109" s="103"/>
      <c r="B109" s="234" t="s">
        <v>55</v>
      </c>
      <c r="C109" s="733" t="s">
        <v>2138</v>
      </c>
      <c r="D109" s="733"/>
      <c r="E109" s="733"/>
      <c r="F109" s="733"/>
      <c r="G109" s="733"/>
      <c r="H109" s="733"/>
      <c r="I109" s="733"/>
      <c r="J109" s="733"/>
      <c r="K109" s="733"/>
      <c r="L109" s="733"/>
      <c r="M109" s="733"/>
      <c r="N109" s="733"/>
      <c r="O109" s="733"/>
      <c r="P109" s="733"/>
      <c r="Q109" s="733"/>
      <c r="R109" s="733"/>
      <c r="S109" s="733"/>
      <c r="T109" s="733"/>
      <c r="U109" s="733"/>
      <c r="V109" s="733"/>
      <c r="W109" s="733"/>
      <c r="X109" s="733"/>
      <c r="Y109" s="733"/>
      <c r="Z109" s="733"/>
      <c r="AA109" s="733"/>
      <c r="AB109" s="733"/>
      <c r="AC109" s="733"/>
      <c r="AD109" s="733"/>
      <c r="AE109" s="733"/>
      <c r="AF109" s="733"/>
      <c r="AG109" s="733"/>
      <c r="AH109" s="733"/>
      <c r="AI109" s="733"/>
      <c r="AJ109" s="733"/>
      <c r="AK109" s="733"/>
      <c r="AL109" s="153"/>
      <c r="AV109" s="312"/>
    </row>
    <row r="110" spans="1:57" s="154" customFormat="1" ht="9" customHeight="1" thickBot="1">
      <c r="A110" s="103"/>
      <c r="B110" s="234"/>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153"/>
    </row>
    <row r="111" spans="1:57" s="154" customFormat="1" ht="18" customHeight="1" thickBot="1">
      <c r="A111" s="103"/>
      <c r="B111" s="737" t="s">
        <v>71</v>
      </c>
      <c r="C111" s="738"/>
      <c r="D111" s="738"/>
      <c r="E111" s="738"/>
      <c r="F111" s="967" t="s">
        <v>72</v>
      </c>
      <c r="G111" s="968"/>
      <c r="H111" s="968"/>
      <c r="I111" s="968"/>
      <c r="J111" s="968"/>
      <c r="K111" s="968"/>
      <c r="L111" s="968"/>
      <c r="M111" s="968"/>
      <c r="N111" s="968"/>
      <c r="O111" s="968"/>
      <c r="P111" s="968"/>
      <c r="Q111" s="968"/>
      <c r="R111" s="968"/>
      <c r="S111" s="968"/>
      <c r="T111" s="968"/>
      <c r="U111" s="968"/>
      <c r="V111" s="968"/>
      <c r="W111" s="968"/>
      <c r="X111" s="968"/>
      <c r="Y111" s="968"/>
      <c r="Z111" s="968"/>
      <c r="AA111" s="968"/>
      <c r="AB111" s="968"/>
      <c r="AC111" s="968"/>
      <c r="AD111" s="968"/>
      <c r="AE111" s="968"/>
      <c r="AF111" s="968"/>
      <c r="AG111" s="968"/>
      <c r="AH111" s="968"/>
      <c r="AI111" s="968"/>
      <c r="AJ111" s="968"/>
      <c r="AK111" s="969"/>
      <c r="AL111" s="153"/>
      <c r="AM111" s="323"/>
      <c r="AN111" s="323"/>
      <c r="AO111" s="293"/>
      <c r="AP111" s="293"/>
      <c r="AQ111" s="293"/>
      <c r="AR111" s="293"/>
      <c r="AS111" s="293"/>
      <c r="AT111" s="293"/>
      <c r="AU111" s="293"/>
      <c r="AV111" s="293"/>
      <c r="AW111" s="293"/>
      <c r="AX111" s="293"/>
      <c r="AY111" s="293"/>
      <c r="AZ111" s="293"/>
    </row>
    <row r="112" spans="1:57" s="154" customFormat="1" ht="18" customHeight="1">
      <c r="A112" s="103"/>
      <c r="B112" s="739" t="s">
        <v>73</v>
      </c>
      <c r="C112" s="690"/>
      <c r="D112" s="690"/>
      <c r="E112" s="740"/>
      <c r="F112" s="367"/>
      <c r="G112" s="746" t="s">
        <v>2006</v>
      </c>
      <c r="H112" s="746"/>
      <c r="I112" s="746"/>
      <c r="J112" s="746"/>
      <c r="K112" s="746"/>
      <c r="L112" s="746"/>
      <c r="M112" s="746"/>
      <c r="N112" s="746"/>
      <c r="O112" s="746"/>
      <c r="P112" s="746"/>
      <c r="Q112" s="746"/>
      <c r="R112" s="746"/>
      <c r="S112" s="746"/>
      <c r="T112" s="746"/>
      <c r="U112" s="746"/>
      <c r="V112" s="746"/>
      <c r="W112" s="746"/>
      <c r="X112" s="746"/>
      <c r="Y112" s="746"/>
      <c r="Z112" s="746"/>
      <c r="AA112" s="746"/>
      <c r="AB112" s="746"/>
      <c r="AC112" s="746"/>
      <c r="AD112" s="746"/>
      <c r="AE112" s="746"/>
      <c r="AF112" s="746"/>
      <c r="AG112" s="746"/>
      <c r="AH112" s="746"/>
      <c r="AI112" s="746"/>
      <c r="AJ112" s="746"/>
      <c r="AK112" s="747"/>
      <c r="AL112" s="153"/>
      <c r="AM112" s="510" t="b">
        <f t="shared" ref="AM112:AM139" si="0">IF(F112="○",TRUE,FALSE)</f>
        <v>0</v>
      </c>
      <c r="AN112" s="688">
        <f>COUNTIF(AM112:AM115, TRUE)</f>
        <v>0</v>
      </c>
      <c r="AO112" s="311"/>
      <c r="AP112" s="311"/>
      <c r="AQ112" s="721" t="str">
        <f>IF(AI105="該当",  "！この区分（４項目）から２つ以上の取組が選択されていません。",  "！この区分（４項目）から１つ以上の取組が選択されていません。")</f>
        <v>！この区分（４項目）から１つ以上の取組が選択されていません。</v>
      </c>
      <c r="AR112" s="722"/>
      <c r="AS112" s="722"/>
      <c r="AT112" s="722"/>
      <c r="AU112" s="722"/>
      <c r="AV112" s="722"/>
      <c r="AW112" s="722"/>
      <c r="AX112" s="722"/>
      <c r="AY112" s="722"/>
      <c r="AZ112" s="722"/>
      <c r="BA112" s="722"/>
      <c r="BB112" s="722"/>
      <c r="BC112" s="722"/>
      <c r="BD112" s="722"/>
      <c r="BE112" s="723"/>
    </row>
    <row r="113" spans="1:57" s="154" customFormat="1" ht="18" customHeight="1">
      <c r="A113" s="103"/>
      <c r="B113" s="741"/>
      <c r="C113" s="691"/>
      <c r="D113" s="691"/>
      <c r="E113" s="742"/>
      <c r="F113" s="376"/>
      <c r="G113" s="749" t="s">
        <v>1912</v>
      </c>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324"/>
      <c r="AL113" s="153"/>
      <c r="AM113" s="510" t="b">
        <f t="shared" si="0"/>
        <v>0</v>
      </c>
      <c r="AN113" s="688"/>
      <c r="AO113" s="311"/>
      <c r="AP113" s="311"/>
      <c r="AQ113" s="724"/>
      <c r="AR113" s="725"/>
      <c r="AS113" s="725"/>
      <c r="AT113" s="725"/>
      <c r="AU113" s="725"/>
      <c r="AV113" s="725"/>
      <c r="AW113" s="725"/>
      <c r="AX113" s="725"/>
      <c r="AY113" s="725"/>
      <c r="AZ113" s="725"/>
      <c r="BA113" s="725"/>
      <c r="BB113" s="725"/>
      <c r="BC113" s="725"/>
      <c r="BD113" s="725"/>
      <c r="BE113" s="726"/>
    </row>
    <row r="114" spans="1:57" s="154" customFormat="1" ht="18" customHeight="1">
      <c r="A114" s="103"/>
      <c r="B114" s="741"/>
      <c r="C114" s="691"/>
      <c r="D114" s="691"/>
      <c r="E114" s="742"/>
      <c r="F114" s="376"/>
      <c r="G114" s="683" t="s">
        <v>2007</v>
      </c>
      <c r="H114" s="683"/>
      <c r="I114" s="683"/>
      <c r="J114" s="683"/>
      <c r="K114" s="683"/>
      <c r="L114" s="683"/>
      <c r="M114" s="683"/>
      <c r="N114" s="683"/>
      <c r="O114" s="683"/>
      <c r="P114" s="683"/>
      <c r="Q114" s="683"/>
      <c r="R114" s="683"/>
      <c r="S114" s="683"/>
      <c r="T114" s="683"/>
      <c r="U114" s="683"/>
      <c r="V114" s="683"/>
      <c r="W114" s="683"/>
      <c r="X114" s="683"/>
      <c r="Y114" s="683"/>
      <c r="Z114" s="683"/>
      <c r="AA114" s="683"/>
      <c r="AB114" s="683"/>
      <c r="AC114" s="683"/>
      <c r="AD114" s="683"/>
      <c r="AE114" s="683"/>
      <c r="AF114" s="683"/>
      <c r="AG114" s="683"/>
      <c r="AH114" s="683"/>
      <c r="AI114" s="683"/>
      <c r="AJ114" s="683"/>
      <c r="AK114" s="684"/>
      <c r="AL114" s="153"/>
      <c r="AM114" s="510" t="b">
        <f t="shared" si="0"/>
        <v>0</v>
      </c>
      <c r="AN114" s="688"/>
      <c r="AO114" s="311"/>
      <c r="AP114" s="311"/>
      <c r="AQ114" s="724"/>
      <c r="AR114" s="725"/>
      <c r="AS114" s="725"/>
      <c r="AT114" s="725"/>
      <c r="AU114" s="725"/>
      <c r="AV114" s="725"/>
      <c r="AW114" s="725"/>
      <c r="AX114" s="725"/>
      <c r="AY114" s="725"/>
      <c r="AZ114" s="725"/>
      <c r="BA114" s="725"/>
      <c r="BB114" s="725"/>
      <c r="BC114" s="725"/>
      <c r="BD114" s="725"/>
      <c r="BE114" s="726"/>
    </row>
    <row r="115" spans="1:57" s="154" customFormat="1" ht="15.6" customHeight="1" thickBot="1">
      <c r="A115" s="103"/>
      <c r="B115" s="743"/>
      <c r="C115" s="744"/>
      <c r="D115" s="744"/>
      <c r="E115" s="745"/>
      <c r="F115" s="368"/>
      <c r="G115" s="748" t="s">
        <v>2008</v>
      </c>
      <c r="H115" s="748"/>
      <c r="I115" s="748"/>
      <c r="J115" s="748"/>
      <c r="K115" s="748"/>
      <c r="L115" s="748"/>
      <c r="M115" s="748"/>
      <c r="N115" s="748"/>
      <c r="O115" s="748"/>
      <c r="P115" s="748"/>
      <c r="Q115" s="748"/>
      <c r="R115" s="748"/>
      <c r="S115" s="748"/>
      <c r="T115" s="748"/>
      <c r="U115" s="748"/>
      <c r="V115" s="748"/>
      <c r="W115" s="748"/>
      <c r="X115" s="748"/>
      <c r="Y115" s="748"/>
      <c r="Z115" s="748"/>
      <c r="AA115" s="748"/>
      <c r="AB115" s="748"/>
      <c r="AC115" s="748"/>
      <c r="AD115" s="748"/>
      <c r="AE115" s="748"/>
      <c r="AF115" s="748"/>
      <c r="AG115" s="748"/>
      <c r="AH115" s="748"/>
      <c r="AI115" s="748"/>
      <c r="AJ115" s="748"/>
      <c r="AK115" s="325"/>
      <c r="AL115" s="153"/>
      <c r="AM115" s="510" t="b">
        <f t="shared" si="0"/>
        <v>0</v>
      </c>
      <c r="AN115" s="688"/>
      <c r="AO115" s="311"/>
      <c r="AP115" s="311"/>
      <c r="AQ115" s="727"/>
      <c r="AR115" s="728"/>
      <c r="AS115" s="728"/>
      <c r="AT115" s="728"/>
      <c r="AU115" s="728"/>
      <c r="AV115" s="728"/>
      <c r="AW115" s="728"/>
      <c r="AX115" s="728"/>
      <c r="AY115" s="728"/>
      <c r="AZ115" s="728"/>
      <c r="BA115" s="728"/>
      <c r="BB115" s="728"/>
      <c r="BC115" s="728"/>
      <c r="BD115" s="728"/>
      <c r="BE115" s="729"/>
    </row>
    <row r="116" spans="1:57" s="154" customFormat="1" ht="28.9" customHeight="1">
      <c r="A116" s="103"/>
      <c r="B116" s="739" t="s">
        <v>74</v>
      </c>
      <c r="C116" s="690"/>
      <c r="D116" s="690"/>
      <c r="E116" s="740"/>
      <c r="F116" s="377"/>
      <c r="G116" s="756" t="s">
        <v>2009</v>
      </c>
      <c r="H116" s="756"/>
      <c r="I116" s="756"/>
      <c r="J116" s="756"/>
      <c r="K116" s="756"/>
      <c r="L116" s="756"/>
      <c r="M116" s="756"/>
      <c r="N116" s="756"/>
      <c r="O116" s="756"/>
      <c r="P116" s="756"/>
      <c r="Q116" s="756"/>
      <c r="R116" s="756"/>
      <c r="S116" s="756"/>
      <c r="T116" s="756"/>
      <c r="U116" s="756"/>
      <c r="V116" s="756"/>
      <c r="W116" s="756"/>
      <c r="X116" s="756"/>
      <c r="Y116" s="756"/>
      <c r="Z116" s="756"/>
      <c r="AA116" s="756"/>
      <c r="AB116" s="756"/>
      <c r="AC116" s="756"/>
      <c r="AD116" s="756"/>
      <c r="AE116" s="756"/>
      <c r="AF116" s="756"/>
      <c r="AG116" s="756"/>
      <c r="AH116" s="756"/>
      <c r="AI116" s="756"/>
      <c r="AJ116" s="756"/>
      <c r="AK116" s="757"/>
      <c r="AL116" s="153"/>
      <c r="AM116" s="510" t="b">
        <f t="shared" si="0"/>
        <v>0</v>
      </c>
      <c r="AN116" s="688">
        <f>COUNTIF(AM116:AM119, TRUE)</f>
        <v>0</v>
      </c>
      <c r="AO116" s="311"/>
      <c r="AP116" s="311"/>
      <c r="AQ116" s="721" t="str">
        <f>IF(AI105="該当", "！この区分（４項目）から２つ以上の取組が選択されていません。",  "！この区分（４項目）から１つ以上の取組が選択されていません。")</f>
        <v>！この区分（４項目）から１つ以上の取組が選択されていません。</v>
      </c>
      <c r="AR116" s="722"/>
      <c r="AS116" s="722"/>
      <c r="AT116" s="722"/>
      <c r="AU116" s="722"/>
      <c r="AV116" s="722"/>
      <c r="AW116" s="722"/>
      <c r="AX116" s="722"/>
      <c r="AY116" s="722"/>
      <c r="AZ116" s="722"/>
      <c r="BA116" s="722"/>
      <c r="BB116" s="722"/>
      <c r="BC116" s="722"/>
      <c r="BD116" s="722"/>
      <c r="BE116" s="723"/>
    </row>
    <row r="117" spans="1:57" s="154" customFormat="1" ht="18" customHeight="1">
      <c r="A117" s="103"/>
      <c r="B117" s="741"/>
      <c r="C117" s="691"/>
      <c r="D117" s="691"/>
      <c r="E117" s="742"/>
      <c r="F117" s="376"/>
      <c r="G117" s="749" t="s">
        <v>2010</v>
      </c>
      <c r="H117" s="749"/>
      <c r="I117" s="749"/>
      <c r="J117" s="749"/>
      <c r="K117" s="749"/>
      <c r="L117" s="749"/>
      <c r="M117" s="749"/>
      <c r="N117" s="749"/>
      <c r="O117" s="749"/>
      <c r="P117" s="749"/>
      <c r="Q117" s="749"/>
      <c r="R117" s="749"/>
      <c r="S117" s="749"/>
      <c r="T117" s="749"/>
      <c r="U117" s="749"/>
      <c r="V117" s="749"/>
      <c r="W117" s="749"/>
      <c r="X117" s="749"/>
      <c r="Y117" s="749"/>
      <c r="Z117" s="749"/>
      <c r="AA117" s="749"/>
      <c r="AB117" s="749"/>
      <c r="AC117" s="749"/>
      <c r="AD117" s="749"/>
      <c r="AE117" s="749"/>
      <c r="AF117" s="749"/>
      <c r="AG117" s="749"/>
      <c r="AH117" s="749"/>
      <c r="AI117" s="749"/>
      <c r="AJ117" s="749"/>
      <c r="AK117" s="326"/>
      <c r="AL117" s="153"/>
      <c r="AM117" s="510" t="b">
        <f t="shared" si="0"/>
        <v>0</v>
      </c>
      <c r="AN117" s="688"/>
      <c r="AO117" s="311"/>
      <c r="AP117" s="311"/>
      <c r="AQ117" s="724"/>
      <c r="AR117" s="725"/>
      <c r="AS117" s="725"/>
      <c r="AT117" s="725"/>
      <c r="AU117" s="725"/>
      <c r="AV117" s="725"/>
      <c r="AW117" s="725"/>
      <c r="AX117" s="725"/>
      <c r="AY117" s="725"/>
      <c r="AZ117" s="725"/>
      <c r="BA117" s="725"/>
      <c r="BB117" s="725"/>
      <c r="BC117" s="725"/>
      <c r="BD117" s="725"/>
      <c r="BE117" s="726"/>
    </row>
    <row r="118" spans="1:57" s="154" customFormat="1" ht="18" customHeight="1">
      <c r="A118" s="103"/>
      <c r="B118" s="741"/>
      <c r="C118" s="691"/>
      <c r="D118" s="691"/>
      <c r="E118" s="742"/>
      <c r="F118" s="376"/>
      <c r="G118" s="749" t="s">
        <v>1913</v>
      </c>
      <c r="H118" s="749"/>
      <c r="I118" s="749"/>
      <c r="J118" s="749"/>
      <c r="K118" s="749"/>
      <c r="L118" s="749"/>
      <c r="M118" s="749"/>
      <c r="N118" s="749"/>
      <c r="O118" s="749"/>
      <c r="P118" s="749"/>
      <c r="Q118" s="749"/>
      <c r="R118" s="749"/>
      <c r="S118" s="749"/>
      <c r="T118" s="749"/>
      <c r="U118" s="749"/>
      <c r="V118" s="749"/>
      <c r="W118" s="749"/>
      <c r="X118" s="749"/>
      <c r="Y118" s="749"/>
      <c r="Z118" s="749"/>
      <c r="AA118" s="749"/>
      <c r="AB118" s="749"/>
      <c r="AC118" s="749"/>
      <c r="AD118" s="749"/>
      <c r="AE118" s="749"/>
      <c r="AF118" s="749"/>
      <c r="AG118" s="749"/>
      <c r="AH118" s="749"/>
      <c r="AI118" s="749"/>
      <c r="AJ118" s="749"/>
      <c r="AK118" s="324"/>
      <c r="AL118" s="153"/>
      <c r="AM118" s="510" t="b">
        <f t="shared" si="0"/>
        <v>0</v>
      </c>
      <c r="AN118" s="688"/>
      <c r="AO118" s="311"/>
      <c r="AP118" s="311"/>
      <c r="AQ118" s="724"/>
      <c r="AR118" s="725"/>
      <c r="AS118" s="725"/>
      <c r="AT118" s="725"/>
      <c r="AU118" s="725"/>
      <c r="AV118" s="725"/>
      <c r="AW118" s="725"/>
      <c r="AX118" s="725"/>
      <c r="AY118" s="725"/>
      <c r="AZ118" s="725"/>
      <c r="BA118" s="725"/>
      <c r="BB118" s="725"/>
      <c r="BC118" s="725"/>
      <c r="BD118" s="725"/>
      <c r="BE118" s="726"/>
    </row>
    <row r="119" spans="1:57" s="154" customFormat="1" ht="18" customHeight="1" thickBot="1">
      <c r="A119" s="103"/>
      <c r="B119" s="743"/>
      <c r="C119" s="744"/>
      <c r="D119" s="744"/>
      <c r="E119" s="745"/>
      <c r="F119" s="378"/>
      <c r="G119" s="758" t="s">
        <v>1914</v>
      </c>
      <c r="H119" s="758"/>
      <c r="I119" s="758"/>
      <c r="J119" s="758"/>
      <c r="K119" s="758"/>
      <c r="L119" s="758"/>
      <c r="M119" s="758"/>
      <c r="N119" s="758"/>
      <c r="O119" s="758"/>
      <c r="P119" s="758"/>
      <c r="Q119" s="758"/>
      <c r="R119" s="758"/>
      <c r="S119" s="758"/>
      <c r="T119" s="758"/>
      <c r="U119" s="758"/>
      <c r="V119" s="758"/>
      <c r="W119" s="758"/>
      <c r="X119" s="758"/>
      <c r="Y119" s="758"/>
      <c r="Z119" s="758"/>
      <c r="AA119" s="758"/>
      <c r="AB119" s="758"/>
      <c r="AC119" s="758"/>
      <c r="AD119" s="758"/>
      <c r="AE119" s="758"/>
      <c r="AF119" s="758"/>
      <c r="AG119" s="758"/>
      <c r="AH119" s="758"/>
      <c r="AI119" s="758"/>
      <c r="AJ119" s="758"/>
      <c r="AK119" s="759"/>
      <c r="AL119" s="153"/>
      <c r="AM119" s="510" t="b">
        <f t="shared" si="0"/>
        <v>0</v>
      </c>
      <c r="AN119" s="688"/>
      <c r="AO119" s="311"/>
      <c r="AP119" s="311"/>
      <c r="AQ119" s="727"/>
      <c r="AR119" s="728"/>
      <c r="AS119" s="728"/>
      <c r="AT119" s="728"/>
      <c r="AU119" s="728"/>
      <c r="AV119" s="728"/>
      <c r="AW119" s="728"/>
      <c r="AX119" s="728"/>
      <c r="AY119" s="728"/>
      <c r="AZ119" s="728"/>
      <c r="BA119" s="728"/>
      <c r="BB119" s="728"/>
      <c r="BC119" s="728"/>
      <c r="BD119" s="728"/>
      <c r="BE119" s="729"/>
    </row>
    <row r="120" spans="1:57" s="154" customFormat="1" ht="21.6" customHeight="1">
      <c r="A120" s="103"/>
      <c r="B120" s="739" t="s">
        <v>75</v>
      </c>
      <c r="C120" s="690"/>
      <c r="D120" s="690"/>
      <c r="E120" s="740"/>
      <c r="F120" s="379"/>
      <c r="G120" s="800" t="s">
        <v>2011</v>
      </c>
      <c r="H120" s="800"/>
      <c r="I120" s="800"/>
      <c r="J120" s="800"/>
      <c r="K120" s="800"/>
      <c r="L120" s="800"/>
      <c r="M120" s="800"/>
      <c r="N120" s="800"/>
      <c r="O120" s="800"/>
      <c r="P120" s="800"/>
      <c r="Q120" s="800"/>
      <c r="R120" s="800"/>
      <c r="S120" s="800"/>
      <c r="T120" s="800"/>
      <c r="U120" s="800"/>
      <c r="V120" s="800"/>
      <c r="W120" s="800"/>
      <c r="X120" s="800"/>
      <c r="Y120" s="800"/>
      <c r="Z120" s="800"/>
      <c r="AA120" s="800"/>
      <c r="AB120" s="800"/>
      <c r="AC120" s="800"/>
      <c r="AD120" s="800"/>
      <c r="AE120" s="800"/>
      <c r="AF120" s="800"/>
      <c r="AG120" s="800"/>
      <c r="AH120" s="800"/>
      <c r="AI120" s="800"/>
      <c r="AJ120" s="800"/>
      <c r="AK120" s="326"/>
      <c r="AL120" s="153"/>
      <c r="AM120" s="510" t="b">
        <f t="shared" si="0"/>
        <v>0</v>
      </c>
      <c r="AN120" s="688">
        <f>COUNTIF(AM120:AM124, TRUE)</f>
        <v>0</v>
      </c>
      <c r="AO120" s="311"/>
      <c r="AP120" s="311"/>
      <c r="AQ120" s="721" t="str">
        <f>IF(AI105="該当", "！この区分（５項目）から２つ以上の取組が選択されていません。",  "！この区分（５項目）から１つ以上の取組が選択されていません。")</f>
        <v>！この区分（５項目）から１つ以上の取組が選択されていません。</v>
      </c>
      <c r="AR120" s="722"/>
      <c r="AS120" s="722"/>
      <c r="AT120" s="722"/>
      <c r="AU120" s="722"/>
      <c r="AV120" s="722"/>
      <c r="AW120" s="722"/>
      <c r="AX120" s="722"/>
      <c r="AY120" s="722"/>
      <c r="AZ120" s="722"/>
      <c r="BA120" s="722"/>
      <c r="BB120" s="722"/>
      <c r="BC120" s="722"/>
      <c r="BD120" s="722"/>
      <c r="BE120" s="723"/>
    </row>
    <row r="121" spans="1:57" s="154" customFormat="1" ht="21.6" customHeight="1">
      <c r="A121" s="103"/>
      <c r="B121" s="741"/>
      <c r="C121" s="691"/>
      <c r="D121" s="691"/>
      <c r="E121" s="742"/>
      <c r="F121" s="376"/>
      <c r="G121" s="683" t="s">
        <v>1915</v>
      </c>
      <c r="H121" s="683"/>
      <c r="I121" s="683"/>
      <c r="J121" s="683"/>
      <c r="K121" s="683"/>
      <c r="L121" s="683"/>
      <c r="M121" s="683"/>
      <c r="N121" s="683"/>
      <c r="O121" s="683"/>
      <c r="P121" s="683"/>
      <c r="Q121" s="683"/>
      <c r="R121" s="683"/>
      <c r="S121" s="683"/>
      <c r="T121" s="683"/>
      <c r="U121" s="683"/>
      <c r="V121" s="683"/>
      <c r="W121" s="683"/>
      <c r="X121" s="683"/>
      <c r="Y121" s="683"/>
      <c r="Z121" s="683"/>
      <c r="AA121" s="683"/>
      <c r="AB121" s="683"/>
      <c r="AC121" s="683"/>
      <c r="AD121" s="683"/>
      <c r="AE121" s="683"/>
      <c r="AF121" s="683"/>
      <c r="AG121" s="683"/>
      <c r="AH121" s="683"/>
      <c r="AI121" s="683"/>
      <c r="AJ121" s="683"/>
      <c r="AK121" s="684"/>
      <c r="AL121" s="153"/>
      <c r="AM121" s="510" t="b">
        <f t="shared" si="0"/>
        <v>0</v>
      </c>
      <c r="AN121" s="688"/>
      <c r="AO121" s="311"/>
      <c r="AP121" s="311"/>
      <c r="AQ121" s="724"/>
      <c r="AR121" s="725"/>
      <c r="AS121" s="725"/>
      <c r="AT121" s="725"/>
      <c r="AU121" s="725"/>
      <c r="AV121" s="725"/>
      <c r="AW121" s="725"/>
      <c r="AX121" s="725"/>
      <c r="AY121" s="725"/>
      <c r="AZ121" s="725"/>
      <c r="BA121" s="725"/>
      <c r="BB121" s="725"/>
      <c r="BC121" s="725"/>
      <c r="BD121" s="725"/>
      <c r="BE121" s="726"/>
    </row>
    <row r="122" spans="1:57" s="154" customFormat="1" ht="23.45" customHeight="1">
      <c r="A122" s="103"/>
      <c r="B122" s="741"/>
      <c r="C122" s="691"/>
      <c r="D122" s="691"/>
      <c r="E122" s="742"/>
      <c r="F122" s="376"/>
      <c r="G122" s="683" t="s">
        <v>2012</v>
      </c>
      <c r="H122" s="683"/>
      <c r="I122" s="683"/>
      <c r="J122" s="683"/>
      <c r="K122" s="683"/>
      <c r="L122" s="683"/>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3"/>
      <c r="AJ122" s="683"/>
      <c r="AK122" s="684"/>
      <c r="AL122" s="153"/>
      <c r="AM122" s="510" t="b">
        <f t="shared" si="0"/>
        <v>0</v>
      </c>
      <c r="AN122" s="688"/>
      <c r="AO122" s="311"/>
      <c r="AP122" s="311"/>
      <c r="AQ122" s="724"/>
      <c r="AR122" s="725"/>
      <c r="AS122" s="725"/>
      <c r="AT122" s="725"/>
      <c r="AU122" s="725"/>
      <c r="AV122" s="725"/>
      <c r="AW122" s="725"/>
      <c r="AX122" s="725"/>
      <c r="AY122" s="725"/>
      <c r="AZ122" s="725"/>
      <c r="BA122" s="725"/>
      <c r="BB122" s="725"/>
      <c r="BC122" s="725"/>
      <c r="BD122" s="725"/>
      <c r="BE122" s="726"/>
    </row>
    <row r="123" spans="1:57" s="154" customFormat="1" ht="18" customHeight="1">
      <c r="A123" s="103"/>
      <c r="B123" s="741"/>
      <c r="C123" s="691"/>
      <c r="D123" s="691"/>
      <c r="E123" s="742"/>
      <c r="F123" s="368"/>
      <c r="G123" s="683" t="s">
        <v>2013</v>
      </c>
      <c r="H123" s="683"/>
      <c r="I123" s="683"/>
      <c r="J123" s="683"/>
      <c r="K123" s="683"/>
      <c r="L123" s="683"/>
      <c r="M123" s="683"/>
      <c r="N123" s="683"/>
      <c r="O123" s="683"/>
      <c r="P123" s="683"/>
      <c r="Q123" s="683"/>
      <c r="R123" s="683"/>
      <c r="S123" s="683"/>
      <c r="T123" s="683"/>
      <c r="U123" s="683"/>
      <c r="V123" s="683"/>
      <c r="W123" s="683"/>
      <c r="X123" s="683"/>
      <c r="Y123" s="683"/>
      <c r="Z123" s="683"/>
      <c r="AA123" s="683"/>
      <c r="AB123" s="683"/>
      <c r="AC123" s="683"/>
      <c r="AD123" s="683"/>
      <c r="AE123" s="683"/>
      <c r="AF123" s="683"/>
      <c r="AG123" s="683"/>
      <c r="AH123" s="683"/>
      <c r="AI123" s="683"/>
      <c r="AJ123" s="683"/>
      <c r="AK123" s="684"/>
      <c r="AL123" s="153"/>
      <c r="AM123" s="510" t="b">
        <f t="shared" si="0"/>
        <v>0</v>
      </c>
      <c r="AN123" s="688"/>
      <c r="AO123" s="311"/>
      <c r="AP123" s="311"/>
      <c r="AQ123" s="724"/>
      <c r="AR123" s="725"/>
      <c r="AS123" s="725"/>
      <c r="AT123" s="725"/>
      <c r="AU123" s="725"/>
      <c r="AV123" s="725"/>
      <c r="AW123" s="725"/>
      <c r="AX123" s="725"/>
      <c r="AY123" s="725"/>
      <c r="AZ123" s="725"/>
      <c r="BA123" s="725"/>
      <c r="BB123" s="725"/>
      <c r="BC123" s="725"/>
      <c r="BD123" s="725"/>
      <c r="BE123" s="726"/>
    </row>
    <row r="124" spans="1:57" s="154" customFormat="1" ht="18" customHeight="1" thickBot="1">
      <c r="A124" s="103"/>
      <c r="B124" s="743"/>
      <c r="C124" s="744"/>
      <c r="D124" s="744"/>
      <c r="E124" s="745"/>
      <c r="F124" s="368"/>
      <c r="G124" s="793" t="s">
        <v>2014</v>
      </c>
      <c r="H124" s="793"/>
      <c r="I124" s="793"/>
      <c r="J124" s="793"/>
      <c r="K124" s="793"/>
      <c r="L124" s="793"/>
      <c r="M124" s="793"/>
      <c r="N124" s="793"/>
      <c r="O124" s="793"/>
      <c r="P124" s="793"/>
      <c r="Q124" s="793"/>
      <c r="R124" s="793"/>
      <c r="S124" s="793"/>
      <c r="T124" s="793"/>
      <c r="U124" s="793"/>
      <c r="V124" s="793"/>
      <c r="W124" s="793"/>
      <c r="X124" s="793"/>
      <c r="Y124" s="793"/>
      <c r="Z124" s="793"/>
      <c r="AA124" s="793"/>
      <c r="AB124" s="793"/>
      <c r="AC124" s="793"/>
      <c r="AD124" s="793"/>
      <c r="AE124" s="793"/>
      <c r="AF124" s="793"/>
      <c r="AG124" s="793"/>
      <c r="AH124" s="793"/>
      <c r="AI124" s="793"/>
      <c r="AJ124" s="793"/>
      <c r="AK124" s="794"/>
      <c r="AL124" s="153"/>
      <c r="AM124" s="510" t="b">
        <f t="shared" si="0"/>
        <v>0</v>
      </c>
      <c r="AN124" s="688"/>
      <c r="AO124" s="311"/>
      <c r="AP124" s="311"/>
      <c r="AQ124" s="727"/>
      <c r="AR124" s="728"/>
      <c r="AS124" s="728"/>
      <c r="AT124" s="728"/>
      <c r="AU124" s="728"/>
      <c r="AV124" s="728"/>
      <c r="AW124" s="728"/>
      <c r="AX124" s="728"/>
      <c r="AY124" s="728"/>
      <c r="AZ124" s="728"/>
      <c r="BA124" s="728"/>
      <c r="BB124" s="728"/>
      <c r="BC124" s="728"/>
      <c r="BD124" s="728"/>
      <c r="BE124" s="729"/>
    </row>
    <row r="125" spans="1:57" s="154" customFormat="1" ht="18" customHeight="1">
      <c r="A125" s="103"/>
      <c r="B125" s="739" t="s">
        <v>76</v>
      </c>
      <c r="C125" s="690"/>
      <c r="D125" s="690"/>
      <c r="E125" s="740"/>
      <c r="F125" s="377"/>
      <c r="G125" s="756" t="s">
        <v>2015</v>
      </c>
      <c r="H125" s="756"/>
      <c r="I125" s="756"/>
      <c r="J125" s="756"/>
      <c r="K125" s="756"/>
      <c r="L125" s="756"/>
      <c r="M125" s="756"/>
      <c r="N125" s="756"/>
      <c r="O125" s="756"/>
      <c r="P125" s="756"/>
      <c r="Q125" s="756"/>
      <c r="R125" s="756"/>
      <c r="S125" s="756"/>
      <c r="T125" s="756"/>
      <c r="U125" s="756"/>
      <c r="V125" s="756"/>
      <c r="W125" s="756"/>
      <c r="X125" s="756"/>
      <c r="Y125" s="756"/>
      <c r="Z125" s="756"/>
      <c r="AA125" s="756"/>
      <c r="AB125" s="756"/>
      <c r="AC125" s="756"/>
      <c r="AD125" s="756"/>
      <c r="AE125" s="756"/>
      <c r="AF125" s="756"/>
      <c r="AG125" s="756"/>
      <c r="AH125" s="756"/>
      <c r="AI125" s="756"/>
      <c r="AJ125" s="756"/>
      <c r="AK125" s="757"/>
      <c r="AL125" s="103"/>
      <c r="AM125" s="510" t="b">
        <f t="shared" si="0"/>
        <v>0</v>
      </c>
      <c r="AN125" s="688">
        <f>COUNTIF(AM125:AM128, TRUE)</f>
        <v>0</v>
      </c>
      <c r="AO125" s="311"/>
      <c r="AP125" s="311"/>
      <c r="AQ125" s="721" t="str">
        <f>IF(AI105="該当", "！この区分（４項目）から２つ以上の取組が選択されていません。",  "！この区分（４項目）から１つ以上の取組が選択されていません。")</f>
        <v>！この区分（４項目）から１つ以上の取組が選択されていません。</v>
      </c>
      <c r="AR125" s="722"/>
      <c r="AS125" s="722"/>
      <c r="AT125" s="722"/>
      <c r="AU125" s="722"/>
      <c r="AV125" s="722"/>
      <c r="AW125" s="722"/>
      <c r="AX125" s="722"/>
      <c r="AY125" s="722"/>
      <c r="AZ125" s="722"/>
      <c r="BA125" s="722"/>
      <c r="BB125" s="722"/>
      <c r="BC125" s="722"/>
      <c r="BD125" s="722"/>
      <c r="BE125" s="723"/>
    </row>
    <row r="126" spans="1:57" s="154" customFormat="1" ht="18" customHeight="1">
      <c r="A126" s="103"/>
      <c r="B126" s="741"/>
      <c r="C126" s="691"/>
      <c r="D126" s="691"/>
      <c r="E126" s="742"/>
      <c r="F126" s="376"/>
      <c r="G126" s="801" t="s">
        <v>2016</v>
      </c>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2"/>
      <c r="AL126" s="153"/>
      <c r="AM126" s="510" t="b">
        <f t="shared" si="0"/>
        <v>0</v>
      </c>
      <c r="AN126" s="688"/>
      <c r="AO126" s="311"/>
      <c r="AP126" s="311"/>
      <c r="AQ126" s="724"/>
      <c r="AR126" s="725"/>
      <c r="AS126" s="725"/>
      <c r="AT126" s="725"/>
      <c r="AU126" s="725"/>
      <c r="AV126" s="725"/>
      <c r="AW126" s="725"/>
      <c r="AX126" s="725"/>
      <c r="AY126" s="725"/>
      <c r="AZ126" s="725"/>
      <c r="BA126" s="725"/>
      <c r="BB126" s="725"/>
      <c r="BC126" s="725"/>
      <c r="BD126" s="725"/>
      <c r="BE126" s="726"/>
    </row>
    <row r="127" spans="1:57" s="154" customFormat="1" ht="20.45" customHeight="1">
      <c r="A127" s="103"/>
      <c r="B127" s="741"/>
      <c r="C127" s="691"/>
      <c r="D127" s="691"/>
      <c r="E127" s="742"/>
      <c r="F127" s="376"/>
      <c r="G127" s="683" t="s">
        <v>2017</v>
      </c>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4"/>
      <c r="AL127" s="153"/>
      <c r="AM127" s="510" t="b">
        <f t="shared" si="0"/>
        <v>0</v>
      </c>
      <c r="AN127" s="688"/>
      <c r="AO127" s="311"/>
      <c r="AP127" s="311"/>
      <c r="AQ127" s="724"/>
      <c r="AR127" s="725"/>
      <c r="AS127" s="725"/>
      <c r="AT127" s="725"/>
      <c r="AU127" s="725"/>
      <c r="AV127" s="725"/>
      <c r="AW127" s="725"/>
      <c r="AX127" s="725"/>
      <c r="AY127" s="725"/>
      <c r="AZ127" s="725"/>
      <c r="BA127" s="725"/>
      <c r="BB127" s="725"/>
      <c r="BC127" s="725"/>
      <c r="BD127" s="725"/>
      <c r="BE127" s="726"/>
    </row>
    <row r="128" spans="1:57" s="154" customFormat="1" ht="18" customHeight="1" thickBot="1">
      <c r="A128" s="103"/>
      <c r="B128" s="743"/>
      <c r="C128" s="744"/>
      <c r="D128" s="744"/>
      <c r="E128" s="745"/>
      <c r="F128" s="378"/>
      <c r="G128" s="750" t="s">
        <v>2018</v>
      </c>
      <c r="H128" s="750"/>
      <c r="I128" s="750"/>
      <c r="J128" s="750"/>
      <c r="K128" s="750"/>
      <c r="L128" s="750"/>
      <c r="M128" s="750"/>
      <c r="N128" s="750"/>
      <c r="O128" s="750"/>
      <c r="P128" s="750"/>
      <c r="Q128" s="750"/>
      <c r="R128" s="750"/>
      <c r="S128" s="750"/>
      <c r="T128" s="750"/>
      <c r="U128" s="750"/>
      <c r="V128" s="750"/>
      <c r="W128" s="750"/>
      <c r="X128" s="750"/>
      <c r="Y128" s="750"/>
      <c r="Z128" s="750"/>
      <c r="AA128" s="750"/>
      <c r="AB128" s="750"/>
      <c r="AC128" s="750"/>
      <c r="AD128" s="750"/>
      <c r="AE128" s="750"/>
      <c r="AF128" s="750"/>
      <c r="AG128" s="750"/>
      <c r="AH128" s="750"/>
      <c r="AI128" s="750"/>
      <c r="AJ128" s="750"/>
      <c r="AK128" s="759"/>
      <c r="AL128" s="153"/>
      <c r="AM128" s="510" t="b">
        <f t="shared" si="0"/>
        <v>0</v>
      </c>
      <c r="AN128" s="688"/>
      <c r="AO128" s="311"/>
      <c r="AP128" s="311"/>
      <c r="AQ128" s="727"/>
      <c r="AR128" s="728"/>
      <c r="AS128" s="728"/>
      <c r="AT128" s="728"/>
      <c r="AU128" s="728"/>
      <c r="AV128" s="728"/>
      <c r="AW128" s="728"/>
      <c r="AX128" s="728"/>
      <c r="AY128" s="728"/>
      <c r="AZ128" s="728"/>
      <c r="BA128" s="728"/>
      <c r="BB128" s="728"/>
      <c r="BC128" s="728"/>
      <c r="BD128" s="728"/>
      <c r="BE128" s="729"/>
    </row>
    <row r="129" spans="1:57" s="154" customFormat="1" ht="18" customHeight="1">
      <c r="A129" s="103"/>
      <c r="B129" s="751" t="s">
        <v>77</v>
      </c>
      <c r="C129" s="752"/>
      <c r="D129" s="752"/>
      <c r="E129" s="753"/>
      <c r="F129" s="379"/>
      <c r="G129" s="756" t="s">
        <v>1916</v>
      </c>
      <c r="H129" s="756"/>
      <c r="I129" s="756"/>
      <c r="J129" s="756"/>
      <c r="K129" s="756"/>
      <c r="L129" s="756"/>
      <c r="M129" s="756"/>
      <c r="N129" s="756"/>
      <c r="O129" s="756"/>
      <c r="P129" s="756"/>
      <c r="Q129" s="756"/>
      <c r="R129" s="756"/>
      <c r="S129" s="756"/>
      <c r="T129" s="756"/>
      <c r="U129" s="756"/>
      <c r="V129" s="756"/>
      <c r="W129" s="756"/>
      <c r="X129" s="756"/>
      <c r="Y129" s="756"/>
      <c r="Z129" s="756"/>
      <c r="AA129" s="756"/>
      <c r="AB129" s="756"/>
      <c r="AC129" s="756"/>
      <c r="AD129" s="756"/>
      <c r="AE129" s="756"/>
      <c r="AF129" s="756"/>
      <c r="AG129" s="756"/>
      <c r="AH129" s="756"/>
      <c r="AI129" s="756"/>
      <c r="AJ129" s="756"/>
      <c r="AK129" s="326"/>
      <c r="AL129" s="153"/>
      <c r="AM129" s="510" t="b">
        <f t="shared" si="0"/>
        <v>0</v>
      </c>
      <c r="AN129" s="688">
        <f>COUNTIF(AM129:AM135, TRUE)</f>
        <v>0</v>
      </c>
      <c r="AO129" s="311"/>
      <c r="AP129" s="311"/>
      <c r="AQ129" s="730" t="str">
        <f>IF(AND(AI105="該当", AM129=FALSE),"！⑱の取組は必須です。",  "")</f>
        <v/>
      </c>
      <c r="AR129" s="731"/>
      <c r="AS129" s="731"/>
      <c r="AT129" s="731"/>
      <c r="AU129" s="731"/>
      <c r="AV129" s="731"/>
      <c r="AW129" s="731"/>
      <c r="AX129" s="731"/>
      <c r="AY129" s="731"/>
      <c r="AZ129" s="731"/>
      <c r="BA129" s="731"/>
      <c r="BB129" s="731"/>
      <c r="BC129" s="731"/>
      <c r="BD129" s="731"/>
      <c r="BE129" s="732"/>
    </row>
    <row r="130" spans="1:57" s="154" customFormat="1" ht="18" customHeight="1">
      <c r="A130" s="103"/>
      <c r="B130" s="754"/>
      <c r="C130" s="698"/>
      <c r="D130" s="698"/>
      <c r="E130" s="755"/>
      <c r="F130" s="376"/>
      <c r="G130" s="683" t="s">
        <v>1917</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324"/>
      <c r="AL130" s="153"/>
      <c r="AM130" s="510" t="b">
        <f t="shared" si="0"/>
        <v>0</v>
      </c>
      <c r="AN130" s="688"/>
      <c r="AO130" s="311"/>
      <c r="AP130" s="311"/>
      <c r="AQ130" s="724" t="str">
        <f>IF(AI105="該当", "！この区分（７項目）から３つ以上の取組が選択されていません。",  "！この区分（７項目）から２つ以上の取組が選択されていません。")</f>
        <v>！この区分（７項目）から２つ以上の取組が選択されていません。</v>
      </c>
      <c r="AR130" s="725"/>
      <c r="AS130" s="725"/>
      <c r="AT130" s="725"/>
      <c r="AU130" s="725"/>
      <c r="AV130" s="725"/>
      <c r="AW130" s="725"/>
      <c r="AX130" s="725"/>
      <c r="AY130" s="725"/>
      <c r="AZ130" s="725"/>
      <c r="BA130" s="725"/>
      <c r="BB130" s="725"/>
      <c r="BC130" s="725"/>
      <c r="BD130" s="725"/>
      <c r="BE130" s="726"/>
    </row>
    <row r="131" spans="1:57" s="154" customFormat="1" ht="18" customHeight="1">
      <c r="A131" s="103"/>
      <c r="B131" s="754"/>
      <c r="C131" s="698"/>
      <c r="D131" s="698"/>
      <c r="E131" s="755"/>
      <c r="F131" s="376"/>
      <c r="G131" s="683" t="s">
        <v>1918</v>
      </c>
      <c r="H131" s="683"/>
      <c r="I131" s="683"/>
      <c r="J131" s="683"/>
      <c r="K131" s="683"/>
      <c r="L131" s="683"/>
      <c r="M131" s="683"/>
      <c r="N131" s="683"/>
      <c r="O131" s="683"/>
      <c r="P131" s="683"/>
      <c r="Q131" s="683"/>
      <c r="R131" s="683"/>
      <c r="S131" s="683"/>
      <c r="T131" s="683"/>
      <c r="U131" s="683"/>
      <c r="V131" s="683"/>
      <c r="W131" s="683"/>
      <c r="X131" s="683"/>
      <c r="Y131" s="683"/>
      <c r="Z131" s="683"/>
      <c r="AA131" s="683"/>
      <c r="AB131" s="683"/>
      <c r="AC131" s="683"/>
      <c r="AD131" s="683"/>
      <c r="AE131" s="683"/>
      <c r="AF131" s="683"/>
      <c r="AG131" s="683"/>
      <c r="AH131" s="683"/>
      <c r="AI131" s="683"/>
      <c r="AJ131" s="683"/>
      <c r="AK131" s="684"/>
      <c r="AL131" s="153"/>
      <c r="AM131" s="510" t="b">
        <f t="shared" si="0"/>
        <v>0</v>
      </c>
      <c r="AN131" s="688"/>
      <c r="AO131" s="311"/>
      <c r="AP131" s="311"/>
      <c r="AQ131" s="724"/>
      <c r="AR131" s="725"/>
      <c r="AS131" s="725"/>
      <c r="AT131" s="725"/>
      <c r="AU131" s="725"/>
      <c r="AV131" s="725"/>
      <c r="AW131" s="725"/>
      <c r="AX131" s="725"/>
      <c r="AY131" s="725"/>
      <c r="AZ131" s="725"/>
      <c r="BA131" s="725"/>
      <c r="BB131" s="725"/>
      <c r="BC131" s="725"/>
      <c r="BD131" s="725"/>
      <c r="BE131" s="726"/>
    </row>
    <row r="132" spans="1:57" s="154" customFormat="1" ht="18" customHeight="1">
      <c r="A132" s="103"/>
      <c r="B132" s="754"/>
      <c r="C132" s="698"/>
      <c r="D132" s="698"/>
      <c r="E132" s="755"/>
      <c r="F132" s="376"/>
      <c r="G132" s="758" t="s">
        <v>2019</v>
      </c>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325"/>
      <c r="AL132" s="153"/>
      <c r="AM132" s="510" t="b">
        <f t="shared" si="0"/>
        <v>0</v>
      </c>
      <c r="AN132" s="688"/>
      <c r="AO132" s="311"/>
      <c r="AP132" s="311"/>
      <c r="AQ132" s="724"/>
      <c r="AR132" s="725"/>
      <c r="AS132" s="725"/>
      <c r="AT132" s="725"/>
      <c r="AU132" s="725"/>
      <c r="AV132" s="725"/>
      <c r="AW132" s="725"/>
      <c r="AX132" s="725"/>
      <c r="AY132" s="725"/>
      <c r="AZ132" s="725"/>
      <c r="BA132" s="725"/>
      <c r="BB132" s="725"/>
      <c r="BC132" s="725"/>
      <c r="BD132" s="725"/>
      <c r="BE132" s="726"/>
    </row>
    <row r="133" spans="1:57" s="154" customFormat="1" ht="20.45" customHeight="1">
      <c r="A133" s="103"/>
      <c r="B133" s="754"/>
      <c r="C133" s="698"/>
      <c r="D133" s="698"/>
      <c r="E133" s="755"/>
      <c r="F133" s="376"/>
      <c r="G133" s="758" t="s">
        <v>1919</v>
      </c>
      <c r="H133" s="758"/>
      <c r="I133" s="758"/>
      <c r="J133" s="758"/>
      <c r="K133" s="758"/>
      <c r="L133" s="758"/>
      <c r="M133" s="758"/>
      <c r="N133" s="758"/>
      <c r="O133" s="758"/>
      <c r="P133" s="758"/>
      <c r="Q133" s="758"/>
      <c r="R133" s="758"/>
      <c r="S133" s="758"/>
      <c r="T133" s="758"/>
      <c r="U133" s="758"/>
      <c r="V133" s="758"/>
      <c r="W133" s="758"/>
      <c r="X133" s="758"/>
      <c r="Y133" s="758"/>
      <c r="Z133" s="758"/>
      <c r="AA133" s="758"/>
      <c r="AB133" s="758"/>
      <c r="AC133" s="758"/>
      <c r="AD133" s="758"/>
      <c r="AE133" s="758"/>
      <c r="AF133" s="758"/>
      <c r="AG133" s="758"/>
      <c r="AH133" s="758"/>
      <c r="AI133" s="758"/>
      <c r="AJ133" s="758"/>
      <c r="AK133" s="803"/>
      <c r="AL133" s="153"/>
      <c r="AM133" s="510" t="b">
        <f t="shared" si="0"/>
        <v>0</v>
      </c>
      <c r="AN133" s="688"/>
      <c r="AO133" s="311"/>
      <c r="AP133" s="311"/>
      <c r="AQ133" s="724"/>
      <c r="AR133" s="725"/>
      <c r="AS133" s="725"/>
      <c r="AT133" s="725"/>
      <c r="AU133" s="725"/>
      <c r="AV133" s="725"/>
      <c r="AW133" s="725"/>
      <c r="AX133" s="725"/>
      <c r="AY133" s="725"/>
      <c r="AZ133" s="725"/>
      <c r="BA133" s="725"/>
      <c r="BB133" s="725"/>
      <c r="BC133" s="725"/>
      <c r="BD133" s="725"/>
      <c r="BE133" s="726"/>
    </row>
    <row r="134" spans="1:57" s="154" customFormat="1" ht="28.9" customHeight="1">
      <c r="A134" s="103"/>
      <c r="B134" s="754"/>
      <c r="C134" s="698"/>
      <c r="D134" s="698"/>
      <c r="E134" s="755"/>
      <c r="F134" s="380"/>
      <c r="G134" s="683" t="s">
        <v>2020</v>
      </c>
      <c r="H134" s="683"/>
      <c r="I134" s="683"/>
      <c r="J134" s="683"/>
      <c r="K134" s="683"/>
      <c r="L134" s="683"/>
      <c r="M134" s="683"/>
      <c r="N134" s="683"/>
      <c r="O134" s="683"/>
      <c r="P134" s="683"/>
      <c r="Q134" s="683"/>
      <c r="R134" s="683"/>
      <c r="S134" s="683"/>
      <c r="T134" s="683"/>
      <c r="U134" s="683"/>
      <c r="V134" s="683"/>
      <c r="W134" s="683"/>
      <c r="X134" s="683"/>
      <c r="Y134" s="683"/>
      <c r="Z134" s="683"/>
      <c r="AA134" s="683"/>
      <c r="AB134" s="683"/>
      <c r="AC134" s="683"/>
      <c r="AD134" s="683"/>
      <c r="AE134" s="683"/>
      <c r="AF134" s="683"/>
      <c r="AG134" s="683"/>
      <c r="AH134" s="683"/>
      <c r="AI134" s="683"/>
      <c r="AJ134" s="683"/>
      <c r="AK134" s="684"/>
      <c r="AL134" s="153"/>
      <c r="AM134" s="510" t="b">
        <f t="shared" si="0"/>
        <v>0</v>
      </c>
      <c r="AN134" s="688"/>
      <c r="AO134" s="311"/>
      <c r="AP134" s="311"/>
      <c r="AQ134" s="724"/>
      <c r="AR134" s="725"/>
      <c r="AS134" s="725"/>
      <c r="AT134" s="725"/>
      <c r="AU134" s="725"/>
      <c r="AV134" s="725"/>
      <c r="AW134" s="725"/>
      <c r="AX134" s="725"/>
      <c r="AY134" s="725"/>
      <c r="AZ134" s="725"/>
      <c r="BA134" s="725"/>
      <c r="BB134" s="725"/>
      <c r="BC134" s="725"/>
      <c r="BD134" s="725"/>
      <c r="BE134" s="726"/>
    </row>
    <row r="135" spans="1:57" s="154" customFormat="1" ht="33" customHeight="1" thickBot="1">
      <c r="A135" s="103"/>
      <c r="B135" s="754"/>
      <c r="C135" s="698"/>
      <c r="D135" s="698"/>
      <c r="E135" s="755"/>
      <c r="F135" s="376"/>
      <c r="G135" s="683" t="s">
        <v>1920</v>
      </c>
      <c r="H135" s="683"/>
      <c r="I135" s="683"/>
      <c r="J135" s="683"/>
      <c r="K135" s="683"/>
      <c r="L135" s="683"/>
      <c r="M135" s="683"/>
      <c r="N135" s="683"/>
      <c r="O135" s="683"/>
      <c r="P135" s="683"/>
      <c r="Q135" s="683"/>
      <c r="R135" s="683"/>
      <c r="S135" s="683"/>
      <c r="T135" s="683"/>
      <c r="U135" s="683"/>
      <c r="V135" s="683"/>
      <c r="W135" s="683"/>
      <c r="X135" s="683"/>
      <c r="Y135" s="683"/>
      <c r="Z135" s="683"/>
      <c r="AA135" s="683"/>
      <c r="AB135" s="683"/>
      <c r="AC135" s="683"/>
      <c r="AD135" s="683"/>
      <c r="AE135" s="683"/>
      <c r="AF135" s="683"/>
      <c r="AG135" s="683"/>
      <c r="AH135" s="683"/>
      <c r="AI135" s="683"/>
      <c r="AJ135" s="683"/>
      <c r="AK135" s="684"/>
      <c r="AL135" s="153"/>
      <c r="AM135" s="510" t="b">
        <f t="shared" si="0"/>
        <v>0</v>
      </c>
      <c r="AN135" s="688"/>
      <c r="AQ135" s="727"/>
      <c r="AR135" s="728"/>
      <c r="AS135" s="728"/>
      <c r="AT135" s="728"/>
      <c r="AU135" s="728"/>
      <c r="AV135" s="728"/>
      <c r="AW135" s="728"/>
      <c r="AX135" s="728"/>
      <c r="AY135" s="728"/>
      <c r="AZ135" s="728"/>
      <c r="BA135" s="728"/>
      <c r="BB135" s="728"/>
      <c r="BC135" s="728"/>
      <c r="BD135" s="728"/>
      <c r="BE135" s="729"/>
    </row>
    <row r="136" spans="1:57" s="154" customFormat="1" ht="18" customHeight="1">
      <c r="A136" s="103"/>
      <c r="B136" s="739" t="s">
        <v>78</v>
      </c>
      <c r="C136" s="690"/>
      <c r="D136" s="690"/>
      <c r="E136" s="740"/>
      <c r="F136" s="377"/>
      <c r="G136" s="756" t="s">
        <v>2021</v>
      </c>
      <c r="H136" s="756"/>
      <c r="I136" s="756"/>
      <c r="J136" s="756"/>
      <c r="K136" s="756"/>
      <c r="L136" s="756"/>
      <c r="M136" s="756"/>
      <c r="N136" s="756"/>
      <c r="O136" s="756"/>
      <c r="P136" s="756"/>
      <c r="Q136" s="756"/>
      <c r="R136" s="756"/>
      <c r="S136" s="756"/>
      <c r="T136" s="756"/>
      <c r="U136" s="756"/>
      <c r="V136" s="756"/>
      <c r="W136" s="756"/>
      <c r="X136" s="756"/>
      <c r="Y136" s="756"/>
      <c r="Z136" s="756"/>
      <c r="AA136" s="756"/>
      <c r="AB136" s="756"/>
      <c r="AC136" s="756"/>
      <c r="AD136" s="756"/>
      <c r="AE136" s="756"/>
      <c r="AF136" s="756"/>
      <c r="AG136" s="756"/>
      <c r="AH136" s="756"/>
      <c r="AI136" s="756"/>
      <c r="AJ136" s="756"/>
      <c r="AK136" s="804"/>
      <c r="AL136" s="153"/>
      <c r="AM136" s="510" t="b">
        <f t="shared" si="0"/>
        <v>0</v>
      </c>
      <c r="AN136" s="688">
        <f>COUNTIF(AM136:AM139,TRUE)</f>
        <v>0</v>
      </c>
      <c r="AO136" s="311"/>
      <c r="AP136" s="311"/>
      <c r="AQ136" s="721" t="str">
        <f>IF(AI105="該当", "！この区分（４項目）から２つ以上の取組が選択されていません。",  "！この区分（４項目）から１つ以上の取組が選択されていません。")</f>
        <v>！この区分（４項目）から１つ以上の取組が選択されていません。</v>
      </c>
      <c r="AR136" s="722"/>
      <c r="AS136" s="722"/>
      <c r="AT136" s="722"/>
      <c r="AU136" s="722"/>
      <c r="AV136" s="722"/>
      <c r="AW136" s="722"/>
      <c r="AX136" s="722"/>
      <c r="AY136" s="722"/>
      <c r="AZ136" s="722"/>
      <c r="BA136" s="722"/>
      <c r="BB136" s="722"/>
      <c r="BC136" s="722"/>
      <c r="BD136" s="722"/>
      <c r="BE136" s="723"/>
    </row>
    <row r="137" spans="1:57" s="154" customFormat="1" ht="18" customHeight="1">
      <c r="A137" s="103"/>
      <c r="B137" s="741"/>
      <c r="C137" s="691"/>
      <c r="D137" s="691"/>
      <c r="E137" s="742"/>
      <c r="F137" s="376"/>
      <c r="G137" s="683" t="s">
        <v>2022</v>
      </c>
      <c r="H137" s="683"/>
      <c r="I137" s="683"/>
      <c r="J137" s="683"/>
      <c r="K137" s="683"/>
      <c r="L137" s="683"/>
      <c r="M137" s="683"/>
      <c r="N137" s="683"/>
      <c r="O137" s="683"/>
      <c r="P137" s="683"/>
      <c r="Q137" s="683"/>
      <c r="R137" s="683"/>
      <c r="S137" s="683"/>
      <c r="T137" s="683"/>
      <c r="U137" s="683"/>
      <c r="V137" s="683"/>
      <c r="W137" s="683"/>
      <c r="X137" s="683"/>
      <c r="Y137" s="683"/>
      <c r="Z137" s="683"/>
      <c r="AA137" s="683"/>
      <c r="AB137" s="683"/>
      <c r="AC137" s="683"/>
      <c r="AD137" s="683"/>
      <c r="AE137" s="683"/>
      <c r="AF137" s="683"/>
      <c r="AG137" s="683"/>
      <c r="AH137" s="683"/>
      <c r="AI137" s="683"/>
      <c r="AJ137" s="683"/>
      <c r="AK137" s="327"/>
      <c r="AL137" s="153"/>
      <c r="AM137" s="510" t="b">
        <f t="shared" si="0"/>
        <v>0</v>
      </c>
      <c r="AN137" s="688"/>
      <c r="AO137" s="311"/>
      <c r="AP137" s="311"/>
      <c r="AQ137" s="724"/>
      <c r="AR137" s="725"/>
      <c r="AS137" s="725"/>
      <c r="AT137" s="725"/>
      <c r="AU137" s="725"/>
      <c r="AV137" s="725"/>
      <c r="AW137" s="725"/>
      <c r="AX137" s="725"/>
      <c r="AY137" s="725"/>
      <c r="AZ137" s="725"/>
      <c r="BA137" s="725"/>
      <c r="BB137" s="725"/>
      <c r="BC137" s="725"/>
      <c r="BD137" s="725"/>
      <c r="BE137" s="726"/>
    </row>
    <row r="138" spans="1:57" s="154" customFormat="1" ht="18" customHeight="1">
      <c r="A138" s="103"/>
      <c r="B138" s="741"/>
      <c r="C138" s="691"/>
      <c r="D138" s="691"/>
      <c r="E138" s="742"/>
      <c r="F138" s="376"/>
      <c r="G138" s="683" t="s">
        <v>2023</v>
      </c>
      <c r="H138" s="683"/>
      <c r="I138" s="683"/>
      <c r="J138" s="683"/>
      <c r="K138" s="683"/>
      <c r="L138" s="683"/>
      <c r="M138" s="683"/>
      <c r="N138" s="683"/>
      <c r="O138" s="683"/>
      <c r="P138" s="683"/>
      <c r="Q138" s="683"/>
      <c r="R138" s="683"/>
      <c r="S138" s="683"/>
      <c r="T138" s="683"/>
      <c r="U138" s="683"/>
      <c r="V138" s="683"/>
      <c r="W138" s="683"/>
      <c r="X138" s="683"/>
      <c r="Y138" s="683"/>
      <c r="Z138" s="683"/>
      <c r="AA138" s="683"/>
      <c r="AB138" s="683"/>
      <c r="AC138" s="683"/>
      <c r="AD138" s="683"/>
      <c r="AE138" s="683"/>
      <c r="AF138" s="683"/>
      <c r="AG138" s="683"/>
      <c r="AH138" s="683"/>
      <c r="AI138" s="683"/>
      <c r="AJ138" s="683"/>
      <c r="AK138" s="327"/>
      <c r="AL138" s="103"/>
      <c r="AM138" s="510" t="b">
        <f t="shared" si="0"/>
        <v>0</v>
      </c>
      <c r="AN138" s="688"/>
      <c r="AO138" s="311"/>
      <c r="AP138" s="311"/>
      <c r="AQ138" s="724"/>
      <c r="AR138" s="725"/>
      <c r="AS138" s="725"/>
      <c r="AT138" s="725"/>
      <c r="AU138" s="725"/>
      <c r="AV138" s="725"/>
      <c r="AW138" s="725"/>
      <c r="AX138" s="725"/>
      <c r="AY138" s="725"/>
      <c r="AZ138" s="725"/>
      <c r="BA138" s="725"/>
      <c r="BB138" s="725"/>
      <c r="BC138" s="725"/>
      <c r="BD138" s="725"/>
      <c r="BE138" s="726"/>
    </row>
    <row r="139" spans="1:57" s="154" customFormat="1" ht="19.899999999999999" customHeight="1" thickBot="1">
      <c r="A139" s="103"/>
      <c r="B139" s="743"/>
      <c r="C139" s="744"/>
      <c r="D139" s="744"/>
      <c r="E139" s="745"/>
      <c r="F139" s="378"/>
      <c r="G139" s="750" t="s">
        <v>2024</v>
      </c>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328"/>
      <c r="AL139" s="153"/>
      <c r="AM139" s="510" t="b">
        <f t="shared" si="0"/>
        <v>0</v>
      </c>
      <c r="AN139" s="688"/>
      <c r="AO139" s="329"/>
      <c r="AP139" s="329"/>
      <c r="AQ139" s="727"/>
      <c r="AR139" s="728"/>
      <c r="AS139" s="728"/>
      <c r="AT139" s="728"/>
      <c r="AU139" s="728"/>
      <c r="AV139" s="728"/>
      <c r="AW139" s="728"/>
      <c r="AX139" s="728"/>
      <c r="AY139" s="728"/>
      <c r="AZ139" s="728"/>
      <c r="BA139" s="728"/>
      <c r="BB139" s="728"/>
      <c r="BC139" s="728"/>
      <c r="BD139" s="728"/>
      <c r="BE139" s="729"/>
    </row>
    <row r="140" spans="1:57" ht="9.6" customHeight="1">
      <c r="A140" s="103"/>
      <c r="B140" s="202"/>
      <c r="C140" s="202"/>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103"/>
      <c r="AM140" s="330"/>
      <c r="AN140" s="317"/>
      <c r="AO140" s="317"/>
      <c r="AP140" s="317"/>
      <c r="AQ140" s="317"/>
      <c r="AR140" s="317"/>
      <c r="AS140" s="317"/>
      <c r="AT140" s="331"/>
      <c r="AU140" s="331"/>
      <c r="AV140" s="331"/>
      <c r="AW140" s="331"/>
      <c r="AX140" s="331"/>
      <c r="AY140" s="317"/>
    </row>
    <row r="141" spans="1:57" ht="17.45" customHeight="1">
      <c r="A141" s="153"/>
      <c r="B141" s="332" t="s">
        <v>79</v>
      </c>
      <c r="C141" s="333"/>
      <c r="D141" s="333"/>
      <c r="E141" s="333"/>
      <c r="F141" s="333"/>
      <c r="G141" s="333"/>
      <c r="H141" s="333"/>
      <c r="I141" s="333"/>
      <c r="J141" s="333"/>
      <c r="K141" s="333"/>
      <c r="L141" s="333"/>
      <c r="M141" s="333"/>
      <c r="N141" s="333"/>
      <c r="O141" s="333"/>
      <c r="P141" s="333"/>
      <c r="Q141" s="333"/>
      <c r="R141" s="334"/>
      <c r="S141" s="334"/>
      <c r="T141" s="334"/>
      <c r="U141" s="334"/>
      <c r="V141" s="334"/>
      <c r="W141" s="334"/>
      <c r="X141" s="334"/>
      <c r="Y141" s="334"/>
      <c r="Z141" s="334"/>
      <c r="AA141" s="334"/>
      <c r="AB141" s="334"/>
      <c r="AC141" s="334"/>
      <c r="AD141" s="334"/>
      <c r="AE141" s="334"/>
      <c r="AF141" s="334"/>
      <c r="AG141" s="334"/>
      <c r="AH141" s="334"/>
      <c r="AI141" s="334"/>
      <c r="AJ141" s="335"/>
      <c r="AK141" s="190"/>
      <c r="AL141" s="103"/>
      <c r="AY141" s="159"/>
    </row>
    <row r="142" spans="1:57" s="154" customFormat="1" ht="39" customHeight="1">
      <c r="A142" s="153"/>
      <c r="B142" s="797"/>
      <c r="C142" s="798"/>
      <c r="D142" s="798"/>
      <c r="E142" s="798"/>
      <c r="F142" s="798"/>
      <c r="G142" s="798"/>
      <c r="H142" s="798"/>
      <c r="I142" s="798"/>
      <c r="J142" s="798"/>
      <c r="K142" s="798"/>
      <c r="L142" s="798"/>
      <c r="M142" s="798"/>
      <c r="N142" s="798"/>
      <c r="O142" s="798"/>
      <c r="P142" s="798"/>
      <c r="Q142" s="798"/>
      <c r="R142" s="798"/>
      <c r="S142" s="798"/>
      <c r="T142" s="798"/>
      <c r="U142" s="798"/>
      <c r="V142" s="798"/>
      <c r="W142" s="798"/>
      <c r="X142" s="798"/>
      <c r="Y142" s="798"/>
      <c r="Z142" s="798"/>
      <c r="AA142" s="798"/>
      <c r="AB142" s="798"/>
      <c r="AC142" s="798"/>
      <c r="AD142" s="798"/>
      <c r="AE142" s="798"/>
      <c r="AF142" s="798"/>
      <c r="AG142" s="798"/>
      <c r="AH142" s="798"/>
      <c r="AI142" s="798"/>
      <c r="AJ142" s="798"/>
      <c r="AK142" s="799"/>
      <c r="AL142" s="153"/>
      <c r="AM142" s="105"/>
      <c r="AN142" s="336"/>
      <c r="AO142" s="336"/>
      <c r="AP142" s="336"/>
      <c r="AQ142" s="336"/>
      <c r="AR142" s="336"/>
      <c r="AS142" s="336"/>
      <c r="AT142" s="336"/>
      <c r="AU142" s="336"/>
      <c r="AV142" s="336"/>
      <c r="AW142" s="336"/>
      <c r="AX142" s="336"/>
      <c r="AY142" s="336"/>
      <c r="AZ142" s="336"/>
      <c r="BA142" s="336"/>
    </row>
    <row r="143" spans="1:57" s="154" customFormat="1" ht="16.149999999999999" customHeight="1">
      <c r="A143" s="103"/>
      <c r="B143" s="337" t="s">
        <v>80</v>
      </c>
      <c r="C143" s="181" t="s">
        <v>81</v>
      </c>
      <c r="D143" s="167"/>
      <c r="E143" s="109"/>
      <c r="F143" s="167"/>
      <c r="G143" s="167"/>
      <c r="H143" s="109"/>
      <c r="I143" s="109"/>
      <c r="J143" s="109"/>
      <c r="K143" s="109"/>
      <c r="L143" s="109"/>
      <c r="M143" s="109"/>
      <c r="N143" s="109"/>
      <c r="O143" s="109"/>
      <c r="P143" s="109"/>
      <c r="Q143" s="109"/>
      <c r="R143" s="109"/>
      <c r="S143" s="109"/>
      <c r="T143" s="109"/>
      <c r="U143" s="109"/>
      <c r="V143" s="109"/>
      <c r="W143" s="109"/>
      <c r="X143" s="371"/>
      <c r="Y143" s="109"/>
      <c r="Z143" s="109"/>
      <c r="AA143" s="109"/>
      <c r="AB143" s="109"/>
      <c r="AC143" s="109"/>
      <c r="AD143" s="109"/>
      <c r="AE143" s="109"/>
      <c r="AF143" s="109"/>
      <c r="AG143" s="109"/>
      <c r="AH143" s="109"/>
      <c r="AI143" s="109"/>
      <c r="AJ143" s="109"/>
      <c r="AK143" s="168"/>
      <c r="AL143" s="153"/>
      <c r="AM143" s="105"/>
      <c r="AT143" s="158"/>
      <c r="AU143" s="158"/>
      <c r="AV143" s="158"/>
      <c r="AW143" s="158"/>
      <c r="AX143" s="158"/>
    </row>
    <row r="144" spans="1:57" ht="24" customHeight="1" thickBot="1">
      <c r="A144" s="153"/>
      <c r="B144" s="234" t="s">
        <v>80</v>
      </c>
      <c r="C144" s="792" t="s">
        <v>2118</v>
      </c>
      <c r="D144" s="792"/>
      <c r="E144" s="792"/>
      <c r="F144" s="792"/>
      <c r="G144" s="792"/>
      <c r="H144" s="792"/>
      <c r="I144" s="792"/>
      <c r="J144" s="792"/>
      <c r="K144" s="792"/>
      <c r="L144" s="792"/>
      <c r="M144" s="792"/>
      <c r="N144" s="792"/>
      <c r="O144" s="792"/>
      <c r="P144" s="792"/>
      <c r="Q144" s="792"/>
      <c r="R144" s="792"/>
      <c r="S144" s="792"/>
      <c r="T144" s="792"/>
      <c r="U144" s="792"/>
      <c r="V144" s="792"/>
      <c r="W144" s="792"/>
      <c r="X144" s="792"/>
      <c r="Y144" s="792"/>
      <c r="Z144" s="792"/>
      <c r="AA144" s="792"/>
      <c r="AB144" s="792"/>
      <c r="AC144" s="792"/>
      <c r="AD144" s="792"/>
      <c r="AE144" s="792"/>
      <c r="AF144" s="792"/>
      <c r="AG144" s="792"/>
      <c r="AH144" s="792"/>
      <c r="AI144" s="792"/>
      <c r="AJ144" s="792"/>
      <c r="AK144" s="792"/>
      <c r="AL144" s="103"/>
      <c r="AT144" s="159"/>
      <c r="AU144" s="159"/>
      <c r="AV144" s="159"/>
      <c r="AW144" s="159"/>
      <c r="AX144" s="159"/>
    </row>
    <row r="145" spans="1:53" s="154" customFormat="1" ht="16.899999999999999" customHeight="1" thickBot="1">
      <c r="A145" s="103"/>
      <c r="B145" s="167"/>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c r="AK145" s="338" t="str">
        <f>IF(H7="", "", IF(COUNTA(E149,H149,K149,T150,AA150)=5,"○","×"))</f>
        <v/>
      </c>
      <c r="AL145" s="153"/>
      <c r="AM145" s="105"/>
      <c r="AN145" s="336"/>
      <c r="AO145" s="336"/>
      <c r="AP145" s="336"/>
      <c r="AQ145" s="336"/>
      <c r="AR145" s="336"/>
      <c r="AS145" s="336"/>
      <c r="AT145" s="336"/>
      <c r="AU145" s="336"/>
      <c r="AV145" s="336"/>
      <c r="AW145" s="336"/>
      <c r="AX145" s="336"/>
      <c r="AY145" s="336"/>
      <c r="AZ145" s="336"/>
      <c r="BA145" s="336"/>
    </row>
    <row r="146" spans="1:53" ht="11.45" customHeight="1">
      <c r="A146" s="103"/>
      <c r="B146" s="339"/>
      <c r="C146" s="340"/>
      <c r="D146" s="340"/>
      <c r="E146" s="340"/>
      <c r="F146" s="340"/>
      <c r="G146" s="340"/>
      <c r="H146" s="340"/>
      <c r="I146" s="340"/>
      <c r="J146" s="340"/>
      <c r="K146" s="340"/>
      <c r="L146" s="340"/>
      <c r="M146" s="340"/>
      <c r="N146" s="340"/>
      <c r="O146" s="340"/>
      <c r="P146" s="340"/>
      <c r="Q146" s="509"/>
      <c r="R146" s="340"/>
      <c r="S146" s="340"/>
      <c r="T146" s="340"/>
      <c r="U146" s="340"/>
      <c r="V146" s="340"/>
      <c r="W146" s="340"/>
      <c r="X146" s="340"/>
      <c r="Y146" s="340"/>
      <c r="Z146" s="340"/>
      <c r="AA146" s="340"/>
      <c r="AB146" s="340"/>
      <c r="AC146" s="340"/>
      <c r="AD146" s="340"/>
      <c r="AE146" s="340"/>
      <c r="AF146" s="340"/>
      <c r="AG146" s="340"/>
      <c r="AH146" s="340"/>
      <c r="AI146" s="340"/>
      <c r="AJ146" s="340"/>
      <c r="AK146" s="341"/>
      <c r="AL146" s="103"/>
      <c r="AY146" s="159"/>
    </row>
    <row r="147" spans="1:53" ht="66.599999999999994" customHeight="1">
      <c r="A147" s="103"/>
      <c r="B147" s="342" t="s">
        <v>82</v>
      </c>
      <c r="C147" s="791" t="s">
        <v>2119</v>
      </c>
      <c r="D147" s="791"/>
      <c r="E147" s="791"/>
      <c r="F147" s="791"/>
      <c r="G147" s="791"/>
      <c r="H147" s="791"/>
      <c r="I147" s="791"/>
      <c r="J147" s="791"/>
      <c r="K147" s="791"/>
      <c r="L147" s="791"/>
      <c r="M147" s="791"/>
      <c r="N147" s="791"/>
      <c r="O147" s="791"/>
      <c r="P147" s="791"/>
      <c r="Q147" s="791"/>
      <c r="R147" s="791"/>
      <c r="S147" s="791"/>
      <c r="T147" s="791"/>
      <c r="U147" s="791"/>
      <c r="V147" s="791"/>
      <c r="W147" s="791"/>
      <c r="X147" s="791"/>
      <c r="Y147" s="791"/>
      <c r="Z147" s="791"/>
      <c r="AA147" s="791"/>
      <c r="AB147" s="791"/>
      <c r="AC147" s="791"/>
      <c r="AD147" s="791"/>
      <c r="AE147" s="791"/>
      <c r="AF147" s="791"/>
      <c r="AG147" s="791"/>
      <c r="AH147" s="791"/>
      <c r="AI147" s="791"/>
      <c r="AJ147" s="791"/>
      <c r="AK147" s="343"/>
      <c r="AL147" s="103"/>
    </row>
    <row r="148" spans="1:53" ht="6.6" customHeight="1">
      <c r="A148" s="344"/>
      <c r="B148" s="342"/>
      <c r="C148" s="189"/>
      <c r="D148" s="345"/>
      <c r="E148" s="345"/>
      <c r="F148" s="345"/>
      <c r="G148" s="345"/>
      <c r="H148" s="345"/>
      <c r="I148" s="345"/>
      <c r="J148" s="345"/>
      <c r="K148" s="345"/>
      <c r="L148" s="345"/>
      <c r="M148" s="345"/>
      <c r="N148" s="345"/>
      <c r="O148" s="345"/>
      <c r="P148" s="345"/>
      <c r="Q148" s="345"/>
      <c r="R148" s="345"/>
      <c r="S148" s="345"/>
      <c r="T148" s="345"/>
      <c r="U148" s="345"/>
      <c r="V148" s="345"/>
      <c r="W148" s="345"/>
      <c r="X148" s="345"/>
      <c r="Y148" s="345"/>
      <c r="Z148" s="345"/>
      <c r="AA148" s="345"/>
      <c r="AB148" s="345"/>
      <c r="AC148" s="345"/>
      <c r="AD148" s="345"/>
      <c r="AE148" s="345"/>
      <c r="AF148" s="345"/>
      <c r="AG148" s="345"/>
      <c r="AH148" s="345"/>
      <c r="AI148" s="345"/>
      <c r="AJ148" s="345"/>
      <c r="AK148" s="343"/>
      <c r="AL148" s="103"/>
    </row>
    <row r="149" spans="1:53" s="350" customFormat="1" ht="19.5" customHeight="1">
      <c r="A149" s="344"/>
      <c r="B149" s="346"/>
      <c r="C149" s="347" t="s">
        <v>83</v>
      </c>
      <c r="D149" s="347"/>
      <c r="E149" s="768"/>
      <c r="F149" s="769"/>
      <c r="G149" s="347" t="s">
        <v>84</v>
      </c>
      <c r="H149" s="768"/>
      <c r="I149" s="769"/>
      <c r="J149" s="347" t="s">
        <v>85</v>
      </c>
      <c r="K149" s="768"/>
      <c r="L149" s="769"/>
      <c r="M149" s="347" t="s">
        <v>86</v>
      </c>
      <c r="N149" s="345"/>
      <c r="O149" s="770" t="s">
        <v>6</v>
      </c>
      <c r="P149" s="770"/>
      <c r="Q149" s="770"/>
      <c r="R149" s="763" t="str">
        <f>IF(H7="","",H7)</f>
        <v/>
      </c>
      <c r="S149" s="763"/>
      <c r="T149" s="763"/>
      <c r="U149" s="763"/>
      <c r="V149" s="763"/>
      <c r="W149" s="763"/>
      <c r="X149" s="763"/>
      <c r="Y149" s="763"/>
      <c r="Z149" s="763"/>
      <c r="AA149" s="763"/>
      <c r="AB149" s="763"/>
      <c r="AC149" s="763"/>
      <c r="AD149" s="763"/>
      <c r="AE149" s="763"/>
      <c r="AF149" s="763"/>
      <c r="AG149" s="763"/>
      <c r="AH149" s="763"/>
      <c r="AI149" s="763"/>
      <c r="AJ149" s="348"/>
      <c r="AK149" s="349"/>
      <c r="AL149" s="344"/>
      <c r="AM149" s="105"/>
    </row>
    <row r="150" spans="1:53" s="350" customFormat="1" ht="19.899999999999999" customHeight="1">
      <c r="A150" s="103"/>
      <c r="B150" s="346"/>
      <c r="C150" s="351"/>
      <c r="D150" s="347"/>
      <c r="E150" s="347"/>
      <c r="F150" s="347"/>
      <c r="G150" s="347"/>
      <c r="H150" s="347"/>
      <c r="I150" s="347"/>
      <c r="J150" s="347"/>
      <c r="K150" s="347"/>
      <c r="L150" s="347"/>
      <c r="M150" s="347"/>
      <c r="N150" s="347"/>
      <c r="O150" s="795" t="s">
        <v>87</v>
      </c>
      <c r="P150" s="795"/>
      <c r="Q150" s="795"/>
      <c r="R150" s="796" t="s">
        <v>13</v>
      </c>
      <c r="S150" s="796"/>
      <c r="T150" s="767" t="str">
        <f>IF(基本情報入力シート!M27="", "", 基本情報入力シート!M27)</f>
        <v/>
      </c>
      <c r="U150" s="767"/>
      <c r="V150" s="767"/>
      <c r="W150" s="767"/>
      <c r="X150" s="767"/>
      <c r="Y150" s="766" t="s">
        <v>14</v>
      </c>
      <c r="Z150" s="766"/>
      <c r="AA150" s="767" t="str">
        <f>IF(基本情報入力シート!M28="", "", 基本情報入力シート!M28)</f>
        <v/>
      </c>
      <c r="AB150" s="767"/>
      <c r="AC150" s="767"/>
      <c r="AD150" s="767"/>
      <c r="AE150" s="767"/>
      <c r="AF150" s="767"/>
      <c r="AG150" s="767"/>
      <c r="AH150" s="767"/>
      <c r="AI150" s="767"/>
      <c r="AJ150" s="351"/>
      <c r="AK150" s="352"/>
      <c r="AL150" s="344"/>
      <c r="AM150" s="105"/>
    </row>
    <row r="151" spans="1:53" ht="7.5" customHeight="1" thickBot="1">
      <c r="A151" s="103"/>
      <c r="B151" s="353"/>
      <c r="C151" s="354"/>
      <c r="D151" s="355"/>
      <c r="E151" s="355"/>
      <c r="F151" s="355"/>
      <c r="G151" s="355"/>
      <c r="H151" s="355"/>
      <c r="I151" s="355"/>
      <c r="J151" s="355"/>
      <c r="K151" s="355"/>
      <c r="L151" s="355"/>
      <c r="M151" s="355"/>
      <c r="N151" s="355"/>
      <c r="O151" s="355"/>
      <c r="P151" s="355"/>
      <c r="Q151" s="355"/>
      <c r="R151" s="355"/>
      <c r="S151" s="355"/>
      <c r="T151" s="355"/>
      <c r="U151" s="355"/>
      <c r="V151" s="355"/>
      <c r="W151" s="355"/>
      <c r="X151" s="355"/>
      <c r="Y151" s="355"/>
      <c r="Z151" s="355"/>
      <c r="AA151" s="355"/>
      <c r="AB151" s="355"/>
      <c r="AC151" s="355"/>
      <c r="AD151" s="355"/>
      <c r="AE151" s="355"/>
      <c r="AF151" s="355"/>
      <c r="AG151" s="355"/>
      <c r="AH151" s="355"/>
      <c r="AI151" s="355"/>
      <c r="AJ151" s="355"/>
      <c r="AK151" s="356"/>
      <c r="AL151" s="357"/>
    </row>
    <row r="152" spans="1:53" ht="7.5" customHeight="1">
      <c r="A152" s="103"/>
      <c r="B152" s="102"/>
      <c r="C152" s="347"/>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c r="AA152" s="102"/>
      <c r="AB152" s="102"/>
      <c r="AC152" s="102"/>
      <c r="AD152" s="102"/>
      <c r="AE152" s="102"/>
      <c r="AF152" s="102"/>
      <c r="AG152" s="102"/>
      <c r="AH152" s="102"/>
      <c r="AI152" s="102"/>
      <c r="AJ152" s="102"/>
      <c r="AK152" s="102"/>
      <c r="AL152" s="103"/>
    </row>
    <row r="153" spans="1:53" ht="14.25">
      <c r="A153" s="103"/>
      <c r="B153" s="358" t="s">
        <v>89</v>
      </c>
      <c r="C153" s="359"/>
      <c r="D153" s="153"/>
      <c r="E153" s="153"/>
      <c r="F153" s="152" t="s">
        <v>90</v>
      </c>
      <c r="G153" s="103"/>
      <c r="H153" s="103"/>
      <c r="I153" s="103"/>
      <c r="J153" s="103"/>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row>
    <row r="154" spans="1:53" ht="25.5" customHeight="1">
      <c r="A154" s="103"/>
      <c r="B154" s="337" t="s">
        <v>46</v>
      </c>
      <c r="C154" s="790" t="s">
        <v>2156</v>
      </c>
      <c r="D154" s="790"/>
      <c r="E154" s="790"/>
      <c r="F154" s="790"/>
      <c r="G154" s="790"/>
      <c r="H154" s="790"/>
      <c r="I154" s="790"/>
      <c r="J154" s="790"/>
      <c r="K154" s="790"/>
      <c r="L154" s="790"/>
      <c r="M154" s="790"/>
      <c r="N154" s="790"/>
      <c r="O154" s="790"/>
      <c r="P154" s="790"/>
      <c r="Q154" s="790"/>
      <c r="R154" s="790"/>
      <c r="S154" s="790"/>
      <c r="T154" s="790"/>
      <c r="U154" s="790"/>
      <c r="V154" s="790"/>
      <c r="W154" s="790"/>
      <c r="X154" s="790"/>
      <c r="Y154" s="790"/>
      <c r="Z154" s="790"/>
      <c r="AA154" s="790"/>
      <c r="AB154" s="790"/>
      <c r="AC154" s="790"/>
      <c r="AD154" s="790"/>
      <c r="AE154" s="790"/>
      <c r="AF154" s="790"/>
      <c r="AG154" s="790"/>
      <c r="AH154" s="790"/>
      <c r="AI154" s="790"/>
      <c r="AJ154" s="790"/>
      <c r="AK154" s="790"/>
      <c r="AL154" s="790"/>
    </row>
    <row r="155" spans="1:53">
      <c r="A155" s="103"/>
      <c r="B155" s="337" t="s">
        <v>80</v>
      </c>
      <c r="C155" s="202" t="s">
        <v>2139</v>
      </c>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202"/>
      <c r="AE155" s="202"/>
      <c r="AF155" s="202"/>
      <c r="AG155" s="202"/>
      <c r="AH155" s="202"/>
      <c r="AI155" s="202"/>
      <c r="AJ155" s="202"/>
      <c r="AK155" s="202"/>
      <c r="AL155" s="103"/>
    </row>
    <row r="156" spans="1:53" ht="12.6" customHeight="1">
      <c r="A156" s="103"/>
      <c r="B156" s="152"/>
      <c r="C156" s="359"/>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row>
    <row r="157" spans="1:53">
      <c r="A157" s="103"/>
      <c r="B157" s="773" t="s">
        <v>36</v>
      </c>
      <c r="C157" s="773"/>
      <c r="D157" s="773"/>
      <c r="E157" s="773"/>
      <c r="F157" s="773"/>
      <c r="G157" s="773"/>
      <c r="H157" s="773"/>
      <c r="I157" s="773"/>
      <c r="J157" s="773"/>
      <c r="K157" s="773"/>
      <c r="L157" s="773"/>
      <c r="M157" s="773"/>
      <c r="N157" s="773"/>
      <c r="O157" s="773"/>
      <c r="P157" s="773"/>
      <c r="Q157" s="773"/>
      <c r="R157" s="773"/>
      <c r="S157" s="773"/>
      <c r="T157" s="773"/>
      <c r="U157" s="773"/>
      <c r="V157" s="773"/>
      <c r="W157" s="773"/>
      <c r="X157" s="773"/>
      <c r="Y157" s="773"/>
      <c r="Z157" s="773"/>
      <c r="AA157" s="773"/>
      <c r="AB157" s="773"/>
      <c r="AC157" s="773"/>
      <c r="AD157" s="773"/>
      <c r="AE157" s="773"/>
      <c r="AF157" s="773"/>
      <c r="AG157" s="773"/>
      <c r="AH157" s="773"/>
      <c r="AI157" s="773"/>
      <c r="AJ157" s="773"/>
      <c r="AK157" s="773"/>
      <c r="AL157" s="103"/>
    </row>
    <row r="158" spans="1:53">
      <c r="A158" s="103"/>
      <c r="B158" s="360" t="s">
        <v>91</v>
      </c>
      <c r="C158" s="774" t="s">
        <v>92</v>
      </c>
      <c r="D158" s="775"/>
      <c r="E158" s="775"/>
      <c r="F158" s="775"/>
      <c r="G158" s="775"/>
      <c r="H158" s="775"/>
      <c r="I158" s="775"/>
      <c r="J158" s="775"/>
      <c r="K158" s="775"/>
      <c r="L158" s="775"/>
      <c r="M158" s="775"/>
      <c r="N158" s="775"/>
      <c r="O158" s="775"/>
      <c r="P158" s="775"/>
      <c r="Q158" s="775"/>
      <c r="R158" s="775"/>
      <c r="S158" s="775"/>
      <c r="T158" s="775"/>
      <c r="U158" s="775"/>
      <c r="V158" s="775"/>
      <c r="W158" s="775"/>
      <c r="X158" s="775"/>
      <c r="Y158" s="775"/>
      <c r="Z158" s="775"/>
      <c r="AA158" s="775"/>
      <c r="AB158" s="775"/>
      <c r="AC158" s="775"/>
      <c r="AD158" s="775"/>
      <c r="AE158" s="775"/>
      <c r="AF158" s="775"/>
      <c r="AG158" s="775"/>
      <c r="AH158" s="775"/>
      <c r="AI158" s="775"/>
      <c r="AJ158" s="776"/>
      <c r="AK158" s="361" t="str">
        <f>AE20</f>
        <v/>
      </c>
      <c r="AL158" s="103"/>
    </row>
    <row r="159" spans="1:53">
      <c r="A159" s="103"/>
      <c r="B159" s="362" t="s">
        <v>93</v>
      </c>
      <c r="C159" s="777" t="s">
        <v>1922</v>
      </c>
      <c r="D159" s="778"/>
      <c r="E159" s="778"/>
      <c r="F159" s="778"/>
      <c r="G159" s="778"/>
      <c r="H159" s="778"/>
      <c r="I159" s="778"/>
      <c r="J159" s="778"/>
      <c r="K159" s="778"/>
      <c r="L159" s="778"/>
      <c r="M159" s="778"/>
      <c r="N159" s="778"/>
      <c r="O159" s="778"/>
      <c r="P159" s="778"/>
      <c r="Q159" s="778"/>
      <c r="R159" s="778"/>
      <c r="S159" s="778"/>
      <c r="T159" s="778"/>
      <c r="U159" s="778"/>
      <c r="V159" s="778"/>
      <c r="W159" s="778"/>
      <c r="X159" s="778"/>
      <c r="Y159" s="778"/>
      <c r="Z159" s="778"/>
      <c r="AA159" s="778"/>
      <c r="AB159" s="778"/>
      <c r="AC159" s="778"/>
      <c r="AD159" s="778"/>
      <c r="AE159" s="778"/>
      <c r="AF159" s="778"/>
      <c r="AG159" s="778"/>
      <c r="AH159" s="778"/>
      <c r="AI159" s="778"/>
      <c r="AJ159" s="779"/>
      <c r="AK159" s="361" t="str">
        <f>Y26</f>
        <v/>
      </c>
      <c r="AL159" s="103"/>
    </row>
    <row r="160" spans="1:53" ht="12" customHeight="1">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c r="AA160" s="103"/>
      <c r="AB160" s="103"/>
      <c r="AC160" s="103"/>
      <c r="AD160" s="103"/>
      <c r="AE160" s="103"/>
      <c r="AF160" s="103"/>
      <c r="AG160" s="103"/>
      <c r="AH160" s="103"/>
      <c r="AI160" s="103"/>
      <c r="AJ160" s="103"/>
      <c r="AK160" s="103"/>
      <c r="AL160" s="103"/>
    </row>
    <row r="161" spans="1:38" ht="13.9" customHeight="1">
      <c r="A161" s="103"/>
      <c r="B161" s="773" t="s">
        <v>1995</v>
      </c>
      <c r="C161" s="773"/>
      <c r="D161" s="773"/>
      <c r="E161" s="773"/>
      <c r="F161" s="773"/>
      <c r="G161" s="773"/>
      <c r="H161" s="773"/>
      <c r="I161" s="773"/>
      <c r="J161" s="773"/>
      <c r="K161" s="773"/>
      <c r="L161" s="773"/>
      <c r="M161" s="773"/>
      <c r="N161" s="773"/>
      <c r="O161" s="773"/>
      <c r="P161" s="773"/>
      <c r="Q161" s="773"/>
      <c r="R161" s="773"/>
      <c r="S161" s="773"/>
      <c r="T161" s="773"/>
      <c r="U161" s="773"/>
      <c r="V161" s="773"/>
      <c r="W161" s="773"/>
      <c r="X161" s="773"/>
      <c r="Y161" s="773"/>
      <c r="Z161" s="773"/>
      <c r="AA161" s="773"/>
      <c r="AB161" s="773"/>
      <c r="AC161" s="773"/>
      <c r="AD161" s="773"/>
      <c r="AE161" s="773"/>
      <c r="AF161" s="773"/>
      <c r="AG161" s="773"/>
      <c r="AH161" s="773"/>
      <c r="AI161" s="773"/>
      <c r="AJ161" s="773"/>
      <c r="AK161" s="773"/>
      <c r="AL161" s="103"/>
    </row>
    <row r="162" spans="1:38">
      <c r="A162" s="103"/>
      <c r="B162" s="363" t="s">
        <v>91</v>
      </c>
      <c r="C162" s="787" t="s">
        <v>1923</v>
      </c>
      <c r="D162" s="788"/>
      <c r="E162" s="788"/>
      <c r="F162" s="788"/>
      <c r="G162" s="788"/>
      <c r="H162" s="788"/>
      <c r="I162" s="789"/>
      <c r="J162" s="764" t="s">
        <v>2120</v>
      </c>
      <c r="K162" s="764"/>
      <c r="L162" s="764"/>
      <c r="M162" s="764"/>
      <c r="N162" s="764"/>
      <c r="O162" s="764"/>
      <c r="P162" s="764"/>
      <c r="Q162" s="764"/>
      <c r="R162" s="764"/>
      <c r="S162" s="764"/>
      <c r="T162" s="764"/>
      <c r="U162" s="764"/>
      <c r="V162" s="764"/>
      <c r="W162" s="764"/>
      <c r="X162" s="764"/>
      <c r="Y162" s="764"/>
      <c r="Z162" s="764"/>
      <c r="AA162" s="764"/>
      <c r="AB162" s="764"/>
      <c r="AC162" s="764"/>
      <c r="AD162" s="764"/>
      <c r="AE162" s="764"/>
      <c r="AF162" s="764"/>
      <c r="AG162" s="764"/>
      <c r="AH162" s="764"/>
      <c r="AI162" s="764"/>
      <c r="AJ162" s="765"/>
      <c r="AK162" s="361" t="str">
        <f>IF(H7="", "", IF(AND(AA50="○", AK48="○"), "○", "×"))</f>
        <v/>
      </c>
      <c r="AL162" s="103"/>
    </row>
    <row r="163" spans="1:38" ht="27.6" customHeight="1">
      <c r="A163" s="103"/>
      <c r="B163" s="363" t="s">
        <v>93</v>
      </c>
      <c r="C163" s="781" t="s">
        <v>94</v>
      </c>
      <c r="D163" s="782"/>
      <c r="E163" s="782"/>
      <c r="F163" s="782"/>
      <c r="G163" s="782"/>
      <c r="H163" s="782"/>
      <c r="I163" s="783"/>
      <c r="J163" s="764" t="s">
        <v>95</v>
      </c>
      <c r="K163" s="764"/>
      <c r="L163" s="764"/>
      <c r="M163" s="764"/>
      <c r="N163" s="764"/>
      <c r="O163" s="764"/>
      <c r="P163" s="764"/>
      <c r="Q163" s="764"/>
      <c r="R163" s="764"/>
      <c r="S163" s="764"/>
      <c r="T163" s="764"/>
      <c r="U163" s="764"/>
      <c r="V163" s="764"/>
      <c r="W163" s="764"/>
      <c r="X163" s="764"/>
      <c r="Y163" s="764"/>
      <c r="Z163" s="764"/>
      <c r="AA163" s="764"/>
      <c r="AB163" s="764"/>
      <c r="AC163" s="764"/>
      <c r="AD163" s="764"/>
      <c r="AE163" s="764"/>
      <c r="AF163" s="764"/>
      <c r="AG163" s="764"/>
      <c r="AH163" s="764"/>
      <c r="AI163" s="764"/>
      <c r="AJ163" s="765"/>
      <c r="AK163" s="361" t="str">
        <f>IF(AN53&gt;0,IF(H7="", "",IF(AND(AK53="○", AH55="○"), "○", "×")),"")</f>
        <v/>
      </c>
      <c r="AL163" s="103"/>
    </row>
    <row r="164" spans="1:38" ht="25.5" customHeight="1">
      <c r="A164" s="103"/>
      <c r="B164" s="364" t="s">
        <v>96</v>
      </c>
      <c r="C164" s="784" t="s">
        <v>97</v>
      </c>
      <c r="D164" s="785"/>
      <c r="E164" s="785"/>
      <c r="F164" s="785"/>
      <c r="G164" s="785"/>
      <c r="H164" s="785"/>
      <c r="I164" s="786"/>
      <c r="J164" s="771" t="s">
        <v>1978</v>
      </c>
      <c r="K164" s="771"/>
      <c r="L164" s="771"/>
      <c r="M164" s="771"/>
      <c r="N164" s="771"/>
      <c r="O164" s="771"/>
      <c r="P164" s="771"/>
      <c r="Q164" s="771"/>
      <c r="R164" s="771"/>
      <c r="S164" s="771"/>
      <c r="T164" s="771"/>
      <c r="U164" s="771"/>
      <c r="V164" s="771"/>
      <c r="W164" s="771"/>
      <c r="X164" s="771"/>
      <c r="Y164" s="771"/>
      <c r="Z164" s="771"/>
      <c r="AA164" s="771"/>
      <c r="AB164" s="771"/>
      <c r="AC164" s="771"/>
      <c r="AD164" s="771"/>
      <c r="AE164" s="771"/>
      <c r="AF164" s="771"/>
      <c r="AG164" s="771"/>
      <c r="AH164" s="771"/>
      <c r="AI164" s="771"/>
      <c r="AJ164" s="772"/>
      <c r="AK164" s="361" t="str">
        <f>IF(H7="", "", IF(AM60=TRUE, "", IF(AND(T64="○", T70="○"), "○", "×")))</f>
        <v/>
      </c>
      <c r="AL164" s="103"/>
    </row>
    <row r="165" spans="1:38" ht="27.6" customHeight="1">
      <c r="A165" s="103"/>
      <c r="B165" s="364" t="s">
        <v>98</v>
      </c>
      <c r="C165" s="780" t="s">
        <v>99</v>
      </c>
      <c r="D165" s="780"/>
      <c r="E165" s="780"/>
      <c r="F165" s="780"/>
      <c r="G165" s="780"/>
      <c r="H165" s="780"/>
      <c r="I165" s="780"/>
      <c r="J165" s="771" t="s">
        <v>100</v>
      </c>
      <c r="K165" s="771"/>
      <c r="L165" s="771"/>
      <c r="M165" s="771"/>
      <c r="N165" s="771"/>
      <c r="O165" s="771"/>
      <c r="P165" s="771"/>
      <c r="Q165" s="771"/>
      <c r="R165" s="771"/>
      <c r="S165" s="771"/>
      <c r="T165" s="771"/>
      <c r="U165" s="771"/>
      <c r="V165" s="771"/>
      <c r="W165" s="771"/>
      <c r="X165" s="771"/>
      <c r="Y165" s="771"/>
      <c r="Z165" s="771"/>
      <c r="AA165" s="771"/>
      <c r="AB165" s="771"/>
      <c r="AC165" s="771"/>
      <c r="AD165" s="771"/>
      <c r="AE165" s="771"/>
      <c r="AF165" s="771"/>
      <c r="AG165" s="771"/>
      <c r="AH165" s="771"/>
      <c r="AI165" s="771"/>
      <c r="AJ165" s="772"/>
      <c r="AK165" s="361" t="str">
        <f>S82</f>
        <v/>
      </c>
      <c r="AL165" s="103"/>
    </row>
    <row r="166" spans="1:38" ht="37.5" customHeight="1">
      <c r="A166" s="103"/>
      <c r="B166" s="364" t="s">
        <v>101</v>
      </c>
      <c r="C166" s="780" t="s">
        <v>102</v>
      </c>
      <c r="D166" s="780"/>
      <c r="E166" s="780"/>
      <c r="F166" s="780"/>
      <c r="G166" s="780"/>
      <c r="H166" s="780"/>
      <c r="I166" s="780"/>
      <c r="J166" s="771" t="s">
        <v>1924</v>
      </c>
      <c r="K166" s="771"/>
      <c r="L166" s="771"/>
      <c r="M166" s="771"/>
      <c r="N166" s="771"/>
      <c r="O166" s="771"/>
      <c r="P166" s="771"/>
      <c r="Q166" s="771"/>
      <c r="R166" s="771"/>
      <c r="S166" s="771"/>
      <c r="T166" s="771"/>
      <c r="U166" s="771"/>
      <c r="V166" s="771"/>
      <c r="W166" s="771"/>
      <c r="X166" s="771"/>
      <c r="Y166" s="771"/>
      <c r="Z166" s="771"/>
      <c r="AA166" s="771"/>
      <c r="AB166" s="771"/>
      <c r="AC166" s="771"/>
      <c r="AD166" s="771"/>
      <c r="AE166" s="771"/>
      <c r="AF166" s="771"/>
      <c r="AG166" s="771"/>
      <c r="AH166" s="771"/>
      <c r="AI166" s="771"/>
      <c r="AJ166" s="772"/>
      <c r="AK166" s="361" t="str">
        <f>IF(AND(S91="", S92=""), "", IF(OR(AND(S91="○", S92="○"), AND(OR(S91="×", S92="×"), AK94="○"), AND(S91="○", S92=""), AND(S91="", S92="○")), "○", "×"))</f>
        <v/>
      </c>
      <c r="AL166" s="103"/>
    </row>
    <row r="167" spans="1:38" ht="34.15" customHeight="1">
      <c r="A167" s="103"/>
      <c r="B167" s="365" t="s">
        <v>103</v>
      </c>
      <c r="C167" s="760" t="s">
        <v>104</v>
      </c>
      <c r="D167" s="760"/>
      <c r="E167" s="760"/>
      <c r="F167" s="760"/>
      <c r="G167" s="760"/>
      <c r="H167" s="760"/>
      <c r="I167" s="760"/>
      <c r="J167" s="761" t="s">
        <v>2121</v>
      </c>
      <c r="K167" s="761"/>
      <c r="L167" s="761"/>
      <c r="M167" s="761"/>
      <c r="N167" s="761"/>
      <c r="O167" s="761"/>
      <c r="P167" s="761"/>
      <c r="Q167" s="761"/>
      <c r="R167" s="761"/>
      <c r="S167" s="761"/>
      <c r="T167" s="761"/>
      <c r="U167" s="761"/>
      <c r="V167" s="761"/>
      <c r="W167" s="761"/>
      <c r="X167" s="761"/>
      <c r="Y167" s="761"/>
      <c r="Z167" s="761"/>
      <c r="AA167" s="761"/>
      <c r="AB167" s="761"/>
      <c r="AC167" s="761"/>
      <c r="AD167" s="761"/>
      <c r="AE167" s="761"/>
      <c r="AF167" s="761"/>
      <c r="AG167" s="761"/>
      <c r="AH167" s="761"/>
      <c r="AI167" s="761"/>
      <c r="AJ167" s="762"/>
      <c r="AK167" s="366" t="str">
        <f>IF(H7="", "", IF(OR(AM102=TRUE, AK103="○"), "○", "×"))</f>
        <v/>
      </c>
      <c r="AL167" s="103"/>
    </row>
    <row r="168" spans="1:38">
      <c r="B168" s="104"/>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row>
    <row r="169" spans="1:38">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row>
    <row r="170" spans="1:38">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row>
    <row r="171" spans="1:38">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row>
    <row r="172" spans="1:38">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row>
    <row r="173" spans="1:38">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row>
    <row r="174" spans="1:38">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row>
    <row r="175" spans="1:38">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row>
    <row r="176" spans="1:38">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row>
    <row r="177" spans="2:37">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c r="AA177" s="145"/>
      <c r="AB177" s="145"/>
      <c r="AC177" s="145"/>
      <c r="AD177" s="145"/>
      <c r="AE177" s="145"/>
      <c r="AF177" s="145"/>
      <c r="AG177" s="145"/>
      <c r="AH177" s="145"/>
      <c r="AI177" s="145"/>
      <c r="AJ177" s="145"/>
      <c r="AK177" s="145"/>
    </row>
    <row r="178" spans="2:37">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c r="AB178" s="145"/>
      <c r="AC178" s="145"/>
      <c r="AD178" s="145"/>
      <c r="AE178" s="145"/>
      <c r="AF178" s="145"/>
      <c r="AG178" s="145"/>
      <c r="AH178" s="145"/>
      <c r="AI178" s="145"/>
      <c r="AJ178" s="145"/>
      <c r="AK178" s="145"/>
    </row>
    <row r="179" spans="2:37">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row>
    <row r="180" spans="2:37">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row>
    <row r="181" spans="2:37">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row>
    <row r="182" spans="2:37">
      <c r="C182" s="145"/>
    </row>
  </sheetData>
  <sheetProtection algorithmName="SHA-512" hashValue="PM8nsk2kBPliJvuIObT5VBIwhEE7iKEQZwjdlBKnDZpK8gtpYaVBsRVkNV5eCI6+wYcHNkT1iUe/OtHDo5083A==" saltValue="+TAd1G15/qorBzPU2LxcRQ==" spinCount="100000" sheet="1" formatCells="0" formatColumns="0" formatRows="0"/>
  <dataConsolidate/>
  <mergeCells count="209">
    <mergeCell ref="H8:M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Q26:V26"/>
    <mergeCell ref="C30:P30"/>
    <mergeCell ref="AQ26:BE30"/>
    <mergeCell ref="W19:AB19"/>
    <mergeCell ref="AB55:AD55"/>
    <mergeCell ref="C26:P26"/>
    <mergeCell ref="Q29:V29"/>
    <mergeCell ref="W20:AB20"/>
    <mergeCell ref="Z1:AC1"/>
    <mergeCell ref="AD1:AK1"/>
    <mergeCell ref="H12:AK12"/>
    <mergeCell ref="B8:G10"/>
    <mergeCell ref="B7:G7"/>
    <mergeCell ref="B12:G12"/>
    <mergeCell ref="W18:AB18"/>
    <mergeCell ref="H13:K13"/>
    <mergeCell ref="H10:AK10"/>
    <mergeCell ref="B11:G11"/>
    <mergeCell ref="H11:AK11"/>
    <mergeCell ref="B6:G6"/>
    <mergeCell ref="H6:AK6"/>
    <mergeCell ref="H7:AK7"/>
    <mergeCell ref="H9:AK9"/>
    <mergeCell ref="B13:G13"/>
    <mergeCell ref="V13:Y13"/>
    <mergeCell ref="C19:V19"/>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54:AL154"/>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C63:T63"/>
    <mergeCell ref="S74:AK74"/>
    <mergeCell ref="G99:AJ99"/>
    <mergeCell ref="Q30:V30"/>
    <mergeCell ref="C69:R69"/>
    <mergeCell ref="C70:D70"/>
    <mergeCell ref="E70:R70"/>
  </mergeCells>
  <phoneticPr fontId="6"/>
  <conditionalFormatting sqref="B111:F111 B112:AK139">
    <cfRule type="expression" dxfId="56" priority="180">
      <formula>#REF!=TRUE</formula>
    </cfRule>
  </conditionalFormatting>
  <conditionalFormatting sqref="B41:AK44">
    <cfRule type="expression" dxfId="53" priority="35">
      <formula>AND(OR($Q$34="",$Q$34=0), $H$7&lt;&gt;"")</formula>
    </cfRule>
  </conditionalFormatting>
  <conditionalFormatting sqref="B48:AK48">
    <cfRule type="expression" dxfId="52" priority="5">
      <formula>$BA$2="補助金様式を都道府県に提出"</formula>
    </cfRule>
    <cfRule type="expression" dxfId="51" priority="6">
      <formula>$AK$64="○"</formula>
    </cfRule>
  </conditionalFormatting>
  <conditionalFormatting sqref="B53:AK53">
    <cfRule type="expression" dxfId="50" priority="3">
      <formula>$BA$2="補助金様式を都道府県に提出"</formula>
    </cfRule>
    <cfRule type="expression" dxfId="49" priority="4">
      <formula>$AK$64="○"</formula>
    </cfRule>
  </conditionalFormatting>
  <conditionalFormatting sqref="B63:AK77">
    <cfRule type="expression" dxfId="48" priority="179">
      <formula>$AM$60=TRUE</formula>
    </cfRule>
  </conditionalFormatting>
  <conditionalFormatting sqref="B80:AK87">
    <cfRule type="expression" dxfId="47" priority="194">
      <formula>AND($AN$48=0, $H$7&lt;&gt;"")</formula>
    </cfRule>
  </conditionalFormatting>
  <conditionalFormatting sqref="B82:AK87">
    <cfRule type="expression" dxfId="46" priority="242">
      <formula>AND($AM$80=TRUE, $H$7&lt;&gt;"")</formula>
    </cfRule>
  </conditionalFormatting>
  <conditionalFormatting sqref="B91:AK99">
    <cfRule type="expression" dxfId="45" priority="16">
      <formula>AND($AN$49=0, $H$7&lt;&gt;"")</formula>
    </cfRule>
  </conditionalFormatting>
  <conditionalFormatting sqref="B94:AK99">
    <cfRule type="expression" dxfId="44" priority="246">
      <formula>AND($AM$91="要件を満たす", $H$7&lt;&gt;"")</formula>
    </cfRule>
  </conditionalFormatting>
  <conditionalFormatting sqref="B103:AK103">
    <cfRule type="expression" dxfId="43" priority="13">
      <formula>$BA$2="補助金様式を都道府県に提出"</formula>
    </cfRule>
    <cfRule type="expression" dxfId="42" priority="14">
      <formula>$AK$64="○"</formula>
    </cfRule>
  </conditionalFormatting>
  <conditionalFormatting sqref="B105:AK106">
    <cfRule type="expression" dxfId="41" priority="19">
      <formula>AND($AI$105="", $H$7&lt;&gt;"")</formula>
    </cfRule>
  </conditionalFormatting>
  <conditionalFormatting sqref="B105:AK110 B111:F111 B112:AK139">
    <cfRule type="expression" dxfId="40" priority="243">
      <formula>AND($AM$102=TRUE, $H$7&lt;&gt;"")</formula>
    </cfRule>
  </conditionalFormatting>
  <conditionalFormatting sqref="B108:AK110">
    <cfRule type="expression" dxfId="39" priority="18">
      <formula>AND($AI$108="", $H$7&lt;&gt;"")</formula>
    </cfRule>
  </conditionalFormatting>
  <conditionalFormatting sqref="S91">
    <cfRule type="expression" dxfId="38" priority="92">
      <formula>$S$91="○"</formula>
    </cfRule>
  </conditionalFormatting>
  <conditionalFormatting sqref="S92">
    <cfRule type="expression" dxfId="37" priority="91">
      <formula>$S$92="○"</formula>
    </cfRule>
  </conditionalFormatting>
  <conditionalFormatting sqref="AD19:AE19">
    <cfRule type="expression" dxfId="36" priority="49">
      <formula>$AE$19&lt;&gt;"×"</formula>
    </cfRule>
  </conditionalFormatting>
  <conditionalFormatting sqref="AK158:AK159 AK162:AK167">
    <cfRule type="expression" dxfId="35" priority="38">
      <formula>AND(AK158="", $H$7&lt;&gt;"")</formula>
    </cfRule>
  </conditionalFormatting>
  <conditionalFormatting sqref="AM19:BA19 AQ20:BE20">
    <cfRule type="expression" dxfId="34" priority="143">
      <formula>AND($AE$19&lt;&gt;"×",$AE$20="○")</formula>
    </cfRule>
  </conditionalFormatting>
  <conditionalFormatting sqref="AM19:BA19">
    <cfRule type="expression" dxfId="33" priority="142">
      <formula>$AE$19&lt;&gt;"×"</formula>
    </cfRule>
  </conditionalFormatting>
  <conditionalFormatting sqref="AO111:AZ111">
    <cfRule type="expression" dxfId="32" priority="162">
      <formula>OR(#REF!="該当",AND(#REF!="該当",#REF!="○"))</formula>
    </cfRule>
  </conditionalFormatting>
  <conditionalFormatting sqref="AQ20:BE20">
    <cfRule type="expression" dxfId="31" priority="141">
      <formula>$AE$20="○"</formula>
    </cfRule>
  </conditionalFormatting>
  <conditionalFormatting sqref="AQ26:BE30">
    <cfRule type="expression" dxfId="30" priority="52">
      <formula>$Y$26="○"</formula>
    </cfRule>
  </conditionalFormatting>
  <conditionalFormatting sqref="AQ43:BE44">
    <cfRule type="expression" dxfId="29" priority="7">
      <formula>OR(OR($Q$34="",$Q$34=0), AND($Q$34&lt;&gt;"", $F$43&lt;&gt;"", $F$44&lt;&gt;""))</formula>
    </cfRule>
  </conditionalFormatting>
  <conditionalFormatting sqref="AQ54:BE54">
    <cfRule type="expression" dxfId="28" priority="46">
      <formula>$AH$54&lt;&gt;"×"</formula>
    </cfRule>
    <cfRule type="expression" dxfId="27" priority="45">
      <formula>AND($AH$54&lt;&gt;"×",$AH$55&lt;&gt;"×")</formula>
    </cfRule>
  </conditionalFormatting>
  <conditionalFormatting sqref="AQ55:BE55">
    <cfRule type="expression" dxfId="26" priority="47">
      <formula>$AH$55&lt;&gt;"×"</formula>
    </cfRule>
  </conditionalFormatting>
  <conditionalFormatting sqref="AQ73:BE73">
    <cfRule type="expression" dxfId="25" priority="240">
      <formula>OR(AND($AM$70=FALSE,$J$73=""),AND($AN$70=TRUE,$J$73&lt;&gt;""))</formula>
    </cfRule>
  </conditionalFormatting>
  <conditionalFormatting sqref="AQ75:BE75">
    <cfRule type="expression" dxfId="24" priority="239">
      <formula>OR(AND($AO$71=FALSE,$J$75=""),AND($AO$71=TRUE,$J$75&lt;&gt;""))</formula>
    </cfRule>
  </conditionalFormatting>
  <conditionalFormatting sqref="AQ95:BE95">
    <cfRule type="expression" dxfId="23" priority="1">
      <formula>OR($AK$94="○",$AK$166="○")</formula>
    </cfRule>
  </conditionalFormatting>
  <conditionalFormatting sqref="AQ99:BE99">
    <cfRule type="expression" dxfId="22" priority="241">
      <formula>OR($AM$99=FALSE, AND($AM$99=TRUE, $G$99&lt;&gt;""))</formula>
    </cfRule>
  </conditionalFormatting>
  <conditionalFormatting sqref="AQ112:BE115">
    <cfRule type="expression" dxfId="21" priority="163">
      <formula>OR(AND($AI$105="該当", $AN$112&gt;=2), AND($AI$105="", $AN$112&gt;=1), $AM$102=TRUE)</formula>
    </cfRule>
  </conditionalFormatting>
  <conditionalFormatting sqref="AQ116:BE119">
    <cfRule type="expression" dxfId="20" priority="164">
      <formula>OR(AND($AI$105="該当", $AN$116&gt;=2), AND($AI$105="", $AN$116&gt;=1), $AM$102=TRUE)</formula>
    </cfRule>
  </conditionalFormatting>
  <conditionalFormatting sqref="AQ120:BE124">
    <cfRule type="expression" dxfId="19" priority="165">
      <formula>OR(AND($AI$105="該当", $AN$120&gt;=2), AND($AI$105="", $AN$120&gt;=1), $AM$102=TRUE)</formula>
    </cfRule>
  </conditionalFormatting>
  <conditionalFormatting sqref="AQ125:BE128">
    <cfRule type="expression" dxfId="18" priority="166">
      <formula>OR(AND($AI$105="該当", $AN$125&gt;=2), AND($AI$105="", $AN$125&gt;=1), $AM$102=TRUE)</formula>
    </cfRule>
  </conditionalFormatting>
  <conditionalFormatting sqref="AQ129:BE129">
    <cfRule type="expression" dxfId="17" priority="8">
      <formula>OR($AQ$129="",$AM$102=TRUE)</formula>
    </cfRule>
  </conditionalFormatting>
  <conditionalFormatting sqref="AQ130:BE135">
    <cfRule type="expression" dxfId="16" priority="167">
      <formula>OR(AND($AI$105="該当", $AN$129&gt;=3), AND($AI$105="", $AN$129&gt;=2), $AM$102=TRUE)</formula>
    </cfRule>
  </conditionalFormatting>
  <conditionalFormatting sqref="AQ136:BE139">
    <cfRule type="expression" dxfId="15" priority="10">
      <formula>OR(AND($AI$105="該当", $AN$136&gt;=2), AND($AI$105="", $AN$136&gt;=1), $AM$102=TRUE)</formula>
    </cfRule>
  </conditionalFormatting>
  <conditionalFormatting sqref="AZ94:BA94">
    <cfRule type="expression" dxfId="14" priority="181">
      <formula>OR(#REF!&lt;&gt;"×",$AK$94="○")</formula>
    </cfRule>
  </conditionalFormatting>
  <dataValidations count="4">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 type="list" allowBlank="1" showInputMessage="1" showErrorMessage="1" sqref="B60:C60 C64:D64 C70:D70 H72:H75 B80 B82:C82 G84:G86 C96:C99 AK102 F112:F139" xr:uid="{017F6B32-9254-414F-B2F6-F532FA9A936D}">
      <formula1>",○"</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BA1214"/>
  <sheetViews>
    <sheetView view="pageBreakPreview" zoomScaleNormal="120" zoomScaleSheetLayoutView="100" workbookViewId="0">
      <selection activeCell="L16" sqref="L16"/>
    </sheetView>
  </sheetViews>
  <sheetFormatPr defaultColWidth="9" defaultRowHeight="13.5"/>
  <cols>
    <col min="1" max="1" width="4.75" style="105" customWidth="1"/>
    <col min="2" max="9" width="1.5" style="105" customWidth="1"/>
    <col min="10" max="10" width="17.5" style="105" customWidth="1"/>
    <col min="11" max="11" width="8.125" style="105" customWidth="1"/>
    <col min="12" max="12" width="10.125" style="105" customWidth="1"/>
    <col min="13" max="13" width="19.375" style="105" customWidth="1"/>
    <col min="14" max="14" width="29.375" style="105" customWidth="1"/>
    <col min="15" max="15" width="17.125" style="149" customWidth="1"/>
    <col min="16" max="16" width="12.625" style="149" customWidth="1"/>
    <col min="17" max="17" width="12.75" style="149" customWidth="1"/>
    <col min="18" max="18" width="10.25" style="149" customWidth="1"/>
    <col min="19" max="19" width="12.75" style="105" customWidth="1"/>
    <col min="20" max="20" width="6.375" style="149" customWidth="1"/>
    <col min="21" max="21" width="18.75" style="105" customWidth="1"/>
    <col min="22" max="22" width="6" style="149" customWidth="1"/>
    <col min="23" max="23" width="12.125" style="149" customWidth="1"/>
    <col min="24" max="24" width="7" style="149" customWidth="1"/>
    <col min="25" max="25" width="12.375" style="149" customWidth="1"/>
    <col min="26" max="26" width="16.25" style="150" customWidth="1"/>
    <col min="27" max="27" width="15.25" style="105" customWidth="1"/>
    <col min="28" max="28" width="7.125" style="149" customWidth="1"/>
    <col min="29" max="29" width="10.25" style="105" customWidth="1"/>
    <col min="30" max="30" width="10.625" style="105" customWidth="1"/>
    <col min="31" max="31" width="6.25" style="149" customWidth="1"/>
    <col min="32" max="32" width="17.875" style="149" bestFit="1" customWidth="1"/>
    <col min="33" max="33" width="17.875" style="149" customWidth="1"/>
    <col min="34" max="34" width="15" style="103" hidden="1" customWidth="1"/>
    <col min="35" max="35" width="11.875" style="103" hidden="1" customWidth="1"/>
    <col min="36" max="36" width="15.375" style="104" hidden="1" customWidth="1"/>
    <col min="37" max="37" width="15.375" style="103" hidden="1" customWidth="1"/>
    <col min="38" max="38" width="10.5" style="105" customWidth="1"/>
    <col min="39" max="39" width="10.75" style="105" customWidth="1"/>
    <col min="40" max="41" width="24.75" style="105" customWidth="1"/>
    <col min="42" max="16384" width="9" style="106"/>
  </cols>
  <sheetData>
    <row r="1" spans="1:42" ht="27" customHeight="1">
      <c r="A1" s="100" t="s">
        <v>1890</v>
      </c>
      <c r="B1" s="101"/>
      <c r="C1" s="102"/>
      <c r="D1" s="102"/>
      <c r="E1" s="102"/>
      <c r="F1" s="102"/>
      <c r="G1" s="102"/>
      <c r="H1" s="102"/>
      <c r="I1" s="102"/>
      <c r="J1" s="102"/>
      <c r="K1" s="102"/>
      <c r="L1" s="102"/>
      <c r="M1" s="102"/>
      <c r="N1" s="102"/>
      <c r="O1" s="102"/>
      <c r="P1" s="102"/>
      <c r="Q1" s="102"/>
      <c r="R1" s="102"/>
      <c r="S1" s="102"/>
      <c r="T1" s="103"/>
      <c r="U1" s="103"/>
      <c r="V1" s="103"/>
      <c r="W1" s="103"/>
      <c r="X1" s="104"/>
      <c r="Y1" s="103"/>
      <c r="Z1" s="103"/>
      <c r="AA1" s="103"/>
      <c r="AB1" s="1010" t="s">
        <v>32</v>
      </c>
      <c r="AC1" s="1011"/>
      <c r="AD1" s="1014" t="str">
        <f>IF(基本情報入力シート!C18="","",基本情報入力シート!C18)</f>
        <v/>
      </c>
      <c r="AE1" s="1014"/>
      <c r="AF1" s="1014"/>
      <c r="AG1" s="585"/>
      <c r="AJ1" s="103"/>
      <c r="AL1" s="106"/>
      <c r="AM1" s="106"/>
      <c r="AN1" s="106"/>
      <c r="AO1" s="106"/>
    </row>
    <row r="2" spans="1:42" ht="10.5" customHeight="1" thickBot="1">
      <c r="A2" s="102"/>
      <c r="B2" s="102"/>
      <c r="C2" s="102"/>
      <c r="D2" s="102"/>
      <c r="E2" s="102"/>
      <c r="F2" s="102"/>
      <c r="G2" s="102"/>
      <c r="H2" s="102"/>
      <c r="I2" s="102"/>
      <c r="J2" s="102"/>
      <c r="K2" s="102"/>
      <c r="L2" s="102"/>
      <c r="M2" s="102"/>
      <c r="N2" s="102"/>
      <c r="O2" s="102"/>
      <c r="P2" s="102"/>
      <c r="Q2" s="102"/>
      <c r="R2" s="102"/>
      <c r="S2" s="102"/>
      <c r="T2" s="103"/>
      <c r="U2" s="103"/>
      <c r="V2" s="103"/>
      <c r="W2" s="103"/>
      <c r="X2" s="104"/>
      <c r="Y2" s="103"/>
      <c r="Z2" s="103"/>
      <c r="AA2" s="103"/>
      <c r="AB2" s="103"/>
      <c r="AC2" s="103"/>
      <c r="AD2" s="103"/>
      <c r="AE2" s="103"/>
      <c r="AF2" s="103"/>
      <c r="AG2" s="103"/>
      <c r="AI2" s="104"/>
      <c r="AJ2" s="103"/>
      <c r="AN2" s="106"/>
      <c r="AO2" s="106"/>
    </row>
    <row r="3" spans="1:42" ht="23.25" customHeight="1" thickBot="1">
      <c r="A3" s="1016" t="s">
        <v>6</v>
      </c>
      <c r="B3" s="1016"/>
      <c r="C3" s="1016"/>
      <c r="D3" s="1016"/>
      <c r="E3" s="1017"/>
      <c r="F3" s="1018" t="str">
        <f>IF(基本情報入力シート!M23="","",基本情報入力シート!M23)</f>
        <v/>
      </c>
      <c r="G3" s="1019"/>
      <c r="H3" s="1019"/>
      <c r="I3" s="1019"/>
      <c r="J3" s="1019"/>
      <c r="K3" s="1019"/>
      <c r="L3" s="1019"/>
      <c r="M3" s="1020"/>
      <c r="N3" s="103"/>
      <c r="O3" s="103"/>
      <c r="P3" s="103"/>
      <c r="Q3" s="103"/>
      <c r="R3" s="103"/>
      <c r="S3" s="103"/>
      <c r="T3" s="102"/>
      <c r="U3" s="102"/>
      <c r="V3" s="103"/>
      <c r="W3" s="103"/>
      <c r="X3" s="104"/>
      <c r="Y3" s="103"/>
      <c r="Z3" s="103"/>
      <c r="AA3" s="103"/>
      <c r="AB3" s="103"/>
      <c r="AC3" s="103"/>
      <c r="AD3" s="103"/>
      <c r="AE3" s="103"/>
      <c r="AF3" s="103"/>
      <c r="AG3" s="103"/>
      <c r="AI3" s="104"/>
      <c r="AJ3" s="103"/>
      <c r="AN3" s="106"/>
      <c r="AO3" s="106"/>
    </row>
    <row r="4" spans="1:42" ht="21" customHeight="1" thickBot="1">
      <c r="A4" s="107"/>
      <c r="B4" s="108"/>
      <c r="C4" s="108"/>
      <c r="D4" s="107"/>
      <c r="E4" s="107"/>
      <c r="F4" s="107"/>
      <c r="G4" s="107"/>
      <c r="H4" s="107"/>
      <c r="I4" s="107"/>
      <c r="J4" s="107"/>
      <c r="K4" s="107"/>
      <c r="L4" s="107"/>
      <c r="M4" s="102"/>
      <c r="N4" s="102"/>
      <c r="O4" s="102"/>
      <c r="P4" s="102"/>
      <c r="Q4" s="102"/>
      <c r="R4" s="102"/>
      <c r="S4" s="102"/>
      <c r="T4" s="102"/>
      <c r="U4" s="102"/>
      <c r="V4" s="103"/>
      <c r="W4" s="109" t="s">
        <v>105</v>
      </c>
      <c r="X4" s="103"/>
      <c r="Y4" s="110"/>
      <c r="Z4" s="110"/>
      <c r="AA4" s="110"/>
      <c r="AB4" s="110"/>
      <c r="AC4" s="110"/>
      <c r="AD4" s="110"/>
      <c r="AE4" s="110"/>
      <c r="AF4" s="110"/>
      <c r="AG4" s="110"/>
      <c r="AH4" s="110"/>
      <c r="AI4" s="110"/>
      <c r="AJ4" s="103"/>
      <c r="AN4" s="106"/>
      <c r="AO4" s="106"/>
    </row>
    <row r="5" spans="1:42" ht="25.5" customHeight="1">
      <c r="A5" s="103"/>
      <c r="B5" s="1021" t="s">
        <v>2122</v>
      </c>
      <c r="C5" s="1021"/>
      <c r="D5" s="1022"/>
      <c r="E5" s="1022"/>
      <c r="F5" s="1022"/>
      <c r="G5" s="1022"/>
      <c r="H5" s="1022"/>
      <c r="I5" s="1022"/>
      <c r="J5" s="1022"/>
      <c r="K5" s="1022"/>
      <c r="L5" s="1022"/>
      <c r="M5" s="1022"/>
      <c r="N5" s="111">
        <f>IFERROR(SUM(Q14:R1213)+SUM(Z14:Z1213),"")</f>
        <v>0</v>
      </c>
      <c r="O5" s="112" t="s">
        <v>40</v>
      </c>
      <c r="P5" s="113"/>
      <c r="Q5" s="113"/>
      <c r="R5" s="423"/>
      <c r="S5" s="423"/>
      <c r="T5" s="423"/>
      <c r="U5" s="423"/>
      <c r="V5" s="423"/>
      <c r="W5" s="1027" t="s">
        <v>2126</v>
      </c>
      <c r="X5" s="1065" t="s">
        <v>1992</v>
      </c>
      <c r="Y5" s="895"/>
      <c r="Z5" s="895"/>
      <c r="AA5" s="1066"/>
      <c r="AB5" s="114">
        <f>SUM(W$14:X$1048576)</f>
        <v>0</v>
      </c>
      <c r="AC5" s="1028" t="str">
        <f>IF(AB6=0, "", IF(AB5&gt;=AB6,"○","×"))</f>
        <v/>
      </c>
      <c r="AD5" s="1012" t="s">
        <v>106</v>
      </c>
      <c r="AE5" s="424"/>
      <c r="AF5" s="406"/>
      <c r="AG5" s="406"/>
      <c r="AH5" s="110"/>
      <c r="AI5" s="110"/>
      <c r="AJ5" s="106"/>
      <c r="AK5" s="106"/>
      <c r="AL5" s="106"/>
      <c r="AM5" s="106"/>
      <c r="AN5" s="106"/>
      <c r="AO5" s="106"/>
    </row>
    <row r="6" spans="1:42" ht="28.9" customHeight="1" thickBot="1">
      <c r="A6" s="103"/>
      <c r="B6" s="1057"/>
      <c r="C6" s="1058"/>
      <c r="D6" s="1064" t="s">
        <v>2123</v>
      </c>
      <c r="E6" s="1064"/>
      <c r="F6" s="1064"/>
      <c r="G6" s="1064"/>
      <c r="H6" s="1064"/>
      <c r="I6" s="1064"/>
      <c r="J6" s="1064"/>
      <c r="K6" s="1064"/>
      <c r="L6" s="1064"/>
      <c r="M6" s="1064"/>
      <c r="N6" s="111">
        <f>SUM(S14:S1213, AA14:AA1213)</f>
        <v>0</v>
      </c>
      <c r="O6" s="112" t="s">
        <v>40</v>
      </c>
      <c r="P6" s="113"/>
      <c r="Q6" s="113"/>
      <c r="R6" s="113"/>
      <c r="S6" s="113"/>
      <c r="T6" s="116"/>
      <c r="U6" s="116"/>
      <c r="V6" s="116"/>
      <c r="W6" s="1027"/>
      <c r="X6" s="1065" t="s">
        <v>2125</v>
      </c>
      <c r="Y6" s="895"/>
      <c r="Z6" s="895"/>
      <c r="AA6" s="1066"/>
      <c r="AB6" s="117">
        <f>SUM(AJ$14:AJ$1048576)</f>
        <v>0</v>
      </c>
      <c r="AC6" s="1029"/>
      <c r="AD6" s="1012"/>
      <c r="AE6" s="424"/>
      <c r="AF6" s="406"/>
      <c r="AG6" s="406"/>
      <c r="AH6" s="110"/>
      <c r="AI6" s="110"/>
      <c r="AJ6" s="106"/>
      <c r="AK6" s="106"/>
      <c r="AL6" s="106"/>
      <c r="AM6" s="106"/>
      <c r="AN6" s="106"/>
      <c r="AO6" s="106"/>
    </row>
    <row r="7" spans="1:42" ht="27" customHeight="1">
      <c r="A7" s="103"/>
      <c r="B7" s="118"/>
      <c r="C7" s="119"/>
      <c r="D7" s="1073" t="s">
        <v>1925</v>
      </c>
      <c r="E7" s="1064"/>
      <c r="F7" s="1064"/>
      <c r="G7" s="1064"/>
      <c r="H7" s="1064"/>
      <c r="I7" s="1064"/>
      <c r="J7" s="1064"/>
      <c r="K7" s="1064"/>
      <c r="L7" s="1064"/>
      <c r="M7" s="1064"/>
      <c r="N7" s="111">
        <f>ROUNDDOWN(SUM(U$14:U$1213,AC$14:AD$1213),0)</f>
        <v>0</v>
      </c>
      <c r="O7" s="112" t="s">
        <v>40</v>
      </c>
      <c r="P7" s="113"/>
      <c r="Q7" s="113"/>
      <c r="R7" s="113"/>
      <c r="S7" s="113"/>
      <c r="T7" s="116"/>
      <c r="U7" s="116"/>
      <c r="V7" s="116"/>
      <c r="W7" s="1023" t="s">
        <v>2127</v>
      </c>
      <c r="X7" s="1065" t="s">
        <v>1992</v>
      </c>
      <c r="Y7" s="895"/>
      <c r="Z7" s="895"/>
      <c r="AA7" s="1066"/>
      <c r="AB7" s="120">
        <f>SUM(AF$14:AF$1048576)</f>
        <v>0</v>
      </c>
      <c r="AC7" s="1028" t="str">
        <f>IF(AB8=0, "", IF(AB7&gt;=AB8,"○","×"))</f>
        <v/>
      </c>
      <c r="AD7" s="1013" t="s">
        <v>106</v>
      </c>
      <c r="AE7" s="425"/>
      <c r="AF7" s="404"/>
      <c r="AG7" s="404"/>
      <c r="AH7" s="110"/>
      <c r="AI7" s="110"/>
      <c r="AJ7" s="106"/>
      <c r="AK7" s="106"/>
      <c r="AL7" s="106"/>
      <c r="AM7" s="106"/>
      <c r="AN7" s="106"/>
      <c r="AO7" s="106"/>
    </row>
    <row r="8" spans="1:42" ht="25.5" customHeight="1" thickBot="1">
      <c r="A8" s="103"/>
      <c r="B8" s="1075" t="s">
        <v>2026</v>
      </c>
      <c r="C8" s="1075"/>
      <c r="D8" s="1075"/>
      <c r="E8" s="1075"/>
      <c r="F8" s="1075"/>
      <c r="G8" s="1075"/>
      <c r="H8" s="1075"/>
      <c r="I8" s="1075"/>
      <c r="J8" s="1075"/>
      <c r="K8" s="1075"/>
      <c r="L8" s="1075"/>
      <c r="M8" s="1075"/>
      <c r="N8" s="1075"/>
      <c r="O8" s="1075"/>
      <c r="P8" s="1075"/>
      <c r="Q8" s="1075"/>
      <c r="R8" s="1075"/>
      <c r="S8" s="1075"/>
      <c r="T8" s="1075"/>
      <c r="U8" s="405"/>
      <c r="V8" s="405"/>
      <c r="W8" s="1024"/>
      <c r="X8" s="1065" t="s">
        <v>2125</v>
      </c>
      <c r="Y8" s="895"/>
      <c r="Z8" s="895"/>
      <c r="AA8" s="1066"/>
      <c r="AB8" s="117">
        <f>SUM(AK$14:AK$1048576)</f>
        <v>0</v>
      </c>
      <c r="AC8" s="1029"/>
      <c r="AD8" s="1013"/>
      <c r="AE8" s="425"/>
      <c r="AF8" s="404"/>
      <c r="AG8" s="404"/>
      <c r="AJ8" s="105"/>
      <c r="AK8" s="106"/>
      <c r="AL8" s="106"/>
      <c r="AM8" s="106"/>
      <c r="AN8" s="106"/>
      <c r="AO8" s="106"/>
    </row>
    <row r="9" spans="1:42" ht="42" customHeight="1" thickBot="1">
      <c r="A9" s="102"/>
      <c r="B9" s="1076"/>
      <c r="C9" s="1076"/>
      <c r="D9" s="1076"/>
      <c r="E9" s="1076"/>
      <c r="F9" s="1076"/>
      <c r="G9" s="1076"/>
      <c r="H9" s="1076"/>
      <c r="I9" s="1076"/>
      <c r="J9" s="1076"/>
      <c r="K9" s="1076"/>
      <c r="L9" s="1076"/>
      <c r="M9" s="1076"/>
      <c r="N9" s="1076"/>
      <c r="O9" s="1077"/>
      <c r="P9" s="1077"/>
      <c r="Q9" s="1077"/>
      <c r="R9" s="1077"/>
      <c r="S9" s="1077"/>
      <c r="T9" s="1077"/>
      <c r="U9" s="121"/>
      <c r="V9" s="121"/>
      <c r="W9" s="121"/>
      <c r="X9" s="122"/>
      <c r="Y9" s="121"/>
      <c r="Z9" s="121"/>
      <c r="AA9" s="123"/>
      <c r="AB9" s="123"/>
      <c r="AC9" s="123"/>
      <c r="AD9" s="123"/>
      <c r="AE9" s="123"/>
      <c r="AF9" s="123"/>
      <c r="AG9" s="123"/>
      <c r="AH9" s="123"/>
      <c r="AI9" s="403"/>
      <c r="AJ9" s="103"/>
      <c r="AN9" s="106"/>
      <c r="AO9" s="106"/>
    </row>
    <row r="10" spans="1:42" ht="24" customHeight="1" thickBot="1">
      <c r="A10" s="1030"/>
      <c r="B10" s="1033" t="s">
        <v>1993</v>
      </c>
      <c r="C10" s="1034"/>
      <c r="D10" s="1034"/>
      <c r="E10" s="1034"/>
      <c r="F10" s="1034"/>
      <c r="G10" s="1034"/>
      <c r="H10" s="1034"/>
      <c r="I10" s="1035"/>
      <c r="J10" s="1042" t="s">
        <v>107</v>
      </c>
      <c r="K10" s="1045" t="s">
        <v>108</v>
      </c>
      <c r="L10" s="1046"/>
      <c r="M10" s="1051" t="s">
        <v>109</v>
      </c>
      <c r="N10" s="1054" t="s">
        <v>24</v>
      </c>
      <c r="O10" s="1059" t="s">
        <v>1961</v>
      </c>
      <c r="P10" s="1025" t="s">
        <v>2025</v>
      </c>
      <c r="Q10" s="1026"/>
      <c r="R10" s="1026"/>
      <c r="S10" s="1026"/>
      <c r="T10" s="1026"/>
      <c r="U10" s="1026"/>
      <c r="V10" s="1026"/>
      <c r="W10" s="1026"/>
      <c r="X10" s="1026"/>
      <c r="Y10" s="1026"/>
      <c r="Z10" s="1026"/>
      <c r="AA10" s="1026"/>
      <c r="AB10" s="1026"/>
      <c r="AC10" s="1026"/>
      <c r="AD10" s="1026"/>
      <c r="AE10" s="1026"/>
      <c r="AF10" s="1026"/>
      <c r="AG10" s="586"/>
      <c r="AH10" s="1062" t="s">
        <v>1969</v>
      </c>
      <c r="AI10" s="1063" t="s">
        <v>1970</v>
      </c>
      <c r="AJ10" s="1062" t="s">
        <v>2085</v>
      </c>
      <c r="AK10" s="1063"/>
      <c r="AL10" s="1015"/>
      <c r="AM10" s="1015"/>
      <c r="AN10" s="106"/>
      <c r="AO10" s="106"/>
    </row>
    <row r="11" spans="1:42" ht="21.75" customHeight="1">
      <c r="A11" s="1031"/>
      <c r="B11" s="1036"/>
      <c r="C11" s="1037"/>
      <c r="D11" s="1037"/>
      <c r="E11" s="1037"/>
      <c r="F11" s="1037"/>
      <c r="G11" s="1037"/>
      <c r="H11" s="1037"/>
      <c r="I11" s="1038"/>
      <c r="J11" s="1043"/>
      <c r="K11" s="1047"/>
      <c r="L11" s="1048"/>
      <c r="M11" s="1052"/>
      <c r="N11" s="1055"/>
      <c r="O11" s="1060"/>
      <c r="P11" s="1089" t="s">
        <v>1891</v>
      </c>
      <c r="Q11" s="1089"/>
      <c r="R11" s="1089"/>
      <c r="S11" s="1089"/>
      <c r="T11" s="1089"/>
      <c r="U11" s="1089"/>
      <c r="V11" s="1089"/>
      <c r="W11" s="1089"/>
      <c r="X11" s="1090"/>
      <c r="Y11" s="1091" t="s">
        <v>1892</v>
      </c>
      <c r="Z11" s="1092"/>
      <c r="AA11" s="1092"/>
      <c r="AB11" s="1092"/>
      <c r="AC11" s="1092"/>
      <c r="AD11" s="1092"/>
      <c r="AE11" s="1092"/>
      <c r="AF11" s="1093"/>
      <c r="AG11" s="991" t="s">
        <v>2151</v>
      </c>
      <c r="AH11" s="1062"/>
      <c r="AI11" s="1063"/>
      <c r="AJ11" s="1062"/>
      <c r="AK11" s="1063"/>
      <c r="AL11" s="1015"/>
      <c r="AM11" s="1015"/>
      <c r="AN11" s="106"/>
      <c r="AO11" s="106"/>
    </row>
    <row r="12" spans="1:42" ht="36.75" customHeight="1">
      <c r="A12" s="1031"/>
      <c r="B12" s="1036"/>
      <c r="C12" s="1037"/>
      <c r="D12" s="1037"/>
      <c r="E12" s="1037"/>
      <c r="F12" s="1037"/>
      <c r="G12" s="1037"/>
      <c r="H12" s="1037"/>
      <c r="I12" s="1038"/>
      <c r="J12" s="1043"/>
      <c r="K12" s="1049"/>
      <c r="L12" s="1050"/>
      <c r="M12" s="1052"/>
      <c r="N12" s="1055"/>
      <c r="O12" s="1060"/>
      <c r="P12" s="1094" t="s">
        <v>115</v>
      </c>
      <c r="Q12" s="1095" t="s">
        <v>116</v>
      </c>
      <c r="R12" s="1094"/>
      <c r="S12" s="1088" t="s">
        <v>1897</v>
      </c>
      <c r="T12" s="1088" t="s">
        <v>1894</v>
      </c>
      <c r="U12" s="1071" t="s">
        <v>2124</v>
      </c>
      <c r="V12" s="1071" t="s">
        <v>117</v>
      </c>
      <c r="W12" s="1096" t="s">
        <v>118</v>
      </c>
      <c r="X12" s="1097"/>
      <c r="Y12" s="1086" t="s">
        <v>1893</v>
      </c>
      <c r="Z12" s="1088" t="s">
        <v>116</v>
      </c>
      <c r="AA12" s="1088" t="s">
        <v>1897</v>
      </c>
      <c r="AB12" s="1088" t="s">
        <v>1894</v>
      </c>
      <c r="AC12" s="1067" t="s">
        <v>2124</v>
      </c>
      <c r="AD12" s="1068"/>
      <c r="AE12" s="1071" t="s">
        <v>117</v>
      </c>
      <c r="AF12" s="124" t="s">
        <v>118</v>
      </c>
      <c r="AG12" s="992"/>
      <c r="AH12" s="1062"/>
      <c r="AI12" s="1063"/>
      <c r="AJ12" s="1062"/>
      <c r="AK12" s="1063"/>
      <c r="AL12" s="1015"/>
      <c r="AM12" s="1015"/>
      <c r="AN12" s="106"/>
      <c r="AO12" s="106"/>
    </row>
    <row r="13" spans="1:42" ht="72" customHeight="1" thickBot="1">
      <c r="A13" s="1032"/>
      <c r="B13" s="1039"/>
      <c r="C13" s="1040"/>
      <c r="D13" s="1040"/>
      <c r="E13" s="1040"/>
      <c r="F13" s="1040"/>
      <c r="G13" s="1040"/>
      <c r="H13" s="1040"/>
      <c r="I13" s="1041"/>
      <c r="J13" s="1044"/>
      <c r="K13" s="125" t="s">
        <v>25</v>
      </c>
      <c r="L13" s="125" t="s">
        <v>26</v>
      </c>
      <c r="M13" s="1053"/>
      <c r="N13" s="1056"/>
      <c r="O13" s="1061"/>
      <c r="P13" s="1038"/>
      <c r="Q13" s="1036"/>
      <c r="R13" s="1038"/>
      <c r="S13" s="1043"/>
      <c r="T13" s="1043"/>
      <c r="U13" s="1072"/>
      <c r="V13" s="1072"/>
      <c r="W13" s="1098" t="s">
        <v>1966</v>
      </c>
      <c r="X13" s="1099"/>
      <c r="Y13" s="1087"/>
      <c r="Z13" s="1043"/>
      <c r="AA13" s="1044"/>
      <c r="AB13" s="1044"/>
      <c r="AC13" s="1069"/>
      <c r="AD13" s="1070"/>
      <c r="AE13" s="1072"/>
      <c r="AF13" s="126" t="s">
        <v>1967</v>
      </c>
      <c r="AG13" s="993"/>
      <c r="AH13" s="1062"/>
      <c r="AI13" s="1063"/>
      <c r="AJ13" s="426" t="s">
        <v>1964</v>
      </c>
      <c r="AK13" s="427" t="s">
        <v>1965</v>
      </c>
      <c r="AL13" s="127"/>
      <c r="AM13" s="127"/>
      <c r="AN13" s="106"/>
      <c r="AO13" s="128"/>
      <c r="AP13" s="128"/>
    </row>
    <row r="14" spans="1:42" s="134" customFormat="1" ht="30" customHeight="1">
      <c r="A14" s="129" t="s">
        <v>119</v>
      </c>
      <c r="B14" s="1081" t="str">
        <f>IF(基本情報入力シート!C39="","",基本情報入力シート!C39)</f>
        <v/>
      </c>
      <c r="C14" s="1082"/>
      <c r="D14" s="1082"/>
      <c r="E14" s="1082"/>
      <c r="F14" s="1082"/>
      <c r="G14" s="1082"/>
      <c r="H14" s="1082"/>
      <c r="I14" s="1083"/>
      <c r="J14" s="408" t="str">
        <f>IF(基本情報入力シート!M39="","",基本情報入力シート!M39)</f>
        <v/>
      </c>
      <c r="K14" s="412" t="str">
        <f>IF(基本情報入力シート!R39="","",基本情報入力シート!R39)</f>
        <v/>
      </c>
      <c r="L14" s="412" t="str">
        <f>IF(基本情報入力シート!W39="","",基本情報入力シート!W39)</f>
        <v/>
      </c>
      <c r="M14" s="408" t="str">
        <f>IF(基本情報入力シート!X39="","",基本情報入力シート!X39)</f>
        <v/>
      </c>
      <c r="N14" s="130" t="str">
        <f>IF(基本情報入力シート!Y39="","",基本情報入力シート!Y39)</f>
        <v/>
      </c>
      <c r="O14" s="146"/>
      <c r="P14" s="47"/>
      <c r="Q14" s="1084"/>
      <c r="R14" s="1085"/>
      <c r="S14" s="131" t="str">
        <f>IFERROR(ROUNDDOWN(Q14*VLOOKUP(N14,【参考】数式用!$AR$2:$AW$50,MATCH(P14,【参考】数式用!$AT$4:$AW$4)+2,FALSE)*0.5, 0), "")</f>
        <v/>
      </c>
      <c r="T14" s="413"/>
      <c r="U14" s="132" t="str">
        <f>IFERROR(IF(AH14&lt;&gt;"",Q14*VLOOKUP(N14,【参考】数式用!$AG$2:$AL$50,MATCH(P14,【参考】数式用!$AI$4:$AL$4,0)+2,0), ""), "")</f>
        <v/>
      </c>
      <c r="V14" s="38"/>
      <c r="W14" s="1078"/>
      <c r="X14" s="1079"/>
      <c r="Y14" s="37"/>
      <c r="Z14" s="43"/>
      <c r="AA14" s="137" t="str">
        <f>IFERROR(IF(Y14="ー", "", ROUNDDOWN(Z14*VLOOKUP(N14,【参考】数式用!$AR$2:$AW$50,MATCH(Y14,【参考】数式用!$AT$4:$AW$4)+2,FALSE)*0.5, 0)), "")</f>
        <v/>
      </c>
      <c r="AB14" s="44"/>
      <c r="AC14" s="1080" t="str">
        <f>IFERROR(IF(AH14&lt;&gt;"",Z14*VLOOKUP(N14,【参考】数式用!$AG$2:$AL$50,MATCH(Y14,【参考】数式用!$AI$4:$AL$4,0)+2,0), ""), "")</f>
        <v/>
      </c>
      <c r="AD14" s="1080"/>
      <c r="AE14" s="38"/>
      <c r="AF14" s="43"/>
      <c r="AG14" s="587"/>
      <c r="AH14" s="428" t="str">
        <f>IFERROR(VLOOKUP(O14, 【参考】数式用!$AY$5:$AY$13, 1, FALSE), "")</f>
        <v/>
      </c>
      <c r="AI14" s="429" t="str">
        <f>IFERROR(VLOOKUP(N14, 【参考】数式用!$BA$2:$BB$50, 2, FALSE), "")</f>
        <v/>
      </c>
      <c r="AJ14" s="430" t="str">
        <f>IF(AND(OR(P14="処遇加算Ⅰ",P14="処遇加算Ⅱ"),AI14="対象"), 1,"")</f>
        <v/>
      </c>
      <c r="AK14" s="431" t="str">
        <f>IF(OR(Y14="処遇加算Ⅰ",Y14="処遇加算Ⅱ"),1,"")</f>
        <v/>
      </c>
      <c r="AL14" s="133"/>
      <c r="AM14" s="133"/>
      <c r="AO14" s="1101"/>
      <c r="AP14" s="1101"/>
    </row>
    <row r="15" spans="1:42" ht="30" customHeight="1">
      <c r="A15" s="135">
        <v>2</v>
      </c>
      <c r="B15" s="994" t="str">
        <f>IF(基本情報入力シート!C40="","",基本情報入力シート!C40)</f>
        <v/>
      </c>
      <c r="C15" s="995"/>
      <c r="D15" s="995"/>
      <c r="E15" s="995"/>
      <c r="F15" s="995"/>
      <c r="G15" s="995"/>
      <c r="H15" s="995"/>
      <c r="I15" s="996"/>
      <c r="J15" s="409" t="str">
        <f>IF(基本情報入力シート!M40="","",基本情報入力シート!M40)</f>
        <v/>
      </c>
      <c r="K15" s="410" t="str">
        <f>IF(基本情報入力シート!R40="","",基本情報入力シート!R40)</f>
        <v/>
      </c>
      <c r="L15" s="410" t="str">
        <f>IF(基本情報入力シート!W40="","",基本情報入力シート!W40)</f>
        <v/>
      </c>
      <c r="M15" s="409" t="str">
        <f>IF(基本情報入力シート!X40="","",基本情報入力シート!X40)</f>
        <v/>
      </c>
      <c r="N15" s="139" t="str">
        <f>IF(基本情報入力シート!Y40="","",基本情報入力シート!Y40)</f>
        <v/>
      </c>
      <c r="O15" s="147"/>
      <c r="P15" s="40"/>
      <c r="Q15" s="997"/>
      <c r="R15" s="998"/>
      <c r="S15" s="136" t="str">
        <f>IFERROR(ROUNDDOWN(Q15*VLOOKUP(N15,【参考】数式用!$AR$2:$AW$50,MATCH(P15,【参考】数式用!$AT$4:$AW$4)+2,FALSE)*0.5, 0), "")</f>
        <v/>
      </c>
      <c r="T15" s="39"/>
      <c r="U15" s="138" t="str">
        <f>IFERROR(IF(AH15&lt;&gt;"",Q15*VLOOKUP(N15,【参考】数式用!$AG$2:$AL$50,MATCH(P15,【参考】数式用!$AI$4:$AL$4,0)+2,0), ""), "")</f>
        <v/>
      </c>
      <c r="V15" s="39"/>
      <c r="W15" s="999"/>
      <c r="X15" s="1000"/>
      <c r="Y15" s="40"/>
      <c r="Z15" s="48"/>
      <c r="AA15" s="137" t="str">
        <f>IFERROR(IF(Y15="ー", "", ROUNDDOWN(Z15*VLOOKUP(N15,【参考】数式用!$AR$2:$AW$50,MATCH(Y15,【参考】数式用!$AT$4:$AW$4)+2,FALSE)*0.5, 0)), "")</f>
        <v/>
      </c>
      <c r="AB15" s="49"/>
      <c r="AC15" s="1074" t="str">
        <f>IFERROR(IF(AH15&lt;&gt;"",Z15*VLOOKUP(N15,【参考】数式用!$AG$2:$AL$50,MATCH(Y15,【参考】数式用!$AI$4:$AL$4,0)+2,0), ""), "")</f>
        <v/>
      </c>
      <c r="AD15" s="1074"/>
      <c r="AE15" s="414"/>
      <c r="AF15" s="582"/>
      <c r="AG15" s="588"/>
      <c r="AH15" s="428" t="str">
        <f>IFERROR(VLOOKUP(O15, 【参考】数式用!$AY$5:$AY$13, 1, FALSE), "")</f>
        <v/>
      </c>
      <c r="AI15" s="429" t="str">
        <f>IFERROR(VLOOKUP(N15, 【参考】数式用!$BA$2:$BB$50, 2, FALSE), "")</f>
        <v/>
      </c>
      <c r="AJ15" s="430" t="str">
        <f>IF(AND(OR(P15="処遇加算Ⅰ",P15="処遇加算Ⅱ"),AI15="対象"), 1,"")</f>
        <v/>
      </c>
      <c r="AK15" s="431" t="str">
        <f t="shared" ref="AK15:AK45" si="0">IF(OR(Y15="処遇加算Ⅰ",Y15="処遇加算Ⅱ"),1,"")</f>
        <v/>
      </c>
      <c r="AL15" s="133"/>
      <c r="AM15" s="133"/>
      <c r="AN15" s="106"/>
      <c r="AO15" s="1101"/>
      <c r="AP15" s="1101"/>
    </row>
    <row r="16" spans="1:42" ht="30" customHeight="1">
      <c r="A16" s="135">
        <v>3</v>
      </c>
      <c r="B16" s="994" t="str">
        <f>IF(基本情報入力シート!C41="","",基本情報入力シート!C41)</f>
        <v/>
      </c>
      <c r="C16" s="995"/>
      <c r="D16" s="995"/>
      <c r="E16" s="995"/>
      <c r="F16" s="995"/>
      <c r="G16" s="995"/>
      <c r="H16" s="995"/>
      <c r="I16" s="996"/>
      <c r="J16" s="409" t="str">
        <f>IF(基本情報入力シート!M41="","",基本情報入力シート!M41)</f>
        <v/>
      </c>
      <c r="K16" s="410" t="str">
        <f>IF(基本情報入力シート!R41="","",基本情報入力シート!R41)</f>
        <v/>
      </c>
      <c r="L16" s="410" t="str">
        <f>IF(基本情報入力シート!W41="","",基本情報入力シート!W41)</f>
        <v/>
      </c>
      <c r="M16" s="409" t="str">
        <f>IF(基本情報入力シート!X41="","",基本情報入力シート!X41)</f>
        <v/>
      </c>
      <c r="N16" s="139" t="str">
        <f>IF(基本情報入力シート!Y41="","",基本情報入力シート!Y41)</f>
        <v/>
      </c>
      <c r="O16" s="147"/>
      <c r="P16" s="40"/>
      <c r="Q16" s="997"/>
      <c r="R16" s="998"/>
      <c r="S16" s="136" t="str">
        <f>IFERROR(ROUNDDOWN(Q16*VLOOKUP(N16,【参考】数式用!$AR$2:$AW$50,MATCH(P16,【参考】数式用!$AT$4:$AW$4)+2,FALSE)*0.5, 0), "")</f>
        <v/>
      </c>
      <c r="T16" s="39"/>
      <c r="U16" s="138" t="str">
        <f>IFERROR(IF(AH16&lt;&gt;"",Q16*VLOOKUP(N16,【参考】数式用!$AG$2:$AL$50,MATCH(P16,【参考】数式用!$AI$4:$AL$4,0)+2,0), ""), "")</f>
        <v/>
      </c>
      <c r="V16" s="39"/>
      <c r="W16" s="999"/>
      <c r="X16" s="1000"/>
      <c r="Y16" s="40"/>
      <c r="Z16" s="48"/>
      <c r="AA16" s="137" t="str">
        <f>IFERROR(IF(Y16="ー", "", ROUNDDOWN(Z16*VLOOKUP(N16,【参考】数式用!$AR$2:$AW$50,MATCH(Y16,【参考】数式用!$AT$4:$AW$4)+2,FALSE)*0.5, 0)), "")</f>
        <v/>
      </c>
      <c r="AB16" s="49"/>
      <c r="AC16" s="1074" t="str">
        <f>IFERROR(IF(AH16&lt;&gt;"",Z16*VLOOKUP(N16,【参考】数式用!$AG$2:$AL$50,MATCH(Y16,【参考】数式用!$AI$4:$AL$4,0)+2,0), ""), "")</f>
        <v/>
      </c>
      <c r="AD16" s="1074"/>
      <c r="AE16" s="414"/>
      <c r="AF16" s="582"/>
      <c r="AG16" s="588"/>
      <c r="AH16" s="428" t="str">
        <f>IFERROR(VLOOKUP(O16, 【参考】数式用!$AY$5:$AY$13, 1, FALSE), "")</f>
        <v/>
      </c>
      <c r="AI16" s="429" t="str">
        <f>IFERROR(VLOOKUP(N16, 【参考】数式用!$BA$2:$BB$50, 2, FALSE), "")</f>
        <v/>
      </c>
      <c r="AJ16" s="430" t="str">
        <f t="shared" ref="AJ16:AJ78" si="1">IF(AND(OR(P16="処遇加算Ⅰ",P16="処遇加算Ⅱ"),AI16="対象"), 1,"")</f>
        <v/>
      </c>
      <c r="AK16" s="431" t="str">
        <f t="shared" si="0"/>
        <v/>
      </c>
      <c r="AL16" s="133"/>
      <c r="AM16" s="133"/>
      <c r="AN16" s="106"/>
      <c r="AO16" s="1101"/>
      <c r="AP16" s="1101"/>
    </row>
    <row r="17" spans="1:47" ht="30" customHeight="1">
      <c r="A17" s="135">
        <v>4</v>
      </c>
      <c r="B17" s="994" t="str">
        <f>IF(基本情報入力シート!C42="","",基本情報入力シート!C42)</f>
        <v/>
      </c>
      <c r="C17" s="995"/>
      <c r="D17" s="995"/>
      <c r="E17" s="995"/>
      <c r="F17" s="995"/>
      <c r="G17" s="995"/>
      <c r="H17" s="995"/>
      <c r="I17" s="996"/>
      <c r="J17" s="409" t="str">
        <f>IF(基本情報入力シート!M42="","",基本情報入力シート!M42)</f>
        <v/>
      </c>
      <c r="K17" s="410" t="str">
        <f>IF(基本情報入力シート!R42="","",基本情報入力シート!R42)</f>
        <v/>
      </c>
      <c r="L17" s="410" t="str">
        <f>IF(基本情報入力シート!W42="","",基本情報入力シート!W42)</f>
        <v/>
      </c>
      <c r="M17" s="409" t="str">
        <f>IF(基本情報入力シート!X42="","",基本情報入力シート!X42)</f>
        <v/>
      </c>
      <c r="N17" s="139" t="str">
        <f>IF(基本情報入力シート!Y42="","",基本情報入力シート!Y42)</f>
        <v/>
      </c>
      <c r="O17" s="147"/>
      <c r="P17" s="40"/>
      <c r="Q17" s="997"/>
      <c r="R17" s="998"/>
      <c r="S17" s="136" t="str">
        <f>IFERROR(ROUNDDOWN(Q17*VLOOKUP(N17,【参考】数式用!$AR$2:$AW$50,MATCH(P17,【参考】数式用!$AT$4:$AW$4)+2,FALSE)*0.5, 0), "")</f>
        <v/>
      </c>
      <c r="T17" s="46"/>
      <c r="U17" s="138" t="str">
        <f>IFERROR(IF(AH17&lt;&gt;"",Q17*VLOOKUP(N17,【参考】数式用!$AG$2:$AL$50,MATCH(P17,【参考】数式用!$AI$4:$AL$4,0)+2,0), ""), "")</f>
        <v/>
      </c>
      <c r="V17" s="39"/>
      <c r="W17" s="999"/>
      <c r="X17" s="1000"/>
      <c r="Y17" s="40"/>
      <c r="Z17" s="48"/>
      <c r="AA17" s="137" t="str">
        <f>IFERROR(IF(Y17="ー", "", ROUNDDOWN(Z17*VLOOKUP(N17,【参考】数式用!$AR$2:$AW$50,MATCH(Y17,【参考】数式用!$AT$4:$AW$4)+2,FALSE)*0.5, 0)), "")</f>
        <v/>
      </c>
      <c r="AB17" s="49"/>
      <c r="AC17" s="1074" t="str">
        <f>IFERROR(IF(AH17&lt;&gt;"",Z17*VLOOKUP(N17,【参考】数式用!$AG$2:$AL$50,MATCH(Y17,【参考】数式用!$AI$4:$AL$4,0)+2,0), ""), "")</f>
        <v/>
      </c>
      <c r="AD17" s="1074"/>
      <c r="AE17" s="414"/>
      <c r="AF17" s="582"/>
      <c r="AG17" s="588"/>
      <c r="AH17" s="428" t="str">
        <f>IFERROR(VLOOKUP(O17, 【参考】数式用!$AY$5:$AY$13, 1, FALSE), "")</f>
        <v/>
      </c>
      <c r="AI17" s="429" t="str">
        <f>IFERROR(VLOOKUP(N17, 【参考】数式用!$BA$2:$BB$50, 2, FALSE), "")</f>
        <v/>
      </c>
      <c r="AJ17" s="430" t="str">
        <f t="shared" si="1"/>
        <v/>
      </c>
      <c r="AK17" s="431" t="str">
        <f t="shared" si="0"/>
        <v/>
      </c>
      <c r="AL17" s="133"/>
      <c r="AM17" s="133"/>
      <c r="AN17" s="106"/>
      <c r="AO17" s="1101"/>
      <c r="AP17" s="1101"/>
    </row>
    <row r="18" spans="1:47" ht="30" customHeight="1">
      <c r="A18" s="135">
        <v>5</v>
      </c>
      <c r="B18" s="994" t="str">
        <f>IF(基本情報入力シート!C43="","",基本情報入力シート!C43)</f>
        <v/>
      </c>
      <c r="C18" s="995"/>
      <c r="D18" s="995"/>
      <c r="E18" s="995"/>
      <c r="F18" s="995"/>
      <c r="G18" s="995"/>
      <c r="H18" s="995"/>
      <c r="I18" s="996"/>
      <c r="J18" s="409" t="str">
        <f>IF(基本情報入力シート!M43="","",基本情報入力シート!M43)</f>
        <v/>
      </c>
      <c r="K18" s="410" t="str">
        <f>IF(基本情報入力シート!R43="","",基本情報入力シート!R43)</f>
        <v/>
      </c>
      <c r="L18" s="410" t="str">
        <f>IF(基本情報入力シート!W43="","",基本情報入力シート!W43)</f>
        <v/>
      </c>
      <c r="M18" s="409" t="str">
        <f>IF(基本情報入力シート!X43="","",基本情報入力シート!X43)</f>
        <v/>
      </c>
      <c r="N18" s="139" t="str">
        <f>IF(基本情報入力シート!Y43="","",基本情報入力シート!Y43)</f>
        <v/>
      </c>
      <c r="O18" s="147"/>
      <c r="P18" s="89"/>
      <c r="Q18" s="997"/>
      <c r="R18" s="998"/>
      <c r="S18" s="136" t="str">
        <f>IFERROR(ROUNDDOWN(Q18*VLOOKUP(N18,【参考】数式用!$AR$2:$AW$50,MATCH(P18,【参考】数式用!$AT$4:$AW$4)+2,FALSE)*0.5, 0), "")</f>
        <v/>
      </c>
      <c r="T18" s="39"/>
      <c r="U18" s="138" t="str">
        <f>IFERROR(IF(AH18&lt;&gt;"",Q18*VLOOKUP(N18,【参考】数式用!$AG$2:$AL$50,MATCH(P18,【参考】数式用!$AI$4:$AL$4,0)+2,0), ""), "")</f>
        <v/>
      </c>
      <c r="V18" s="39"/>
      <c r="W18" s="999"/>
      <c r="X18" s="1000"/>
      <c r="Y18" s="40"/>
      <c r="Z18" s="48"/>
      <c r="AA18" s="137" t="str">
        <f>IFERROR(IF(Y18="ー", "", ROUNDDOWN(Z18*VLOOKUP(N18,【参考】数式用!$AR$2:$AW$50,MATCH(Y18,【参考】数式用!$AT$4:$AW$4)+2,FALSE)*0.5, 0)), "")</f>
        <v/>
      </c>
      <c r="AB18" s="49"/>
      <c r="AC18" s="1074" t="str">
        <f>IFERROR(IF(AH18&lt;&gt;"",Z18*VLOOKUP(N18,【参考】数式用!$AG$2:$AL$50,MATCH(Y18,【参考】数式用!$AI$4:$AL$4,0)+2,0), ""), "")</f>
        <v/>
      </c>
      <c r="AD18" s="1074"/>
      <c r="AE18" s="414"/>
      <c r="AF18" s="582"/>
      <c r="AG18" s="588"/>
      <c r="AH18" s="428" t="str">
        <f>IFERROR(VLOOKUP(O18, 【参考】数式用!$AY$5:$AY$13, 1, FALSE), "")</f>
        <v/>
      </c>
      <c r="AI18" s="429" t="str">
        <f>IFERROR(VLOOKUP(N18, 【参考】数式用!$BA$2:$BB$50, 2, FALSE), "")</f>
        <v/>
      </c>
      <c r="AJ18" s="430" t="str">
        <f t="shared" si="1"/>
        <v/>
      </c>
      <c r="AK18" s="431" t="str">
        <f t="shared" si="0"/>
        <v/>
      </c>
      <c r="AL18" s="133"/>
      <c r="AM18" s="133"/>
      <c r="AN18" s="106"/>
      <c r="AO18" s="1101"/>
      <c r="AP18" s="1101"/>
    </row>
    <row r="19" spans="1:47" ht="30" customHeight="1">
      <c r="A19" s="135">
        <v>6</v>
      </c>
      <c r="B19" s="994" t="str">
        <f>IF(基本情報入力シート!C44="","",基本情報入力シート!C44)</f>
        <v/>
      </c>
      <c r="C19" s="995"/>
      <c r="D19" s="995"/>
      <c r="E19" s="995"/>
      <c r="F19" s="995"/>
      <c r="G19" s="995"/>
      <c r="H19" s="995"/>
      <c r="I19" s="996"/>
      <c r="J19" s="409" t="str">
        <f>IF(基本情報入力シート!M44="","",基本情報入力シート!M44)</f>
        <v/>
      </c>
      <c r="K19" s="410" t="str">
        <f>IF(基本情報入力シート!R44="","",基本情報入力シート!R44)</f>
        <v/>
      </c>
      <c r="L19" s="410" t="str">
        <f>IF(基本情報入力シート!W44="","",基本情報入力シート!W44)</f>
        <v/>
      </c>
      <c r="M19" s="409" t="str">
        <f>IF(基本情報入力シート!X44="","",基本情報入力シート!X44)</f>
        <v/>
      </c>
      <c r="N19" s="139" t="str">
        <f>IF(基本情報入力シート!Y44="","",基本情報入力シート!Y44)</f>
        <v/>
      </c>
      <c r="O19" s="147"/>
      <c r="P19" s="89"/>
      <c r="Q19" s="997"/>
      <c r="R19" s="998"/>
      <c r="S19" s="136" t="str">
        <f>IFERROR(ROUNDDOWN(Q19*VLOOKUP(N19,【参考】数式用!$AR$2:$AW$50,MATCH(P19,【参考】数式用!$AT$4:$AW$4)+2,FALSE)*0.5, 0), "")</f>
        <v/>
      </c>
      <c r="T19" s="39"/>
      <c r="U19" s="138" t="str">
        <f>IFERROR(IF(AH19&lt;&gt;"",Q19*VLOOKUP(N19,【参考】数式用!$AG$2:$AL$50,MATCH(P19,【参考】数式用!$AI$4:$AL$4,0)+2,0), ""), "")</f>
        <v/>
      </c>
      <c r="V19" s="39"/>
      <c r="W19" s="999"/>
      <c r="X19" s="1000"/>
      <c r="Y19" s="40"/>
      <c r="Z19" s="48"/>
      <c r="AA19" s="137" t="str">
        <f>IFERROR(IF(Y19="ー", "", ROUNDDOWN(Z19*VLOOKUP(N19,【参考】数式用!$AR$2:$AW$50,MATCH(Y19,【参考】数式用!$AT$4:$AW$4)+2,FALSE)*0.5, 0)), "")</f>
        <v/>
      </c>
      <c r="AB19" s="49"/>
      <c r="AC19" s="1074" t="str">
        <f>IFERROR(IF(AH19&lt;&gt;"",Z19*VLOOKUP(N19,【参考】数式用!$AG$2:$AL$50,MATCH(Y19,【参考】数式用!$AI$4:$AL$4,0)+2,0), ""), "")</f>
        <v/>
      </c>
      <c r="AD19" s="1074"/>
      <c r="AE19" s="414"/>
      <c r="AF19" s="582"/>
      <c r="AG19" s="588"/>
      <c r="AH19" s="428" t="str">
        <f>IFERROR(VLOOKUP(O19, 【参考】数式用!$AY$5:$AY$13, 1, FALSE), "")</f>
        <v/>
      </c>
      <c r="AI19" s="429" t="str">
        <f>IFERROR(VLOOKUP(N19, 【参考】数式用!$BA$2:$BB$50, 2, FALSE), "")</f>
        <v/>
      </c>
      <c r="AJ19" s="430" t="str">
        <f t="shared" si="1"/>
        <v/>
      </c>
      <c r="AK19" s="431" t="str">
        <f t="shared" si="0"/>
        <v/>
      </c>
      <c r="AL19" s="133"/>
      <c r="AM19" s="133"/>
      <c r="AN19" s="106"/>
      <c r="AO19" s="1101"/>
      <c r="AP19" s="1101"/>
    </row>
    <row r="20" spans="1:47" ht="30" customHeight="1">
      <c r="A20" s="135">
        <v>7</v>
      </c>
      <c r="B20" s="994" t="str">
        <f>IF(基本情報入力シート!C45="","",基本情報入力シート!C45)</f>
        <v/>
      </c>
      <c r="C20" s="995"/>
      <c r="D20" s="995"/>
      <c r="E20" s="995"/>
      <c r="F20" s="995"/>
      <c r="G20" s="995"/>
      <c r="H20" s="995"/>
      <c r="I20" s="996"/>
      <c r="J20" s="409" t="str">
        <f>IF(基本情報入力シート!M45="","",基本情報入力シート!M45)</f>
        <v/>
      </c>
      <c r="K20" s="410" t="str">
        <f>IF(基本情報入力シート!R45="","",基本情報入力シート!R45)</f>
        <v/>
      </c>
      <c r="L20" s="410" t="str">
        <f>IF(基本情報入力シート!W45="","",基本情報入力シート!W45)</f>
        <v/>
      </c>
      <c r="M20" s="409" t="str">
        <f>IF(基本情報入力シート!X45="","",基本情報入力シート!X45)</f>
        <v/>
      </c>
      <c r="N20" s="139" t="str">
        <f>IF(基本情報入力シート!Y45="","",基本情報入力シート!Y45)</f>
        <v/>
      </c>
      <c r="O20" s="147"/>
      <c r="P20" s="45"/>
      <c r="Q20" s="997"/>
      <c r="R20" s="998"/>
      <c r="S20" s="136" t="str">
        <f>IFERROR(ROUNDDOWN(Q20*VLOOKUP(N20,【参考】数式用!$AR$2:$AW$50,MATCH(P20,【参考】数式用!$AT$4:$AW$4)+2,FALSE)*0.5, 0), "")</f>
        <v/>
      </c>
      <c r="T20" s="46"/>
      <c r="U20" s="138" t="str">
        <f>IFERROR(IF(AH20&lt;&gt;"",Q20*VLOOKUP(N20,【参考】数式用!$AG$2:$AL$50,MATCH(P20,【参考】数式用!$AI$4:$AL$4,0)+2,0), ""), "")</f>
        <v/>
      </c>
      <c r="V20" s="39"/>
      <c r="W20" s="999"/>
      <c r="X20" s="1000"/>
      <c r="Y20" s="40"/>
      <c r="Z20" s="48"/>
      <c r="AA20" s="137" t="str">
        <f>IFERROR(IF(Y20="ー", "", ROUNDDOWN(Z20*VLOOKUP(N20,【参考】数式用!$AR$2:$AW$50,MATCH(Y20,【参考】数式用!$AT$4:$AW$4)+2,FALSE)*0.5, 0)), "")</f>
        <v/>
      </c>
      <c r="AB20" s="49"/>
      <c r="AC20" s="1074" t="str">
        <f>IFERROR(IF(AH20&lt;&gt;"",Z20*VLOOKUP(N20,【参考】数式用!$AG$2:$AL$50,MATCH(Y20,【参考】数式用!$AI$4:$AL$4,0)+2,0), ""), "")</f>
        <v/>
      </c>
      <c r="AD20" s="1074"/>
      <c r="AE20" s="414"/>
      <c r="AF20" s="582"/>
      <c r="AG20" s="588"/>
      <c r="AH20" s="428" t="str">
        <f>IFERROR(VLOOKUP(O20, 【参考】数式用!$AY$5:$AY$13, 1, FALSE), "")</f>
        <v/>
      </c>
      <c r="AI20" s="429" t="str">
        <f>IFERROR(VLOOKUP(N20, 【参考】数式用!$BA$2:$BB$50, 2, FALSE), "")</f>
        <v/>
      </c>
      <c r="AJ20" s="430" t="str">
        <f t="shared" si="1"/>
        <v/>
      </c>
      <c r="AK20" s="431" t="str">
        <f t="shared" si="0"/>
        <v/>
      </c>
      <c r="AL20" s="133"/>
      <c r="AM20" s="133"/>
      <c r="AN20" s="106"/>
      <c r="AO20" s="1101"/>
      <c r="AP20" s="1101"/>
    </row>
    <row r="21" spans="1:47" ht="30" customHeight="1">
      <c r="A21" s="135">
        <v>8</v>
      </c>
      <c r="B21" s="994" t="str">
        <f>IF(基本情報入力シート!C46="","",基本情報入力シート!C46)</f>
        <v/>
      </c>
      <c r="C21" s="995"/>
      <c r="D21" s="995"/>
      <c r="E21" s="995"/>
      <c r="F21" s="995"/>
      <c r="G21" s="995"/>
      <c r="H21" s="995"/>
      <c r="I21" s="996"/>
      <c r="J21" s="409" t="str">
        <f>IF(基本情報入力シート!M46="","",基本情報入力シート!M46)</f>
        <v/>
      </c>
      <c r="K21" s="410" t="str">
        <f>IF(基本情報入力シート!R46="","",基本情報入力シート!R46)</f>
        <v/>
      </c>
      <c r="L21" s="410" t="str">
        <f>IF(基本情報入力シート!W46="","",基本情報入力シート!W46)</f>
        <v/>
      </c>
      <c r="M21" s="409" t="str">
        <f>IF(基本情報入力シート!X46="","",基本情報入力シート!X46)</f>
        <v/>
      </c>
      <c r="N21" s="139" t="str">
        <f>IF(基本情報入力シート!Y46="","",基本情報入力シート!Y46)</f>
        <v/>
      </c>
      <c r="O21" s="147"/>
      <c r="P21" s="45"/>
      <c r="Q21" s="997"/>
      <c r="R21" s="998"/>
      <c r="S21" s="136" t="str">
        <f>IFERROR(ROUNDDOWN(Q21*VLOOKUP(N21,【参考】数式用!$AR$2:$AW$50,MATCH(P21,【参考】数式用!$AT$4:$AW$4)+2,FALSE)*0.5, 0), "")</f>
        <v/>
      </c>
      <c r="T21" s="39"/>
      <c r="U21" s="138" t="str">
        <f>IFERROR(IF(AH21&lt;&gt;"",Q21*VLOOKUP(N21,【参考】数式用!$AG$2:$AL$50,MATCH(P21,【参考】数式用!$AI$4:$AL$4,0)+2,0), ""), "")</f>
        <v/>
      </c>
      <c r="V21" s="39"/>
      <c r="W21" s="999"/>
      <c r="X21" s="1000"/>
      <c r="Y21" s="40"/>
      <c r="Z21" s="48"/>
      <c r="AA21" s="137" t="str">
        <f>IFERROR(IF(Y21="ー", "", ROUNDDOWN(Z21*VLOOKUP(N21,【参考】数式用!$AR$2:$AW$50,MATCH(Y21,【参考】数式用!$AT$4:$AW$4)+2,FALSE)*0.5, 0)), "")</f>
        <v/>
      </c>
      <c r="AB21" s="49"/>
      <c r="AC21" s="1074" t="str">
        <f>IFERROR(IF(AH21&lt;&gt;"",Z21*VLOOKUP(N21,【参考】数式用!$AG$2:$AL$50,MATCH(Y21,【参考】数式用!$AI$4:$AL$4,0)+2,0), ""), "")</f>
        <v/>
      </c>
      <c r="AD21" s="1074"/>
      <c r="AE21" s="414"/>
      <c r="AF21" s="582"/>
      <c r="AG21" s="588"/>
      <c r="AH21" s="428" t="str">
        <f>IFERROR(VLOOKUP(O21, 【参考】数式用!$AY$5:$AY$13, 1, FALSE), "")</f>
        <v/>
      </c>
      <c r="AI21" s="429" t="str">
        <f>IFERROR(VLOOKUP(N21, 【参考】数式用!$BA$2:$BB$50, 2, FALSE), "")</f>
        <v/>
      </c>
      <c r="AJ21" s="430" t="str">
        <f t="shared" si="1"/>
        <v/>
      </c>
      <c r="AK21" s="431" t="str">
        <f t="shared" si="0"/>
        <v/>
      </c>
      <c r="AL21" s="133"/>
      <c r="AM21" s="133"/>
      <c r="AN21" s="106"/>
      <c r="AO21" s="1101"/>
      <c r="AP21" s="1101"/>
    </row>
    <row r="22" spans="1:47" ht="30" customHeight="1">
      <c r="A22" s="135">
        <v>9</v>
      </c>
      <c r="B22" s="994" t="str">
        <f>IF(基本情報入力シート!C47="","",基本情報入力シート!C47)</f>
        <v/>
      </c>
      <c r="C22" s="995"/>
      <c r="D22" s="995"/>
      <c r="E22" s="995"/>
      <c r="F22" s="995"/>
      <c r="G22" s="995"/>
      <c r="H22" s="995"/>
      <c r="I22" s="996"/>
      <c r="J22" s="409" t="str">
        <f>IF(基本情報入力シート!M47="","",基本情報入力シート!M47)</f>
        <v/>
      </c>
      <c r="K22" s="410" t="str">
        <f>IF(基本情報入力シート!R47="","",基本情報入力シート!R47)</f>
        <v/>
      </c>
      <c r="L22" s="410" t="str">
        <f>IF(基本情報入力シート!W47="","",基本情報入力シート!W47)</f>
        <v/>
      </c>
      <c r="M22" s="409" t="str">
        <f>IF(基本情報入力シート!X47="","",基本情報入力シート!X47)</f>
        <v/>
      </c>
      <c r="N22" s="139" t="str">
        <f>IF(基本情報入力シート!Y47="","",基本情報入力シート!Y47)</f>
        <v/>
      </c>
      <c r="O22" s="147"/>
      <c r="P22" s="89"/>
      <c r="Q22" s="997"/>
      <c r="R22" s="998"/>
      <c r="S22" s="136" t="str">
        <f>IFERROR(ROUNDDOWN(Q22*VLOOKUP(N22,【参考】数式用!$AR$2:$AW$50,MATCH(P22,【参考】数式用!$AT$4:$AW$4)+2,FALSE)*0.5, 0), "")</f>
        <v/>
      </c>
      <c r="T22" s="39"/>
      <c r="U22" s="138" t="str">
        <f>IFERROR(IF(AH22&lt;&gt;"",Q22*VLOOKUP(N22,【参考】数式用!$AG$2:$AL$50,MATCH(P22,【参考】数式用!$AI$4:$AL$4,0)+2,0), ""), "")</f>
        <v/>
      </c>
      <c r="V22" s="39"/>
      <c r="W22" s="999"/>
      <c r="X22" s="1000"/>
      <c r="Y22" s="40"/>
      <c r="Z22" s="48"/>
      <c r="AA22" s="137" t="str">
        <f>IFERROR(IF(Y22="ー", "", ROUNDDOWN(Z22*VLOOKUP(N22,【参考】数式用!$AR$2:$AW$50,MATCH(Y22,【参考】数式用!$AT$4:$AW$4)+2,FALSE)*0.5, 0)), "")</f>
        <v/>
      </c>
      <c r="AB22" s="49"/>
      <c r="AC22" s="1074" t="str">
        <f>IFERROR(IF(AH22&lt;&gt;"",Z22*VLOOKUP(N22,【参考】数式用!$AG$2:$AL$50,MATCH(Y22,【参考】数式用!$AI$4:$AL$4,0)+2,0), ""), "")</f>
        <v/>
      </c>
      <c r="AD22" s="1074"/>
      <c r="AE22" s="414"/>
      <c r="AF22" s="582"/>
      <c r="AG22" s="588"/>
      <c r="AH22" s="428" t="str">
        <f>IFERROR(VLOOKUP(O22, 【参考】数式用!$AY$5:$AY$13, 1, FALSE), "")</f>
        <v/>
      </c>
      <c r="AI22" s="429" t="str">
        <f>IFERROR(VLOOKUP(N22, 【参考】数式用!$BA$2:$BB$50, 2, FALSE), "")</f>
        <v/>
      </c>
      <c r="AJ22" s="430" t="str">
        <f t="shared" si="1"/>
        <v/>
      </c>
      <c r="AK22" s="431" t="str">
        <f t="shared" si="0"/>
        <v/>
      </c>
      <c r="AL22" s="133"/>
      <c r="AM22" s="133"/>
      <c r="AN22" s="106"/>
      <c r="AO22" s="128"/>
      <c r="AP22" s="128"/>
    </row>
    <row r="23" spans="1:47" ht="30" customHeight="1">
      <c r="A23" s="135">
        <v>10</v>
      </c>
      <c r="B23" s="994" t="str">
        <f>IF(基本情報入力シート!C48="","",基本情報入力シート!C48)</f>
        <v/>
      </c>
      <c r="C23" s="995"/>
      <c r="D23" s="995"/>
      <c r="E23" s="995"/>
      <c r="F23" s="995"/>
      <c r="G23" s="995"/>
      <c r="H23" s="995"/>
      <c r="I23" s="996"/>
      <c r="J23" s="409" t="str">
        <f>IF(基本情報入力シート!M48="","",基本情報入力シート!M48)</f>
        <v/>
      </c>
      <c r="K23" s="410" t="str">
        <f>IF(基本情報入力シート!R48="","",基本情報入力シート!R48)</f>
        <v/>
      </c>
      <c r="L23" s="410" t="str">
        <f>IF(基本情報入力シート!W48="","",基本情報入力シート!W48)</f>
        <v/>
      </c>
      <c r="M23" s="409" t="str">
        <f>IF(基本情報入力シート!X48="","",基本情報入力シート!X48)</f>
        <v/>
      </c>
      <c r="N23" s="139" t="str">
        <f>IF(基本情報入力シート!Y48="","",基本情報入力シート!Y48)</f>
        <v/>
      </c>
      <c r="O23" s="147"/>
      <c r="P23" s="45"/>
      <c r="Q23" s="997"/>
      <c r="R23" s="998"/>
      <c r="S23" s="136" t="str">
        <f>IFERROR(ROUNDDOWN(Q23*VLOOKUP(N23,【参考】数式用!$AR$2:$AW$50,MATCH(P23,【参考】数式用!$AT$4:$AW$4)+2,FALSE)*0.5, 0), "")</f>
        <v/>
      </c>
      <c r="T23" s="46"/>
      <c r="U23" s="138" t="str">
        <f>IFERROR(IF(AH23&lt;&gt;"",Q23*VLOOKUP(N23,【参考】数式用!$AG$2:$AL$50,MATCH(P23,【参考】数式用!$AI$4:$AL$4,0)+2,0), ""), "")</f>
        <v/>
      </c>
      <c r="V23" s="39"/>
      <c r="W23" s="999"/>
      <c r="X23" s="1000"/>
      <c r="Y23" s="40"/>
      <c r="Z23" s="48"/>
      <c r="AA23" s="137" t="str">
        <f>IFERROR(IF(Y23="ー", "", ROUNDDOWN(Z23*VLOOKUP(N23,【参考】数式用!$AR$2:$AW$50,MATCH(Y23,【参考】数式用!$AT$4:$AW$4)+2,FALSE)*0.5, 0)), "")</f>
        <v/>
      </c>
      <c r="AB23" s="49"/>
      <c r="AC23" s="1074" t="str">
        <f>IFERROR(IF(AH23&lt;&gt;"",Z23*VLOOKUP(N23,【参考】数式用!$AG$2:$AL$50,MATCH(Y23,【参考】数式用!$AI$4:$AL$4,0)+2,0), ""), "")</f>
        <v/>
      </c>
      <c r="AD23" s="1074"/>
      <c r="AE23" s="414"/>
      <c r="AF23" s="582"/>
      <c r="AG23" s="588"/>
      <c r="AH23" s="428" t="str">
        <f>IFERROR(VLOOKUP(O23, 【参考】数式用!$AY$5:$AY$13, 1, FALSE), "")</f>
        <v/>
      </c>
      <c r="AI23" s="429" t="str">
        <f>IFERROR(VLOOKUP(N23, 【参考】数式用!$BA$2:$BB$50, 2, FALSE), "")</f>
        <v/>
      </c>
      <c r="AJ23" s="430" t="str">
        <f t="shared" si="1"/>
        <v/>
      </c>
      <c r="AK23" s="431" t="str">
        <f t="shared" si="0"/>
        <v/>
      </c>
      <c r="AL23" s="133"/>
      <c r="AM23" s="133"/>
      <c r="AN23" s="106"/>
      <c r="AO23" s="106"/>
    </row>
    <row r="24" spans="1:47" ht="30" customHeight="1">
      <c r="A24" s="135">
        <v>11</v>
      </c>
      <c r="B24" s="994" t="str">
        <f>IF(基本情報入力シート!C49="","",基本情報入力シート!C49)</f>
        <v/>
      </c>
      <c r="C24" s="995"/>
      <c r="D24" s="995"/>
      <c r="E24" s="995"/>
      <c r="F24" s="995"/>
      <c r="G24" s="995"/>
      <c r="H24" s="995"/>
      <c r="I24" s="996"/>
      <c r="J24" s="409" t="str">
        <f>IF(基本情報入力シート!M49="","",基本情報入力シート!M49)</f>
        <v/>
      </c>
      <c r="K24" s="410" t="str">
        <f>IF(基本情報入力シート!R49="","",基本情報入力シート!R49)</f>
        <v/>
      </c>
      <c r="L24" s="410" t="str">
        <f>IF(基本情報入力シート!W49="","",基本情報入力シート!W49)</f>
        <v/>
      </c>
      <c r="M24" s="409" t="str">
        <f>IF(基本情報入力シート!X49="","",基本情報入力シート!X49)</f>
        <v/>
      </c>
      <c r="N24" s="139" t="str">
        <f>IF(基本情報入力シート!Y49="","",基本情報入力シート!Y49)</f>
        <v/>
      </c>
      <c r="O24" s="147"/>
      <c r="P24" s="45"/>
      <c r="Q24" s="997"/>
      <c r="R24" s="998"/>
      <c r="S24" s="136" t="str">
        <f>IFERROR(ROUNDDOWN(Q24*VLOOKUP(N24,【参考】数式用!$AR$2:$AW$50,MATCH(P24,【参考】数式用!$AT$4:$AW$4)+2,FALSE)*0.5, 0), "")</f>
        <v/>
      </c>
      <c r="T24" s="39"/>
      <c r="U24" s="138" t="str">
        <f>IFERROR(IF(AH24&lt;&gt;"",Q24*VLOOKUP(N24,【参考】数式用!$AG$2:$AL$50,MATCH(P24,【参考】数式用!$AI$4:$AL$4,0)+2,0), ""), "")</f>
        <v/>
      </c>
      <c r="V24" s="39"/>
      <c r="W24" s="999"/>
      <c r="X24" s="1000"/>
      <c r="Y24" s="40"/>
      <c r="Z24" s="48"/>
      <c r="AA24" s="137" t="str">
        <f>IFERROR(IF(Y24="ー", "", ROUNDDOWN(Z24*VLOOKUP(N24,【参考】数式用!$AR$2:$AW$50,MATCH(Y24,【参考】数式用!$AT$4:$AW$4)+2,FALSE)*0.5, 0)), "")</f>
        <v/>
      </c>
      <c r="AB24" s="49"/>
      <c r="AC24" s="1074" t="str">
        <f>IFERROR(IF(AH24&lt;&gt;"",Z24*VLOOKUP(N24,【参考】数式用!$AG$2:$AL$50,MATCH(Y24,【参考】数式用!$AI$4:$AL$4,0)+2,0), ""), "")</f>
        <v/>
      </c>
      <c r="AD24" s="1074"/>
      <c r="AE24" s="414"/>
      <c r="AF24" s="582"/>
      <c r="AG24" s="588"/>
      <c r="AH24" s="428" t="str">
        <f>IFERROR(VLOOKUP(O24, 【参考】数式用!$AY$5:$AY$13, 1, FALSE), "")</f>
        <v/>
      </c>
      <c r="AI24" s="429" t="str">
        <f>IFERROR(VLOOKUP(N24, 【参考】数式用!$BA$2:$BB$50, 2, FALSE), "")</f>
        <v/>
      </c>
      <c r="AJ24" s="430" t="str">
        <f t="shared" si="1"/>
        <v/>
      </c>
      <c r="AK24" s="431" t="str">
        <f t="shared" si="0"/>
        <v/>
      </c>
      <c r="AL24" s="133"/>
      <c r="AM24" s="133"/>
      <c r="AN24" s="106"/>
      <c r="AO24" s="106"/>
    </row>
    <row r="25" spans="1:47" ht="30" customHeight="1">
      <c r="A25" s="135">
        <v>12</v>
      </c>
      <c r="B25" s="994" t="str">
        <f>IF(基本情報入力シート!C50="","",基本情報入力シート!C50)</f>
        <v/>
      </c>
      <c r="C25" s="995"/>
      <c r="D25" s="995"/>
      <c r="E25" s="995"/>
      <c r="F25" s="995"/>
      <c r="G25" s="995"/>
      <c r="H25" s="995"/>
      <c r="I25" s="996"/>
      <c r="J25" s="409" t="str">
        <f>IF(基本情報入力シート!M50="","",基本情報入力シート!M50)</f>
        <v/>
      </c>
      <c r="K25" s="410" t="str">
        <f>IF(基本情報入力シート!R50="","",基本情報入力シート!R50)</f>
        <v/>
      </c>
      <c r="L25" s="410" t="str">
        <f>IF(基本情報入力シート!W50="","",基本情報入力シート!W50)</f>
        <v/>
      </c>
      <c r="M25" s="409" t="str">
        <f>IF(基本情報入力シート!X50="","",基本情報入力シート!X50)</f>
        <v/>
      </c>
      <c r="N25" s="139" t="str">
        <f>IF(基本情報入力シート!Y50="","",基本情報入力シート!Y50)</f>
        <v/>
      </c>
      <c r="O25" s="147"/>
      <c r="P25" s="89"/>
      <c r="Q25" s="997"/>
      <c r="R25" s="998"/>
      <c r="S25" s="136" t="str">
        <f>IFERROR(ROUNDDOWN(Q25*VLOOKUP(N25,【参考】数式用!$AR$2:$AW$50,MATCH(P25,【参考】数式用!$AT$4:$AW$4)+2,FALSE)*0.5, 0), "")</f>
        <v/>
      </c>
      <c r="T25" s="39"/>
      <c r="U25" s="138" t="str">
        <f>IFERROR(IF(AH25&lt;&gt;"",Q25*VLOOKUP(N25,【参考】数式用!$AG$2:$AL$50,MATCH(P25,【参考】数式用!$AI$4:$AL$4,0)+2,0), ""), "")</f>
        <v/>
      </c>
      <c r="V25" s="39"/>
      <c r="W25" s="999"/>
      <c r="X25" s="1000"/>
      <c r="Y25" s="40"/>
      <c r="Z25" s="48"/>
      <c r="AA25" s="137" t="str">
        <f>IFERROR(IF(Y25="ー", "", ROUNDDOWN(Z25*VLOOKUP(N25,【参考】数式用!$AR$2:$AW$50,MATCH(Y25,【参考】数式用!$AT$4:$AW$4)+2,FALSE)*0.5, 0)), "")</f>
        <v/>
      </c>
      <c r="AB25" s="49"/>
      <c r="AC25" s="1074" t="str">
        <f>IFERROR(IF(AH25&lt;&gt;"",Z25*VLOOKUP(N25,【参考】数式用!$AG$2:$AL$50,MATCH(Y25,【参考】数式用!$AI$4:$AL$4,0)+2,0), ""), "")</f>
        <v/>
      </c>
      <c r="AD25" s="1074"/>
      <c r="AE25" s="414"/>
      <c r="AF25" s="582"/>
      <c r="AG25" s="588"/>
      <c r="AH25" s="428" t="str">
        <f>IFERROR(VLOOKUP(O25, 【参考】数式用!$AY$5:$AY$13, 1, FALSE), "")</f>
        <v/>
      </c>
      <c r="AI25" s="429" t="str">
        <f>IFERROR(VLOOKUP(N25, 【参考】数式用!$BA$2:$BB$50, 2, FALSE), "")</f>
        <v/>
      </c>
      <c r="AJ25" s="430" t="str">
        <f t="shared" si="1"/>
        <v/>
      </c>
      <c r="AK25" s="431" t="str">
        <f t="shared" si="0"/>
        <v/>
      </c>
      <c r="AL25" s="133"/>
      <c r="AM25" s="133"/>
      <c r="AN25" s="106"/>
      <c r="AO25" s="106"/>
    </row>
    <row r="26" spans="1:47" ht="30" customHeight="1">
      <c r="A26" s="135">
        <v>13</v>
      </c>
      <c r="B26" s="994" t="str">
        <f>IF(基本情報入力シート!C51="","",基本情報入力シート!C51)</f>
        <v/>
      </c>
      <c r="C26" s="995"/>
      <c r="D26" s="995"/>
      <c r="E26" s="995"/>
      <c r="F26" s="995"/>
      <c r="G26" s="995"/>
      <c r="H26" s="995"/>
      <c r="I26" s="996"/>
      <c r="J26" s="409" t="str">
        <f>IF(基本情報入力シート!M51="","",基本情報入力シート!M51)</f>
        <v/>
      </c>
      <c r="K26" s="410" t="str">
        <f>IF(基本情報入力シート!R51="","",基本情報入力シート!R51)</f>
        <v/>
      </c>
      <c r="L26" s="410" t="str">
        <f>IF(基本情報入力シート!W51="","",基本情報入力シート!W51)</f>
        <v/>
      </c>
      <c r="M26" s="409" t="str">
        <f>IF(基本情報入力シート!X51="","",基本情報入力シート!X51)</f>
        <v/>
      </c>
      <c r="N26" s="139" t="str">
        <f>IF(基本情報入力シート!Y51="","",基本情報入力シート!Y51)</f>
        <v/>
      </c>
      <c r="O26" s="147"/>
      <c r="P26" s="89"/>
      <c r="Q26" s="997"/>
      <c r="R26" s="998"/>
      <c r="S26" s="136" t="str">
        <f>IFERROR(ROUNDDOWN(Q26*VLOOKUP(N26,【参考】数式用!$AR$2:$AW$50,MATCH(P26,【参考】数式用!$AT$4:$AW$4)+2,FALSE)*0.5, 0), "")</f>
        <v/>
      </c>
      <c r="T26" s="46"/>
      <c r="U26" s="138" t="str">
        <f>IFERROR(IF(AH26&lt;&gt;"",Q26*VLOOKUP(N26,【参考】数式用!$AG$2:$AL$50,MATCH(P26,【参考】数式用!$AI$4:$AL$4,0)+2,0), ""), "")</f>
        <v/>
      </c>
      <c r="V26" s="39"/>
      <c r="W26" s="999"/>
      <c r="X26" s="1000"/>
      <c r="Y26" s="40"/>
      <c r="Z26" s="48"/>
      <c r="AA26" s="137" t="str">
        <f>IFERROR(IF(Y26="ー", "", ROUNDDOWN(Z26*VLOOKUP(N26,【参考】数式用!$AR$2:$AW$50,MATCH(Y26,【参考】数式用!$AT$4:$AW$4)+2,FALSE)*0.5, 0)), "")</f>
        <v/>
      </c>
      <c r="AB26" s="49"/>
      <c r="AC26" s="1074" t="str">
        <f>IFERROR(IF(AH26&lt;&gt;"",Z26*VLOOKUP(N26,【参考】数式用!$AG$2:$AL$50,MATCH(Y26,【参考】数式用!$AI$4:$AL$4,0)+2,0), ""), "")</f>
        <v/>
      </c>
      <c r="AD26" s="1074"/>
      <c r="AE26" s="414"/>
      <c r="AF26" s="582"/>
      <c r="AG26" s="588"/>
      <c r="AH26" s="428" t="str">
        <f>IFERROR(VLOOKUP(O26, 【参考】数式用!$AY$5:$AY$13, 1, FALSE), "")</f>
        <v/>
      </c>
      <c r="AI26" s="429" t="str">
        <f>IFERROR(VLOOKUP(N26, 【参考】数式用!$BA$2:$BB$50, 2, FALSE), "")</f>
        <v/>
      </c>
      <c r="AJ26" s="430" t="str">
        <f t="shared" si="1"/>
        <v/>
      </c>
      <c r="AK26" s="431" t="str">
        <f t="shared" si="0"/>
        <v/>
      </c>
      <c r="AL26" s="133"/>
      <c r="AM26" s="133"/>
      <c r="AN26" s="106"/>
      <c r="AO26" s="106"/>
    </row>
    <row r="27" spans="1:47" ht="30" customHeight="1">
      <c r="A27" s="135">
        <v>14</v>
      </c>
      <c r="B27" s="994" t="str">
        <f>IF(基本情報入力シート!C52="","",基本情報入力シート!C52)</f>
        <v/>
      </c>
      <c r="C27" s="995"/>
      <c r="D27" s="995"/>
      <c r="E27" s="995"/>
      <c r="F27" s="995"/>
      <c r="G27" s="995"/>
      <c r="H27" s="995"/>
      <c r="I27" s="996"/>
      <c r="J27" s="409" t="str">
        <f>IF(基本情報入力シート!M52="","",基本情報入力シート!M52)</f>
        <v/>
      </c>
      <c r="K27" s="410" t="str">
        <f>IF(基本情報入力シート!R52="","",基本情報入力シート!R52)</f>
        <v/>
      </c>
      <c r="L27" s="410" t="str">
        <f>IF(基本情報入力シート!W52="","",基本情報入力シート!W52)</f>
        <v/>
      </c>
      <c r="M27" s="409" t="str">
        <f>IF(基本情報入力シート!X52="","",基本情報入力シート!X52)</f>
        <v/>
      </c>
      <c r="N27" s="139" t="str">
        <f>IF(基本情報入力シート!Y52="","",基本情報入力シート!Y52)</f>
        <v/>
      </c>
      <c r="O27" s="147"/>
      <c r="P27" s="45"/>
      <c r="Q27" s="997"/>
      <c r="R27" s="998"/>
      <c r="S27" s="136" t="str">
        <f>IFERROR(ROUNDDOWN(Q27*VLOOKUP(N27,【参考】数式用!$AR$2:$AW$50,MATCH(P27,【参考】数式用!$AT$4:$AW$4)+2,FALSE)*0.5, 0), "")</f>
        <v/>
      </c>
      <c r="T27" s="39"/>
      <c r="U27" s="138" t="str">
        <f>IFERROR(IF(AH27&lt;&gt;"",Q27*VLOOKUP(N27,【参考】数式用!$AG$2:$AL$50,MATCH(P27,【参考】数式用!$AI$4:$AL$4,0)+2,0), ""), "")</f>
        <v/>
      </c>
      <c r="V27" s="39"/>
      <c r="W27" s="999"/>
      <c r="X27" s="1000"/>
      <c r="Y27" s="40"/>
      <c r="Z27" s="48"/>
      <c r="AA27" s="137" t="str">
        <f>IFERROR(IF(Y27="ー", "", ROUNDDOWN(Z27*VLOOKUP(N27,【参考】数式用!$AR$2:$AW$50,MATCH(Y27,【参考】数式用!$AT$4:$AW$4)+2,FALSE)*0.5, 0)), "")</f>
        <v/>
      </c>
      <c r="AB27" s="49"/>
      <c r="AC27" s="1074" t="str">
        <f>IFERROR(IF(AH27&lt;&gt;"",Z27*VLOOKUP(N27,【参考】数式用!$AG$2:$AL$50,MATCH(Y27,【参考】数式用!$AI$4:$AL$4,0)+2,0), ""), "")</f>
        <v/>
      </c>
      <c r="AD27" s="1074"/>
      <c r="AE27" s="414"/>
      <c r="AF27" s="582"/>
      <c r="AG27" s="588"/>
      <c r="AH27" s="428" t="str">
        <f>IFERROR(VLOOKUP(O27, 【参考】数式用!$AY$5:$AY$13, 1, FALSE), "")</f>
        <v/>
      </c>
      <c r="AI27" s="429" t="str">
        <f>IFERROR(VLOOKUP(N27, 【参考】数式用!$BA$2:$BB$50, 2, FALSE), "")</f>
        <v/>
      </c>
      <c r="AJ27" s="430" t="str">
        <f t="shared" si="1"/>
        <v/>
      </c>
      <c r="AK27" s="431" t="str">
        <f t="shared" si="0"/>
        <v/>
      </c>
      <c r="AL27" s="133"/>
      <c r="AM27" s="133"/>
      <c r="AN27" s="106"/>
      <c r="AO27" s="106"/>
    </row>
    <row r="28" spans="1:47" ht="30" customHeight="1">
      <c r="A28" s="135">
        <v>15</v>
      </c>
      <c r="B28" s="994" t="str">
        <f>IF(基本情報入力シート!C53="","",基本情報入力シート!C53)</f>
        <v/>
      </c>
      <c r="C28" s="995"/>
      <c r="D28" s="995"/>
      <c r="E28" s="995"/>
      <c r="F28" s="995"/>
      <c r="G28" s="995"/>
      <c r="H28" s="995"/>
      <c r="I28" s="996"/>
      <c r="J28" s="409" t="str">
        <f>IF(基本情報入力シート!M53="","",基本情報入力シート!M53)</f>
        <v/>
      </c>
      <c r="K28" s="410" t="str">
        <f>IF(基本情報入力シート!R53="","",基本情報入力シート!R53)</f>
        <v/>
      </c>
      <c r="L28" s="410" t="str">
        <f>IF(基本情報入力シート!W53="","",基本情報入力シート!W53)</f>
        <v/>
      </c>
      <c r="M28" s="409" t="str">
        <f>IF(基本情報入力シート!X53="","",基本情報入力シート!X53)</f>
        <v/>
      </c>
      <c r="N28" s="139" t="str">
        <f>IF(基本情報入力シート!Y53="","",基本情報入力シート!Y53)</f>
        <v/>
      </c>
      <c r="O28" s="147"/>
      <c r="P28" s="45"/>
      <c r="Q28" s="997"/>
      <c r="R28" s="998"/>
      <c r="S28" s="136" t="str">
        <f>IFERROR(ROUNDDOWN(Q28*VLOOKUP(N28,【参考】数式用!$AR$2:$AW$50,MATCH(P28,【参考】数式用!$AT$4:$AW$4)+2,FALSE)*0.5, 0), "")</f>
        <v/>
      </c>
      <c r="T28" s="39"/>
      <c r="U28" s="138" t="str">
        <f>IFERROR(IF(AH28&lt;&gt;"",Q28*VLOOKUP(N28,【参考】数式用!$AG$2:$AL$50,MATCH(P28,【参考】数式用!$AI$4:$AL$4,0)+2,0), ""), "")</f>
        <v/>
      </c>
      <c r="V28" s="39"/>
      <c r="W28" s="999"/>
      <c r="X28" s="1000"/>
      <c r="Y28" s="40"/>
      <c r="Z28" s="48"/>
      <c r="AA28" s="137" t="str">
        <f>IFERROR(IF(Y28="ー", "", ROUNDDOWN(Z28*VLOOKUP(N28,【参考】数式用!$AR$2:$AW$50,MATCH(Y28,【参考】数式用!$AT$4:$AW$4)+2,FALSE)*0.5, 0)), "")</f>
        <v/>
      </c>
      <c r="AB28" s="49"/>
      <c r="AC28" s="1074" t="str">
        <f>IFERROR(IF(AH28&lt;&gt;"",Z28*VLOOKUP(N28,【参考】数式用!$AG$2:$AL$50,MATCH(Y28,【参考】数式用!$AI$4:$AL$4,0)+2,0), ""), "")</f>
        <v/>
      </c>
      <c r="AD28" s="1074"/>
      <c r="AE28" s="414"/>
      <c r="AF28" s="582"/>
      <c r="AG28" s="588"/>
      <c r="AH28" s="428" t="str">
        <f>IFERROR(VLOOKUP(O28, 【参考】数式用!$AY$5:$AY$13, 1, FALSE), "")</f>
        <v/>
      </c>
      <c r="AI28" s="429" t="str">
        <f>IFERROR(VLOOKUP(N28, 【参考】数式用!$BA$2:$BB$50, 2, FALSE), "")</f>
        <v/>
      </c>
      <c r="AJ28" s="430" t="str">
        <f t="shared" si="1"/>
        <v/>
      </c>
      <c r="AK28" s="431" t="str">
        <f t="shared" si="0"/>
        <v/>
      </c>
      <c r="AL28" s="133"/>
      <c r="AM28" s="133"/>
      <c r="AN28" s="106"/>
      <c r="AO28" s="106"/>
    </row>
    <row r="29" spans="1:47" ht="30" customHeight="1">
      <c r="A29" s="135">
        <v>16</v>
      </c>
      <c r="B29" s="994" t="str">
        <f>IF(基本情報入力シート!C54="","",基本情報入力シート!C54)</f>
        <v/>
      </c>
      <c r="C29" s="995"/>
      <c r="D29" s="995"/>
      <c r="E29" s="995"/>
      <c r="F29" s="995"/>
      <c r="G29" s="995"/>
      <c r="H29" s="995"/>
      <c r="I29" s="996"/>
      <c r="J29" s="410" t="str">
        <f>IF(基本情報入力シート!M54="","",基本情報入力シート!M54)</f>
        <v/>
      </c>
      <c r="K29" s="410" t="str">
        <f>IF(基本情報入力シート!R54="","",基本情報入力シート!R54)</f>
        <v/>
      </c>
      <c r="L29" s="410" t="str">
        <f>IF(基本情報入力シート!W54="","",基本情報入力シート!W54)</f>
        <v/>
      </c>
      <c r="M29" s="410" t="str">
        <f>IF(基本情報入力シート!X54="","",基本情報入力シート!X54)</f>
        <v/>
      </c>
      <c r="N29" s="139" t="str">
        <f>IF(基本情報入力シート!Y54="","",基本情報入力シート!Y54)</f>
        <v/>
      </c>
      <c r="O29" s="147"/>
      <c r="P29" s="89"/>
      <c r="Q29" s="997"/>
      <c r="R29" s="998"/>
      <c r="S29" s="136" t="str">
        <f>IFERROR(ROUNDDOWN(Q29*VLOOKUP(N29,【参考】数式用!$AR$2:$AW$50,MATCH(P29,【参考】数式用!$AT$4:$AW$4)+2,FALSE)*0.5, 0), "")</f>
        <v/>
      </c>
      <c r="T29" s="46"/>
      <c r="U29" s="138" t="str">
        <f>IFERROR(IF(AH29&lt;&gt;"",Q29*VLOOKUP(N29,【参考】数式用!$AG$2:$AL$50,MATCH(P29,【参考】数式用!$AI$4:$AL$4,0)+2,0), ""), "")</f>
        <v/>
      </c>
      <c r="V29" s="39"/>
      <c r="W29" s="999"/>
      <c r="X29" s="1000"/>
      <c r="Y29" s="40"/>
      <c r="Z29" s="48"/>
      <c r="AA29" s="137" t="str">
        <f>IFERROR(IF(Y29="ー", "", ROUNDDOWN(Z29*VLOOKUP(N29,【参考】数式用!$AR$2:$AW$50,MATCH(Y29,【参考】数式用!$AT$4:$AW$4)+2,FALSE)*0.5, 0)), "")</f>
        <v/>
      </c>
      <c r="AB29" s="49"/>
      <c r="AC29" s="1074" t="str">
        <f>IFERROR(IF(AH29&lt;&gt;"",Z29*VLOOKUP(N29,【参考】数式用!$AG$2:$AL$50,MATCH(Y29,【参考】数式用!$AI$4:$AL$4,0)+2,0), ""), "")</f>
        <v/>
      </c>
      <c r="AD29" s="1074"/>
      <c r="AE29" s="414"/>
      <c r="AF29" s="582"/>
      <c r="AG29" s="588"/>
      <c r="AH29" s="428" t="str">
        <f>IFERROR(VLOOKUP(O29, 【参考】数式用!$AY$5:$AY$13, 1, FALSE), "")</f>
        <v/>
      </c>
      <c r="AI29" s="429" t="str">
        <f>IFERROR(VLOOKUP(N29, 【参考】数式用!$BA$2:$BB$50, 2, FALSE), "")</f>
        <v/>
      </c>
      <c r="AJ29" s="430" t="str">
        <f t="shared" si="1"/>
        <v/>
      </c>
      <c r="AK29" s="431" t="str">
        <f t="shared" si="0"/>
        <v/>
      </c>
      <c r="AL29" s="133"/>
      <c r="AM29" s="133"/>
      <c r="AN29" s="106"/>
      <c r="AO29" s="106"/>
    </row>
    <row r="30" spans="1:47" s="105" customFormat="1" ht="30" customHeight="1">
      <c r="A30" s="135">
        <v>17</v>
      </c>
      <c r="B30" s="994" t="str">
        <f>IF(基本情報入力シート!C55="","",基本情報入力シート!C55)</f>
        <v/>
      </c>
      <c r="C30" s="995"/>
      <c r="D30" s="995"/>
      <c r="E30" s="995"/>
      <c r="F30" s="995"/>
      <c r="G30" s="995"/>
      <c r="H30" s="995"/>
      <c r="I30" s="996"/>
      <c r="J30" s="409" t="str">
        <f>IF(基本情報入力シート!M55="","",基本情報入力シート!M55)</f>
        <v/>
      </c>
      <c r="K30" s="410" t="str">
        <f>IF(基本情報入力シート!R55="","",基本情報入力シート!R55)</f>
        <v/>
      </c>
      <c r="L30" s="410" t="str">
        <f>IF(基本情報入力シート!W55="","",基本情報入力シート!W55)</f>
        <v/>
      </c>
      <c r="M30" s="409" t="str">
        <f>IF(基本情報入力シート!X55="","",基本情報入力シート!X55)</f>
        <v/>
      </c>
      <c r="N30" s="139" t="str">
        <f>IF(基本情報入力シート!Y55="","",基本情報入力シート!Y55)</f>
        <v/>
      </c>
      <c r="O30" s="147"/>
      <c r="P30" s="45"/>
      <c r="Q30" s="997"/>
      <c r="R30" s="998"/>
      <c r="S30" s="136" t="str">
        <f>IFERROR(ROUNDDOWN(Q30*VLOOKUP(N30,【参考】数式用!$AR$2:$AW$50,MATCH(P30,【参考】数式用!$AT$4:$AW$4)+2,FALSE)*0.5, 0), "")</f>
        <v/>
      </c>
      <c r="T30" s="39"/>
      <c r="U30" s="138" t="str">
        <f>IFERROR(IF(AH30&lt;&gt;"",Q30*VLOOKUP(N30,【参考】数式用!$AG$2:$AL$50,MATCH(P30,【参考】数式用!$AI$4:$AL$4,0)+2,0), ""), "")</f>
        <v/>
      </c>
      <c r="V30" s="39"/>
      <c r="W30" s="999"/>
      <c r="X30" s="1000"/>
      <c r="Y30" s="40"/>
      <c r="Z30" s="48"/>
      <c r="AA30" s="137" t="str">
        <f>IFERROR(IF(Y30="ー", "", ROUNDDOWN(Z30*VLOOKUP(N30,【参考】数式用!$AR$2:$AW$50,MATCH(Y30,【参考】数式用!$AT$4:$AW$4)+2,FALSE)*0.5, 0)), "")</f>
        <v/>
      </c>
      <c r="AB30" s="49"/>
      <c r="AC30" s="1074" t="str">
        <f>IFERROR(IF(AH30&lt;&gt;"",Z30*VLOOKUP(N30,【参考】数式用!$AG$2:$AL$50,MATCH(Y30,【参考】数式用!$AI$4:$AL$4,0)+2,0), ""), "")</f>
        <v/>
      </c>
      <c r="AD30" s="1074"/>
      <c r="AE30" s="414"/>
      <c r="AF30" s="582"/>
      <c r="AG30" s="588"/>
      <c r="AH30" s="428" t="str">
        <f>IFERROR(VLOOKUP(O30, 【参考】数式用!$AY$5:$AY$13, 1, FALSE), "")</f>
        <v/>
      </c>
      <c r="AI30" s="429" t="str">
        <f>IFERROR(VLOOKUP(N30, 【参考】数式用!$BA$2:$BB$50, 2, FALSE), "")</f>
        <v/>
      </c>
      <c r="AJ30" s="430" t="str">
        <f t="shared" si="1"/>
        <v/>
      </c>
      <c r="AK30" s="431" t="str">
        <f t="shared" si="0"/>
        <v/>
      </c>
      <c r="AL30" s="133"/>
      <c r="AM30" s="133"/>
      <c r="AN30" s="106"/>
      <c r="AO30" s="106"/>
      <c r="AP30" s="106"/>
      <c r="AQ30" s="106"/>
      <c r="AR30" s="106"/>
      <c r="AS30" s="106"/>
      <c r="AT30" s="106"/>
      <c r="AU30" s="106"/>
    </row>
    <row r="31" spans="1:47" s="105" customFormat="1" ht="30" customHeight="1">
      <c r="A31" s="135">
        <v>18</v>
      </c>
      <c r="B31" s="994" t="str">
        <f>IF(基本情報入力シート!C56="","",基本情報入力シート!C56)</f>
        <v/>
      </c>
      <c r="C31" s="995"/>
      <c r="D31" s="995"/>
      <c r="E31" s="995"/>
      <c r="F31" s="995"/>
      <c r="G31" s="995"/>
      <c r="H31" s="995"/>
      <c r="I31" s="996"/>
      <c r="J31" s="409" t="str">
        <f>IF(基本情報入力シート!M56="","",基本情報入力シート!M56)</f>
        <v/>
      </c>
      <c r="K31" s="410" t="str">
        <f>IF(基本情報入力シート!R56="","",基本情報入力シート!R56)</f>
        <v/>
      </c>
      <c r="L31" s="410" t="str">
        <f>IF(基本情報入力シート!W56="","",基本情報入力シート!W56)</f>
        <v/>
      </c>
      <c r="M31" s="409" t="str">
        <f>IF(基本情報入力シート!X56="","",基本情報入力シート!X56)</f>
        <v/>
      </c>
      <c r="N31" s="139" t="str">
        <f>IF(基本情報入力シート!Y56="","",基本情報入力シート!Y56)</f>
        <v/>
      </c>
      <c r="O31" s="147"/>
      <c r="P31" s="45"/>
      <c r="Q31" s="997"/>
      <c r="R31" s="998"/>
      <c r="S31" s="136" t="str">
        <f>IFERROR(ROUNDDOWN(Q31*VLOOKUP(N31,【参考】数式用!$AR$2:$AW$50,MATCH(P31,【参考】数式用!$AT$4:$AW$4)+2,FALSE)*0.5, 0), "")</f>
        <v/>
      </c>
      <c r="T31" s="39"/>
      <c r="U31" s="138" t="str">
        <f>IFERROR(IF(AH31&lt;&gt;"",Q31*VLOOKUP(N31,【参考】数式用!$AG$2:$AL$50,MATCH(P31,【参考】数式用!$AI$4:$AL$4,0)+2,0), ""), "")</f>
        <v/>
      </c>
      <c r="V31" s="39"/>
      <c r="W31" s="999"/>
      <c r="X31" s="1000"/>
      <c r="Y31" s="40"/>
      <c r="Z31" s="48"/>
      <c r="AA31" s="137" t="str">
        <f>IFERROR(IF(Y31="ー", "", ROUNDDOWN(Z31*VLOOKUP(N31,【参考】数式用!$AR$2:$AW$50,MATCH(Y31,【参考】数式用!$AT$4:$AW$4)+2,FALSE)*0.5, 0)), "")</f>
        <v/>
      </c>
      <c r="AB31" s="49"/>
      <c r="AC31" s="1074" t="str">
        <f>IFERROR(IF(AH31&lt;&gt;"",Z31*VLOOKUP(N31,【参考】数式用!$AG$2:$AL$50,MATCH(Y31,【参考】数式用!$AI$4:$AL$4,0)+2,0), ""), "")</f>
        <v/>
      </c>
      <c r="AD31" s="1074"/>
      <c r="AE31" s="414"/>
      <c r="AF31" s="582"/>
      <c r="AG31" s="588"/>
      <c r="AH31" s="428" t="str">
        <f>IFERROR(VLOOKUP(O31, 【参考】数式用!$AY$5:$AY$13, 1, FALSE), "")</f>
        <v/>
      </c>
      <c r="AI31" s="429" t="str">
        <f>IFERROR(VLOOKUP(N31, 【参考】数式用!$BA$2:$BB$50, 2, FALSE), "")</f>
        <v/>
      </c>
      <c r="AJ31" s="430" t="str">
        <f t="shared" si="1"/>
        <v/>
      </c>
      <c r="AK31" s="431" t="str">
        <f t="shared" si="0"/>
        <v/>
      </c>
      <c r="AL31" s="133"/>
      <c r="AM31" s="133"/>
      <c r="AN31" s="106"/>
      <c r="AO31" s="106"/>
      <c r="AP31" s="106"/>
      <c r="AQ31" s="106"/>
      <c r="AR31" s="106"/>
      <c r="AS31" s="106"/>
      <c r="AT31" s="106"/>
      <c r="AU31" s="106"/>
    </row>
    <row r="32" spans="1:47" s="105" customFormat="1" ht="30" customHeight="1">
      <c r="A32" s="135">
        <v>19</v>
      </c>
      <c r="B32" s="994" t="str">
        <f>IF(基本情報入力シート!C57="","",基本情報入力シート!C57)</f>
        <v/>
      </c>
      <c r="C32" s="995"/>
      <c r="D32" s="995"/>
      <c r="E32" s="995"/>
      <c r="F32" s="995"/>
      <c r="G32" s="995"/>
      <c r="H32" s="995"/>
      <c r="I32" s="996"/>
      <c r="J32" s="409" t="str">
        <f>IF(基本情報入力シート!M57="","",基本情報入力シート!M57)</f>
        <v/>
      </c>
      <c r="K32" s="410" t="str">
        <f>IF(基本情報入力シート!R57="","",基本情報入力シート!R57)</f>
        <v/>
      </c>
      <c r="L32" s="410" t="str">
        <f>IF(基本情報入力シート!W57="","",基本情報入力シート!W57)</f>
        <v/>
      </c>
      <c r="M32" s="409" t="str">
        <f>IF(基本情報入力シート!X57="","",基本情報入力シート!X57)</f>
        <v/>
      </c>
      <c r="N32" s="139" t="str">
        <f>IF(基本情報入力シート!Y57="","",基本情報入力シート!Y57)</f>
        <v/>
      </c>
      <c r="O32" s="147"/>
      <c r="P32" s="89"/>
      <c r="Q32" s="997"/>
      <c r="R32" s="998"/>
      <c r="S32" s="136" t="str">
        <f>IFERROR(ROUNDDOWN(Q32*VLOOKUP(N32,【参考】数式用!$AR$2:$AW$50,MATCH(P32,【参考】数式用!$AT$4:$AW$4)+2,FALSE)*0.5, 0), "")</f>
        <v/>
      </c>
      <c r="T32" s="46"/>
      <c r="U32" s="138" t="str">
        <f>IFERROR(IF(AH32&lt;&gt;"",Q32*VLOOKUP(N32,【参考】数式用!$AG$2:$AL$50,MATCH(P32,【参考】数式用!$AI$4:$AL$4,0)+2,0), ""), "")</f>
        <v/>
      </c>
      <c r="V32" s="39"/>
      <c r="W32" s="999"/>
      <c r="X32" s="1000"/>
      <c r="Y32" s="40"/>
      <c r="Z32" s="48"/>
      <c r="AA32" s="137" t="str">
        <f>IFERROR(IF(Y32="ー", "", ROUNDDOWN(Z32*VLOOKUP(N32,【参考】数式用!$AR$2:$AW$50,MATCH(Y32,【参考】数式用!$AT$4:$AW$4)+2,FALSE)*0.5, 0)), "")</f>
        <v/>
      </c>
      <c r="AB32" s="49"/>
      <c r="AC32" s="1074" t="str">
        <f>IFERROR(IF(AH32&lt;&gt;"",Z32*VLOOKUP(N32,【参考】数式用!$AG$2:$AL$50,MATCH(Y32,【参考】数式用!$AI$4:$AL$4,0)+2,0), ""), "")</f>
        <v/>
      </c>
      <c r="AD32" s="1074"/>
      <c r="AE32" s="414"/>
      <c r="AF32" s="582"/>
      <c r="AG32" s="588"/>
      <c r="AH32" s="428" t="str">
        <f>IFERROR(VLOOKUP(O32, 【参考】数式用!$AY$5:$AY$13, 1, FALSE), "")</f>
        <v/>
      </c>
      <c r="AI32" s="429" t="str">
        <f>IFERROR(VLOOKUP(N32, 【参考】数式用!$BA$2:$BB$50, 2, FALSE), "")</f>
        <v/>
      </c>
      <c r="AJ32" s="430" t="str">
        <f t="shared" si="1"/>
        <v/>
      </c>
      <c r="AK32" s="431" t="str">
        <f t="shared" si="0"/>
        <v/>
      </c>
      <c r="AL32" s="133"/>
      <c r="AM32" s="133"/>
      <c r="AN32" s="106"/>
      <c r="AO32" s="106"/>
      <c r="AP32" s="106"/>
      <c r="AQ32" s="106"/>
      <c r="AR32" s="106"/>
      <c r="AS32" s="106"/>
      <c r="AT32" s="106"/>
      <c r="AU32" s="106"/>
    </row>
    <row r="33" spans="1:47" s="105" customFormat="1" ht="30" customHeight="1">
      <c r="A33" s="135">
        <v>20</v>
      </c>
      <c r="B33" s="994" t="str">
        <f>IF(基本情報入力シート!C58="","",基本情報入力シート!C58)</f>
        <v/>
      </c>
      <c r="C33" s="995"/>
      <c r="D33" s="995"/>
      <c r="E33" s="995"/>
      <c r="F33" s="995"/>
      <c r="G33" s="995"/>
      <c r="H33" s="995"/>
      <c r="I33" s="996"/>
      <c r="J33" s="409" t="str">
        <f>IF(基本情報入力シート!M58="","",基本情報入力シート!M58)</f>
        <v/>
      </c>
      <c r="K33" s="410" t="str">
        <f>IF(基本情報入力シート!R58="","",基本情報入力シート!R58)</f>
        <v/>
      </c>
      <c r="L33" s="410" t="str">
        <f>IF(基本情報入力シート!W58="","",基本情報入力シート!W58)</f>
        <v/>
      </c>
      <c r="M33" s="409" t="str">
        <f>IF(基本情報入力シート!X58="","",基本情報入力シート!X58)</f>
        <v/>
      </c>
      <c r="N33" s="139" t="str">
        <f>IF(基本情報入力シート!Y58="","",基本情報入力シート!Y58)</f>
        <v/>
      </c>
      <c r="O33" s="147"/>
      <c r="P33" s="89"/>
      <c r="Q33" s="997"/>
      <c r="R33" s="998"/>
      <c r="S33" s="136" t="str">
        <f>IFERROR(ROUNDDOWN(Q33*VLOOKUP(N33,【参考】数式用!$AR$2:$AW$50,MATCH(P33,【参考】数式用!$AT$4:$AW$4)+2,FALSE)*0.5, 0), "")</f>
        <v/>
      </c>
      <c r="T33" s="39"/>
      <c r="U33" s="138" t="str">
        <f>IFERROR(IF(AH33&lt;&gt;"",Q33*VLOOKUP(N33,【参考】数式用!$AG$2:$AL$50,MATCH(P33,【参考】数式用!$AI$4:$AL$4,0)+2,0), ""), "")</f>
        <v/>
      </c>
      <c r="V33" s="39"/>
      <c r="W33" s="999"/>
      <c r="X33" s="1000"/>
      <c r="Y33" s="40"/>
      <c r="Z33" s="48"/>
      <c r="AA33" s="137" t="str">
        <f>IFERROR(IF(Y33="ー", "", ROUNDDOWN(Z33*VLOOKUP(N33,【参考】数式用!$AR$2:$AW$50,MATCH(Y33,【参考】数式用!$AT$4:$AW$4)+2,FALSE)*0.5, 0)), "")</f>
        <v/>
      </c>
      <c r="AB33" s="49"/>
      <c r="AC33" s="1074" t="str">
        <f>IFERROR(IF(AH33&lt;&gt;"",Z33*VLOOKUP(N33,【参考】数式用!$AG$2:$AL$50,MATCH(Y33,【参考】数式用!$AI$4:$AL$4,0)+2,0), ""), "")</f>
        <v/>
      </c>
      <c r="AD33" s="1074"/>
      <c r="AE33" s="414"/>
      <c r="AF33" s="582"/>
      <c r="AG33" s="588"/>
      <c r="AH33" s="428" t="str">
        <f>IFERROR(VLOOKUP(O33, 【参考】数式用!$AY$5:$AY$13, 1, FALSE), "")</f>
        <v/>
      </c>
      <c r="AI33" s="429" t="str">
        <f>IFERROR(VLOOKUP(N33, 【参考】数式用!$BA$2:$BB$50, 2, FALSE), "")</f>
        <v/>
      </c>
      <c r="AJ33" s="430" t="str">
        <f t="shared" si="1"/>
        <v/>
      </c>
      <c r="AK33" s="431" t="str">
        <f t="shared" si="0"/>
        <v/>
      </c>
      <c r="AL33" s="133"/>
      <c r="AM33" s="133"/>
      <c r="AN33" s="106"/>
      <c r="AO33" s="106"/>
      <c r="AP33" s="106"/>
      <c r="AQ33" s="106"/>
      <c r="AR33" s="106"/>
      <c r="AS33" s="106"/>
      <c r="AT33" s="106"/>
      <c r="AU33" s="106"/>
    </row>
    <row r="34" spans="1:47" s="105" customFormat="1" ht="30" customHeight="1">
      <c r="A34" s="135">
        <v>21</v>
      </c>
      <c r="B34" s="994" t="str">
        <f>IF(基本情報入力シート!C59="","",基本情報入力シート!C59)</f>
        <v/>
      </c>
      <c r="C34" s="995"/>
      <c r="D34" s="995"/>
      <c r="E34" s="995"/>
      <c r="F34" s="995"/>
      <c r="G34" s="995"/>
      <c r="H34" s="995"/>
      <c r="I34" s="996"/>
      <c r="J34" s="409" t="str">
        <f>IF(基本情報入力シート!M59="","",基本情報入力シート!M59)</f>
        <v/>
      </c>
      <c r="K34" s="410" t="str">
        <f>IF(基本情報入力シート!R59="","",基本情報入力シート!R59)</f>
        <v/>
      </c>
      <c r="L34" s="410" t="str">
        <f>IF(基本情報入力シート!W59="","",基本情報入力シート!W59)</f>
        <v/>
      </c>
      <c r="M34" s="409" t="str">
        <f>IF(基本情報入力シート!X59="","",基本情報入力シート!X59)</f>
        <v/>
      </c>
      <c r="N34" s="139" t="str">
        <f>IF(基本情報入力シート!Y59="","",基本情報入力シート!Y59)</f>
        <v/>
      </c>
      <c r="O34" s="147"/>
      <c r="P34" s="45"/>
      <c r="Q34" s="997"/>
      <c r="R34" s="998"/>
      <c r="S34" s="136" t="str">
        <f>IFERROR(ROUNDDOWN(Q34*VLOOKUP(N34,【参考】数式用!$AR$2:$AW$50,MATCH(P34,【参考】数式用!$AT$4:$AW$4)+2,FALSE)*0.5, 0), "")</f>
        <v/>
      </c>
      <c r="T34" s="39"/>
      <c r="U34" s="138" t="str">
        <f>IFERROR(IF(AH34&lt;&gt;"",Q34*VLOOKUP(N34,【参考】数式用!$AG$2:$AL$50,MATCH(P34,【参考】数式用!$AI$4:$AL$4,0)+2,0), ""), "")</f>
        <v/>
      </c>
      <c r="V34" s="39"/>
      <c r="W34" s="999"/>
      <c r="X34" s="1000"/>
      <c r="Y34" s="40"/>
      <c r="Z34" s="48"/>
      <c r="AA34" s="137" t="str">
        <f>IFERROR(IF(Y34="ー", "", ROUNDDOWN(Z34*VLOOKUP(N34,【参考】数式用!$AR$2:$AW$50,MATCH(Y34,【参考】数式用!$AT$4:$AW$4)+2,FALSE)*0.5, 0)), "")</f>
        <v/>
      </c>
      <c r="AB34" s="49"/>
      <c r="AC34" s="1074" t="str">
        <f>IFERROR(IF(AH34&lt;&gt;"",Z34*VLOOKUP(N34,【参考】数式用!$AG$2:$AL$50,MATCH(Y34,【参考】数式用!$AI$4:$AL$4,0)+2,0), ""), "")</f>
        <v/>
      </c>
      <c r="AD34" s="1074"/>
      <c r="AE34" s="414"/>
      <c r="AF34" s="582"/>
      <c r="AG34" s="588"/>
      <c r="AH34" s="428" t="str">
        <f>IFERROR(VLOOKUP(O34, 【参考】数式用!$AY$5:$AY$13, 1, FALSE), "")</f>
        <v/>
      </c>
      <c r="AI34" s="429" t="str">
        <f>IFERROR(VLOOKUP(N34, 【参考】数式用!$BA$2:$BB$50, 2, FALSE), "")</f>
        <v/>
      </c>
      <c r="AJ34" s="430" t="str">
        <f t="shared" si="1"/>
        <v/>
      </c>
      <c r="AK34" s="431" t="str">
        <f t="shared" si="0"/>
        <v/>
      </c>
      <c r="AL34" s="133"/>
      <c r="AM34" s="133"/>
      <c r="AN34" s="106"/>
      <c r="AO34" s="106"/>
      <c r="AP34" s="106"/>
      <c r="AQ34" s="106"/>
      <c r="AR34" s="106"/>
      <c r="AS34" s="106"/>
      <c r="AT34" s="106"/>
      <c r="AU34" s="106"/>
    </row>
    <row r="35" spans="1:47" s="105" customFormat="1" ht="30" customHeight="1">
      <c r="A35" s="135">
        <v>22</v>
      </c>
      <c r="B35" s="994" t="str">
        <f>IF(基本情報入力シート!C60="","",基本情報入力シート!C60)</f>
        <v/>
      </c>
      <c r="C35" s="995"/>
      <c r="D35" s="995"/>
      <c r="E35" s="995"/>
      <c r="F35" s="995"/>
      <c r="G35" s="995"/>
      <c r="H35" s="995"/>
      <c r="I35" s="996"/>
      <c r="J35" s="409" t="str">
        <f>IF(基本情報入力シート!M60="","",基本情報入力シート!M60)</f>
        <v/>
      </c>
      <c r="K35" s="410" t="str">
        <f>IF(基本情報入力シート!R60="","",基本情報入力シート!R60)</f>
        <v/>
      </c>
      <c r="L35" s="410" t="str">
        <f>IF(基本情報入力シート!W60="","",基本情報入力シート!W60)</f>
        <v/>
      </c>
      <c r="M35" s="409" t="str">
        <f>IF(基本情報入力シート!X60="","",基本情報入力シート!X60)</f>
        <v/>
      </c>
      <c r="N35" s="139" t="str">
        <f>IF(基本情報入力シート!Y60="","",基本情報入力シート!Y60)</f>
        <v/>
      </c>
      <c r="O35" s="147"/>
      <c r="P35" s="45"/>
      <c r="Q35" s="997"/>
      <c r="R35" s="998"/>
      <c r="S35" s="136" t="str">
        <f>IFERROR(ROUNDDOWN(Q35*VLOOKUP(N35,【参考】数式用!$AR$2:$AW$50,MATCH(P35,【参考】数式用!$AT$4:$AW$4)+2,FALSE)*0.5, 0), "")</f>
        <v/>
      </c>
      <c r="T35" s="46"/>
      <c r="U35" s="138" t="str">
        <f>IFERROR(IF(AH35&lt;&gt;"",Q35*VLOOKUP(N35,【参考】数式用!$AG$2:$AL$50,MATCH(P35,【参考】数式用!$AI$4:$AL$4,0)+2,0), ""), "")</f>
        <v/>
      </c>
      <c r="V35" s="39"/>
      <c r="W35" s="999"/>
      <c r="X35" s="1000"/>
      <c r="Y35" s="40"/>
      <c r="Z35" s="48"/>
      <c r="AA35" s="137" t="str">
        <f>IFERROR(IF(Y35="ー", "", ROUNDDOWN(Z35*VLOOKUP(N35,【参考】数式用!$AR$2:$AW$50,MATCH(Y35,【参考】数式用!$AT$4:$AW$4)+2,FALSE)*0.5, 0)), "")</f>
        <v/>
      </c>
      <c r="AB35" s="49"/>
      <c r="AC35" s="1074" t="str">
        <f>IFERROR(IF(AH35&lt;&gt;"",Z35*VLOOKUP(N35,【参考】数式用!$AG$2:$AL$50,MATCH(Y35,【参考】数式用!$AI$4:$AL$4,0)+2,0), ""), "")</f>
        <v/>
      </c>
      <c r="AD35" s="1074"/>
      <c r="AE35" s="414"/>
      <c r="AF35" s="582"/>
      <c r="AG35" s="588"/>
      <c r="AH35" s="428" t="str">
        <f>IFERROR(VLOOKUP(O35, 【参考】数式用!$AY$5:$AY$13, 1, FALSE), "")</f>
        <v/>
      </c>
      <c r="AI35" s="429" t="str">
        <f>IFERROR(VLOOKUP(N35, 【参考】数式用!$BA$2:$BB$50, 2, FALSE), "")</f>
        <v/>
      </c>
      <c r="AJ35" s="430" t="str">
        <f t="shared" si="1"/>
        <v/>
      </c>
      <c r="AK35" s="431" t="str">
        <f t="shared" si="0"/>
        <v/>
      </c>
      <c r="AL35" s="133"/>
      <c r="AM35" s="133"/>
      <c r="AN35" s="106"/>
      <c r="AO35" s="106"/>
      <c r="AP35" s="106"/>
      <c r="AQ35" s="106"/>
      <c r="AR35" s="106"/>
      <c r="AS35" s="106"/>
      <c r="AT35" s="106"/>
      <c r="AU35" s="106"/>
    </row>
    <row r="36" spans="1:47" s="105" customFormat="1" ht="30" customHeight="1">
      <c r="A36" s="135">
        <v>23</v>
      </c>
      <c r="B36" s="994" t="str">
        <f>IF(基本情報入力シート!C61="","",基本情報入力シート!C61)</f>
        <v/>
      </c>
      <c r="C36" s="995"/>
      <c r="D36" s="995"/>
      <c r="E36" s="995"/>
      <c r="F36" s="995"/>
      <c r="G36" s="995"/>
      <c r="H36" s="995"/>
      <c r="I36" s="996"/>
      <c r="J36" s="409" t="str">
        <f>IF(基本情報入力シート!M61="","",基本情報入力シート!M61)</f>
        <v/>
      </c>
      <c r="K36" s="410" t="str">
        <f>IF(基本情報入力シート!R61="","",基本情報入力シート!R61)</f>
        <v/>
      </c>
      <c r="L36" s="410" t="str">
        <f>IF(基本情報入力シート!W61="","",基本情報入力シート!W61)</f>
        <v/>
      </c>
      <c r="M36" s="409" t="str">
        <f>IF(基本情報入力シート!X61="","",基本情報入力シート!X61)</f>
        <v/>
      </c>
      <c r="N36" s="139" t="str">
        <f>IF(基本情報入力シート!Y61="","",基本情報入力シート!Y61)</f>
        <v/>
      </c>
      <c r="O36" s="147"/>
      <c r="P36" s="89"/>
      <c r="Q36" s="997"/>
      <c r="R36" s="998"/>
      <c r="S36" s="136" t="str">
        <f>IFERROR(ROUNDDOWN(Q36*VLOOKUP(N36,【参考】数式用!$AR$2:$AW$50,MATCH(P36,【参考】数式用!$AT$4:$AW$4)+2,FALSE)*0.5, 0), "")</f>
        <v/>
      </c>
      <c r="T36" s="39"/>
      <c r="U36" s="138" t="str">
        <f>IFERROR(IF(AH36&lt;&gt;"",Q36*VLOOKUP(N36,【参考】数式用!$AG$2:$AL$50,MATCH(P36,【参考】数式用!$AI$4:$AL$4,0)+2,0), ""), "")</f>
        <v/>
      </c>
      <c r="V36" s="39"/>
      <c r="W36" s="999"/>
      <c r="X36" s="1000"/>
      <c r="Y36" s="40"/>
      <c r="Z36" s="48"/>
      <c r="AA36" s="137" t="str">
        <f>IFERROR(IF(Y36="ー", "", ROUNDDOWN(Z36*VLOOKUP(N36,【参考】数式用!$AR$2:$AW$50,MATCH(Y36,【参考】数式用!$AT$4:$AW$4)+2,FALSE)*0.5, 0)), "")</f>
        <v/>
      </c>
      <c r="AB36" s="49"/>
      <c r="AC36" s="1074" t="str">
        <f>IFERROR(IF(AH36&lt;&gt;"",Z36*VLOOKUP(N36,【参考】数式用!$AG$2:$AL$50,MATCH(Y36,【参考】数式用!$AI$4:$AL$4,0)+2,0), ""), "")</f>
        <v/>
      </c>
      <c r="AD36" s="1074"/>
      <c r="AE36" s="414"/>
      <c r="AF36" s="582"/>
      <c r="AG36" s="588"/>
      <c r="AH36" s="428" t="str">
        <f>IFERROR(VLOOKUP(O36, 【参考】数式用!$AY$5:$AY$13, 1, FALSE), "")</f>
        <v/>
      </c>
      <c r="AI36" s="429" t="str">
        <f>IFERROR(VLOOKUP(N36, 【参考】数式用!$BA$2:$BB$50, 2, FALSE), "")</f>
        <v/>
      </c>
      <c r="AJ36" s="430" t="str">
        <f t="shared" si="1"/>
        <v/>
      </c>
      <c r="AK36" s="431" t="str">
        <f t="shared" si="0"/>
        <v/>
      </c>
      <c r="AL36" s="133"/>
      <c r="AM36" s="133"/>
      <c r="AN36" s="106"/>
      <c r="AO36" s="106"/>
      <c r="AP36" s="106"/>
      <c r="AQ36" s="106"/>
      <c r="AR36" s="106"/>
      <c r="AS36" s="106"/>
      <c r="AT36" s="106"/>
      <c r="AU36" s="106"/>
    </row>
    <row r="37" spans="1:47" s="105" customFormat="1" ht="30" customHeight="1">
      <c r="A37" s="135">
        <v>24</v>
      </c>
      <c r="B37" s="994" t="str">
        <f>IF(基本情報入力シート!C62="","",基本情報入力シート!C62)</f>
        <v/>
      </c>
      <c r="C37" s="995"/>
      <c r="D37" s="995"/>
      <c r="E37" s="995"/>
      <c r="F37" s="995"/>
      <c r="G37" s="995"/>
      <c r="H37" s="995"/>
      <c r="I37" s="996"/>
      <c r="J37" s="409" t="str">
        <f>IF(基本情報入力シート!M62="","",基本情報入力シート!M62)</f>
        <v/>
      </c>
      <c r="K37" s="410" t="str">
        <f>IF(基本情報入力シート!R62="","",基本情報入力シート!R62)</f>
        <v/>
      </c>
      <c r="L37" s="410" t="str">
        <f>IF(基本情報入力シート!W62="","",基本情報入力シート!W62)</f>
        <v/>
      </c>
      <c r="M37" s="409" t="str">
        <f>IF(基本情報入力シート!X62="","",基本情報入力シート!X62)</f>
        <v/>
      </c>
      <c r="N37" s="139" t="str">
        <f>IF(基本情報入力シート!Y62="","",基本情報入力シート!Y62)</f>
        <v/>
      </c>
      <c r="O37" s="147"/>
      <c r="P37" s="45"/>
      <c r="Q37" s="997"/>
      <c r="R37" s="998"/>
      <c r="S37" s="136" t="str">
        <f>IFERROR(ROUNDDOWN(Q37*VLOOKUP(N37,【参考】数式用!$AR$2:$AW$50,MATCH(P37,【参考】数式用!$AT$4:$AW$4)+2,FALSE)*0.5, 0), "")</f>
        <v/>
      </c>
      <c r="T37" s="39"/>
      <c r="U37" s="138" t="str">
        <f>IFERROR(IF(AH37&lt;&gt;"",Q37*VLOOKUP(N37,【参考】数式用!$AG$2:$AL$50,MATCH(P37,【参考】数式用!$AI$4:$AL$4,0)+2,0), ""), "")</f>
        <v/>
      </c>
      <c r="V37" s="39"/>
      <c r="W37" s="999"/>
      <c r="X37" s="1000"/>
      <c r="Y37" s="40"/>
      <c r="Z37" s="48"/>
      <c r="AA37" s="137" t="str">
        <f>IFERROR(IF(Y37="ー", "", ROUNDDOWN(Z37*VLOOKUP(N37,【参考】数式用!$AR$2:$AW$50,MATCH(Y37,【参考】数式用!$AT$4:$AW$4)+2,FALSE)*0.5, 0)), "")</f>
        <v/>
      </c>
      <c r="AB37" s="49"/>
      <c r="AC37" s="1074" t="str">
        <f>IFERROR(IF(AH37&lt;&gt;"",Z37*VLOOKUP(N37,【参考】数式用!$AG$2:$AL$50,MATCH(Y37,【参考】数式用!$AI$4:$AL$4,0)+2,0), ""), "")</f>
        <v/>
      </c>
      <c r="AD37" s="1074"/>
      <c r="AE37" s="414"/>
      <c r="AF37" s="582"/>
      <c r="AG37" s="588"/>
      <c r="AH37" s="428" t="str">
        <f>IFERROR(VLOOKUP(O37, 【参考】数式用!$AY$5:$AY$13, 1, FALSE), "")</f>
        <v/>
      </c>
      <c r="AI37" s="429" t="str">
        <f>IFERROR(VLOOKUP(N37, 【参考】数式用!$BA$2:$BB$50, 2, FALSE), "")</f>
        <v/>
      </c>
      <c r="AJ37" s="430" t="str">
        <f t="shared" si="1"/>
        <v/>
      </c>
      <c r="AK37" s="431" t="str">
        <f t="shared" si="0"/>
        <v/>
      </c>
      <c r="AL37" s="133"/>
      <c r="AM37" s="133"/>
      <c r="AN37" s="106"/>
      <c r="AO37" s="106"/>
      <c r="AP37" s="106"/>
      <c r="AQ37" s="106"/>
      <c r="AR37" s="106"/>
      <c r="AS37" s="106"/>
      <c r="AT37" s="106"/>
      <c r="AU37" s="106"/>
    </row>
    <row r="38" spans="1:47" s="105" customFormat="1" ht="30" customHeight="1">
      <c r="A38" s="135">
        <v>25</v>
      </c>
      <c r="B38" s="994" t="str">
        <f>IF(基本情報入力シート!C63="","",基本情報入力シート!C63)</f>
        <v/>
      </c>
      <c r="C38" s="995"/>
      <c r="D38" s="995"/>
      <c r="E38" s="995"/>
      <c r="F38" s="995"/>
      <c r="G38" s="995"/>
      <c r="H38" s="995"/>
      <c r="I38" s="996"/>
      <c r="J38" s="409" t="str">
        <f>IF(基本情報入力シート!M63="","",基本情報入力シート!M63)</f>
        <v/>
      </c>
      <c r="K38" s="410" t="str">
        <f>IF(基本情報入力シート!R63="","",基本情報入力シート!R63)</f>
        <v/>
      </c>
      <c r="L38" s="410" t="str">
        <f>IF(基本情報入力シート!W63="","",基本情報入力シート!W63)</f>
        <v/>
      </c>
      <c r="M38" s="409" t="str">
        <f>IF(基本情報入力シート!X63="","",基本情報入力シート!X63)</f>
        <v/>
      </c>
      <c r="N38" s="139" t="str">
        <f>IF(基本情報入力シート!Y63="","",基本情報入力シート!Y63)</f>
        <v/>
      </c>
      <c r="O38" s="147"/>
      <c r="P38" s="45"/>
      <c r="Q38" s="997"/>
      <c r="R38" s="998"/>
      <c r="S38" s="136" t="str">
        <f>IFERROR(ROUNDDOWN(Q38*VLOOKUP(N38,【参考】数式用!$AR$2:$AW$50,MATCH(P38,【参考】数式用!$AT$4:$AW$4)+2,FALSE)*0.5, 0), "")</f>
        <v/>
      </c>
      <c r="T38" s="46"/>
      <c r="U38" s="138" t="str">
        <f>IFERROR(IF(AH38&lt;&gt;"",Q38*VLOOKUP(N38,【参考】数式用!$AG$2:$AL$50,MATCH(P38,【参考】数式用!$AI$4:$AL$4,0)+2,0), ""), "")</f>
        <v/>
      </c>
      <c r="V38" s="39"/>
      <c r="W38" s="999"/>
      <c r="X38" s="1000"/>
      <c r="Y38" s="40"/>
      <c r="Z38" s="48"/>
      <c r="AA38" s="137" t="str">
        <f>IFERROR(IF(Y38="ー", "", ROUNDDOWN(Z38*VLOOKUP(N38,【参考】数式用!$AR$2:$AW$50,MATCH(Y38,【参考】数式用!$AT$4:$AW$4)+2,FALSE)*0.5, 0)), "")</f>
        <v/>
      </c>
      <c r="AB38" s="49"/>
      <c r="AC38" s="1074" t="str">
        <f>IFERROR(IF(AH38&lt;&gt;"",Z38*VLOOKUP(N38,【参考】数式用!$AG$2:$AL$50,MATCH(Y38,【参考】数式用!$AI$4:$AL$4,0)+2,0), ""), "")</f>
        <v/>
      </c>
      <c r="AD38" s="1074"/>
      <c r="AE38" s="414"/>
      <c r="AF38" s="582"/>
      <c r="AG38" s="588"/>
      <c r="AH38" s="428" t="str">
        <f>IFERROR(VLOOKUP(O38, 【参考】数式用!$AY$5:$AY$13, 1, FALSE), "")</f>
        <v/>
      </c>
      <c r="AI38" s="429" t="str">
        <f>IFERROR(VLOOKUP(N38, 【参考】数式用!$BA$2:$BB$50, 2, FALSE), "")</f>
        <v/>
      </c>
      <c r="AJ38" s="430" t="str">
        <f t="shared" si="1"/>
        <v/>
      </c>
      <c r="AK38" s="431" t="str">
        <f t="shared" si="0"/>
        <v/>
      </c>
      <c r="AL38" s="133"/>
      <c r="AM38" s="133"/>
      <c r="AN38" s="106"/>
      <c r="AO38" s="106"/>
      <c r="AP38" s="106"/>
      <c r="AQ38" s="106"/>
      <c r="AR38" s="106"/>
      <c r="AS38" s="106"/>
      <c r="AT38" s="106"/>
      <c r="AU38" s="106"/>
    </row>
    <row r="39" spans="1:47" s="105" customFormat="1" ht="30" customHeight="1">
      <c r="A39" s="135">
        <v>26</v>
      </c>
      <c r="B39" s="994" t="str">
        <f>IF(基本情報入力シート!C64="","",基本情報入力シート!C64)</f>
        <v/>
      </c>
      <c r="C39" s="995"/>
      <c r="D39" s="995"/>
      <c r="E39" s="995"/>
      <c r="F39" s="995"/>
      <c r="G39" s="995"/>
      <c r="H39" s="995"/>
      <c r="I39" s="996"/>
      <c r="J39" s="409" t="str">
        <f>IF(基本情報入力シート!M64="","",基本情報入力シート!M64)</f>
        <v/>
      </c>
      <c r="K39" s="410" t="str">
        <f>IF(基本情報入力シート!R64="","",基本情報入力シート!R64)</f>
        <v/>
      </c>
      <c r="L39" s="410" t="str">
        <f>IF(基本情報入力シート!W64="","",基本情報入力シート!W64)</f>
        <v/>
      </c>
      <c r="M39" s="409" t="str">
        <f>IF(基本情報入力シート!X64="","",基本情報入力シート!X64)</f>
        <v/>
      </c>
      <c r="N39" s="139" t="str">
        <f>IF(基本情報入力シート!Y64="","",基本情報入力シート!Y64)</f>
        <v/>
      </c>
      <c r="O39" s="147"/>
      <c r="P39" s="89"/>
      <c r="Q39" s="997"/>
      <c r="R39" s="998"/>
      <c r="S39" s="136" t="str">
        <f>IFERROR(ROUNDDOWN(Q39*VLOOKUP(N39,【参考】数式用!$AR$2:$AW$50,MATCH(P39,【参考】数式用!$AT$4:$AW$4)+2,FALSE)*0.5, 0), "")</f>
        <v/>
      </c>
      <c r="T39" s="39"/>
      <c r="U39" s="138" t="str">
        <f>IFERROR(IF(AH39&lt;&gt;"",Q39*VLOOKUP(N39,【参考】数式用!$AG$2:$AL$50,MATCH(P39,【参考】数式用!$AI$4:$AL$4,0)+2,0), ""), "")</f>
        <v/>
      </c>
      <c r="V39" s="39"/>
      <c r="W39" s="999"/>
      <c r="X39" s="1000"/>
      <c r="Y39" s="40"/>
      <c r="Z39" s="48"/>
      <c r="AA39" s="137" t="str">
        <f>IFERROR(IF(Y39="ー", "", ROUNDDOWN(Z39*VLOOKUP(N39,【参考】数式用!$AR$2:$AW$50,MATCH(Y39,【参考】数式用!$AT$4:$AW$4)+2,FALSE)*0.5, 0)), "")</f>
        <v/>
      </c>
      <c r="AB39" s="49"/>
      <c r="AC39" s="1074" t="str">
        <f>IFERROR(IF(AH39&lt;&gt;"",Z39*VLOOKUP(N39,【参考】数式用!$AG$2:$AL$50,MATCH(Y39,【参考】数式用!$AI$4:$AL$4,0)+2,0), ""), "")</f>
        <v/>
      </c>
      <c r="AD39" s="1074"/>
      <c r="AE39" s="414"/>
      <c r="AF39" s="582"/>
      <c r="AG39" s="588"/>
      <c r="AH39" s="428" t="str">
        <f>IFERROR(VLOOKUP(O39, 【参考】数式用!$AY$5:$AY$13, 1, FALSE), "")</f>
        <v/>
      </c>
      <c r="AI39" s="429" t="str">
        <f>IFERROR(VLOOKUP(N39, 【参考】数式用!$BA$2:$BB$50, 2, FALSE), "")</f>
        <v/>
      </c>
      <c r="AJ39" s="430" t="str">
        <f t="shared" si="1"/>
        <v/>
      </c>
      <c r="AK39" s="431" t="str">
        <f t="shared" si="0"/>
        <v/>
      </c>
      <c r="AL39" s="133"/>
      <c r="AM39" s="133"/>
      <c r="AN39" s="106"/>
      <c r="AO39" s="106"/>
      <c r="AP39" s="106"/>
      <c r="AQ39" s="106"/>
      <c r="AR39" s="106"/>
      <c r="AS39" s="106"/>
      <c r="AT39" s="106"/>
      <c r="AU39" s="106"/>
    </row>
    <row r="40" spans="1:47" s="105" customFormat="1" ht="30" customHeight="1">
      <c r="A40" s="135">
        <v>27</v>
      </c>
      <c r="B40" s="994" t="str">
        <f>IF(基本情報入力シート!C65="","",基本情報入力シート!C65)</f>
        <v/>
      </c>
      <c r="C40" s="995"/>
      <c r="D40" s="995"/>
      <c r="E40" s="995"/>
      <c r="F40" s="995"/>
      <c r="G40" s="995"/>
      <c r="H40" s="995"/>
      <c r="I40" s="996"/>
      <c r="J40" s="410" t="str">
        <f>IF(基本情報入力シート!M65="","",基本情報入力シート!M65)</f>
        <v/>
      </c>
      <c r="K40" s="410" t="str">
        <f>IF(基本情報入力シート!R65="","",基本情報入力シート!R65)</f>
        <v/>
      </c>
      <c r="L40" s="410" t="str">
        <f>IF(基本情報入力シート!W65="","",基本情報入力シート!W65)</f>
        <v/>
      </c>
      <c r="M40" s="410" t="str">
        <f>IF(基本情報入力シート!X65="","",基本情報入力シート!X65)</f>
        <v/>
      </c>
      <c r="N40" s="139" t="str">
        <f>IF(基本情報入力シート!Y65="","",基本情報入力シート!Y65)</f>
        <v/>
      </c>
      <c r="O40" s="508"/>
      <c r="P40" s="40"/>
      <c r="Q40" s="997"/>
      <c r="R40" s="998"/>
      <c r="S40" s="136" t="str">
        <f>IFERROR(ROUNDDOWN(Q40*VLOOKUP(N40,【参考】数式用!$AR$2:$AW$50,MATCH(P40,【参考】数式用!$AT$4:$AW$4)+2,FALSE)*0.5, 0), "")</f>
        <v/>
      </c>
      <c r="T40" s="39"/>
      <c r="U40" s="507" t="str">
        <f>IFERROR(IF(AH40&lt;&gt;"",Q40*VLOOKUP(N40,【参考】数式用!$AG$2:$AL$50,MATCH(P40,【参考】数式用!$AI$4:$AL$4,0)+2,0), ""), "")</f>
        <v/>
      </c>
      <c r="V40" s="39"/>
      <c r="W40" s="1008"/>
      <c r="X40" s="1009"/>
      <c r="Y40" s="40"/>
      <c r="Z40" s="48"/>
      <c r="AA40" s="137" t="str">
        <f>IFERROR(IF(Y40="ー", "", ROUNDDOWN(Z40*VLOOKUP(N40,【参考】数式用!$AR$2:$AW$50,MATCH(Y40,【参考】数式用!$AT$4:$AW$4)+2,FALSE)*0.5, 0)), "")</f>
        <v/>
      </c>
      <c r="AB40" s="49"/>
      <c r="AC40" s="1074" t="str">
        <f>IFERROR(IF(AH40&lt;&gt;"",Z40*VLOOKUP(N40,【参考】数式用!$AG$2:$AL$50,MATCH(Y40,【参考】数式用!$AI$4:$AL$4,0)+2,0), ""), "")</f>
        <v/>
      </c>
      <c r="AD40" s="1074"/>
      <c r="AE40" s="414"/>
      <c r="AF40" s="582"/>
      <c r="AG40" s="588"/>
      <c r="AH40" s="428" t="str">
        <f>IFERROR(VLOOKUP(O40, 【参考】数式用!$AY$5:$AY$13, 1, FALSE), "")</f>
        <v/>
      </c>
      <c r="AI40" s="429" t="str">
        <f>IFERROR(VLOOKUP(N40, 【参考】数式用!$BA$2:$BB$50, 2, FALSE), "")</f>
        <v/>
      </c>
      <c r="AJ40" s="430" t="str">
        <f t="shared" si="1"/>
        <v/>
      </c>
      <c r="AK40" s="431" t="str">
        <f t="shared" si="0"/>
        <v/>
      </c>
      <c r="AL40" s="133"/>
      <c r="AM40" s="133"/>
      <c r="AN40" s="106"/>
      <c r="AO40" s="106"/>
      <c r="AP40" s="106"/>
      <c r="AQ40" s="106"/>
      <c r="AR40" s="106"/>
      <c r="AS40" s="106"/>
      <c r="AT40" s="106"/>
      <c r="AU40" s="106"/>
    </row>
    <row r="41" spans="1:47" s="105" customFormat="1" ht="30" customHeight="1">
      <c r="A41" s="135">
        <v>28</v>
      </c>
      <c r="B41" s="994" t="str">
        <f>IF(基本情報入力シート!C66="","",基本情報入力シート!C66)</f>
        <v/>
      </c>
      <c r="C41" s="995"/>
      <c r="D41" s="995"/>
      <c r="E41" s="995"/>
      <c r="F41" s="995"/>
      <c r="G41" s="995"/>
      <c r="H41" s="995"/>
      <c r="I41" s="996"/>
      <c r="J41" s="409" t="str">
        <f>IF(基本情報入力シート!M66="","",基本情報入力シート!M66)</f>
        <v/>
      </c>
      <c r="K41" s="410" t="str">
        <f>IF(基本情報入力シート!R66="","",基本情報入力シート!R66)</f>
        <v/>
      </c>
      <c r="L41" s="410" t="str">
        <f>IF(基本情報入力シート!W66="","",基本情報入力シート!W66)</f>
        <v/>
      </c>
      <c r="M41" s="409" t="str">
        <f>IF(基本情報入力シート!X66="","",基本情報入力シート!X66)</f>
        <v/>
      </c>
      <c r="N41" s="139" t="str">
        <f>IF(基本情報入力シート!Y66="","",基本情報入力シート!Y66)</f>
        <v/>
      </c>
      <c r="O41" s="147"/>
      <c r="P41" s="45"/>
      <c r="Q41" s="997"/>
      <c r="R41" s="998"/>
      <c r="S41" s="136" t="str">
        <f>IFERROR(ROUNDDOWN(Q41*VLOOKUP(N41,【参考】数式用!$AR$2:$AW$50,MATCH(P41,【参考】数式用!$AT$4:$AW$4)+2,FALSE)*0.5, 0), "")</f>
        <v/>
      </c>
      <c r="T41" s="46"/>
      <c r="U41" s="138" t="str">
        <f>IFERROR(IF(AH41&lt;&gt;"",Q41*VLOOKUP(N41,【参考】数式用!$AG$2:$AL$50,MATCH(P41,【参考】数式用!$AI$4:$AL$4,0)+2,0), ""), "")</f>
        <v/>
      </c>
      <c r="V41" s="39"/>
      <c r="W41" s="999"/>
      <c r="X41" s="1000"/>
      <c r="Y41" s="40"/>
      <c r="Z41" s="48"/>
      <c r="AA41" s="137" t="str">
        <f>IFERROR(IF(Y41="ー", "", ROUNDDOWN(Z41*VLOOKUP(N41,【参考】数式用!$AR$2:$AW$50,MATCH(Y41,【参考】数式用!$AT$4:$AW$4)+2,FALSE)*0.5, 0)), "")</f>
        <v/>
      </c>
      <c r="AB41" s="49"/>
      <c r="AC41" s="1074" t="str">
        <f>IFERROR(IF(AH41&lt;&gt;"",Z41*VLOOKUP(N41,【参考】数式用!$AG$2:$AL$50,MATCH(Y41,【参考】数式用!$AI$4:$AL$4,0)+2,0), ""), "")</f>
        <v/>
      </c>
      <c r="AD41" s="1074"/>
      <c r="AE41" s="414"/>
      <c r="AF41" s="582"/>
      <c r="AG41" s="588"/>
      <c r="AH41" s="428" t="str">
        <f>IFERROR(VLOOKUP(O41, 【参考】数式用!$AY$5:$AY$13, 1, FALSE), "")</f>
        <v/>
      </c>
      <c r="AI41" s="429" t="str">
        <f>IFERROR(VLOOKUP(N41, 【参考】数式用!$BA$2:$BB$50, 2, FALSE), "")</f>
        <v/>
      </c>
      <c r="AJ41" s="430" t="str">
        <f t="shared" si="1"/>
        <v/>
      </c>
      <c r="AK41" s="431" t="str">
        <f t="shared" si="0"/>
        <v/>
      </c>
      <c r="AL41" s="133"/>
      <c r="AM41" s="133"/>
      <c r="AN41" s="106"/>
      <c r="AO41" s="106"/>
      <c r="AP41" s="106"/>
      <c r="AQ41" s="106"/>
      <c r="AR41" s="106"/>
      <c r="AS41" s="106"/>
      <c r="AT41" s="106"/>
      <c r="AU41" s="106"/>
    </row>
    <row r="42" spans="1:47" s="105" customFormat="1" ht="30" customHeight="1">
      <c r="A42" s="135">
        <v>29</v>
      </c>
      <c r="B42" s="994" t="str">
        <f>IF(基本情報入力シート!C67="","",基本情報入力シート!C67)</f>
        <v/>
      </c>
      <c r="C42" s="995"/>
      <c r="D42" s="995"/>
      <c r="E42" s="995"/>
      <c r="F42" s="995"/>
      <c r="G42" s="995"/>
      <c r="H42" s="995"/>
      <c r="I42" s="996"/>
      <c r="J42" s="409" t="str">
        <f>IF(基本情報入力シート!M67="","",基本情報入力シート!M67)</f>
        <v/>
      </c>
      <c r="K42" s="410" t="str">
        <f>IF(基本情報入力シート!R67="","",基本情報入力シート!R67)</f>
        <v/>
      </c>
      <c r="L42" s="410" t="str">
        <f>IF(基本情報入力シート!W67="","",基本情報入力シート!W67)</f>
        <v/>
      </c>
      <c r="M42" s="409" t="str">
        <f>IF(基本情報入力シート!X67="","",基本情報入力シート!X67)</f>
        <v/>
      </c>
      <c r="N42" s="139" t="str">
        <f>IF(基本情報入力シート!Y67="","",基本情報入力シート!Y67)</f>
        <v/>
      </c>
      <c r="O42" s="147"/>
      <c r="P42" s="45"/>
      <c r="Q42" s="997"/>
      <c r="R42" s="998"/>
      <c r="S42" s="136" t="str">
        <f>IFERROR(ROUNDDOWN(Q42*VLOOKUP(N42,【参考】数式用!$AR$2:$AW$50,MATCH(P42,【参考】数式用!$AT$4:$AW$4)+2,FALSE)*0.5, 0), "")</f>
        <v/>
      </c>
      <c r="T42" s="39"/>
      <c r="U42" s="138" t="str">
        <f>IFERROR(IF(AH42&lt;&gt;"",Q42*VLOOKUP(N42,【参考】数式用!$AG$2:$AL$50,MATCH(P42,【参考】数式用!$AI$4:$AL$4,0)+2,0), ""), "")</f>
        <v/>
      </c>
      <c r="V42" s="39"/>
      <c r="W42" s="999"/>
      <c r="X42" s="1000"/>
      <c r="Y42" s="40"/>
      <c r="Z42" s="48"/>
      <c r="AA42" s="137" t="str">
        <f>IFERROR(IF(Y42="ー", "", ROUNDDOWN(Z42*VLOOKUP(N42,【参考】数式用!$AR$2:$AW$50,MATCH(Y42,【参考】数式用!$AT$4:$AW$4)+2,FALSE)*0.5, 0)), "")</f>
        <v/>
      </c>
      <c r="AB42" s="49"/>
      <c r="AC42" s="1074" t="str">
        <f>IFERROR(IF(AH42&lt;&gt;"",Z42*VLOOKUP(N42,【参考】数式用!$AG$2:$AL$50,MATCH(Y42,【参考】数式用!$AI$4:$AL$4,0)+2,0), ""), "")</f>
        <v/>
      </c>
      <c r="AD42" s="1074"/>
      <c r="AE42" s="414"/>
      <c r="AF42" s="582"/>
      <c r="AG42" s="588"/>
      <c r="AH42" s="428" t="str">
        <f>IFERROR(VLOOKUP(O42, 【参考】数式用!$AY$5:$AY$13, 1, FALSE), "")</f>
        <v/>
      </c>
      <c r="AI42" s="429" t="str">
        <f>IFERROR(VLOOKUP(N42, 【参考】数式用!$BA$2:$BB$50, 2, FALSE), "")</f>
        <v/>
      </c>
      <c r="AJ42" s="430" t="str">
        <f t="shared" si="1"/>
        <v/>
      </c>
      <c r="AK42" s="431" t="str">
        <f t="shared" si="0"/>
        <v/>
      </c>
      <c r="AL42" s="133"/>
      <c r="AM42" s="133"/>
      <c r="AN42" s="106"/>
      <c r="AO42" s="106"/>
      <c r="AP42" s="106"/>
      <c r="AQ42" s="106"/>
      <c r="AR42" s="106"/>
      <c r="AS42" s="106"/>
      <c r="AT42" s="106"/>
      <c r="AU42" s="106"/>
    </row>
    <row r="43" spans="1:47" s="105" customFormat="1" ht="30" customHeight="1">
      <c r="A43" s="135">
        <v>30</v>
      </c>
      <c r="B43" s="994" t="str">
        <f>IF(基本情報入力シート!C68="","",基本情報入力シート!C68)</f>
        <v/>
      </c>
      <c r="C43" s="995"/>
      <c r="D43" s="995"/>
      <c r="E43" s="995"/>
      <c r="F43" s="995"/>
      <c r="G43" s="995"/>
      <c r="H43" s="995"/>
      <c r="I43" s="996"/>
      <c r="J43" s="409" t="str">
        <f>IF(基本情報入力シート!M68="","",基本情報入力シート!M68)</f>
        <v/>
      </c>
      <c r="K43" s="410" t="str">
        <f>IF(基本情報入力シート!R68="","",基本情報入力シート!R68)</f>
        <v/>
      </c>
      <c r="L43" s="410" t="str">
        <f>IF(基本情報入力シート!W68="","",基本情報入力シート!W68)</f>
        <v/>
      </c>
      <c r="M43" s="409" t="str">
        <f>IF(基本情報入力シート!X68="","",基本情報入力シート!X68)</f>
        <v/>
      </c>
      <c r="N43" s="139" t="str">
        <f>IF(基本情報入力シート!Y68="","",基本情報入力シート!Y68)</f>
        <v/>
      </c>
      <c r="O43" s="147"/>
      <c r="P43" s="89"/>
      <c r="Q43" s="997"/>
      <c r="R43" s="998"/>
      <c r="S43" s="136" t="str">
        <f>IFERROR(ROUNDDOWN(Q43*VLOOKUP(N43,【参考】数式用!$AR$2:$AW$50,MATCH(P43,【参考】数式用!$AT$4:$AW$4)+2,FALSE)*0.5, 0), "")</f>
        <v/>
      </c>
      <c r="T43" s="39"/>
      <c r="U43" s="138" t="str">
        <f>IFERROR(IF(AH43&lt;&gt;"",Q43*VLOOKUP(N43,【参考】数式用!$AG$2:$AL$50,MATCH(P43,【参考】数式用!$AI$4:$AL$4,0)+2,0), ""), "")</f>
        <v/>
      </c>
      <c r="V43" s="39"/>
      <c r="W43" s="999"/>
      <c r="X43" s="1000"/>
      <c r="Y43" s="40"/>
      <c r="Z43" s="48"/>
      <c r="AA43" s="137" t="str">
        <f>IFERROR(IF(Y43="ー", "", ROUNDDOWN(Z43*VLOOKUP(N43,【参考】数式用!$AR$2:$AW$50,MATCH(Y43,【参考】数式用!$AT$4:$AW$4)+2,FALSE)*0.5, 0)), "")</f>
        <v/>
      </c>
      <c r="AB43" s="49"/>
      <c r="AC43" s="1074" t="str">
        <f>IFERROR(IF(AH43&lt;&gt;"",Z43*VLOOKUP(N43,【参考】数式用!$AG$2:$AL$50,MATCH(Y43,【参考】数式用!$AI$4:$AL$4,0)+2,0), ""), "")</f>
        <v/>
      </c>
      <c r="AD43" s="1074"/>
      <c r="AE43" s="414"/>
      <c r="AF43" s="582"/>
      <c r="AG43" s="588"/>
      <c r="AH43" s="428" t="str">
        <f>IFERROR(VLOOKUP(O43, 【参考】数式用!$AY$5:$AY$13, 1, FALSE), "")</f>
        <v/>
      </c>
      <c r="AI43" s="429" t="str">
        <f>IFERROR(VLOOKUP(N43, 【参考】数式用!$BA$2:$BB$50, 2, FALSE), "")</f>
        <v/>
      </c>
      <c r="AJ43" s="430" t="str">
        <f t="shared" si="1"/>
        <v/>
      </c>
      <c r="AK43" s="431" t="str">
        <f t="shared" si="0"/>
        <v/>
      </c>
      <c r="AL43" s="133"/>
      <c r="AM43" s="133"/>
      <c r="AN43" s="106"/>
      <c r="AO43" s="106"/>
      <c r="AP43" s="106"/>
      <c r="AQ43" s="106"/>
      <c r="AR43" s="106"/>
      <c r="AS43" s="106"/>
      <c r="AT43" s="106"/>
      <c r="AU43" s="106"/>
    </row>
    <row r="44" spans="1:47" s="105" customFormat="1" ht="30" customHeight="1">
      <c r="A44" s="135">
        <v>31</v>
      </c>
      <c r="B44" s="994" t="str">
        <f>IF(基本情報入力シート!C69="","",基本情報入力シート!C69)</f>
        <v/>
      </c>
      <c r="C44" s="995"/>
      <c r="D44" s="995"/>
      <c r="E44" s="995"/>
      <c r="F44" s="995"/>
      <c r="G44" s="995"/>
      <c r="H44" s="995"/>
      <c r="I44" s="996"/>
      <c r="J44" s="409" t="str">
        <f>IF(基本情報入力シート!M69="","",基本情報入力シート!M69)</f>
        <v/>
      </c>
      <c r="K44" s="410" t="str">
        <f>IF(基本情報入力シート!R69="","",基本情報入力シート!R69)</f>
        <v/>
      </c>
      <c r="L44" s="410" t="str">
        <f>IF(基本情報入力シート!W69="","",基本情報入力シート!W69)</f>
        <v/>
      </c>
      <c r="M44" s="409" t="str">
        <f>IF(基本情報入力シート!X69="","",基本情報入力シート!X69)</f>
        <v/>
      </c>
      <c r="N44" s="139" t="str">
        <f>IF(基本情報入力シート!Y69="","",基本情報入力シート!Y69)</f>
        <v/>
      </c>
      <c r="O44" s="147"/>
      <c r="P44" s="45"/>
      <c r="Q44" s="997"/>
      <c r="R44" s="998"/>
      <c r="S44" s="136" t="str">
        <f>IFERROR(ROUNDDOWN(Q44*VLOOKUP(N44,【参考】数式用!$AR$2:$AW$50,MATCH(P44,【参考】数式用!$AT$4:$AW$4)+2,FALSE)*0.5, 0), "")</f>
        <v/>
      </c>
      <c r="T44" s="46"/>
      <c r="U44" s="138" t="str">
        <f>IFERROR(IF(AH44&lt;&gt;"",Q44*VLOOKUP(N44,【参考】数式用!$AG$2:$AL$50,MATCH(P44,【参考】数式用!$AI$4:$AL$4,0)+2,0), ""), "")</f>
        <v/>
      </c>
      <c r="V44" s="39"/>
      <c r="W44" s="999"/>
      <c r="X44" s="1000"/>
      <c r="Y44" s="40"/>
      <c r="Z44" s="48"/>
      <c r="AA44" s="137" t="str">
        <f>IFERROR(IF(Y44="ー", "", ROUNDDOWN(Z44*VLOOKUP(N44,【参考】数式用!$AR$2:$AW$50,MATCH(Y44,【参考】数式用!$AT$4:$AW$4)+2,FALSE)*0.5, 0)), "")</f>
        <v/>
      </c>
      <c r="AB44" s="49"/>
      <c r="AC44" s="1074" t="str">
        <f>IFERROR(IF(AH44&lt;&gt;"",Z44*VLOOKUP(N44,【参考】数式用!$AG$2:$AL$50,MATCH(Y44,【参考】数式用!$AI$4:$AL$4,0)+2,0), ""), "")</f>
        <v/>
      </c>
      <c r="AD44" s="1074"/>
      <c r="AE44" s="414"/>
      <c r="AF44" s="582"/>
      <c r="AG44" s="588"/>
      <c r="AH44" s="428" t="str">
        <f>IFERROR(VLOOKUP(O44, 【参考】数式用!$AY$5:$AY$13, 1, FALSE), "")</f>
        <v/>
      </c>
      <c r="AI44" s="429" t="str">
        <f>IFERROR(VLOOKUP(N44, 【参考】数式用!$BA$2:$BB$50, 2, FALSE), "")</f>
        <v/>
      </c>
      <c r="AJ44" s="430" t="str">
        <f t="shared" si="1"/>
        <v/>
      </c>
      <c r="AK44" s="431" t="str">
        <f t="shared" si="0"/>
        <v/>
      </c>
      <c r="AL44" s="133"/>
      <c r="AM44" s="133"/>
      <c r="AN44" s="106"/>
      <c r="AO44" s="106"/>
      <c r="AP44" s="106"/>
      <c r="AQ44" s="106"/>
      <c r="AR44" s="106"/>
      <c r="AS44" s="106"/>
      <c r="AT44" s="106"/>
      <c r="AU44" s="106"/>
    </row>
    <row r="45" spans="1:47" s="105" customFormat="1" ht="30" customHeight="1">
      <c r="A45" s="135">
        <v>32</v>
      </c>
      <c r="B45" s="994" t="str">
        <f>IF(基本情報入力シート!C70="","",基本情報入力シート!C70)</f>
        <v/>
      </c>
      <c r="C45" s="995"/>
      <c r="D45" s="995"/>
      <c r="E45" s="995"/>
      <c r="F45" s="995"/>
      <c r="G45" s="995"/>
      <c r="H45" s="995"/>
      <c r="I45" s="996"/>
      <c r="J45" s="409" t="str">
        <f>IF(基本情報入力シート!M70="","",基本情報入力シート!M70)</f>
        <v/>
      </c>
      <c r="K45" s="410" t="str">
        <f>IF(基本情報入力シート!R70="","",基本情報入力シート!R70)</f>
        <v/>
      </c>
      <c r="L45" s="410" t="str">
        <f>IF(基本情報入力シート!W70="","",基本情報入力シート!W70)</f>
        <v/>
      </c>
      <c r="M45" s="409" t="str">
        <f>IF(基本情報入力シート!X70="","",基本情報入力シート!X70)</f>
        <v/>
      </c>
      <c r="N45" s="139" t="str">
        <f>IF(基本情報入力シート!Y70="","",基本情報入力シート!Y70)</f>
        <v/>
      </c>
      <c r="O45" s="147"/>
      <c r="P45" s="45"/>
      <c r="Q45" s="997"/>
      <c r="R45" s="998"/>
      <c r="S45" s="136" t="str">
        <f>IFERROR(ROUNDDOWN(Q45*VLOOKUP(N45,【参考】数式用!$AR$2:$AW$50,MATCH(P45,【参考】数式用!$AT$4:$AW$4)+2,FALSE)*0.5, 0), "")</f>
        <v/>
      </c>
      <c r="T45" s="39"/>
      <c r="U45" s="138" t="str">
        <f>IFERROR(IF(AH45&lt;&gt;"",Q45*VLOOKUP(N45,【参考】数式用!$AG$2:$AL$50,MATCH(P45,【参考】数式用!$AI$4:$AL$4,0)+2,0), ""), "")</f>
        <v/>
      </c>
      <c r="V45" s="39"/>
      <c r="W45" s="999"/>
      <c r="X45" s="1000"/>
      <c r="Y45" s="40"/>
      <c r="Z45" s="48"/>
      <c r="AA45" s="137" t="str">
        <f>IFERROR(IF(Y45="ー", "", ROUNDDOWN(Z45*VLOOKUP(N45,【参考】数式用!$AR$2:$AW$50,MATCH(Y45,【参考】数式用!$AT$4:$AW$4)+2,FALSE)*0.5, 0)), "")</f>
        <v/>
      </c>
      <c r="AB45" s="49"/>
      <c r="AC45" s="1074" t="str">
        <f>IFERROR(IF(AH45&lt;&gt;"",Z45*VLOOKUP(N45,【参考】数式用!$AG$2:$AL$50,MATCH(Y45,【参考】数式用!$AI$4:$AL$4,0)+2,0), ""), "")</f>
        <v/>
      </c>
      <c r="AD45" s="1074"/>
      <c r="AE45" s="414"/>
      <c r="AF45" s="582"/>
      <c r="AG45" s="588"/>
      <c r="AH45" s="428" t="str">
        <f>IFERROR(VLOOKUP(O45, 【参考】数式用!$AY$5:$AY$13, 1, FALSE), "")</f>
        <v/>
      </c>
      <c r="AI45" s="429" t="str">
        <f>IFERROR(VLOOKUP(N45, 【参考】数式用!$BA$2:$BB$50, 2, FALSE), "")</f>
        <v/>
      </c>
      <c r="AJ45" s="430" t="str">
        <f t="shared" si="1"/>
        <v/>
      </c>
      <c r="AK45" s="431" t="str">
        <f t="shared" si="0"/>
        <v/>
      </c>
      <c r="AL45" s="133"/>
      <c r="AM45" s="133"/>
      <c r="AN45" s="106"/>
      <c r="AO45" s="106"/>
      <c r="AP45" s="106"/>
      <c r="AQ45" s="106"/>
      <c r="AR45" s="106"/>
      <c r="AS45" s="106"/>
      <c r="AT45" s="106"/>
      <c r="AU45" s="106"/>
    </row>
    <row r="46" spans="1:47" s="105" customFormat="1" ht="30" customHeight="1">
      <c r="A46" s="135">
        <v>33</v>
      </c>
      <c r="B46" s="994" t="str">
        <f>IF(基本情報入力シート!C71="","",基本情報入力シート!C71)</f>
        <v/>
      </c>
      <c r="C46" s="995"/>
      <c r="D46" s="995"/>
      <c r="E46" s="995"/>
      <c r="F46" s="995"/>
      <c r="G46" s="995"/>
      <c r="H46" s="995"/>
      <c r="I46" s="996"/>
      <c r="J46" s="409" t="str">
        <f>IF(基本情報入力シート!M71="","",基本情報入力シート!M71)</f>
        <v/>
      </c>
      <c r="K46" s="410" t="str">
        <f>IF(基本情報入力シート!R71="","",基本情報入力シート!R71)</f>
        <v/>
      </c>
      <c r="L46" s="410" t="str">
        <f>IF(基本情報入力シート!W71="","",基本情報入力シート!W71)</f>
        <v/>
      </c>
      <c r="M46" s="409" t="str">
        <f>IF(基本情報入力シート!X71="","",基本情報入力シート!X71)</f>
        <v/>
      </c>
      <c r="N46" s="139" t="str">
        <f>IF(基本情報入力シート!Y71="","",基本情報入力シート!Y71)</f>
        <v/>
      </c>
      <c r="O46" s="147"/>
      <c r="P46" s="89"/>
      <c r="Q46" s="997"/>
      <c r="R46" s="998"/>
      <c r="S46" s="136" t="str">
        <f>IFERROR(ROUNDDOWN(Q46*VLOOKUP(N46,【参考】数式用!$AR$2:$AW$50,MATCH(P46,【参考】数式用!$AT$4:$AW$4)+2,FALSE)*0.5, 0), "")</f>
        <v/>
      </c>
      <c r="T46" s="39"/>
      <c r="U46" s="138" t="str">
        <f>IFERROR(IF(AH46&lt;&gt;"",Q46*VLOOKUP(N46,【参考】数式用!$AG$2:$AL$50,MATCH(P46,【参考】数式用!$AI$4:$AL$4,0)+2,0), ""), "")</f>
        <v/>
      </c>
      <c r="V46" s="39"/>
      <c r="W46" s="999"/>
      <c r="X46" s="1000"/>
      <c r="Y46" s="40"/>
      <c r="Z46" s="48"/>
      <c r="AA46" s="137" t="str">
        <f>IFERROR(IF(Y46="ー", "", ROUNDDOWN(Z46*VLOOKUP(N46,【参考】数式用!$AR$2:$AW$50,MATCH(Y46,【参考】数式用!$AT$4:$AW$4)+2,FALSE)*0.5, 0)), "")</f>
        <v/>
      </c>
      <c r="AB46" s="49"/>
      <c r="AC46" s="1074" t="str">
        <f>IFERROR(IF(AH46&lt;&gt;"",Z46*VLOOKUP(N46,【参考】数式用!$AG$2:$AL$50,MATCH(Y46,【参考】数式用!$AI$4:$AL$4,0)+2,0), ""), "")</f>
        <v/>
      </c>
      <c r="AD46" s="1074"/>
      <c r="AE46" s="414"/>
      <c r="AF46" s="582"/>
      <c r="AG46" s="588"/>
      <c r="AH46" s="428" t="str">
        <f>IFERROR(VLOOKUP(O46, 【参考】数式用!$AY$5:$AY$13, 1, FALSE), "")</f>
        <v/>
      </c>
      <c r="AI46" s="429" t="str">
        <f>IFERROR(VLOOKUP(N46, 【参考】数式用!$BA$2:$BB$50, 2, FALSE), "")</f>
        <v/>
      </c>
      <c r="AJ46" s="430" t="str">
        <f t="shared" si="1"/>
        <v/>
      </c>
      <c r="AK46" s="431" t="str">
        <f t="shared" ref="AK46:AK77" si="2">IF(OR(Y46="処遇加算Ⅰ",Y46="処遇加算Ⅱ"),1,"")</f>
        <v/>
      </c>
      <c r="AL46" s="133"/>
      <c r="AM46" s="133"/>
      <c r="AN46" s="106"/>
      <c r="AO46" s="106"/>
      <c r="AP46" s="106"/>
      <c r="AQ46" s="106"/>
      <c r="AR46" s="106"/>
      <c r="AS46" s="106"/>
      <c r="AT46" s="106"/>
      <c r="AU46" s="106"/>
    </row>
    <row r="47" spans="1:47" s="105" customFormat="1" ht="30" customHeight="1">
      <c r="A47" s="135">
        <v>34</v>
      </c>
      <c r="B47" s="994" t="str">
        <f>IF(基本情報入力シート!C72="","",基本情報入力シート!C72)</f>
        <v/>
      </c>
      <c r="C47" s="995"/>
      <c r="D47" s="995"/>
      <c r="E47" s="995"/>
      <c r="F47" s="995"/>
      <c r="G47" s="995"/>
      <c r="H47" s="995"/>
      <c r="I47" s="996"/>
      <c r="J47" s="409" t="str">
        <f>IF(基本情報入力シート!M72="","",基本情報入力シート!M72)</f>
        <v/>
      </c>
      <c r="K47" s="410" t="str">
        <f>IF(基本情報入力シート!R72="","",基本情報入力シート!R72)</f>
        <v/>
      </c>
      <c r="L47" s="410" t="str">
        <f>IF(基本情報入力シート!W72="","",基本情報入力シート!W72)</f>
        <v/>
      </c>
      <c r="M47" s="409" t="str">
        <f>IF(基本情報入力シート!X72="","",基本情報入力シート!X72)</f>
        <v/>
      </c>
      <c r="N47" s="139" t="str">
        <f>IF(基本情報入力シート!Y72="","",基本情報入力シート!Y72)</f>
        <v/>
      </c>
      <c r="O47" s="147"/>
      <c r="P47" s="89"/>
      <c r="Q47" s="997"/>
      <c r="R47" s="998"/>
      <c r="S47" s="136" t="str">
        <f>IFERROR(ROUNDDOWN(Q47*VLOOKUP(N47,【参考】数式用!$AR$2:$AW$50,MATCH(P47,【参考】数式用!$AT$4:$AW$4)+2,FALSE)*0.5, 0), "")</f>
        <v/>
      </c>
      <c r="T47" s="46"/>
      <c r="U47" s="138" t="str">
        <f>IFERROR(IF(AH47&lt;&gt;"",Q47*VLOOKUP(N47,【参考】数式用!$AG$2:$AL$50,MATCH(P47,【参考】数式用!$AI$4:$AL$4,0)+2,0), ""), "")</f>
        <v/>
      </c>
      <c r="V47" s="39"/>
      <c r="W47" s="999"/>
      <c r="X47" s="1000"/>
      <c r="Y47" s="40"/>
      <c r="Z47" s="48"/>
      <c r="AA47" s="137" t="str">
        <f>IFERROR(IF(Y47="ー", "", ROUNDDOWN(Z47*VLOOKUP(N47,【参考】数式用!$AR$2:$AW$50,MATCH(Y47,【参考】数式用!$AT$4:$AW$4)+2,FALSE)*0.5, 0)), "")</f>
        <v/>
      </c>
      <c r="AB47" s="49"/>
      <c r="AC47" s="1074" t="str">
        <f>IFERROR(IF(AH47&lt;&gt;"",Z47*VLOOKUP(N47,【参考】数式用!$AG$2:$AL$50,MATCH(Y47,【参考】数式用!$AI$4:$AL$4,0)+2,0), ""), "")</f>
        <v/>
      </c>
      <c r="AD47" s="1074"/>
      <c r="AE47" s="414"/>
      <c r="AF47" s="582"/>
      <c r="AG47" s="588"/>
      <c r="AH47" s="428" t="str">
        <f>IFERROR(VLOOKUP(O47, 【参考】数式用!$AY$5:$AY$13, 1, FALSE), "")</f>
        <v/>
      </c>
      <c r="AI47" s="429" t="str">
        <f>IFERROR(VLOOKUP(N47, 【参考】数式用!$BA$2:$BB$50, 2, FALSE), "")</f>
        <v/>
      </c>
      <c r="AJ47" s="430" t="str">
        <f t="shared" si="1"/>
        <v/>
      </c>
      <c r="AK47" s="431" t="str">
        <f t="shared" si="2"/>
        <v/>
      </c>
      <c r="AL47" s="133"/>
      <c r="AM47" s="133"/>
      <c r="AN47" s="106"/>
      <c r="AO47" s="106"/>
      <c r="AP47" s="106"/>
      <c r="AQ47" s="106"/>
      <c r="AR47" s="106"/>
      <c r="AS47" s="106"/>
      <c r="AT47" s="106"/>
      <c r="AU47" s="106"/>
    </row>
    <row r="48" spans="1:47" s="105" customFormat="1" ht="30" customHeight="1">
      <c r="A48" s="135">
        <v>35</v>
      </c>
      <c r="B48" s="994" t="str">
        <f>IF(基本情報入力シート!C73="","",基本情報入力シート!C73)</f>
        <v/>
      </c>
      <c r="C48" s="995"/>
      <c r="D48" s="995"/>
      <c r="E48" s="995"/>
      <c r="F48" s="995"/>
      <c r="G48" s="995"/>
      <c r="H48" s="995"/>
      <c r="I48" s="996"/>
      <c r="J48" s="409" t="str">
        <f>IF(基本情報入力シート!M73="","",基本情報入力シート!M73)</f>
        <v/>
      </c>
      <c r="K48" s="410" t="str">
        <f>IF(基本情報入力シート!R73="","",基本情報入力シート!R73)</f>
        <v/>
      </c>
      <c r="L48" s="410" t="str">
        <f>IF(基本情報入力シート!W73="","",基本情報入力シート!W73)</f>
        <v/>
      </c>
      <c r="M48" s="409" t="str">
        <f>IF(基本情報入力シート!X73="","",基本情報入力シート!X73)</f>
        <v/>
      </c>
      <c r="N48" s="139" t="str">
        <f>IF(基本情報入力シート!Y73="","",基本情報入力シート!Y73)</f>
        <v/>
      </c>
      <c r="O48" s="147"/>
      <c r="P48" s="45"/>
      <c r="Q48" s="997"/>
      <c r="R48" s="998"/>
      <c r="S48" s="136" t="str">
        <f>IFERROR(ROUNDDOWN(Q48*VLOOKUP(N48,【参考】数式用!$AR$2:$AW$50,MATCH(P48,【参考】数式用!$AT$4:$AW$4)+2,FALSE)*0.5, 0), "")</f>
        <v/>
      </c>
      <c r="T48" s="39"/>
      <c r="U48" s="138" t="str">
        <f>IFERROR(IF(AH48&lt;&gt;"",Q48*VLOOKUP(N48,【参考】数式用!$AG$2:$AL$50,MATCH(P48,【参考】数式用!$AI$4:$AL$4,0)+2,0), ""), "")</f>
        <v/>
      </c>
      <c r="V48" s="39"/>
      <c r="W48" s="999"/>
      <c r="X48" s="1000"/>
      <c r="Y48" s="40"/>
      <c r="Z48" s="48"/>
      <c r="AA48" s="137" t="str">
        <f>IFERROR(IF(Y48="ー", "", ROUNDDOWN(Z48*VLOOKUP(N48,【参考】数式用!$AR$2:$AW$50,MATCH(Y48,【参考】数式用!$AT$4:$AW$4)+2,FALSE)*0.5, 0)), "")</f>
        <v/>
      </c>
      <c r="AB48" s="49"/>
      <c r="AC48" s="1074" t="str">
        <f>IFERROR(IF(AH48&lt;&gt;"",Z48*VLOOKUP(N48,【参考】数式用!$AG$2:$AL$50,MATCH(Y48,【参考】数式用!$AI$4:$AL$4,0)+2,0), ""), "")</f>
        <v/>
      </c>
      <c r="AD48" s="1074"/>
      <c r="AE48" s="414"/>
      <c r="AF48" s="582"/>
      <c r="AG48" s="588"/>
      <c r="AH48" s="428" t="str">
        <f>IFERROR(VLOOKUP(O48, 【参考】数式用!$AY$5:$AY$13, 1, FALSE), "")</f>
        <v/>
      </c>
      <c r="AI48" s="429" t="str">
        <f>IFERROR(VLOOKUP(N48, 【参考】数式用!$BA$2:$BB$50, 2, FALSE), "")</f>
        <v/>
      </c>
      <c r="AJ48" s="430" t="str">
        <f t="shared" si="1"/>
        <v/>
      </c>
      <c r="AK48" s="431" t="str">
        <f t="shared" si="2"/>
        <v/>
      </c>
      <c r="AL48" s="133"/>
      <c r="AM48" s="133"/>
      <c r="AN48" s="106"/>
      <c r="AO48" s="106"/>
      <c r="AP48" s="106"/>
      <c r="AQ48" s="106"/>
      <c r="AR48" s="106"/>
      <c r="AS48" s="106"/>
      <c r="AT48" s="106"/>
      <c r="AU48" s="106"/>
    </row>
    <row r="49" spans="1:47" s="105" customFormat="1" ht="30" customHeight="1">
      <c r="A49" s="135">
        <v>36</v>
      </c>
      <c r="B49" s="994" t="str">
        <f>IF(基本情報入力シート!C74="","",基本情報入力シート!C74)</f>
        <v/>
      </c>
      <c r="C49" s="995"/>
      <c r="D49" s="995"/>
      <c r="E49" s="995"/>
      <c r="F49" s="995"/>
      <c r="G49" s="995"/>
      <c r="H49" s="995"/>
      <c r="I49" s="996"/>
      <c r="J49" s="409" t="str">
        <f>IF(基本情報入力シート!M74="","",基本情報入力シート!M74)</f>
        <v/>
      </c>
      <c r="K49" s="410" t="str">
        <f>IF(基本情報入力シート!R74="","",基本情報入力シート!R74)</f>
        <v/>
      </c>
      <c r="L49" s="410" t="str">
        <f>IF(基本情報入力シート!W74="","",基本情報入力シート!W74)</f>
        <v/>
      </c>
      <c r="M49" s="409" t="str">
        <f>IF(基本情報入力シート!X74="","",基本情報入力シート!X74)</f>
        <v/>
      </c>
      <c r="N49" s="139" t="str">
        <f>IF(基本情報入力シート!Y74="","",基本情報入力シート!Y74)</f>
        <v/>
      </c>
      <c r="O49" s="147"/>
      <c r="P49" s="45"/>
      <c r="Q49" s="997"/>
      <c r="R49" s="998"/>
      <c r="S49" s="136" t="str">
        <f>IFERROR(ROUNDDOWN(Q49*VLOOKUP(N49,【参考】数式用!$AR$2:$AW$50,MATCH(P49,【参考】数式用!$AT$4:$AW$4)+2,FALSE)*0.5, 0), "")</f>
        <v/>
      </c>
      <c r="T49" s="39"/>
      <c r="U49" s="138" t="str">
        <f>IFERROR(IF(AH49&lt;&gt;"",Q49*VLOOKUP(N49,【参考】数式用!$AG$2:$AL$50,MATCH(P49,【参考】数式用!$AI$4:$AL$4,0)+2,0), ""), "")</f>
        <v/>
      </c>
      <c r="V49" s="39"/>
      <c r="W49" s="999"/>
      <c r="X49" s="1000"/>
      <c r="Y49" s="40"/>
      <c r="Z49" s="48"/>
      <c r="AA49" s="137" t="str">
        <f>IFERROR(IF(Y49="ー", "", ROUNDDOWN(Z49*VLOOKUP(N49,【参考】数式用!$AR$2:$AW$50,MATCH(Y49,【参考】数式用!$AT$4:$AW$4)+2,FALSE)*0.5, 0)), "")</f>
        <v/>
      </c>
      <c r="AB49" s="49"/>
      <c r="AC49" s="1074" t="str">
        <f>IFERROR(IF(AH49&lt;&gt;"",Z49*VLOOKUP(N49,【参考】数式用!$AG$2:$AL$50,MATCH(Y49,【参考】数式用!$AI$4:$AL$4,0)+2,0), ""), "")</f>
        <v/>
      </c>
      <c r="AD49" s="1074"/>
      <c r="AE49" s="414"/>
      <c r="AF49" s="582"/>
      <c r="AG49" s="588"/>
      <c r="AH49" s="428" t="str">
        <f>IFERROR(VLOOKUP(O49, 【参考】数式用!$AY$5:$AY$13, 1, FALSE), "")</f>
        <v/>
      </c>
      <c r="AI49" s="429" t="str">
        <f>IFERROR(VLOOKUP(N49, 【参考】数式用!$BA$2:$BB$50, 2, FALSE), "")</f>
        <v/>
      </c>
      <c r="AJ49" s="430" t="str">
        <f t="shared" si="1"/>
        <v/>
      </c>
      <c r="AK49" s="431" t="str">
        <f t="shared" si="2"/>
        <v/>
      </c>
      <c r="AL49" s="133"/>
      <c r="AM49" s="133"/>
      <c r="AN49" s="106"/>
      <c r="AO49" s="106"/>
      <c r="AP49" s="106"/>
      <c r="AQ49" s="106"/>
      <c r="AR49" s="106"/>
      <c r="AS49" s="106"/>
      <c r="AT49" s="106"/>
      <c r="AU49" s="106"/>
    </row>
    <row r="50" spans="1:47" s="105" customFormat="1" ht="30" customHeight="1">
      <c r="A50" s="135">
        <v>37</v>
      </c>
      <c r="B50" s="994" t="str">
        <f>IF(基本情報入力シート!C75="","",基本情報入力シート!C75)</f>
        <v/>
      </c>
      <c r="C50" s="995"/>
      <c r="D50" s="995"/>
      <c r="E50" s="995"/>
      <c r="F50" s="995"/>
      <c r="G50" s="995"/>
      <c r="H50" s="995"/>
      <c r="I50" s="996"/>
      <c r="J50" s="409" t="str">
        <f>IF(基本情報入力シート!M75="","",基本情報入力シート!M75)</f>
        <v/>
      </c>
      <c r="K50" s="410" t="str">
        <f>IF(基本情報入力シート!R75="","",基本情報入力シート!R75)</f>
        <v/>
      </c>
      <c r="L50" s="410" t="str">
        <f>IF(基本情報入力シート!W75="","",基本情報入力シート!W75)</f>
        <v/>
      </c>
      <c r="M50" s="409" t="str">
        <f>IF(基本情報入力シート!X75="","",基本情報入力シート!X75)</f>
        <v/>
      </c>
      <c r="N50" s="139" t="str">
        <f>IF(基本情報入力シート!Y75="","",基本情報入力シート!Y75)</f>
        <v/>
      </c>
      <c r="O50" s="147"/>
      <c r="P50" s="89"/>
      <c r="Q50" s="997"/>
      <c r="R50" s="998"/>
      <c r="S50" s="136" t="str">
        <f>IFERROR(ROUNDDOWN(Q50*VLOOKUP(N50,【参考】数式用!$AR$2:$AW$50,MATCH(P50,【参考】数式用!$AT$4:$AW$4)+2,FALSE)*0.5, 0), "")</f>
        <v/>
      </c>
      <c r="T50" s="46"/>
      <c r="U50" s="138" t="str">
        <f>IFERROR(IF(AH50&lt;&gt;"",Q50*VLOOKUP(N50,【参考】数式用!$AG$2:$AL$50,MATCH(P50,【参考】数式用!$AI$4:$AL$4,0)+2,0), ""), "")</f>
        <v/>
      </c>
      <c r="V50" s="39"/>
      <c r="W50" s="999"/>
      <c r="X50" s="1000"/>
      <c r="Y50" s="40"/>
      <c r="Z50" s="48"/>
      <c r="AA50" s="137" t="str">
        <f>IFERROR(IF(Y50="ー", "", ROUNDDOWN(Z50*VLOOKUP(N50,【参考】数式用!$AR$2:$AW$50,MATCH(Y50,【参考】数式用!$AT$4:$AW$4)+2,FALSE)*0.5, 0)), "")</f>
        <v/>
      </c>
      <c r="AB50" s="49"/>
      <c r="AC50" s="1074" t="str">
        <f>IFERROR(IF(AH50&lt;&gt;"",Z50*VLOOKUP(N50,【参考】数式用!$AG$2:$AL$50,MATCH(Y50,【参考】数式用!$AI$4:$AL$4,0)+2,0), ""), "")</f>
        <v/>
      </c>
      <c r="AD50" s="1074"/>
      <c r="AE50" s="414"/>
      <c r="AF50" s="582"/>
      <c r="AG50" s="588"/>
      <c r="AH50" s="428" t="str">
        <f>IFERROR(VLOOKUP(O50, 【参考】数式用!$AY$5:$AY$13, 1, FALSE), "")</f>
        <v/>
      </c>
      <c r="AI50" s="429" t="str">
        <f>IFERROR(VLOOKUP(N50, 【参考】数式用!$BA$2:$BB$50, 2, FALSE), "")</f>
        <v/>
      </c>
      <c r="AJ50" s="430" t="str">
        <f t="shared" si="1"/>
        <v/>
      </c>
      <c r="AK50" s="431" t="str">
        <f t="shared" si="2"/>
        <v/>
      </c>
      <c r="AL50" s="133"/>
      <c r="AM50" s="133"/>
      <c r="AN50" s="106"/>
      <c r="AO50" s="106"/>
      <c r="AP50" s="106"/>
      <c r="AQ50" s="106"/>
      <c r="AR50" s="106"/>
      <c r="AS50" s="106"/>
      <c r="AT50" s="106"/>
      <c r="AU50" s="106"/>
    </row>
    <row r="51" spans="1:47" s="105" customFormat="1" ht="30" customHeight="1">
      <c r="A51" s="135">
        <v>38</v>
      </c>
      <c r="B51" s="994" t="str">
        <f>IF(基本情報入力シート!C76="","",基本情報入力シート!C76)</f>
        <v/>
      </c>
      <c r="C51" s="995"/>
      <c r="D51" s="995"/>
      <c r="E51" s="995"/>
      <c r="F51" s="995"/>
      <c r="G51" s="995"/>
      <c r="H51" s="995"/>
      <c r="I51" s="996"/>
      <c r="J51" s="409" t="str">
        <f>IF(基本情報入力シート!M76="","",基本情報入力シート!M76)</f>
        <v/>
      </c>
      <c r="K51" s="410" t="str">
        <f>IF(基本情報入力シート!R76="","",基本情報入力シート!R76)</f>
        <v/>
      </c>
      <c r="L51" s="410" t="str">
        <f>IF(基本情報入力シート!W76="","",基本情報入力シート!W76)</f>
        <v/>
      </c>
      <c r="M51" s="409" t="str">
        <f>IF(基本情報入力シート!X76="","",基本情報入力シート!X76)</f>
        <v/>
      </c>
      <c r="N51" s="139" t="str">
        <f>IF(基本情報入力シート!Y76="","",基本情報入力シート!Y76)</f>
        <v/>
      </c>
      <c r="O51" s="147"/>
      <c r="P51" s="45"/>
      <c r="Q51" s="997"/>
      <c r="R51" s="998"/>
      <c r="S51" s="136" t="str">
        <f>IFERROR(ROUNDDOWN(Q51*VLOOKUP(N51,【参考】数式用!$AR$2:$AW$50,MATCH(P51,【参考】数式用!$AT$4:$AW$4)+2,FALSE)*0.5, 0), "")</f>
        <v/>
      </c>
      <c r="T51" s="39"/>
      <c r="U51" s="138" t="str">
        <f>IFERROR(IF(AH51&lt;&gt;"",Q51*VLOOKUP(N51,【参考】数式用!$AG$2:$AL$50,MATCH(P51,【参考】数式用!$AI$4:$AL$4,0)+2,0), ""), "")</f>
        <v/>
      </c>
      <c r="V51" s="39"/>
      <c r="W51" s="999"/>
      <c r="X51" s="1000"/>
      <c r="Y51" s="40"/>
      <c r="Z51" s="48"/>
      <c r="AA51" s="137" t="str">
        <f>IFERROR(IF(Y51="ー", "", ROUNDDOWN(Z51*VLOOKUP(N51,【参考】数式用!$AR$2:$AW$50,MATCH(Y51,【参考】数式用!$AT$4:$AW$4)+2,FALSE)*0.5, 0)), "")</f>
        <v/>
      </c>
      <c r="AB51" s="49"/>
      <c r="AC51" s="1074" t="str">
        <f>IFERROR(IF(AH51&lt;&gt;"",Z51*VLOOKUP(N51,【参考】数式用!$AG$2:$AL$50,MATCH(Y51,【参考】数式用!$AI$4:$AL$4,0)+2,0), ""), "")</f>
        <v/>
      </c>
      <c r="AD51" s="1074"/>
      <c r="AE51" s="414"/>
      <c r="AF51" s="582"/>
      <c r="AG51" s="588"/>
      <c r="AH51" s="428" t="str">
        <f>IFERROR(VLOOKUP(O51, 【参考】数式用!$AY$5:$AY$13, 1, FALSE), "")</f>
        <v/>
      </c>
      <c r="AI51" s="429" t="str">
        <f>IFERROR(VLOOKUP(N51, 【参考】数式用!$BA$2:$BB$50, 2, FALSE), "")</f>
        <v/>
      </c>
      <c r="AJ51" s="430" t="str">
        <f t="shared" si="1"/>
        <v/>
      </c>
      <c r="AK51" s="431" t="str">
        <f t="shared" si="2"/>
        <v/>
      </c>
      <c r="AL51" s="133"/>
      <c r="AM51" s="133"/>
      <c r="AN51" s="106"/>
      <c r="AO51" s="106"/>
      <c r="AP51" s="106"/>
      <c r="AQ51" s="106"/>
      <c r="AR51" s="106"/>
      <c r="AS51" s="106"/>
      <c r="AT51" s="106"/>
      <c r="AU51" s="106"/>
    </row>
    <row r="52" spans="1:47" s="105" customFormat="1" ht="30" customHeight="1">
      <c r="A52" s="135">
        <v>39</v>
      </c>
      <c r="B52" s="994" t="str">
        <f>IF(基本情報入力シート!C77="","",基本情報入力シート!C77)</f>
        <v/>
      </c>
      <c r="C52" s="995"/>
      <c r="D52" s="995"/>
      <c r="E52" s="995"/>
      <c r="F52" s="995"/>
      <c r="G52" s="995"/>
      <c r="H52" s="995"/>
      <c r="I52" s="996"/>
      <c r="J52" s="409" t="str">
        <f>IF(基本情報入力シート!M77="","",基本情報入力シート!M77)</f>
        <v/>
      </c>
      <c r="K52" s="410" t="str">
        <f>IF(基本情報入力シート!R77="","",基本情報入力シート!R77)</f>
        <v/>
      </c>
      <c r="L52" s="410" t="str">
        <f>IF(基本情報入力シート!W77="","",基本情報入力シート!W77)</f>
        <v/>
      </c>
      <c r="M52" s="409" t="str">
        <f>IF(基本情報入力シート!X77="","",基本情報入力シート!X77)</f>
        <v/>
      </c>
      <c r="N52" s="139" t="str">
        <f>IF(基本情報入力シート!Y77="","",基本情報入力シート!Y77)</f>
        <v/>
      </c>
      <c r="O52" s="147"/>
      <c r="P52" s="45"/>
      <c r="Q52" s="997"/>
      <c r="R52" s="998"/>
      <c r="S52" s="136" t="str">
        <f>IFERROR(ROUNDDOWN(Q52*VLOOKUP(N52,【参考】数式用!$AR$2:$AW$50,MATCH(P52,【参考】数式用!$AT$4:$AW$4)+2,FALSE)*0.5, 0), "")</f>
        <v/>
      </c>
      <c r="T52" s="39"/>
      <c r="U52" s="138" t="str">
        <f>IFERROR(IF(AH52&lt;&gt;"",Q52*VLOOKUP(N52,【参考】数式用!$AG$2:$AL$50,MATCH(P52,【参考】数式用!$AI$4:$AL$4,0)+2,0), ""), "")</f>
        <v/>
      </c>
      <c r="V52" s="39"/>
      <c r="W52" s="999"/>
      <c r="X52" s="1000"/>
      <c r="Y52" s="40"/>
      <c r="Z52" s="48"/>
      <c r="AA52" s="137" t="str">
        <f>IFERROR(IF(Y52="ー", "", ROUNDDOWN(Z52*VLOOKUP(N52,【参考】数式用!$AR$2:$AW$50,MATCH(Y52,【参考】数式用!$AT$4:$AW$4)+2,FALSE)*0.5, 0)), "")</f>
        <v/>
      </c>
      <c r="AB52" s="49"/>
      <c r="AC52" s="1074" t="str">
        <f>IFERROR(IF(AH52&lt;&gt;"",Z52*VLOOKUP(N52,【参考】数式用!$AG$2:$AL$50,MATCH(Y52,【参考】数式用!$AI$4:$AL$4,0)+2,0), ""), "")</f>
        <v/>
      </c>
      <c r="AD52" s="1074"/>
      <c r="AE52" s="414"/>
      <c r="AF52" s="582"/>
      <c r="AG52" s="588"/>
      <c r="AH52" s="428" t="str">
        <f>IFERROR(VLOOKUP(O52, 【参考】数式用!$AY$5:$AY$13, 1, FALSE), "")</f>
        <v/>
      </c>
      <c r="AI52" s="429" t="str">
        <f>IFERROR(VLOOKUP(N52, 【参考】数式用!$BA$2:$BB$50, 2, FALSE), "")</f>
        <v/>
      </c>
      <c r="AJ52" s="430" t="str">
        <f t="shared" si="1"/>
        <v/>
      </c>
      <c r="AK52" s="431" t="str">
        <f t="shared" si="2"/>
        <v/>
      </c>
      <c r="AL52" s="133"/>
      <c r="AM52" s="133"/>
      <c r="AN52" s="106"/>
      <c r="AO52" s="106"/>
      <c r="AP52" s="106"/>
      <c r="AQ52" s="106"/>
      <c r="AR52" s="106"/>
      <c r="AS52" s="106"/>
      <c r="AT52" s="106"/>
      <c r="AU52" s="106"/>
    </row>
    <row r="53" spans="1:47" s="105" customFormat="1" ht="30" customHeight="1">
      <c r="A53" s="135">
        <v>40</v>
      </c>
      <c r="B53" s="994" t="str">
        <f>IF(基本情報入力シート!C78="","",基本情報入力シート!C78)</f>
        <v/>
      </c>
      <c r="C53" s="995"/>
      <c r="D53" s="995"/>
      <c r="E53" s="995"/>
      <c r="F53" s="995"/>
      <c r="G53" s="995"/>
      <c r="H53" s="995"/>
      <c r="I53" s="996"/>
      <c r="J53" s="409" t="str">
        <f>IF(基本情報入力シート!M78="","",基本情報入力シート!M78)</f>
        <v/>
      </c>
      <c r="K53" s="410" t="str">
        <f>IF(基本情報入力シート!R78="","",基本情報入力シート!R78)</f>
        <v/>
      </c>
      <c r="L53" s="410" t="str">
        <f>IF(基本情報入力シート!W78="","",基本情報入力シート!W78)</f>
        <v/>
      </c>
      <c r="M53" s="409" t="str">
        <f>IF(基本情報入力シート!X78="","",基本情報入力シート!X78)</f>
        <v/>
      </c>
      <c r="N53" s="139" t="str">
        <f>IF(基本情報入力シート!Y78="","",基本情報入力シート!Y78)</f>
        <v/>
      </c>
      <c r="O53" s="147"/>
      <c r="P53" s="89"/>
      <c r="Q53" s="997"/>
      <c r="R53" s="998"/>
      <c r="S53" s="136" t="str">
        <f>IFERROR(ROUNDDOWN(Q53*VLOOKUP(N53,【参考】数式用!$AR$2:$AW$50,MATCH(P53,【参考】数式用!$AT$4:$AW$4)+2,FALSE)*0.5, 0), "")</f>
        <v/>
      </c>
      <c r="T53" s="46"/>
      <c r="U53" s="138" t="str">
        <f>IFERROR(IF(AH53&lt;&gt;"",Q53*VLOOKUP(N53,【参考】数式用!$AG$2:$AL$50,MATCH(P53,【参考】数式用!$AI$4:$AL$4,0)+2,0), ""), "")</f>
        <v/>
      </c>
      <c r="V53" s="39"/>
      <c r="W53" s="999"/>
      <c r="X53" s="1000"/>
      <c r="Y53" s="40"/>
      <c r="Z53" s="48"/>
      <c r="AA53" s="137" t="str">
        <f>IFERROR(IF(Y53="ー", "", ROUNDDOWN(Z53*VLOOKUP(N53,【参考】数式用!$AR$2:$AW$50,MATCH(Y53,【参考】数式用!$AT$4:$AW$4)+2,FALSE)*0.5, 0)), "")</f>
        <v/>
      </c>
      <c r="AB53" s="49"/>
      <c r="AC53" s="1074" t="str">
        <f>IFERROR(IF(AH53&lt;&gt;"",Z53*VLOOKUP(N53,【参考】数式用!$AG$2:$AL$50,MATCH(Y53,【参考】数式用!$AI$4:$AL$4,0)+2,0), ""), "")</f>
        <v/>
      </c>
      <c r="AD53" s="1074"/>
      <c r="AE53" s="414"/>
      <c r="AF53" s="582"/>
      <c r="AG53" s="588"/>
      <c r="AH53" s="428" t="str">
        <f>IFERROR(VLOOKUP(O53, 【参考】数式用!$AY$5:$AY$13, 1, FALSE), "")</f>
        <v/>
      </c>
      <c r="AI53" s="429" t="str">
        <f>IFERROR(VLOOKUP(N53, 【参考】数式用!$BA$2:$BB$50, 2, FALSE), "")</f>
        <v/>
      </c>
      <c r="AJ53" s="430" t="str">
        <f t="shared" si="1"/>
        <v/>
      </c>
      <c r="AK53" s="431" t="str">
        <f t="shared" si="2"/>
        <v/>
      </c>
      <c r="AL53" s="133"/>
      <c r="AM53" s="133"/>
      <c r="AN53" s="106"/>
      <c r="AO53" s="106"/>
      <c r="AP53" s="106"/>
      <c r="AQ53" s="106"/>
      <c r="AR53" s="106"/>
      <c r="AS53" s="106"/>
      <c r="AT53" s="106"/>
      <c r="AU53" s="106"/>
    </row>
    <row r="54" spans="1:47" s="105" customFormat="1" ht="30" customHeight="1">
      <c r="A54" s="135">
        <v>41</v>
      </c>
      <c r="B54" s="994" t="str">
        <f>IF(基本情報入力シート!C79="","",基本情報入力シート!C79)</f>
        <v/>
      </c>
      <c r="C54" s="995"/>
      <c r="D54" s="995"/>
      <c r="E54" s="995"/>
      <c r="F54" s="995"/>
      <c r="G54" s="995"/>
      <c r="H54" s="995"/>
      <c r="I54" s="996"/>
      <c r="J54" s="409" t="str">
        <f>IF(基本情報入力シート!M79="","",基本情報入力シート!M79)</f>
        <v/>
      </c>
      <c r="K54" s="410" t="str">
        <f>IF(基本情報入力シート!R79="","",基本情報入力シート!R79)</f>
        <v/>
      </c>
      <c r="L54" s="410" t="str">
        <f>IF(基本情報入力シート!W79="","",基本情報入力シート!W79)</f>
        <v/>
      </c>
      <c r="M54" s="409" t="str">
        <f>IF(基本情報入力シート!X79="","",基本情報入力シート!X79)</f>
        <v/>
      </c>
      <c r="N54" s="139" t="str">
        <f>IF(基本情報入力シート!Y79="","",基本情報入力シート!Y79)</f>
        <v/>
      </c>
      <c r="O54" s="147"/>
      <c r="P54" s="89"/>
      <c r="Q54" s="997"/>
      <c r="R54" s="998"/>
      <c r="S54" s="136" t="str">
        <f>IFERROR(ROUNDDOWN(Q54*VLOOKUP(N54,【参考】数式用!$AR$2:$AW$50,MATCH(P54,【参考】数式用!$AT$4:$AW$4)+2,FALSE)*0.5, 0), "")</f>
        <v/>
      </c>
      <c r="T54" s="39"/>
      <c r="U54" s="138" t="str">
        <f>IFERROR(IF(AH54&lt;&gt;"",Q54*VLOOKUP(N54,【参考】数式用!$AG$2:$AL$50,MATCH(P54,【参考】数式用!$AI$4:$AL$4,0)+2,0), ""), "")</f>
        <v/>
      </c>
      <c r="V54" s="39"/>
      <c r="W54" s="999"/>
      <c r="X54" s="1000"/>
      <c r="Y54" s="40"/>
      <c r="Z54" s="48"/>
      <c r="AA54" s="137" t="str">
        <f>IFERROR(IF(Y54="ー", "", ROUNDDOWN(Z54*VLOOKUP(N54,【参考】数式用!$AR$2:$AW$50,MATCH(Y54,【参考】数式用!$AT$4:$AW$4)+2,FALSE)*0.5, 0)), "")</f>
        <v/>
      </c>
      <c r="AB54" s="49"/>
      <c r="AC54" s="1074" t="str">
        <f>IFERROR(IF(AH54&lt;&gt;"",Z54*VLOOKUP(N54,【参考】数式用!$AG$2:$AL$50,MATCH(Y54,【参考】数式用!$AI$4:$AL$4,0)+2,0), ""), "")</f>
        <v/>
      </c>
      <c r="AD54" s="1074"/>
      <c r="AE54" s="414"/>
      <c r="AF54" s="582"/>
      <c r="AG54" s="588"/>
      <c r="AH54" s="428" t="str">
        <f>IFERROR(VLOOKUP(O54, 【参考】数式用!$AY$5:$AY$13, 1, FALSE), "")</f>
        <v/>
      </c>
      <c r="AI54" s="429" t="str">
        <f>IFERROR(VLOOKUP(N54, 【参考】数式用!$BA$2:$BB$50, 2, FALSE), "")</f>
        <v/>
      </c>
      <c r="AJ54" s="430" t="str">
        <f t="shared" si="1"/>
        <v/>
      </c>
      <c r="AK54" s="431" t="str">
        <f t="shared" si="2"/>
        <v/>
      </c>
      <c r="AL54" s="133"/>
      <c r="AM54" s="133"/>
      <c r="AN54" s="106"/>
      <c r="AO54" s="106"/>
      <c r="AP54" s="106"/>
      <c r="AQ54" s="106"/>
      <c r="AR54" s="106"/>
      <c r="AS54" s="106"/>
      <c r="AT54" s="106"/>
      <c r="AU54" s="106"/>
    </row>
    <row r="55" spans="1:47" s="105" customFormat="1" ht="30" customHeight="1">
      <c r="A55" s="135">
        <v>42</v>
      </c>
      <c r="B55" s="994" t="str">
        <f>IF(基本情報入力シート!C80="","",基本情報入力シート!C80)</f>
        <v/>
      </c>
      <c r="C55" s="995"/>
      <c r="D55" s="995"/>
      <c r="E55" s="995"/>
      <c r="F55" s="995"/>
      <c r="G55" s="995"/>
      <c r="H55" s="995"/>
      <c r="I55" s="996"/>
      <c r="J55" s="409" t="str">
        <f>IF(基本情報入力シート!M80="","",基本情報入力シート!M80)</f>
        <v/>
      </c>
      <c r="K55" s="410" t="str">
        <f>IF(基本情報入力シート!R80="","",基本情報入力シート!R80)</f>
        <v/>
      </c>
      <c r="L55" s="410" t="str">
        <f>IF(基本情報入力シート!W80="","",基本情報入力シート!W80)</f>
        <v/>
      </c>
      <c r="M55" s="409" t="str">
        <f>IF(基本情報入力シート!X80="","",基本情報入力シート!X80)</f>
        <v/>
      </c>
      <c r="N55" s="139" t="str">
        <f>IF(基本情報入力シート!Y80="","",基本情報入力シート!Y80)</f>
        <v/>
      </c>
      <c r="O55" s="147"/>
      <c r="P55" s="45"/>
      <c r="Q55" s="997"/>
      <c r="R55" s="998"/>
      <c r="S55" s="136" t="str">
        <f>IFERROR(ROUNDDOWN(Q55*VLOOKUP(N55,【参考】数式用!$AR$2:$AW$50,MATCH(P55,【参考】数式用!$AT$4:$AW$4)+2,FALSE)*0.5, 0), "")</f>
        <v/>
      </c>
      <c r="T55" s="39"/>
      <c r="U55" s="138" t="str">
        <f>IFERROR(IF(AH55&lt;&gt;"",Q55*VLOOKUP(N55,【参考】数式用!$AG$2:$AL$50,MATCH(P55,【参考】数式用!$AI$4:$AL$4,0)+2,0), ""), "")</f>
        <v/>
      </c>
      <c r="V55" s="39"/>
      <c r="W55" s="999"/>
      <c r="X55" s="1000"/>
      <c r="Y55" s="40"/>
      <c r="Z55" s="48"/>
      <c r="AA55" s="137" t="str">
        <f>IFERROR(IF(Y55="ー", "", ROUNDDOWN(Z55*VLOOKUP(N55,【参考】数式用!$AR$2:$AW$50,MATCH(Y55,【参考】数式用!$AT$4:$AW$4)+2,FALSE)*0.5, 0)), "")</f>
        <v/>
      </c>
      <c r="AB55" s="49"/>
      <c r="AC55" s="1074" t="str">
        <f>IFERROR(IF(AH55&lt;&gt;"",Z55*VLOOKUP(N55,【参考】数式用!$AG$2:$AL$50,MATCH(Y55,【参考】数式用!$AI$4:$AL$4,0)+2,0), ""), "")</f>
        <v/>
      </c>
      <c r="AD55" s="1074"/>
      <c r="AE55" s="414"/>
      <c r="AF55" s="582"/>
      <c r="AG55" s="588"/>
      <c r="AH55" s="428" t="str">
        <f>IFERROR(VLOOKUP(O55, 【参考】数式用!$AY$5:$AY$13, 1, FALSE), "")</f>
        <v/>
      </c>
      <c r="AI55" s="429" t="str">
        <f>IFERROR(VLOOKUP(N55, 【参考】数式用!$BA$2:$BB$50, 2, FALSE), "")</f>
        <v/>
      </c>
      <c r="AJ55" s="430" t="str">
        <f t="shared" si="1"/>
        <v/>
      </c>
      <c r="AK55" s="431" t="str">
        <f t="shared" si="2"/>
        <v/>
      </c>
      <c r="AL55" s="133"/>
      <c r="AM55" s="133"/>
      <c r="AN55" s="106"/>
      <c r="AO55" s="106"/>
      <c r="AP55" s="106"/>
      <c r="AQ55" s="106"/>
      <c r="AR55" s="106"/>
      <c r="AS55" s="106"/>
      <c r="AT55" s="106"/>
      <c r="AU55" s="106"/>
    </row>
    <row r="56" spans="1:47" s="105" customFormat="1" ht="30" customHeight="1">
      <c r="A56" s="135">
        <v>43</v>
      </c>
      <c r="B56" s="994" t="str">
        <f>IF(基本情報入力シート!C81="","",基本情報入力シート!C81)</f>
        <v/>
      </c>
      <c r="C56" s="995"/>
      <c r="D56" s="995"/>
      <c r="E56" s="995"/>
      <c r="F56" s="995"/>
      <c r="G56" s="995"/>
      <c r="H56" s="995"/>
      <c r="I56" s="996"/>
      <c r="J56" s="409" t="str">
        <f>IF(基本情報入力シート!M81="","",基本情報入力シート!M81)</f>
        <v/>
      </c>
      <c r="K56" s="410" t="str">
        <f>IF(基本情報入力シート!R81="","",基本情報入力シート!R81)</f>
        <v/>
      </c>
      <c r="L56" s="410" t="str">
        <f>IF(基本情報入力シート!W81="","",基本情報入力シート!W81)</f>
        <v/>
      </c>
      <c r="M56" s="409" t="str">
        <f>IF(基本情報入力シート!X81="","",基本情報入力シート!X81)</f>
        <v/>
      </c>
      <c r="N56" s="139" t="str">
        <f>IF(基本情報入力シート!Y81="","",基本情報入力シート!Y81)</f>
        <v/>
      </c>
      <c r="O56" s="147"/>
      <c r="P56" s="45"/>
      <c r="Q56" s="997"/>
      <c r="R56" s="998"/>
      <c r="S56" s="136" t="str">
        <f>IFERROR(ROUNDDOWN(Q56*VLOOKUP(N56,【参考】数式用!$AR$2:$AW$50,MATCH(P56,【参考】数式用!$AT$4:$AW$4)+2,FALSE)*0.5, 0), "")</f>
        <v/>
      </c>
      <c r="T56" s="46"/>
      <c r="U56" s="138" t="str">
        <f>IFERROR(IF(AH56&lt;&gt;"",Q56*VLOOKUP(N56,【参考】数式用!$AG$2:$AL$50,MATCH(P56,【参考】数式用!$AI$4:$AL$4,0)+2,0), ""), "")</f>
        <v/>
      </c>
      <c r="V56" s="39"/>
      <c r="W56" s="999"/>
      <c r="X56" s="1000"/>
      <c r="Y56" s="40"/>
      <c r="Z56" s="48"/>
      <c r="AA56" s="137" t="str">
        <f>IFERROR(IF(Y56="ー", "", ROUNDDOWN(Z56*VLOOKUP(N56,【参考】数式用!$AR$2:$AW$50,MATCH(Y56,【参考】数式用!$AT$4:$AW$4)+2,FALSE)*0.5, 0)), "")</f>
        <v/>
      </c>
      <c r="AB56" s="49"/>
      <c r="AC56" s="1074" t="str">
        <f>IFERROR(IF(AH56&lt;&gt;"",Z56*VLOOKUP(N56,【参考】数式用!$AG$2:$AL$50,MATCH(Y56,【参考】数式用!$AI$4:$AL$4,0)+2,0), ""), "")</f>
        <v/>
      </c>
      <c r="AD56" s="1074"/>
      <c r="AE56" s="414"/>
      <c r="AF56" s="582"/>
      <c r="AG56" s="588"/>
      <c r="AH56" s="428" t="str">
        <f>IFERROR(VLOOKUP(O56, 【参考】数式用!$AY$5:$AY$13, 1, FALSE), "")</f>
        <v/>
      </c>
      <c r="AI56" s="429" t="str">
        <f>IFERROR(VLOOKUP(N56, 【参考】数式用!$BA$2:$BB$50, 2, FALSE), "")</f>
        <v/>
      </c>
      <c r="AJ56" s="430" t="str">
        <f t="shared" si="1"/>
        <v/>
      </c>
      <c r="AK56" s="431" t="str">
        <f t="shared" si="2"/>
        <v/>
      </c>
      <c r="AL56" s="133"/>
      <c r="AM56" s="133"/>
      <c r="AN56" s="106"/>
      <c r="AO56" s="106"/>
      <c r="AP56" s="106"/>
      <c r="AQ56" s="106"/>
      <c r="AR56" s="106"/>
      <c r="AS56" s="106"/>
      <c r="AT56" s="106"/>
      <c r="AU56" s="106"/>
    </row>
    <row r="57" spans="1:47" s="105" customFormat="1" ht="30" customHeight="1">
      <c r="A57" s="135">
        <v>44</v>
      </c>
      <c r="B57" s="994" t="str">
        <f>IF(基本情報入力シート!C82="","",基本情報入力シート!C82)</f>
        <v/>
      </c>
      <c r="C57" s="995"/>
      <c r="D57" s="995"/>
      <c r="E57" s="995"/>
      <c r="F57" s="995"/>
      <c r="G57" s="995"/>
      <c r="H57" s="995"/>
      <c r="I57" s="996"/>
      <c r="J57" s="409" t="str">
        <f>IF(基本情報入力シート!M82="","",基本情報入力シート!M82)</f>
        <v/>
      </c>
      <c r="K57" s="410" t="str">
        <f>IF(基本情報入力シート!R82="","",基本情報入力シート!R82)</f>
        <v/>
      </c>
      <c r="L57" s="410" t="str">
        <f>IF(基本情報入力シート!W82="","",基本情報入力シート!W82)</f>
        <v/>
      </c>
      <c r="M57" s="409" t="str">
        <f>IF(基本情報入力シート!X82="","",基本情報入力シート!X82)</f>
        <v/>
      </c>
      <c r="N57" s="139" t="str">
        <f>IF(基本情報入力シート!Y82="","",基本情報入力シート!Y82)</f>
        <v/>
      </c>
      <c r="O57" s="147"/>
      <c r="P57" s="89"/>
      <c r="Q57" s="997"/>
      <c r="R57" s="998"/>
      <c r="S57" s="136" t="str">
        <f>IFERROR(ROUNDDOWN(Q57*VLOOKUP(N57,【参考】数式用!$AR$2:$AW$50,MATCH(P57,【参考】数式用!$AT$4:$AW$4)+2,FALSE)*0.5, 0), "")</f>
        <v/>
      </c>
      <c r="T57" s="39"/>
      <c r="U57" s="138" t="str">
        <f>IFERROR(IF(AH57&lt;&gt;"",Q57*VLOOKUP(N57,【参考】数式用!$AG$2:$AL$50,MATCH(P57,【参考】数式用!$AI$4:$AL$4,0)+2,0), ""), "")</f>
        <v/>
      </c>
      <c r="V57" s="39"/>
      <c r="W57" s="999"/>
      <c r="X57" s="1000"/>
      <c r="Y57" s="40"/>
      <c r="Z57" s="48"/>
      <c r="AA57" s="137" t="str">
        <f>IFERROR(IF(Y57="ー", "", ROUNDDOWN(Z57*VLOOKUP(N57,【参考】数式用!$AR$2:$AW$50,MATCH(Y57,【参考】数式用!$AT$4:$AW$4)+2,FALSE)*0.5, 0)), "")</f>
        <v/>
      </c>
      <c r="AB57" s="49"/>
      <c r="AC57" s="1074" t="str">
        <f>IFERROR(IF(AH57&lt;&gt;"",Z57*VLOOKUP(N57,【参考】数式用!$AG$2:$AL$50,MATCH(Y57,【参考】数式用!$AI$4:$AL$4,0)+2,0), ""), "")</f>
        <v/>
      </c>
      <c r="AD57" s="1074"/>
      <c r="AE57" s="414"/>
      <c r="AF57" s="582"/>
      <c r="AG57" s="588"/>
      <c r="AH57" s="428" t="str">
        <f>IFERROR(VLOOKUP(O57, 【参考】数式用!$AY$5:$AY$13, 1, FALSE), "")</f>
        <v/>
      </c>
      <c r="AI57" s="429" t="str">
        <f>IFERROR(VLOOKUP(N57, 【参考】数式用!$BA$2:$BB$50, 2, FALSE), "")</f>
        <v/>
      </c>
      <c r="AJ57" s="430" t="str">
        <f t="shared" si="1"/>
        <v/>
      </c>
      <c r="AK57" s="431" t="str">
        <f t="shared" si="2"/>
        <v/>
      </c>
      <c r="AL57" s="133"/>
      <c r="AM57" s="133"/>
      <c r="AN57" s="106"/>
      <c r="AO57" s="106"/>
      <c r="AP57" s="106"/>
      <c r="AQ57" s="106"/>
      <c r="AR57" s="106"/>
      <c r="AS57" s="106"/>
      <c r="AT57" s="106"/>
      <c r="AU57" s="106"/>
    </row>
    <row r="58" spans="1:47" s="105" customFormat="1" ht="30" customHeight="1">
      <c r="A58" s="135">
        <v>45</v>
      </c>
      <c r="B58" s="994" t="str">
        <f>IF(基本情報入力シート!C83="","",基本情報入力シート!C83)</f>
        <v/>
      </c>
      <c r="C58" s="995"/>
      <c r="D58" s="995"/>
      <c r="E58" s="995"/>
      <c r="F58" s="995"/>
      <c r="G58" s="995"/>
      <c r="H58" s="995"/>
      <c r="I58" s="996"/>
      <c r="J58" s="409" t="str">
        <f>IF(基本情報入力シート!M83="","",基本情報入力シート!M83)</f>
        <v/>
      </c>
      <c r="K58" s="410" t="str">
        <f>IF(基本情報入力シート!R83="","",基本情報入力シート!R83)</f>
        <v/>
      </c>
      <c r="L58" s="410" t="str">
        <f>IF(基本情報入力シート!W83="","",基本情報入力シート!W83)</f>
        <v/>
      </c>
      <c r="M58" s="409" t="str">
        <f>IF(基本情報入力シート!X83="","",基本情報入力シート!X83)</f>
        <v/>
      </c>
      <c r="N58" s="139" t="str">
        <f>IF(基本情報入力シート!Y83="","",基本情報入力シート!Y83)</f>
        <v/>
      </c>
      <c r="O58" s="147"/>
      <c r="P58" s="45"/>
      <c r="Q58" s="997"/>
      <c r="R58" s="998"/>
      <c r="S58" s="136" t="str">
        <f>IFERROR(ROUNDDOWN(Q58*VLOOKUP(N58,【参考】数式用!$AR$2:$AW$50,MATCH(P58,【参考】数式用!$AT$4:$AW$4)+2,FALSE)*0.5, 0), "")</f>
        <v/>
      </c>
      <c r="T58" s="39"/>
      <c r="U58" s="138" t="str">
        <f>IFERROR(IF(AH58&lt;&gt;"",Q58*VLOOKUP(N58,【参考】数式用!$AG$2:$AL$50,MATCH(P58,【参考】数式用!$AI$4:$AL$4,0)+2,0), ""), "")</f>
        <v/>
      </c>
      <c r="V58" s="39"/>
      <c r="W58" s="999"/>
      <c r="X58" s="1000"/>
      <c r="Y58" s="40"/>
      <c r="Z58" s="48"/>
      <c r="AA58" s="137" t="str">
        <f>IFERROR(IF(Y58="ー", "", ROUNDDOWN(Z58*VLOOKUP(N58,【参考】数式用!$AR$2:$AW$50,MATCH(Y58,【参考】数式用!$AT$4:$AW$4)+2,FALSE)*0.5, 0)), "")</f>
        <v/>
      </c>
      <c r="AB58" s="49"/>
      <c r="AC58" s="1074" t="str">
        <f>IFERROR(IF(AH58&lt;&gt;"",Z58*VLOOKUP(N58,【参考】数式用!$AG$2:$AL$50,MATCH(Y58,【参考】数式用!$AI$4:$AL$4,0)+2,0), ""), "")</f>
        <v/>
      </c>
      <c r="AD58" s="1074"/>
      <c r="AE58" s="414"/>
      <c r="AF58" s="582"/>
      <c r="AG58" s="588"/>
      <c r="AH58" s="428" t="str">
        <f>IFERROR(VLOOKUP(O58, 【参考】数式用!$AY$5:$AY$13, 1, FALSE), "")</f>
        <v/>
      </c>
      <c r="AI58" s="429" t="str">
        <f>IFERROR(VLOOKUP(N58, 【参考】数式用!$BA$2:$BB$50, 2, FALSE), "")</f>
        <v/>
      </c>
      <c r="AJ58" s="430" t="str">
        <f t="shared" si="1"/>
        <v/>
      </c>
      <c r="AK58" s="431" t="str">
        <f t="shared" si="2"/>
        <v/>
      </c>
      <c r="AL58" s="133"/>
      <c r="AM58" s="133"/>
      <c r="AN58" s="106"/>
      <c r="AO58" s="106"/>
      <c r="AP58" s="106"/>
      <c r="AQ58" s="106"/>
      <c r="AR58" s="106"/>
      <c r="AS58" s="106"/>
      <c r="AT58" s="106"/>
      <c r="AU58" s="106"/>
    </row>
    <row r="59" spans="1:47" s="105" customFormat="1" ht="30" customHeight="1">
      <c r="A59" s="135">
        <v>46</v>
      </c>
      <c r="B59" s="994" t="str">
        <f>IF(基本情報入力シート!C84="","",基本情報入力シート!C84)</f>
        <v/>
      </c>
      <c r="C59" s="995"/>
      <c r="D59" s="995"/>
      <c r="E59" s="995"/>
      <c r="F59" s="995"/>
      <c r="G59" s="995"/>
      <c r="H59" s="995"/>
      <c r="I59" s="996"/>
      <c r="J59" s="409" t="str">
        <f>IF(基本情報入力シート!M84="","",基本情報入力シート!M84)</f>
        <v/>
      </c>
      <c r="K59" s="410" t="str">
        <f>IF(基本情報入力シート!R84="","",基本情報入力シート!R84)</f>
        <v/>
      </c>
      <c r="L59" s="410" t="str">
        <f>IF(基本情報入力シート!W84="","",基本情報入力シート!W84)</f>
        <v/>
      </c>
      <c r="M59" s="409" t="str">
        <f>IF(基本情報入力シート!X84="","",基本情報入力シート!X84)</f>
        <v/>
      </c>
      <c r="N59" s="139" t="str">
        <f>IF(基本情報入力シート!Y84="","",基本情報入力シート!Y84)</f>
        <v/>
      </c>
      <c r="O59" s="147"/>
      <c r="P59" s="45"/>
      <c r="Q59" s="997"/>
      <c r="R59" s="998"/>
      <c r="S59" s="136" t="str">
        <f>IFERROR(ROUNDDOWN(Q59*VLOOKUP(N59,【参考】数式用!$AR$2:$AW$50,MATCH(P59,【参考】数式用!$AT$4:$AW$4)+2,FALSE)*0.5, 0), "")</f>
        <v/>
      </c>
      <c r="T59" s="46"/>
      <c r="U59" s="138" t="str">
        <f>IFERROR(IF(AH59&lt;&gt;"",Q59*VLOOKUP(N59,【参考】数式用!$AG$2:$AL$50,MATCH(P59,【参考】数式用!$AI$4:$AL$4,0)+2,0), ""), "")</f>
        <v/>
      </c>
      <c r="V59" s="39"/>
      <c r="W59" s="999"/>
      <c r="X59" s="1000"/>
      <c r="Y59" s="40"/>
      <c r="Z59" s="48"/>
      <c r="AA59" s="137" t="str">
        <f>IFERROR(IF(Y59="ー", "", ROUNDDOWN(Z59*VLOOKUP(N59,【参考】数式用!$AR$2:$AW$50,MATCH(Y59,【参考】数式用!$AT$4:$AW$4)+2,FALSE)*0.5, 0)), "")</f>
        <v/>
      </c>
      <c r="AB59" s="49"/>
      <c r="AC59" s="1074" t="str">
        <f>IFERROR(IF(AH59&lt;&gt;"",Z59*VLOOKUP(N59,【参考】数式用!$AG$2:$AL$50,MATCH(Y59,【参考】数式用!$AI$4:$AL$4,0)+2,0), ""), "")</f>
        <v/>
      </c>
      <c r="AD59" s="1074"/>
      <c r="AE59" s="414"/>
      <c r="AF59" s="582"/>
      <c r="AG59" s="588"/>
      <c r="AH59" s="428" t="str">
        <f>IFERROR(VLOOKUP(O59, 【参考】数式用!$AY$5:$AY$13, 1, FALSE), "")</f>
        <v/>
      </c>
      <c r="AI59" s="429" t="str">
        <f>IFERROR(VLOOKUP(N59, 【参考】数式用!$BA$2:$BB$50, 2, FALSE), "")</f>
        <v/>
      </c>
      <c r="AJ59" s="430" t="str">
        <f t="shared" si="1"/>
        <v/>
      </c>
      <c r="AK59" s="431" t="str">
        <f t="shared" si="2"/>
        <v/>
      </c>
      <c r="AL59" s="133"/>
      <c r="AM59" s="133"/>
      <c r="AN59" s="106"/>
      <c r="AO59" s="106"/>
      <c r="AP59" s="106"/>
      <c r="AQ59" s="106"/>
      <c r="AR59" s="106"/>
      <c r="AS59" s="106"/>
      <c r="AT59" s="106"/>
      <c r="AU59" s="106"/>
    </row>
    <row r="60" spans="1:47" s="105" customFormat="1" ht="30" customHeight="1">
      <c r="A60" s="135">
        <v>47</v>
      </c>
      <c r="B60" s="994" t="str">
        <f>IF(基本情報入力シート!C85="","",基本情報入力シート!C85)</f>
        <v/>
      </c>
      <c r="C60" s="995"/>
      <c r="D60" s="995"/>
      <c r="E60" s="995"/>
      <c r="F60" s="995"/>
      <c r="G60" s="995"/>
      <c r="H60" s="995"/>
      <c r="I60" s="996"/>
      <c r="J60" s="409" t="str">
        <f>IF(基本情報入力シート!M85="","",基本情報入力シート!M85)</f>
        <v/>
      </c>
      <c r="K60" s="410" t="str">
        <f>IF(基本情報入力シート!R85="","",基本情報入力シート!R85)</f>
        <v/>
      </c>
      <c r="L60" s="410" t="str">
        <f>IF(基本情報入力シート!W85="","",基本情報入力シート!W85)</f>
        <v/>
      </c>
      <c r="M60" s="409" t="str">
        <f>IF(基本情報入力シート!X85="","",基本情報入力シート!X85)</f>
        <v/>
      </c>
      <c r="N60" s="139" t="str">
        <f>IF(基本情報入力シート!Y85="","",基本情報入力シート!Y85)</f>
        <v/>
      </c>
      <c r="O60" s="147"/>
      <c r="P60" s="45"/>
      <c r="Q60" s="997"/>
      <c r="R60" s="998"/>
      <c r="S60" s="136" t="str">
        <f>IFERROR(ROUNDDOWN(Q60*VLOOKUP(N60,【参考】数式用!$AR$2:$AW$50,MATCH(P60,【参考】数式用!$AT$4:$AW$4)+2,FALSE)*0.5, 0), "")</f>
        <v/>
      </c>
      <c r="T60" s="39"/>
      <c r="U60" s="138" t="str">
        <f>IFERROR(IF(AH60&lt;&gt;"",Q60*VLOOKUP(N60,【参考】数式用!$AG$2:$AL$50,MATCH(P60,【参考】数式用!$AI$4:$AL$4,0)+2,0), ""), "")</f>
        <v/>
      </c>
      <c r="V60" s="39"/>
      <c r="W60" s="999"/>
      <c r="X60" s="1000"/>
      <c r="Y60" s="40"/>
      <c r="Z60" s="48"/>
      <c r="AA60" s="137" t="str">
        <f>IFERROR(IF(Y60="ー", "", ROUNDDOWN(Z60*VLOOKUP(N60,【参考】数式用!$AR$2:$AW$50,MATCH(Y60,【参考】数式用!$AT$4:$AW$4)+2,FALSE)*0.5, 0)), "")</f>
        <v/>
      </c>
      <c r="AB60" s="49"/>
      <c r="AC60" s="1074" t="str">
        <f>IFERROR(IF(AH60&lt;&gt;"",Z60*VLOOKUP(N60,【参考】数式用!$AG$2:$AL$50,MATCH(Y60,【参考】数式用!$AI$4:$AL$4,0)+2,0), ""), "")</f>
        <v/>
      </c>
      <c r="AD60" s="1074"/>
      <c r="AE60" s="414"/>
      <c r="AF60" s="582"/>
      <c r="AG60" s="588"/>
      <c r="AH60" s="428" t="str">
        <f>IFERROR(VLOOKUP(O60, 【参考】数式用!$AY$5:$AY$13, 1, FALSE), "")</f>
        <v/>
      </c>
      <c r="AI60" s="429" t="str">
        <f>IFERROR(VLOOKUP(N60, 【参考】数式用!$BA$2:$BB$50, 2, FALSE), "")</f>
        <v/>
      </c>
      <c r="AJ60" s="430" t="str">
        <f t="shared" si="1"/>
        <v/>
      </c>
      <c r="AK60" s="431" t="str">
        <f t="shared" si="2"/>
        <v/>
      </c>
      <c r="AL60" s="133"/>
      <c r="AM60" s="133"/>
      <c r="AN60" s="106"/>
      <c r="AO60" s="106"/>
      <c r="AP60" s="106"/>
      <c r="AQ60" s="106"/>
      <c r="AR60" s="106"/>
      <c r="AS60" s="106"/>
      <c r="AT60" s="106"/>
      <c r="AU60" s="106"/>
    </row>
    <row r="61" spans="1:47" s="105" customFormat="1" ht="30" customHeight="1">
      <c r="A61" s="135">
        <v>48</v>
      </c>
      <c r="B61" s="994" t="str">
        <f>IF(基本情報入力シート!C86="","",基本情報入力シート!C86)</f>
        <v/>
      </c>
      <c r="C61" s="995"/>
      <c r="D61" s="995"/>
      <c r="E61" s="995"/>
      <c r="F61" s="995"/>
      <c r="G61" s="995"/>
      <c r="H61" s="995"/>
      <c r="I61" s="996"/>
      <c r="J61" s="409" t="str">
        <f>IF(基本情報入力シート!M86="","",基本情報入力シート!M86)</f>
        <v/>
      </c>
      <c r="K61" s="410" t="str">
        <f>IF(基本情報入力シート!R86="","",基本情報入力シート!R86)</f>
        <v/>
      </c>
      <c r="L61" s="410" t="str">
        <f>IF(基本情報入力シート!W86="","",基本情報入力シート!W86)</f>
        <v/>
      </c>
      <c r="M61" s="409" t="str">
        <f>IF(基本情報入力シート!X86="","",基本情報入力シート!X86)</f>
        <v/>
      </c>
      <c r="N61" s="139" t="str">
        <f>IF(基本情報入力シート!Y86="","",基本情報入力シート!Y86)</f>
        <v/>
      </c>
      <c r="O61" s="147"/>
      <c r="P61" s="45"/>
      <c r="Q61" s="997"/>
      <c r="R61" s="998"/>
      <c r="S61" s="136" t="str">
        <f>IFERROR(ROUNDDOWN(Q61*VLOOKUP(N61,【参考】数式用!$AR$2:$AW$50,MATCH(P61,【参考】数式用!$AT$4:$AW$4)+2,FALSE)*0.5, 0), "")</f>
        <v/>
      </c>
      <c r="T61" s="39"/>
      <c r="U61" s="138" t="str">
        <f>IFERROR(IF(AH61&lt;&gt;"",Q61*VLOOKUP(N61,【参考】数式用!$AG$2:$AL$50,MATCH(P61,【参考】数式用!$AI$4:$AL$4,0)+2,0), ""), "")</f>
        <v/>
      </c>
      <c r="V61" s="39"/>
      <c r="W61" s="999"/>
      <c r="X61" s="1000"/>
      <c r="Y61" s="40"/>
      <c r="Z61" s="48"/>
      <c r="AA61" s="137" t="str">
        <f>IFERROR(IF(Y61="ー", "", ROUNDDOWN(Z61*VLOOKUP(N61,【参考】数式用!$AR$2:$AW$50,MATCH(Y61,【参考】数式用!$AT$4:$AW$4)+2,FALSE)*0.5, 0)), "")</f>
        <v/>
      </c>
      <c r="AB61" s="49"/>
      <c r="AC61" s="1074" t="str">
        <f>IFERROR(IF(AH61&lt;&gt;"",Z61*VLOOKUP(N61,【参考】数式用!$AG$2:$AL$50,MATCH(Y61,【参考】数式用!$AI$4:$AL$4,0)+2,0), ""), "")</f>
        <v/>
      </c>
      <c r="AD61" s="1074"/>
      <c r="AE61" s="414"/>
      <c r="AF61" s="582"/>
      <c r="AG61" s="588"/>
      <c r="AH61" s="428" t="str">
        <f>IFERROR(VLOOKUP(O61, 【参考】数式用!$AY$5:$AY$13, 1, FALSE), "")</f>
        <v/>
      </c>
      <c r="AI61" s="429" t="str">
        <f>IFERROR(VLOOKUP(N61, 【参考】数式用!$BA$2:$BB$50, 2, FALSE), "")</f>
        <v/>
      </c>
      <c r="AJ61" s="430" t="str">
        <f t="shared" si="1"/>
        <v/>
      </c>
      <c r="AK61" s="431" t="str">
        <f t="shared" si="2"/>
        <v/>
      </c>
      <c r="AL61" s="133"/>
      <c r="AM61" s="133"/>
      <c r="AN61" s="106"/>
      <c r="AO61" s="106"/>
      <c r="AP61" s="106"/>
      <c r="AQ61" s="106"/>
      <c r="AR61" s="106"/>
      <c r="AS61" s="106"/>
      <c r="AT61" s="106"/>
      <c r="AU61" s="106"/>
    </row>
    <row r="62" spans="1:47" s="105" customFormat="1" ht="30" customHeight="1">
      <c r="A62" s="135">
        <v>49</v>
      </c>
      <c r="B62" s="994" t="str">
        <f>IF(基本情報入力シート!C87="","",基本情報入力シート!C87)</f>
        <v/>
      </c>
      <c r="C62" s="995"/>
      <c r="D62" s="995"/>
      <c r="E62" s="995"/>
      <c r="F62" s="995"/>
      <c r="G62" s="995"/>
      <c r="H62" s="995"/>
      <c r="I62" s="996"/>
      <c r="J62" s="409" t="str">
        <f>IF(基本情報入力シート!M87="","",基本情報入力シート!M87)</f>
        <v/>
      </c>
      <c r="K62" s="410" t="str">
        <f>IF(基本情報入力シート!R87="","",基本情報入力シート!R87)</f>
        <v/>
      </c>
      <c r="L62" s="410" t="str">
        <f>IF(基本情報入力シート!W87="","",基本情報入力シート!W87)</f>
        <v/>
      </c>
      <c r="M62" s="409" t="str">
        <f>IF(基本情報入力シート!X87="","",基本情報入力シート!X87)</f>
        <v/>
      </c>
      <c r="N62" s="139" t="str">
        <f>IF(基本情報入力シート!Y87="","",基本情報入力シート!Y87)</f>
        <v/>
      </c>
      <c r="O62" s="147"/>
      <c r="P62" s="45"/>
      <c r="Q62" s="997"/>
      <c r="R62" s="998"/>
      <c r="S62" s="136" t="str">
        <f>IFERROR(ROUNDDOWN(Q62*VLOOKUP(N62,【参考】数式用!$AR$2:$AW$50,MATCH(P62,【参考】数式用!$AT$4:$AW$4)+2,FALSE)*0.5, 0), "")</f>
        <v/>
      </c>
      <c r="T62" s="46"/>
      <c r="U62" s="138" t="str">
        <f>IFERROR(IF(AH62&lt;&gt;"",Q62*VLOOKUP(N62,【参考】数式用!$AG$2:$AL$50,MATCH(P62,【参考】数式用!$AI$4:$AL$4,0)+2,0), ""), "")</f>
        <v/>
      </c>
      <c r="V62" s="39"/>
      <c r="W62" s="999"/>
      <c r="X62" s="1000"/>
      <c r="Y62" s="40"/>
      <c r="Z62" s="48"/>
      <c r="AA62" s="137" t="str">
        <f>IFERROR(IF(Y62="ー", "", ROUNDDOWN(Z62*VLOOKUP(N62,【参考】数式用!$AR$2:$AW$50,MATCH(Y62,【参考】数式用!$AT$4:$AW$4)+2,FALSE)*0.5, 0)), "")</f>
        <v/>
      </c>
      <c r="AB62" s="49"/>
      <c r="AC62" s="1074" t="str">
        <f>IFERROR(IF(AH62&lt;&gt;"",Z62*VLOOKUP(N62,【参考】数式用!$AG$2:$AL$50,MATCH(Y62,【参考】数式用!$AI$4:$AL$4,0)+2,0), ""), "")</f>
        <v/>
      </c>
      <c r="AD62" s="1074"/>
      <c r="AE62" s="414"/>
      <c r="AF62" s="582"/>
      <c r="AG62" s="588"/>
      <c r="AH62" s="428" t="str">
        <f>IFERROR(VLOOKUP(O62, 【参考】数式用!$AY$5:$AY$13, 1, FALSE), "")</f>
        <v/>
      </c>
      <c r="AI62" s="429" t="str">
        <f>IFERROR(VLOOKUP(N62, 【参考】数式用!$BA$2:$BB$50, 2, FALSE), "")</f>
        <v/>
      </c>
      <c r="AJ62" s="430" t="str">
        <f t="shared" si="1"/>
        <v/>
      </c>
      <c r="AK62" s="431" t="str">
        <f t="shared" si="2"/>
        <v/>
      </c>
      <c r="AL62" s="133"/>
      <c r="AM62" s="133"/>
      <c r="AN62" s="106"/>
      <c r="AO62" s="106"/>
      <c r="AP62" s="106"/>
      <c r="AQ62" s="106"/>
      <c r="AR62" s="106"/>
      <c r="AS62" s="106"/>
      <c r="AT62" s="106"/>
      <c r="AU62" s="106"/>
    </row>
    <row r="63" spans="1:47" s="105" customFormat="1" ht="30" customHeight="1">
      <c r="A63" s="135">
        <v>50</v>
      </c>
      <c r="B63" s="994" t="str">
        <f>IF(基本情報入力シート!C88="","",基本情報入力シート!C88)</f>
        <v/>
      </c>
      <c r="C63" s="995"/>
      <c r="D63" s="995"/>
      <c r="E63" s="995"/>
      <c r="F63" s="995"/>
      <c r="G63" s="995"/>
      <c r="H63" s="995"/>
      <c r="I63" s="996"/>
      <c r="J63" s="409" t="str">
        <f>IF(基本情報入力シート!M88="","",基本情報入力シート!M88)</f>
        <v/>
      </c>
      <c r="K63" s="410" t="str">
        <f>IF(基本情報入力シート!R88="","",基本情報入力シート!R88)</f>
        <v/>
      </c>
      <c r="L63" s="410" t="str">
        <f>IF(基本情報入力シート!W88="","",基本情報入力シート!W88)</f>
        <v/>
      </c>
      <c r="M63" s="409" t="str">
        <f>IF(基本情報入力シート!X88="","",基本情報入力シート!X88)</f>
        <v/>
      </c>
      <c r="N63" s="139" t="str">
        <f>IF(基本情報入力シート!Y88="","",基本情報入力シート!Y88)</f>
        <v/>
      </c>
      <c r="O63" s="147"/>
      <c r="P63" s="45"/>
      <c r="Q63" s="997"/>
      <c r="R63" s="998"/>
      <c r="S63" s="136" t="str">
        <f>IFERROR(ROUNDDOWN(Q63*VLOOKUP(N63,【参考】数式用!$AR$2:$AW$50,MATCH(P63,【参考】数式用!$AT$4:$AW$4)+2,FALSE)*0.5, 0), "")</f>
        <v/>
      </c>
      <c r="T63" s="46"/>
      <c r="U63" s="138" t="str">
        <f>IFERROR(IF(AH63&lt;&gt;"",Q63*VLOOKUP(N63,【参考】数式用!$AG$2:$AL$50,MATCH(P63,【参考】数式用!$AI$4:$AL$4,0)+2,0), ""), "")</f>
        <v/>
      </c>
      <c r="V63" s="39"/>
      <c r="W63" s="999"/>
      <c r="X63" s="1000"/>
      <c r="Y63" s="40"/>
      <c r="Z63" s="48"/>
      <c r="AA63" s="137" t="str">
        <f>IFERROR(IF(Y63="ー", "", ROUNDDOWN(Z63*VLOOKUP(N63,【参考】数式用!$AR$2:$AW$50,MATCH(Y63,【参考】数式用!$AT$4:$AW$4)+2,FALSE)*0.5, 0)), "")</f>
        <v/>
      </c>
      <c r="AB63" s="49"/>
      <c r="AC63" s="1074" t="str">
        <f>IFERROR(IF(AH63&lt;&gt;"",Z63*VLOOKUP(N63,【参考】数式用!$AG$2:$AL$50,MATCH(Y63,【参考】数式用!$AI$4:$AL$4,0)+2,0), ""), "")</f>
        <v/>
      </c>
      <c r="AD63" s="1074"/>
      <c r="AE63" s="414"/>
      <c r="AF63" s="582"/>
      <c r="AG63" s="588"/>
      <c r="AH63" s="428" t="str">
        <f>IFERROR(VLOOKUP(O63, 【参考】数式用!$AY$5:$AY$13, 1, FALSE), "")</f>
        <v/>
      </c>
      <c r="AI63" s="429" t="str">
        <f>IFERROR(VLOOKUP(N63, 【参考】数式用!$BA$2:$BB$50, 2, FALSE), "")</f>
        <v/>
      </c>
      <c r="AJ63" s="430" t="str">
        <f t="shared" si="1"/>
        <v/>
      </c>
      <c r="AK63" s="431" t="str">
        <f t="shared" si="2"/>
        <v/>
      </c>
      <c r="AL63" s="133"/>
      <c r="AM63" s="133"/>
      <c r="AN63" s="106"/>
      <c r="AO63" s="106"/>
      <c r="AP63" s="106"/>
      <c r="AQ63" s="106"/>
      <c r="AR63" s="106"/>
      <c r="AS63" s="106"/>
      <c r="AT63" s="106"/>
      <c r="AU63" s="106"/>
    </row>
    <row r="64" spans="1:47" s="105" customFormat="1" ht="30" customHeight="1">
      <c r="A64" s="135">
        <v>51</v>
      </c>
      <c r="B64" s="994" t="str">
        <f>IF(基本情報入力シート!C89="","",基本情報入力シート!C89)</f>
        <v/>
      </c>
      <c r="C64" s="995"/>
      <c r="D64" s="995"/>
      <c r="E64" s="995"/>
      <c r="F64" s="995"/>
      <c r="G64" s="995"/>
      <c r="H64" s="995"/>
      <c r="I64" s="996"/>
      <c r="J64" s="409" t="str">
        <f>IF(基本情報入力シート!M89="","",基本情報入力シート!M89)</f>
        <v/>
      </c>
      <c r="K64" s="410" t="str">
        <f>IF(基本情報入力シート!R89="","",基本情報入力シート!R89)</f>
        <v/>
      </c>
      <c r="L64" s="410" t="str">
        <f>IF(基本情報入力シート!W89="","",基本情報入力シート!W89)</f>
        <v/>
      </c>
      <c r="M64" s="409" t="str">
        <f>IF(基本情報入力シート!X89="","",基本情報入力シート!X89)</f>
        <v/>
      </c>
      <c r="N64" s="139" t="str">
        <f>IF(基本情報入力シート!Y89="","",基本情報入力シート!Y89)</f>
        <v/>
      </c>
      <c r="O64" s="147"/>
      <c r="P64" s="45"/>
      <c r="Q64" s="997"/>
      <c r="R64" s="998"/>
      <c r="S64" s="136" t="str">
        <f>IFERROR(ROUNDDOWN(Q64*VLOOKUP(N64,【参考】数式用!$AR$2:$AW$50,MATCH(P64,【参考】数式用!$AT$4:$AW$4)+2,FALSE)*0.5, 0), "")</f>
        <v/>
      </c>
      <c r="T64" s="46"/>
      <c r="U64" s="138" t="str">
        <f>IFERROR(IF(AH64&lt;&gt;"",Q64*VLOOKUP(N64,【参考】数式用!$AG$2:$AL$50,MATCH(P64,【参考】数式用!$AI$4:$AL$4,0)+2,0), ""), "")</f>
        <v/>
      </c>
      <c r="V64" s="39"/>
      <c r="W64" s="999"/>
      <c r="X64" s="1000"/>
      <c r="Y64" s="40"/>
      <c r="Z64" s="48"/>
      <c r="AA64" s="137" t="str">
        <f>IFERROR(IF(Y64="ー", "", ROUNDDOWN(Z64*VLOOKUP(N64,【参考】数式用!$AR$2:$AW$50,MATCH(Y64,【参考】数式用!$AT$4:$AW$4)+2,FALSE)*0.5, 0)), "")</f>
        <v/>
      </c>
      <c r="AB64" s="49"/>
      <c r="AC64" s="1074" t="str">
        <f>IFERROR(IF(AH64&lt;&gt;"",Z64*VLOOKUP(N64,【参考】数式用!$AG$2:$AL$50,MATCH(Y64,【参考】数式用!$AI$4:$AL$4,0)+2,0), ""), "")</f>
        <v/>
      </c>
      <c r="AD64" s="1074"/>
      <c r="AE64" s="414"/>
      <c r="AF64" s="582"/>
      <c r="AG64" s="588"/>
      <c r="AH64" s="428" t="str">
        <f>IFERROR(VLOOKUP(O64, 【参考】数式用!$AY$5:$AY$13, 1, FALSE), "")</f>
        <v/>
      </c>
      <c r="AI64" s="429" t="str">
        <f>IFERROR(VLOOKUP(N64, 【参考】数式用!$BA$2:$BB$50, 2, FALSE), "")</f>
        <v/>
      </c>
      <c r="AJ64" s="430" t="str">
        <f t="shared" si="1"/>
        <v/>
      </c>
      <c r="AK64" s="431" t="str">
        <f t="shared" si="2"/>
        <v/>
      </c>
      <c r="AL64" s="133"/>
      <c r="AM64" s="133"/>
      <c r="AN64" s="106"/>
      <c r="AO64" s="106"/>
      <c r="AP64" s="106"/>
      <c r="AQ64" s="106"/>
      <c r="AR64" s="106"/>
      <c r="AS64" s="106"/>
      <c r="AT64" s="106"/>
      <c r="AU64" s="106"/>
    </row>
    <row r="65" spans="1:47" s="105" customFormat="1" ht="30" customHeight="1">
      <c r="A65" s="135">
        <v>52</v>
      </c>
      <c r="B65" s="994" t="str">
        <f>IF(基本情報入力シート!C90="","",基本情報入力シート!C90)</f>
        <v/>
      </c>
      <c r="C65" s="995"/>
      <c r="D65" s="995"/>
      <c r="E65" s="995"/>
      <c r="F65" s="995"/>
      <c r="G65" s="995"/>
      <c r="H65" s="995"/>
      <c r="I65" s="996"/>
      <c r="J65" s="409" t="str">
        <f>IF(基本情報入力シート!M90="","",基本情報入力シート!M90)</f>
        <v/>
      </c>
      <c r="K65" s="410" t="str">
        <f>IF(基本情報入力シート!R90="","",基本情報入力シート!R90)</f>
        <v/>
      </c>
      <c r="L65" s="410" t="str">
        <f>IF(基本情報入力シート!W90="","",基本情報入力シート!W90)</f>
        <v/>
      </c>
      <c r="M65" s="409" t="str">
        <f>IF(基本情報入力シート!X90="","",基本情報入力シート!X90)</f>
        <v/>
      </c>
      <c r="N65" s="139" t="str">
        <f>IF(基本情報入力シート!Y90="","",基本情報入力シート!Y90)</f>
        <v/>
      </c>
      <c r="O65" s="147"/>
      <c r="P65" s="45"/>
      <c r="Q65" s="997"/>
      <c r="R65" s="998"/>
      <c r="S65" s="136" t="str">
        <f>IFERROR(ROUNDDOWN(Q65*VLOOKUP(N65,【参考】数式用!$AR$2:$AW$50,MATCH(P65,【参考】数式用!$AT$4:$AW$4)+2,FALSE)*0.5, 0), "")</f>
        <v/>
      </c>
      <c r="T65" s="46"/>
      <c r="U65" s="138" t="str">
        <f>IFERROR(IF(AH65&lt;&gt;"",Q65*VLOOKUP(N65,【参考】数式用!$AG$2:$AL$50,MATCH(P65,【参考】数式用!$AI$4:$AL$4,0)+2,0), ""), "")</f>
        <v/>
      </c>
      <c r="V65" s="39"/>
      <c r="W65" s="999"/>
      <c r="X65" s="1000"/>
      <c r="Y65" s="40"/>
      <c r="Z65" s="48"/>
      <c r="AA65" s="137" t="str">
        <f>IFERROR(IF(Y65="ー", "", ROUNDDOWN(Z65*VLOOKUP(N65,【参考】数式用!$AR$2:$AW$50,MATCH(Y65,【参考】数式用!$AT$4:$AW$4)+2,FALSE)*0.5, 0)), "")</f>
        <v/>
      </c>
      <c r="AB65" s="49"/>
      <c r="AC65" s="1074" t="str">
        <f>IFERROR(IF(AH65&lt;&gt;"",Z65*VLOOKUP(N65,【参考】数式用!$AG$2:$AL$50,MATCH(Y65,【参考】数式用!$AI$4:$AL$4,0)+2,0), ""), "")</f>
        <v/>
      </c>
      <c r="AD65" s="1074"/>
      <c r="AE65" s="414"/>
      <c r="AF65" s="582"/>
      <c r="AG65" s="588"/>
      <c r="AH65" s="428" t="str">
        <f>IFERROR(VLOOKUP(O65, 【参考】数式用!$AY$5:$AY$13, 1, FALSE), "")</f>
        <v/>
      </c>
      <c r="AI65" s="429" t="str">
        <f>IFERROR(VLOOKUP(N65, 【参考】数式用!$BA$2:$BB$50, 2, FALSE), "")</f>
        <v/>
      </c>
      <c r="AJ65" s="430" t="str">
        <f t="shared" si="1"/>
        <v/>
      </c>
      <c r="AK65" s="431" t="str">
        <f t="shared" si="2"/>
        <v/>
      </c>
      <c r="AL65" s="133"/>
      <c r="AM65" s="133"/>
      <c r="AN65" s="106"/>
      <c r="AO65" s="106"/>
      <c r="AP65" s="106"/>
      <c r="AQ65" s="106"/>
      <c r="AR65" s="106"/>
      <c r="AS65" s="106"/>
      <c r="AT65" s="106"/>
      <c r="AU65" s="106"/>
    </row>
    <row r="66" spans="1:47" s="105" customFormat="1" ht="30" customHeight="1">
      <c r="A66" s="135">
        <v>53</v>
      </c>
      <c r="B66" s="994" t="str">
        <f>IF(基本情報入力シート!C91="","",基本情報入力シート!C91)</f>
        <v/>
      </c>
      <c r="C66" s="995"/>
      <c r="D66" s="995"/>
      <c r="E66" s="995"/>
      <c r="F66" s="995"/>
      <c r="G66" s="995"/>
      <c r="H66" s="995"/>
      <c r="I66" s="996"/>
      <c r="J66" s="409" t="str">
        <f>IF(基本情報入力シート!M91="","",基本情報入力シート!M91)</f>
        <v/>
      </c>
      <c r="K66" s="410" t="str">
        <f>IF(基本情報入力シート!R91="","",基本情報入力シート!R91)</f>
        <v/>
      </c>
      <c r="L66" s="410" t="str">
        <f>IF(基本情報入力シート!W91="","",基本情報入力シート!W91)</f>
        <v/>
      </c>
      <c r="M66" s="409" t="str">
        <f>IF(基本情報入力シート!X91="","",基本情報入力シート!X91)</f>
        <v/>
      </c>
      <c r="N66" s="139" t="str">
        <f>IF(基本情報入力シート!Y91="","",基本情報入力シート!Y91)</f>
        <v/>
      </c>
      <c r="O66" s="147"/>
      <c r="P66" s="45"/>
      <c r="Q66" s="997"/>
      <c r="R66" s="998"/>
      <c r="S66" s="136" t="str">
        <f>IFERROR(ROUNDDOWN(Q66*VLOOKUP(N66,【参考】数式用!$AR$2:$AW$50,MATCH(P66,【参考】数式用!$AT$4:$AW$4)+2,FALSE)*0.5, 0), "")</f>
        <v/>
      </c>
      <c r="T66" s="46"/>
      <c r="U66" s="138" t="str">
        <f>IFERROR(IF(AH66&lt;&gt;"",Q66*VLOOKUP(N66,【参考】数式用!$AG$2:$AL$50,MATCH(P66,【参考】数式用!$AI$4:$AL$4,0)+2,0), ""), "")</f>
        <v/>
      </c>
      <c r="V66" s="39"/>
      <c r="W66" s="999"/>
      <c r="X66" s="1000"/>
      <c r="Y66" s="40"/>
      <c r="Z66" s="48"/>
      <c r="AA66" s="137" t="str">
        <f>IFERROR(IF(Y66="ー", "", ROUNDDOWN(Z66*VLOOKUP(N66,【参考】数式用!$AR$2:$AW$50,MATCH(Y66,【参考】数式用!$AT$4:$AW$4)+2,FALSE)*0.5, 0)), "")</f>
        <v/>
      </c>
      <c r="AB66" s="49"/>
      <c r="AC66" s="1074" t="str">
        <f>IFERROR(IF(AH66&lt;&gt;"",Z66*VLOOKUP(N66,【参考】数式用!$AG$2:$AL$50,MATCH(Y66,【参考】数式用!$AI$4:$AL$4,0)+2,0), ""), "")</f>
        <v/>
      </c>
      <c r="AD66" s="1074"/>
      <c r="AE66" s="414"/>
      <c r="AF66" s="582"/>
      <c r="AG66" s="588"/>
      <c r="AH66" s="428" t="str">
        <f>IFERROR(VLOOKUP(O66, 【参考】数式用!$AY$5:$AY$13, 1, FALSE), "")</f>
        <v/>
      </c>
      <c r="AI66" s="429" t="str">
        <f>IFERROR(VLOOKUP(N66, 【参考】数式用!$BA$2:$BB$50, 2, FALSE), "")</f>
        <v/>
      </c>
      <c r="AJ66" s="430" t="str">
        <f t="shared" si="1"/>
        <v/>
      </c>
      <c r="AK66" s="431" t="str">
        <f t="shared" si="2"/>
        <v/>
      </c>
      <c r="AL66" s="133"/>
      <c r="AM66" s="133"/>
      <c r="AN66" s="106"/>
      <c r="AO66" s="106"/>
      <c r="AP66" s="106"/>
      <c r="AQ66" s="106"/>
      <c r="AR66" s="106"/>
      <c r="AS66" s="106"/>
      <c r="AT66" s="106"/>
      <c r="AU66" s="106"/>
    </row>
    <row r="67" spans="1:47" s="105" customFormat="1" ht="30" customHeight="1">
      <c r="A67" s="135">
        <v>54</v>
      </c>
      <c r="B67" s="994" t="str">
        <f>IF(基本情報入力シート!C92="","",基本情報入力シート!C92)</f>
        <v/>
      </c>
      <c r="C67" s="995"/>
      <c r="D67" s="995"/>
      <c r="E67" s="995"/>
      <c r="F67" s="995"/>
      <c r="G67" s="995"/>
      <c r="H67" s="995"/>
      <c r="I67" s="996"/>
      <c r="J67" s="409" t="str">
        <f>IF(基本情報入力シート!M92="","",基本情報入力シート!M92)</f>
        <v/>
      </c>
      <c r="K67" s="410" t="str">
        <f>IF(基本情報入力シート!R92="","",基本情報入力シート!R92)</f>
        <v/>
      </c>
      <c r="L67" s="410" t="str">
        <f>IF(基本情報入力シート!W92="","",基本情報入力シート!W92)</f>
        <v/>
      </c>
      <c r="M67" s="409" t="str">
        <f>IF(基本情報入力シート!X92="","",基本情報入力シート!X92)</f>
        <v/>
      </c>
      <c r="N67" s="139" t="str">
        <f>IF(基本情報入力シート!Y92="","",基本情報入力シート!Y92)</f>
        <v/>
      </c>
      <c r="O67" s="147"/>
      <c r="P67" s="45"/>
      <c r="Q67" s="997"/>
      <c r="R67" s="998"/>
      <c r="S67" s="136" t="str">
        <f>IFERROR(ROUNDDOWN(Q67*VLOOKUP(N67,【参考】数式用!$AR$2:$AW$50,MATCH(P67,【参考】数式用!$AT$4:$AW$4)+2,FALSE)*0.5, 0), "")</f>
        <v/>
      </c>
      <c r="T67" s="46"/>
      <c r="U67" s="138" t="str">
        <f>IFERROR(IF(AH67&lt;&gt;"",Q67*VLOOKUP(N67,【参考】数式用!$AG$2:$AL$50,MATCH(P67,【参考】数式用!$AI$4:$AL$4,0)+2,0), ""), "")</f>
        <v/>
      </c>
      <c r="V67" s="39"/>
      <c r="W67" s="999"/>
      <c r="X67" s="1000"/>
      <c r="Y67" s="40"/>
      <c r="Z67" s="48"/>
      <c r="AA67" s="137" t="str">
        <f>IFERROR(IF(Y67="ー", "", ROUNDDOWN(Z67*VLOOKUP(N67,【参考】数式用!$AR$2:$AW$50,MATCH(Y67,【参考】数式用!$AT$4:$AW$4)+2,FALSE)*0.5, 0)), "")</f>
        <v/>
      </c>
      <c r="AB67" s="49"/>
      <c r="AC67" s="1074" t="str">
        <f>IFERROR(IF(AH67&lt;&gt;"",Z67*VLOOKUP(N67,【参考】数式用!$AG$2:$AL$50,MATCH(Y67,【参考】数式用!$AI$4:$AL$4,0)+2,0), ""), "")</f>
        <v/>
      </c>
      <c r="AD67" s="1074"/>
      <c r="AE67" s="414"/>
      <c r="AF67" s="582"/>
      <c r="AG67" s="588"/>
      <c r="AH67" s="428" t="str">
        <f>IFERROR(VLOOKUP(O67, 【参考】数式用!$AY$5:$AY$13, 1, FALSE), "")</f>
        <v/>
      </c>
      <c r="AI67" s="429" t="str">
        <f>IFERROR(VLOOKUP(N67, 【参考】数式用!$BA$2:$BB$50, 2, FALSE), "")</f>
        <v/>
      </c>
      <c r="AJ67" s="430" t="str">
        <f t="shared" si="1"/>
        <v/>
      </c>
      <c r="AK67" s="431" t="str">
        <f t="shared" si="2"/>
        <v/>
      </c>
      <c r="AL67" s="133"/>
      <c r="AM67" s="133"/>
      <c r="AN67" s="106"/>
      <c r="AO67" s="106"/>
      <c r="AP67" s="106"/>
      <c r="AQ67" s="106"/>
      <c r="AR67" s="106"/>
      <c r="AS67" s="106"/>
      <c r="AT67" s="106"/>
      <c r="AU67" s="106"/>
    </row>
    <row r="68" spans="1:47" s="105" customFormat="1" ht="30" customHeight="1">
      <c r="A68" s="135">
        <v>55</v>
      </c>
      <c r="B68" s="994" t="str">
        <f>IF(基本情報入力シート!C93="","",基本情報入力シート!C93)</f>
        <v/>
      </c>
      <c r="C68" s="995"/>
      <c r="D68" s="995"/>
      <c r="E68" s="995"/>
      <c r="F68" s="995"/>
      <c r="G68" s="995"/>
      <c r="H68" s="995"/>
      <c r="I68" s="996"/>
      <c r="J68" s="409" t="str">
        <f>IF(基本情報入力シート!M93="","",基本情報入力シート!M93)</f>
        <v/>
      </c>
      <c r="K68" s="410" t="str">
        <f>IF(基本情報入力シート!R93="","",基本情報入力シート!R93)</f>
        <v/>
      </c>
      <c r="L68" s="410" t="str">
        <f>IF(基本情報入力シート!W93="","",基本情報入力シート!W93)</f>
        <v/>
      </c>
      <c r="M68" s="409" t="str">
        <f>IF(基本情報入力シート!X93="","",基本情報入力シート!X93)</f>
        <v/>
      </c>
      <c r="N68" s="139" t="str">
        <f>IF(基本情報入力シート!Y93="","",基本情報入力シート!Y93)</f>
        <v/>
      </c>
      <c r="O68" s="147"/>
      <c r="P68" s="45"/>
      <c r="Q68" s="997"/>
      <c r="R68" s="998"/>
      <c r="S68" s="136" t="str">
        <f>IFERROR(ROUNDDOWN(Q68*VLOOKUP(N68,【参考】数式用!$AR$2:$AW$50,MATCH(P68,【参考】数式用!$AT$4:$AW$4)+2,FALSE)*0.5, 0), "")</f>
        <v/>
      </c>
      <c r="T68" s="46"/>
      <c r="U68" s="138" t="str">
        <f>IFERROR(IF(AH68&lt;&gt;"",Q68*VLOOKUP(N68,【参考】数式用!$AG$2:$AL$50,MATCH(P68,【参考】数式用!$AI$4:$AL$4,0)+2,0), ""), "")</f>
        <v/>
      </c>
      <c r="V68" s="39"/>
      <c r="W68" s="999"/>
      <c r="X68" s="1000"/>
      <c r="Y68" s="40"/>
      <c r="Z68" s="48"/>
      <c r="AA68" s="137" t="str">
        <f>IFERROR(IF(Y68="ー", "", ROUNDDOWN(Z68*VLOOKUP(N68,【参考】数式用!$AR$2:$AW$50,MATCH(Y68,【参考】数式用!$AT$4:$AW$4)+2,FALSE)*0.5, 0)), "")</f>
        <v/>
      </c>
      <c r="AB68" s="49"/>
      <c r="AC68" s="1074" t="str">
        <f>IFERROR(IF(AH68&lt;&gt;"",Z68*VLOOKUP(N68,【参考】数式用!$AG$2:$AL$50,MATCH(Y68,【参考】数式用!$AI$4:$AL$4,0)+2,0), ""), "")</f>
        <v/>
      </c>
      <c r="AD68" s="1074"/>
      <c r="AE68" s="414"/>
      <c r="AF68" s="582"/>
      <c r="AG68" s="588"/>
      <c r="AH68" s="428" t="str">
        <f>IFERROR(VLOOKUP(O68, 【参考】数式用!$AY$5:$AY$13, 1, FALSE), "")</f>
        <v/>
      </c>
      <c r="AI68" s="429" t="str">
        <f>IFERROR(VLOOKUP(N68, 【参考】数式用!$BA$2:$BB$50, 2, FALSE), "")</f>
        <v/>
      </c>
      <c r="AJ68" s="430" t="str">
        <f t="shared" si="1"/>
        <v/>
      </c>
      <c r="AK68" s="431" t="str">
        <f t="shared" si="2"/>
        <v/>
      </c>
      <c r="AL68" s="133"/>
      <c r="AM68" s="133"/>
      <c r="AN68" s="106"/>
      <c r="AO68" s="106"/>
      <c r="AP68" s="106"/>
      <c r="AQ68" s="106"/>
      <c r="AR68" s="106"/>
      <c r="AS68" s="106"/>
      <c r="AT68" s="106"/>
      <c r="AU68" s="106"/>
    </row>
    <row r="69" spans="1:47" s="105" customFormat="1" ht="30" customHeight="1">
      <c r="A69" s="135">
        <v>56</v>
      </c>
      <c r="B69" s="994" t="str">
        <f>IF(基本情報入力シート!C94="","",基本情報入力シート!C94)</f>
        <v/>
      </c>
      <c r="C69" s="995"/>
      <c r="D69" s="995"/>
      <c r="E69" s="995"/>
      <c r="F69" s="995"/>
      <c r="G69" s="995"/>
      <c r="H69" s="995"/>
      <c r="I69" s="996"/>
      <c r="J69" s="409" t="str">
        <f>IF(基本情報入力シート!M94="","",基本情報入力シート!M94)</f>
        <v/>
      </c>
      <c r="K69" s="410" t="str">
        <f>IF(基本情報入力シート!R94="","",基本情報入力シート!R94)</f>
        <v/>
      </c>
      <c r="L69" s="410" t="str">
        <f>IF(基本情報入力シート!W94="","",基本情報入力シート!W94)</f>
        <v/>
      </c>
      <c r="M69" s="409" t="str">
        <f>IF(基本情報入力シート!X94="","",基本情報入力シート!X94)</f>
        <v/>
      </c>
      <c r="N69" s="139" t="str">
        <f>IF(基本情報入力シート!Y94="","",基本情報入力シート!Y94)</f>
        <v/>
      </c>
      <c r="O69" s="147"/>
      <c r="P69" s="45"/>
      <c r="Q69" s="997"/>
      <c r="R69" s="998"/>
      <c r="S69" s="136" t="str">
        <f>IFERROR(ROUNDDOWN(Q69*VLOOKUP(N69,【参考】数式用!$AR$2:$AW$50,MATCH(P69,【参考】数式用!$AT$4:$AW$4)+2,FALSE)*0.5, 0), "")</f>
        <v/>
      </c>
      <c r="T69" s="46"/>
      <c r="U69" s="138" t="str">
        <f>IFERROR(IF(AH69&lt;&gt;"",Q69*VLOOKUP(N69,【参考】数式用!$AG$2:$AL$50,MATCH(P69,【参考】数式用!$AI$4:$AL$4,0)+2,0), ""), "")</f>
        <v/>
      </c>
      <c r="V69" s="39"/>
      <c r="W69" s="999"/>
      <c r="X69" s="1000"/>
      <c r="Y69" s="40"/>
      <c r="Z69" s="48"/>
      <c r="AA69" s="137" t="str">
        <f>IFERROR(IF(Y69="ー", "", ROUNDDOWN(Z69*VLOOKUP(N69,【参考】数式用!$AR$2:$AW$50,MATCH(Y69,【参考】数式用!$AT$4:$AW$4)+2,FALSE)*0.5, 0)), "")</f>
        <v/>
      </c>
      <c r="AB69" s="49"/>
      <c r="AC69" s="1074" t="str">
        <f>IFERROR(IF(AH69&lt;&gt;"",Z69*VLOOKUP(N69,【参考】数式用!$AG$2:$AL$50,MATCH(Y69,【参考】数式用!$AI$4:$AL$4,0)+2,0), ""), "")</f>
        <v/>
      </c>
      <c r="AD69" s="1074"/>
      <c r="AE69" s="414"/>
      <c r="AF69" s="582"/>
      <c r="AG69" s="588"/>
      <c r="AH69" s="428" t="str">
        <f>IFERROR(VLOOKUP(O69, 【参考】数式用!$AY$5:$AY$13, 1, FALSE), "")</f>
        <v/>
      </c>
      <c r="AI69" s="429" t="str">
        <f>IFERROR(VLOOKUP(N69, 【参考】数式用!$BA$2:$BB$50, 2, FALSE), "")</f>
        <v/>
      </c>
      <c r="AJ69" s="430" t="str">
        <f t="shared" si="1"/>
        <v/>
      </c>
      <c r="AK69" s="431" t="str">
        <f t="shared" si="2"/>
        <v/>
      </c>
      <c r="AL69" s="133"/>
      <c r="AM69" s="133"/>
      <c r="AN69" s="106"/>
      <c r="AO69" s="106"/>
      <c r="AP69" s="106"/>
      <c r="AQ69" s="106"/>
      <c r="AR69" s="106"/>
      <c r="AS69" s="106"/>
      <c r="AT69" s="106"/>
      <c r="AU69" s="106"/>
    </row>
    <row r="70" spans="1:47" s="105" customFormat="1" ht="30" customHeight="1">
      <c r="A70" s="135">
        <v>57</v>
      </c>
      <c r="B70" s="994" t="str">
        <f>IF(基本情報入力シート!C95="","",基本情報入力シート!C95)</f>
        <v/>
      </c>
      <c r="C70" s="995"/>
      <c r="D70" s="995"/>
      <c r="E70" s="995"/>
      <c r="F70" s="995"/>
      <c r="G70" s="995"/>
      <c r="H70" s="995"/>
      <c r="I70" s="996"/>
      <c r="J70" s="409" t="str">
        <f>IF(基本情報入力シート!M95="","",基本情報入力シート!M95)</f>
        <v/>
      </c>
      <c r="K70" s="410" t="str">
        <f>IF(基本情報入力シート!R95="","",基本情報入力シート!R95)</f>
        <v/>
      </c>
      <c r="L70" s="410" t="str">
        <f>IF(基本情報入力シート!W95="","",基本情報入力シート!W95)</f>
        <v/>
      </c>
      <c r="M70" s="409" t="str">
        <f>IF(基本情報入力シート!X95="","",基本情報入力シート!X95)</f>
        <v/>
      </c>
      <c r="N70" s="139" t="str">
        <f>IF(基本情報入力シート!Y95="","",基本情報入力シート!Y95)</f>
        <v/>
      </c>
      <c r="O70" s="147"/>
      <c r="P70" s="45"/>
      <c r="Q70" s="997"/>
      <c r="R70" s="998"/>
      <c r="S70" s="136" t="str">
        <f>IFERROR(ROUNDDOWN(Q70*VLOOKUP(N70,【参考】数式用!$AR$2:$AW$50,MATCH(P70,【参考】数式用!$AT$4:$AW$4)+2,FALSE)*0.5, 0), "")</f>
        <v/>
      </c>
      <c r="T70" s="46"/>
      <c r="U70" s="138" t="str">
        <f>IFERROR(IF(AH70&lt;&gt;"",Q70*VLOOKUP(N70,【参考】数式用!$AG$2:$AL$50,MATCH(P70,【参考】数式用!$AI$4:$AL$4,0)+2,0), ""), "")</f>
        <v/>
      </c>
      <c r="V70" s="39"/>
      <c r="W70" s="999"/>
      <c r="X70" s="1000"/>
      <c r="Y70" s="40"/>
      <c r="Z70" s="48"/>
      <c r="AA70" s="137" t="str">
        <f>IFERROR(IF(Y70="ー", "", ROUNDDOWN(Z70*VLOOKUP(N70,【参考】数式用!$AR$2:$AW$50,MATCH(Y70,【参考】数式用!$AT$4:$AW$4)+2,FALSE)*0.5, 0)), "")</f>
        <v/>
      </c>
      <c r="AB70" s="49"/>
      <c r="AC70" s="1074" t="str">
        <f>IFERROR(IF(AH70&lt;&gt;"",Z70*VLOOKUP(N70,【参考】数式用!$AG$2:$AL$50,MATCH(Y70,【参考】数式用!$AI$4:$AL$4,0)+2,0), ""), "")</f>
        <v/>
      </c>
      <c r="AD70" s="1074"/>
      <c r="AE70" s="414"/>
      <c r="AF70" s="582"/>
      <c r="AG70" s="588"/>
      <c r="AH70" s="428" t="str">
        <f>IFERROR(VLOOKUP(O70, 【参考】数式用!$AY$5:$AY$13, 1, FALSE), "")</f>
        <v/>
      </c>
      <c r="AI70" s="429" t="str">
        <f>IFERROR(VLOOKUP(N70, 【参考】数式用!$BA$2:$BB$50, 2, FALSE), "")</f>
        <v/>
      </c>
      <c r="AJ70" s="430" t="str">
        <f t="shared" si="1"/>
        <v/>
      </c>
      <c r="AK70" s="431" t="str">
        <f t="shared" si="2"/>
        <v/>
      </c>
      <c r="AL70" s="133"/>
      <c r="AM70" s="133"/>
      <c r="AN70" s="106"/>
      <c r="AO70" s="106"/>
      <c r="AP70" s="106"/>
      <c r="AQ70" s="106"/>
      <c r="AR70" s="106"/>
      <c r="AS70" s="106"/>
      <c r="AT70" s="106"/>
      <c r="AU70" s="106"/>
    </row>
    <row r="71" spans="1:47" s="105" customFormat="1" ht="30" customHeight="1">
      <c r="A71" s="135">
        <v>58</v>
      </c>
      <c r="B71" s="994" t="str">
        <f>IF(基本情報入力シート!C96="","",基本情報入力シート!C96)</f>
        <v/>
      </c>
      <c r="C71" s="995"/>
      <c r="D71" s="995"/>
      <c r="E71" s="995"/>
      <c r="F71" s="995"/>
      <c r="G71" s="995"/>
      <c r="H71" s="995"/>
      <c r="I71" s="996"/>
      <c r="J71" s="409" t="str">
        <f>IF(基本情報入力シート!M96="","",基本情報入力シート!M96)</f>
        <v/>
      </c>
      <c r="K71" s="410" t="str">
        <f>IF(基本情報入力シート!R96="","",基本情報入力シート!R96)</f>
        <v/>
      </c>
      <c r="L71" s="410" t="str">
        <f>IF(基本情報入力シート!W96="","",基本情報入力シート!W96)</f>
        <v/>
      </c>
      <c r="M71" s="409" t="str">
        <f>IF(基本情報入力シート!X96="","",基本情報入力シート!X96)</f>
        <v/>
      </c>
      <c r="N71" s="139" t="str">
        <f>IF(基本情報入力シート!Y96="","",基本情報入力シート!Y96)</f>
        <v/>
      </c>
      <c r="O71" s="147"/>
      <c r="P71" s="45"/>
      <c r="Q71" s="997"/>
      <c r="R71" s="998"/>
      <c r="S71" s="136" t="str">
        <f>IFERROR(ROUNDDOWN(Q71*VLOOKUP(N71,【参考】数式用!$AR$2:$AW$50,MATCH(P71,【参考】数式用!$AT$4:$AW$4)+2,FALSE)*0.5, 0), "")</f>
        <v/>
      </c>
      <c r="T71" s="46"/>
      <c r="U71" s="138" t="str">
        <f>IFERROR(IF(AH71&lt;&gt;"",Q71*VLOOKUP(N71,【参考】数式用!$AG$2:$AL$50,MATCH(P71,【参考】数式用!$AI$4:$AL$4,0)+2,0), ""), "")</f>
        <v/>
      </c>
      <c r="V71" s="39"/>
      <c r="W71" s="999"/>
      <c r="X71" s="1000"/>
      <c r="Y71" s="40"/>
      <c r="Z71" s="48"/>
      <c r="AA71" s="137" t="str">
        <f>IFERROR(IF(Y71="ー", "", ROUNDDOWN(Z71*VLOOKUP(N71,【参考】数式用!$AR$2:$AW$50,MATCH(Y71,【参考】数式用!$AT$4:$AW$4)+2,FALSE)*0.5, 0)), "")</f>
        <v/>
      </c>
      <c r="AB71" s="49"/>
      <c r="AC71" s="1074" t="str">
        <f>IFERROR(IF(AH71&lt;&gt;"",Z71*VLOOKUP(N71,【参考】数式用!$AG$2:$AL$50,MATCH(Y71,【参考】数式用!$AI$4:$AL$4,0)+2,0), ""), "")</f>
        <v/>
      </c>
      <c r="AD71" s="1074"/>
      <c r="AE71" s="414"/>
      <c r="AF71" s="582"/>
      <c r="AG71" s="588"/>
      <c r="AH71" s="428" t="str">
        <f>IFERROR(VLOOKUP(O71, 【参考】数式用!$AY$5:$AY$13, 1, FALSE), "")</f>
        <v/>
      </c>
      <c r="AI71" s="429" t="str">
        <f>IFERROR(VLOOKUP(N71, 【参考】数式用!$BA$2:$BB$50, 2, FALSE), "")</f>
        <v/>
      </c>
      <c r="AJ71" s="430" t="str">
        <f t="shared" si="1"/>
        <v/>
      </c>
      <c r="AK71" s="431" t="str">
        <f t="shared" si="2"/>
        <v/>
      </c>
      <c r="AL71" s="133"/>
      <c r="AM71" s="133"/>
      <c r="AN71" s="106"/>
      <c r="AO71" s="106"/>
      <c r="AP71" s="106"/>
      <c r="AQ71" s="106"/>
      <c r="AR71" s="106"/>
      <c r="AS71" s="106"/>
      <c r="AT71" s="106"/>
      <c r="AU71" s="106"/>
    </row>
    <row r="72" spans="1:47" s="105" customFormat="1" ht="30" customHeight="1">
      <c r="A72" s="135">
        <v>59</v>
      </c>
      <c r="B72" s="994" t="str">
        <f>IF(基本情報入力シート!C97="","",基本情報入力シート!C97)</f>
        <v/>
      </c>
      <c r="C72" s="995"/>
      <c r="D72" s="995"/>
      <c r="E72" s="995"/>
      <c r="F72" s="995"/>
      <c r="G72" s="995"/>
      <c r="H72" s="995"/>
      <c r="I72" s="996"/>
      <c r="J72" s="409" t="str">
        <f>IF(基本情報入力シート!M97="","",基本情報入力シート!M97)</f>
        <v/>
      </c>
      <c r="K72" s="410" t="str">
        <f>IF(基本情報入力シート!R97="","",基本情報入力シート!R97)</f>
        <v/>
      </c>
      <c r="L72" s="410" t="str">
        <f>IF(基本情報入力シート!W97="","",基本情報入力シート!W97)</f>
        <v/>
      </c>
      <c r="M72" s="409" t="str">
        <f>IF(基本情報入力シート!X97="","",基本情報入力シート!X97)</f>
        <v/>
      </c>
      <c r="N72" s="139" t="str">
        <f>IF(基本情報入力シート!Y97="","",基本情報入力シート!Y97)</f>
        <v/>
      </c>
      <c r="O72" s="147"/>
      <c r="P72" s="45"/>
      <c r="Q72" s="997"/>
      <c r="R72" s="998"/>
      <c r="S72" s="136" t="str">
        <f>IFERROR(ROUNDDOWN(Q72*VLOOKUP(N72,【参考】数式用!$AR$2:$AW$50,MATCH(P72,【参考】数式用!$AT$4:$AW$4)+2,FALSE)*0.5, 0), "")</f>
        <v/>
      </c>
      <c r="T72" s="46"/>
      <c r="U72" s="138" t="str">
        <f>IFERROR(IF(AH72&lt;&gt;"",Q72*VLOOKUP(N72,【参考】数式用!$AG$2:$AL$50,MATCH(P72,【参考】数式用!$AI$4:$AL$4,0)+2,0), ""), "")</f>
        <v/>
      </c>
      <c r="V72" s="39"/>
      <c r="W72" s="999"/>
      <c r="X72" s="1000"/>
      <c r="Y72" s="40"/>
      <c r="Z72" s="48"/>
      <c r="AA72" s="137" t="str">
        <f>IFERROR(IF(Y72="ー", "", ROUNDDOWN(Z72*VLOOKUP(N72,【参考】数式用!$AR$2:$AW$50,MATCH(Y72,【参考】数式用!$AT$4:$AW$4)+2,FALSE)*0.5, 0)), "")</f>
        <v/>
      </c>
      <c r="AB72" s="49"/>
      <c r="AC72" s="1074" t="str">
        <f>IFERROR(IF(AH72&lt;&gt;"",Z72*VLOOKUP(N72,【参考】数式用!$AG$2:$AL$50,MATCH(Y72,【参考】数式用!$AI$4:$AL$4,0)+2,0), ""), "")</f>
        <v/>
      </c>
      <c r="AD72" s="1074"/>
      <c r="AE72" s="414"/>
      <c r="AF72" s="582"/>
      <c r="AG72" s="588"/>
      <c r="AH72" s="428" t="str">
        <f>IFERROR(VLOOKUP(O72, 【参考】数式用!$AY$5:$AY$13, 1, FALSE), "")</f>
        <v/>
      </c>
      <c r="AI72" s="429" t="str">
        <f>IFERROR(VLOOKUP(N72, 【参考】数式用!$BA$2:$BB$50, 2, FALSE), "")</f>
        <v/>
      </c>
      <c r="AJ72" s="430" t="str">
        <f t="shared" si="1"/>
        <v/>
      </c>
      <c r="AK72" s="431" t="str">
        <f t="shared" si="2"/>
        <v/>
      </c>
      <c r="AL72" s="133"/>
      <c r="AM72" s="133"/>
      <c r="AN72" s="106"/>
      <c r="AO72" s="106"/>
      <c r="AP72" s="106"/>
      <c r="AQ72" s="106"/>
      <c r="AR72" s="106"/>
      <c r="AS72" s="106"/>
      <c r="AT72" s="106"/>
      <c r="AU72" s="106"/>
    </row>
    <row r="73" spans="1:47" s="105" customFormat="1" ht="30" customHeight="1">
      <c r="A73" s="135">
        <v>60</v>
      </c>
      <c r="B73" s="994" t="str">
        <f>IF(基本情報入力シート!C98="","",基本情報入力シート!C98)</f>
        <v/>
      </c>
      <c r="C73" s="995"/>
      <c r="D73" s="995"/>
      <c r="E73" s="995"/>
      <c r="F73" s="995"/>
      <c r="G73" s="995"/>
      <c r="H73" s="995"/>
      <c r="I73" s="996"/>
      <c r="J73" s="409" t="str">
        <f>IF(基本情報入力シート!M98="","",基本情報入力シート!M98)</f>
        <v/>
      </c>
      <c r="K73" s="410" t="str">
        <f>IF(基本情報入力シート!R98="","",基本情報入力シート!R98)</f>
        <v/>
      </c>
      <c r="L73" s="410" t="str">
        <f>IF(基本情報入力シート!W98="","",基本情報入力シート!W98)</f>
        <v/>
      </c>
      <c r="M73" s="409" t="str">
        <f>IF(基本情報入力シート!X98="","",基本情報入力シート!X98)</f>
        <v/>
      </c>
      <c r="N73" s="139" t="str">
        <f>IF(基本情報入力シート!Y98="","",基本情報入力シート!Y98)</f>
        <v/>
      </c>
      <c r="O73" s="147"/>
      <c r="P73" s="45"/>
      <c r="Q73" s="997"/>
      <c r="R73" s="998"/>
      <c r="S73" s="136" t="str">
        <f>IFERROR(ROUNDDOWN(Q73*VLOOKUP(N73,【参考】数式用!$AR$2:$AW$50,MATCH(P73,【参考】数式用!$AT$4:$AW$4)+2,FALSE)*0.5, 0), "")</f>
        <v/>
      </c>
      <c r="T73" s="46"/>
      <c r="U73" s="138" t="str">
        <f>IFERROR(IF(AH73&lt;&gt;"",Q73*VLOOKUP(N73,【参考】数式用!$AG$2:$AL$50,MATCH(P73,【参考】数式用!$AI$4:$AL$4,0)+2,0), ""), "")</f>
        <v/>
      </c>
      <c r="V73" s="39"/>
      <c r="W73" s="999"/>
      <c r="X73" s="1000"/>
      <c r="Y73" s="40"/>
      <c r="Z73" s="48"/>
      <c r="AA73" s="137" t="str">
        <f>IFERROR(IF(Y73="ー", "", ROUNDDOWN(Z73*VLOOKUP(N73,【参考】数式用!$AR$2:$AW$50,MATCH(Y73,【参考】数式用!$AT$4:$AW$4)+2,FALSE)*0.5, 0)), "")</f>
        <v/>
      </c>
      <c r="AB73" s="49"/>
      <c r="AC73" s="1074" t="str">
        <f>IFERROR(IF(AH73&lt;&gt;"",Z73*VLOOKUP(N73,【参考】数式用!$AG$2:$AL$50,MATCH(Y73,【参考】数式用!$AI$4:$AL$4,0)+2,0), ""), "")</f>
        <v/>
      </c>
      <c r="AD73" s="1074"/>
      <c r="AE73" s="414"/>
      <c r="AF73" s="582"/>
      <c r="AG73" s="588"/>
      <c r="AH73" s="428" t="str">
        <f>IFERROR(VLOOKUP(O73, 【参考】数式用!$AY$5:$AY$13, 1, FALSE), "")</f>
        <v/>
      </c>
      <c r="AI73" s="429" t="str">
        <f>IFERROR(VLOOKUP(N73, 【参考】数式用!$BA$2:$BB$50, 2, FALSE), "")</f>
        <v/>
      </c>
      <c r="AJ73" s="430" t="str">
        <f t="shared" si="1"/>
        <v/>
      </c>
      <c r="AK73" s="431" t="str">
        <f t="shared" si="2"/>
        <v/>
      </c>
      <c r="AL73" s="133"/>
      <c r="AM73" s="133"/>
      <c r="AN73" s="106"/>
      <c r="AO73" s="106"/>
      <c r="AP73" s="106"/>
      <c r="AQ73" s="106"/>
      <c r="AR73" s="106"/>
      <c r="AS73" s="106"/>
      <c r="AT73" s="106"/>
      <c r="AU73" s="106"/>
    </row>
    <row r="74" spans="1:47" s="105" customFormat="1" ht="30" customHeight="1">
      <c r="A74" s="135">
        <v>61</v>
      </c>
      <c r="B74" s="994" t="str">
        <f>IF(基本情報入力シート!C99="","",基本情報入力シート!C99)</f>
        <v/>
      </c>
      <c r="C74" s="995"/>
      <c r="D74" s="995"/>
      <c r="E74" s="995"/>
      <c r="F74" s="995"/>
      <c r="G74" s="995"/>
      <c r="H74" s="995"/>
      <c r="I74" s="996"/>
      <c r="J74" s="409" t="str">
        <f>IF(基本情報入力シート!M99="","",基本情報入力シート!M99)</f>
        <v/>
      </c>
      <c r="K74" s="410" t="str">
        <f>IF(基本情報入力シート!R99="","",基本情報入力シート!R99)</f>
        <v/>
      </c>
      <c r="L74" s="410" t="str">
        <f>IF(基本情報入力シート!W99="","",基本情報入力シート!W99)</f>
        <v/>
      </c>
      <c r="M74" s="409" t="str">
        <f>IF(基本情報入力シート!X99="","",基本情報入力シート!X99)</f>
        <v/>
      </c>
      <c r="N74" s="139" t="str">
        <f>IF(基本情報入力シート!Y99="","",基本情報入力シート!Y99)</f>
        <v/>
      </c>
      <c r="O74" s="147"/>
      <c r="P74" s="45"/>
      <c r="Q74" s="997"/>
      <c r="R74" s="998"/>
      <c r="S74" s="136" t="str">
        <f>IFERROR(ROUNDDOWN(Q74*VLOOKUP(N74,【参考】数式用!$AR$2:$AW$50,MATCH(P74,【参考】数式用!$AT$4:$AW$4)+2,FALSE)*0.5, 0), "")</f>
        <v/>
      </c>
      <c r="T74" s="46"/>
      <c r="U74" s="138" t="str">
        <f>IFERROR(IF(AH74&lt;&gt;"",Q74*VLOOKUP(N74,【参考】数式用!$AG$2:$AL$50,MATCH(P74,【参考】数式用!$AI$4:$AL$4,0)+2,0), ""), "")</f>
        <v/>
      </c>
      <c r="V74" s="39"/>
      <c r="W74" s="999"/>
      <c r="X74" s="1000"/>
      <c r="Y74" s="40"/>
      <c r="Z74" s="48"/>
      <c r="AA74" s="137" t="str">
        <f>IFERROR(IF(Y74="ー", "", ROUNDDOWN(Z74*VLOOKUP(N74,【参考】数式用!$AR$2:$AW$50,MATCH(Y74,【参考】数式用!$AT$4:$AW$4)+2,FALSE)*0.5, 0)), "")</f>
        <v/>
      </c>
      <c r="AB74" s="49"/>
      <c r="AC74" s="1074" t="str">
        <f>IFERROR(IF(AH74&lt;&gt;"",Z74*VLOOKUP(N74,【参考】数式用!$AG$2:$AL$50,MATCH(Y74,【参考】数式用!$AI$4:$AL$4,0)+2,0), ""), "")</f>
        <v/>
      </c>
      <c r="AD74" s="1074"/>
      <c r="AE74" s="414"/>
      <c r="AF74" s="582"/>
      <c r="AG74" s="588"/>
      <c r="AH74" s="428" t="str">
        <f>IFERROR(VLOOKUP(O74, 【参考】数式用!$AY$5:$AY$13, 1, FALSE), "")</f>
        <v/>
      </c>
      <c r="AI74" s="429" t="str">
        <f>IFERROR(VLOOKUP(N74, 【参考】数式用!$BA$2:$BB$50, 2, FALSE), "")</f>
        <v/>
      </c>
      <c r="AJ74" s="430" t="str">
        <f t="shared" si="1"/>
        <v/>
      </c>
      <c r="AK74" s="431" t="str">
        <f t="shared" si="2"/>
        <v/>
      </c>
      <c r="AL74" s="133"/>
      <c r="AM74" s="133"/>
      <c r="AN74" s="106"/>
      <c r="AO74" s="106"/>
      <c r="AP74" s="106"/>
      <c r="AQ74" s="106"/>
      <c r="AR74" s="106"/>
      <c r="AS74" s="106"/>
      <c r="AT74" s="106"/>
      <c r="AU74" s="106"/>
    </row>
    <row r="75" spans="1:47" s="105" customFormat="1" ht="30" customHeight="1">
      <c r="A75" s="135">
        <v>62</v>
      </c>
      <c r="B75" s="994" t="str">
        <f>IF(基本情報入力シート!C100="","",基本情報入力シート!C100)</f>
        <v/>
      </c>
      <c r="C75" s="995"/>
      <c r="D75" s="995"/>
      <c r="E75" s="995"/>
      <c r="F75" s="995"/>
      <c r="G75" s="995"/>
      <c r="H75" s="995"/>
      <c r="I75" s="996"/>
      <c r="J75" s="409" t="str">
        <f>IF(基本情報入力シート!M100="","",基本情報入力シート!M100)</f>
        <v/>
      </c>
      <c r="K75" s="410" t="str">
        <f>IF(基本情報入力シート!R100="","",基本情報入力シート!R100)</f>
        <v/>
      </c>
      <c r="L75" s="410" t="str">
        <f>IF(基本情報入力シート!W100="","",基本情報入力シート!W100)</f>
        <v/>
      </c>
      <c r="M75" s="409" t="str">
        <f>IF(基本情報入力シート!X100="","",基本情報入力シート!X100)</f>
        <v/>
      </c>
      <c r="N75" s="139" t="str">
        <f>IF(基本情報入力シート!Y100="","",基本情報入力シート!Y100)</f>
        <v/>
      </c>
      <c r="O75" s="147"/>
      <c r="P75" s="45"/>
      <c r="Q75" s="997"/>
      <c r="R75" s="998"/>
      <c r="S75" s="136" t="str">
        <f>IFERROR(ROUNDDOWN(Q75*VLOOKUP(N75,【参考】数式用!$AR$2:$AW$50,MATCH(P75,【参考】数式用!$AT$4:$AW$4)+2,FALSE)*0.5, 0), "")</f>
        <v/>
      </c>
      <c r="T75" s="46"/>
      <c r="U75" s="138" t="str">
        <f>IFERROR(IF(AH75&lt;&gt;"",Q75*VLOOKUP(N75,【参考】数式用!$AG$2:$AL$50,MATCH(P75,【参考】数式用!$AI$4:$AL$4,0)+2,0), ""), "")</f>
        <v/>
      </c>
      <c r="V75" s="39"/>
      <c r="W75" s="999"/>
      <c r="X75" s="1000"/>
      <c r="Y75" s="40"/>
      <c r="Z75" s="48"/>
      <c r="AA75" s="137" t="str">
        <f>IFERROR(IF(Y75="ー", "", ROUNDDOWN(Z75*VLOOKUP(N75,【参考】数式用!$AR$2:$AW$50,MATCH(Y75,【参考】数式用!$AT$4:$AW$4)+2,FALSE)*0.5, 0)), "")</f>
        <v/>
      </c>
      <c r="AB75" s="49"/>
      <c r="AC75" s="1074" t="str">
        <f>IFERROR(IF(AH75&lt;&gt;"",Z75*VLOOKUP(N75,【参考】数式用!$AG$2:$AL$50,MATCH(Y75,【参考】数式用!$AI$4:$AL$4,0)+2,0), ""), "")</f>
        <v/>
      </c>
      <c r="AD75" s="1074"/>
      <c r="AE75" s="414"/>
      <c r="AF75" s="582"/>
      <c r="AG75" s="588"/>
      <c r="AH75" s="428" t="str">
        <f>IFERROR(VLOOKUP(O75, 【参考】数式用!$AY$5:$AY$13, 1, FALSE), "")</f>
        <v/>
      </c>
      <c r="AI75" s="429" t="str">
        <f>IFERROR(VLOOKUP(N75, 【参考】数式用!$BA$2:$BB$50, 2, FALSE), "")</f>
        <v/>
      </c>
      <c r="AJ75" s="430" t="str">
        <f t="shared" si="1"/>
        <v/>
      </c>
      <c r="AK75" s="431" t="str">
        <f t="shared" si="2"/>
        <v/>
      </c>
      <c r="AL75" s="133"/>
      <c r="AM75" s="133"/>
      <c r="AN75" s="106"/>
      <c r="AO75" s="106"/>
      <c r="AP75" s="106"/>
      <c r="AQ75" s="106"/>
      <c r="AR75" s="106"/>
      <c r="AS75" s="106"/>
      <c r="AT75" s="106"/>
      <c r="AU75" s="106"/>
    </row>
    <row r="76" spans="1:47" s="105" customFormat="1" ht="30" customHeight="1">
      <c r="A76" s="135">
        <v>63</v>
      </c>
      <c r="B76" s="994" t="str">
        <f>IF(基本情報入力シート!C101="","",基本情報入力シート!C101)</f>
        <v/>
      </c>
      <c r="C76" s="995"/>
      <c r="D76" s="995"/>
      <c r="E76" s="995"/>
      <c r="F76" s="995"/>
      <c r="G76" s="995"/>
      <c r="H76" s="995"/>
      <c r="I76" s="996"/>
      <c r="J76" s="409" t="str">
        <f>IF(基本情報入力シート!M101="","",基本情報入力シート!M101)</f>
        <v/>
      </c>
      <c r="K76" s="410" t="str">
        <f>IF(基本情報入力シート!R101="","",基本情報入力シート!R101)</f>
        <v/>
      </c>
      <c r="L76" s="410" t="str">
        <f>IF(基本情報入力シート!W101="","",基本情報入力シート!W101)</f>
        <v/>
      </c>
      <c r="M76" s="409" t="str">
        <f>IF(基本情報入力シート!X101="","",基本情報入力シート!X101)</f>
        <v/>
      </c>
      <c r="N76" s="139" t="str">
        <f>IF(基本情報入力シート!Y101="","",基本情報入力シート!Y101)</f>
        <v/>
      </c>
      <c r="O76" s="147"/>
      <c r="P76" s="45"/>
      <c r="Q76" s="997"/>
      <c r="R76" s="998"/>
      <c r="S76" s="136" t="str">
        <f>IFERROR(ROUNDDOWN(Q76*VLOOKUP(N76,【参考】数式用!$AR$2:$AW$50,MATCH(P76,【参考】数式用!$AT$4:$AW$4)+2,FALSE)*0.5, 0), "")</f>
        <v/>
      </c>
      <c r="T76" s="46"/>
      <c r="U76" s="138" t="str">
        <f>IFERROR(IF(AH76&lt;&gt;"",Q76*VLOOKUP(N76,【参考】数式用!$AG$2:$AL$50,MATCH(P76,【参考】数式用!$AI$4:$AL$4,0)+2,0), ""), "")</f>
        <v/>
      </c>
      <c r="V76" s="39"/>
      <c r="W76" s="999"/>
      <c r="X76" s="1000"/>
      <c r="Y76" s="40"/>
      <c r="Z76" s="48"/>
      <c r="AA76" s="137" t="str">
        <f>IFERROR(IF(Y76="ー", "", ROUNDDOWN(Z76*VLOOKUP(N76,【参考】数式用!$AR$2:$AW$50,MATCH(Y76,【参考】数式用!$AT$4:$AW$4)+2,FALSE)*0.5, 0)), "")</f>
        <v/>
      </c>
      <c r="AB76" s="49"/>
      <c r="AC76" s="1074" t="str">
        <f>IFERROR(IF(AH76&lt;&gt;"",Z76*VLOOKUP(N76,【参考】数式用!$AG$2:$AL$50,MATCH(Y76,【参考】数式用!$AI$4:$AL$4,0)+2,0), ""), "")</f>
        <v/>
      </c>
      <c r="AD76" s="1074"/>
      <c r="AE76" s="414"/>
      <c r="AF76" s="582"/>
      <c r="AG76" s="588"/>
      <c r="AH76" s="428" t="str">
        <f>IFERROR(VLOOKUP(O76, 【参考】数式用!$AY$5:$AY$13, 1, FALSE), "")</f>
        <v/>
      </c>
      <c r="AI76" s="429" t="str">
        <f>IFERROR(VLOOKUP(N76, 【参考】数式用!$BA$2:$BB$50, 2, FALSE), "")</f>
        <v/>
      </c>
      <c r="AJ76" s="430" t="str">
        <f t="shared" si="1"/>
        <v/>
      </c>
      <c r="AK76" s="431" t="str">
        <f t="shared" si="2"/>
        <v/>
      </c>
      <c r="AL76" s="133"/>
      <c r="AM76" s="133"/>
      <c r="AN76" s="106"/>
      <c r="AO76" s="106"/>
      <c r="AP76" s="106"/>
      <c r="AQ76" s="106"/>
      <c r="AR76" s="106"/>
      <c r="AS76" s="106"/>
      <c r="AT76" s="106"/>
      <c r="AU76" s="106"/>
    </row>
    <row r="77" spans="1:47" s="105" customFormat="1" ht="30" customHeight="1">
      <c r="A77" s="135">
        <v>64</v>
      </c>
      <c r="B77" s="994" t="str">
        <f>IF(基本情報入力シート!C102="","",基本情報入力シート!C102)</f>
        <v/>
      </c>
      <c r="C77" s="995"/>
      <c r="D77" s="995"/>
      <c r="E77" s="995"/>
      <c r="F77" s="995"/>
      <c r="G77" s="995"/>
      <c r="H77" s="995"/>
      <c r="I77" s="996"/>
      <c r="J77" s="409" t="str">
        <f>IF(基本情報入力シート!M102="","",基本情報入力シート!M102)</f>
        <v/>
      </c>
      <c r="K77" s="410" t="str">
        <f>IF(基本情報入力シート!R102="","",基本情報入力シート!R102)</f>
        <v/>
      </c>
      <c r="L77" s="410" t="str">
        <f>IF(基本情報入力シート!W102="","",基本情報入力シート!W102)</f>
        <v/>
      </c>
      <c r="M77" s="409" t="str">
        <f>IF(基本情報入力シート!X102="","",基本情報入力シート!X102)</f>
        <v/>
      </c>
      <c r="N77" s="139" t="str">
        <f>IF(基本情報入力シート!Y102="","",基本情報入力シート!Y102)</f>
        <v/>
      </c>
      <c r="O77" s="147"/>
      <c r="P77" s="45"/>
      <c r="Q77" s="997"/>
      <c r="R77" s="998"/>
      <c r="S77" s="136" t="str">
        <f>IFERROR(ROUNDDOWN(Q77*VLOOKUP(N77,【参考】数式用!$AR$2:$AW$50,MATCH(P77,【参考】数式用!$AT$4:$AW$4)+2,FALSE)*0.5, 0), "")</f>
        <v/>
      </c>
      <c r="T77" s="46"/>
      <c r="U77" s="138" t="str">
        <f>IFERROR(IF(AH77&lt;&gt;"",Q77*VLOOKUP(N77,【参考】数式用!$AG$2:$AL$50,MATCH(P77,【参考】数式用!$AI$4:$AL$4,0)+2,0), ""), "")</f>
        <v/>
      </c>
      <c r="V77" s="39"/>
      <c r="W77" s="999"/>
      <c r="X77" s="1000"/>
      <c r="Y77" s="40"/>
      <c r="Z77" s="48"/>
      <c r="AA77" s="137" t="str">
        <f>IFERROR(IF(Y77="ー", "", ROUNDDOWN(Z77*VLOOKUP(N77,【参考】数式用!$AR$2:$AW$50,MATCH(Y77,【参考】数式用!$AT$4:$AW$4)+2,FALSE)*0.5, 0)), "")</f>
        <v/>
      </c>
      <c r="AB77" s="49"/>
      <c r="AC77" s="1074" t="str">
        <f>IFERROR(IF(AH77&lt;&gt;"",Z77*VLOOKUP(N77,【参考】数式用!$AG$2:$AL$50,MATCH(Y77,【参考】数式用!$AI$4:$AL$4,0)+2,0), ""), "")</f>
        <v/>
      </c>
      <c r="AD77" s="1074"/>
      <c r="AE77" s="414"/>
      <c r="AF77" s="582"/>
      <c r="AG77" s="588"/>
      <c r="AH77" s="428" t="str">
        <f>IFERROR(VLOOKUP(O77, 【参考】数式用!$AY$5:$AY$13, 1, FALSE), "")</f>
        <v/>
      </c>
      <c r="AI77" s="429" t="str">
        <f>IFERROR(VLOOKUP(N77, 【参考】数式用!$BA$2:$BB$50, 2, FALSE), "")</f>
        <v/>
      </c>
      <c r="AJ77" s="430" t="str">
        <f t="shared" si="1"/>
        <v/>
      </c>
      <c r="AK77" s="431" t="str">
        <f t="shared" si="2"/>
        <v/>
      </c>
      <c r="AL77" s="133"/>
      <c r="AM77" s="133"/>
      <c r="AN77" s="106"/>
      <c r="AO77" s="106"/>
      <c r="AP77" s="106"/>
      <c r="AQ77" s="106"/>
      <c r="AR77" s="106"/>
      <c r="AS77" s="106"/>
      <c r="AT77" s="106"/>
      <c r="AU77" s="106"/>
    </row>
    <row r="78" spans="1:47" s="105" customFormat="1" ht="30" customHeight="1">
      <c r="A78" s="135">
        <v>65</v>
      </c>
      <c r="B78" s="994" t="str">
        <f>IF(基本情報入力シート!C103="","",基本情報入力シート!C103)</f>
        <v/>
      </c>
      <c r="C78" s="995"/>
      <c r="D78" s="995"/>
      <c r="E78" s="995"/>
      <c r="F78" s="995"/>
      <c r="G78" s="995"/>
      <c r="H78" s="995"/>
      <c r="I78" s="996"/>
      <c r="J78" s="409" t="str">
        <f>IF(基本情報入力シート!M103="","",基本情報入力シート!M103)</f>
        <v/>
      </c>
      <c r="K78" s="410" t="str">
        <f>IF(基本情報入力シート!R103="","",基本情報入力シート!R103)</f>
        <v/>
      </c>
      <c r="L78" s="410" t="str">
        <f>IF(基本情報入力シート!W103="","",基本情報入力シート!W103)</f>
        <v/>
      </c>
      <c r="M78" s="409" t="str">
        <f>IF(基本情報入力シート!X103="","",基本情報入力シート!X103)</f>
        <v/>
      </c>
      <c r="N78" s="139" t="str">
        <f>IF(基本情報入力シート!Y103="","",基本情報入力シート!Y103)</f>
        <v/>
      </c>
      <c r="O78" s="147"/>
      <c r="P78" s="45"/>
      <c r="Q78" s="997"/>
      <c r="R78" s="998"/>
      <c r="S78" s="136" t="str">
        <f>IFERROR(ROUNDDOWN(Q78*VLOOKUP(N78,【参考】数式用!$AR$2:$AW$50,MATCH(P78,【参考】数式用!$AT$4:$AW$4)+2,FALSE)*0.5, 0), "")</f>
        <v/>
      </c>
      <c r="T78" s="46"/>
      <c r="U78" s="138" t="str">
        <f>IFERROR(IF(AH78&lt;&gt;"",Q78*VLOOKUP(N78,【参考】数式用!$AG$2:$AL$50,MATCH(P78,【参考】数式用!$AI$4:$AL$4,0)+2,0), ""), "")</f>
        <v/>
      </c>
      <c r="V78" s="39"/>
      <c r="W78" s="999"/>
      <c r="X78" s="1000"/>
      <c r="Y78" s="40"/>
      <c r="Z78" s="48"/>
      <c r="AA78" s="137" t="str">
        <f>IFERROR(IF(Y78="ー", "", ROUNDDOWN(Z78*VLOOKUP(N78,【参考】数式用!$AR$2:$AW$50,MATCH(Y78,【参考】数式用!$AT$4:$AW$4)+2,FALSE)*0.5, 0)), "")</f>
        <v/>
      </c>
      <c r="AB78" s="49"/>
      <c r="AC78" s="1074" t="str">
        <f>IFERROR(IF(AH78&lt;&gt;"",Z78*VLOOKUP(N78,【参考】数式用!$AG$2:$AL$50,MATCH(Y78,【参考】数式用!$AI$4:$AL$4,0)+2,0), ""), "")</f>
        <v/>
      </c>
      <c r="AD78" s="1074"/>
      <c r="AE78" s="414"/>
      <c r="AF78" s="582"/>
      <c r="AG78" s="588"/>
      <c r="AH78" s="428" t="str">
        <f>IFERROR(VLOOKUP(O78, 【参考】数式用!$AY$5:$AY$13, 1, FALSE), "")</f>
        <v/>
      </c>
      <c r="AI78" s="429" t="str">
        <f>IFERROR(VLOOKUP(N78, 【参考】数式用!$BA$2:$BB$50, 2, FALSE), "")</f>
        <v/>
      </c>
      <c r="AJ78" s="430" t="str">
        <f t="shared" si="1"/>
        <v/>
      </c>
      <c r="AK78" s="431" t="str">
        <f t="shared" ref="AK78:AK113" si="3">IF(OR(Y78="処遇加算Ⅰ",Y78="処遇加算Ⅱ"),1,"")</f>
        <v/>
      </c>
      <c r="AL78" s="133"/>
      <c r="AM78" s="133"/>
      <c r="AN78" s="106"/>
      <c r="AO78" s="106"/>
      <c r="AP78" s="106"/>
      <c r="AQ78" s="106"/>
      <c r="AR78" s="106"/>
      <c r="AS78" s="106"/>
      <c r="AT78" s="106"/>
      <c r="AU78" s="106"/>
    </row>
    <row r="79" spans="1:47" s="105" customFormat="1" ht="30" customHeight="1">
      <c r="A79" s="135">
        <v>66</v>
      </c>
      <c r="B79" s="994" t="str">
        <f>IF(基本情報入力シート!C104="","",基本情報入力シート!C104)</f>
        <v/>
      </c>
      <c r="C79" s="995"/>
      <c r="D79" s="995"/>
      <c r="E79" s="995"/>
      <c r="F79" s="995"/>
      <c r="G79" s="995"/>
      <c r="H79" s="995"/>
      <c r="I79" s="996"/>
      <c r="J79" s="409" t="str">
        <f>IF(基本情報入力シート!M104="","",基本情報入力シート!M104)</f>
        <v/>
      </c>
      <c r="K79" s="410" t="str">
        <f>IF(基本情報入力シート!R104="","",基本情報入力シート!R104)</f>
        <v/>
      </c>
      <c r="L79" s="410" t="str">
        <f>IF(基本情報入力シート!W104="","",基本情報入力シート!W104)</f>
        <v/>
      </c>
      <c r="M79" s="409" t="str">
        <f>IF(基本情報入力シート!X104="","",基本情報入力シート!X104)</f>
        <v/>
      </c>
      <c r="N79" s="139" t="str">
        <f>IF(基本情報入力シート!Y104="","",基本情報入力シート!Y104)</f>
        <v/>
      </c>
      <c r="O79" s="147"/>
      <c r="P79" s="45"/>
      <c r="Q79" s="997"/>
      <c r="R79" s="998"/>
      <c r="S79" s="136" t="str">
        <f>IFERROR(ROUNDDOWN(Q79*VLOOKUP(N79,【参考】数式用!$AR$2:$AW$50,MATCH(P79,【参考】数式用!$AT$4:$AW$4)+2,FALSE)*0.5, 0), "")</f>
        <v/>
      </c>
      <c r="T79" s="46"/>
      <c r="U79" s="138" t="str">
        <f>IFERROR(IF(AH79&lt;&gt;"",Q79*VLOOKUP(N79,【参考】数式用!$AG$2:$AL$50,MATCH(P79,【参考】数式用!$AI$4:$AL$4,0)+2,0), ""), "")</f>
        <v/>
      </c>
      <c r="V79" s="39"/>
      <c r="W79" s="999"/>
      <c r="X79" s="1000"/>
      <c r="Y79" s="40"/>
      <c r="Z79" s="48"/>
      <c r="AA79" s="137" t="str">
        <f>IFERROR(IF(Y79="ー", "", ROUNDDOWN(Z79*VLOOKUP(N79,【参考】数式用!$AR$2:$AW$50,MATCH(Y79,【参考】数式用!$AT$4:$AW$4)+2,FALSE)*0.5, 0)), "")</f>
        <v/>
      </c>
      <c r="AB79" s="49"/>
      <c r="AC79" s="1074" t="str">
        <f>IFERROR(IF(AH79&lt;&gt;"",Z79*VLOOKUP(N79,【参考】数式用!$AG$2:$AL$50,MATCH(Y79,【参考】数式用!$AI$4:$AL$4,0)+2,0), ""), "")</f>
        <v/>
      </c>
      <c r="AD79" s="1074"/>
      <c r="AE79" s="414"/>
      <c r="AF79" s="582"/>
      <c r="AG79" s="588"/>
      <c r="AH79" s="428" t="str">
        <f>IFERROR(VLOOKUP(O79, 【参考】数式用!$AY$5:$AY$13, 1, FALSE), "")</f>
        <v/>
      </c>
      <c r="AI79" s="429" t="str">
        <f>IFERROR(VLOOKUP(N79, 【参考】数式用!$BA$2:$BB$50, 2, FALSE), "")</f>
        <v/>
      </c>
      <c r="AJ79" s="430" t="str">
        <f t="shared" ref="AJ79:AJ113" si="4">IF(AND(OR(P79="処遇加算Ⅰ",P79="処遇加算Ⅱ"),AI79="対象"), 1,"")</f>
        <v/>
      </c>
      <c r="AK79" s="431" t="str">
        <f t="shared" si="3"/>
        <v/>
      </c>
      <c r="AL79" s="133"/>
      <c r="AM79" s="133"/>
      <c r="AN79" s="106"/>
      <c r="AO79" s="106"/>
      <c r="AP79" s="106"/>
      <c r="AQ79" s="106"/>
      <c r="AR79" s="106"/>
      <c r="AS79" s="106"/>
      <c r="AT79" s="106"/>
      <c r="AU79" s="106"/>
    </row>
    <row r="80" spans="1:47" s="105" customFormat="1" ht="30" customHeight="1">
      <c r="A80" s="135">
        <v>67</v>
      </c>
      <c r="B80" s="994" t="str">
        <f>IF(基本情報入力シート!C105="","",基本情報入力シート!C105)</f>
        <v/>
      </c>
      <c r="C80" s="995"/>
      <c r="D80" s="995"/>
      <c r="E80" s="995"/>
      <c r="F80" s="995"/>
      <c r="G80" s="995"/>
      <c r="H80" s="995"/>
      <c r="I80" s="996"/>
      <c r="J80" s="409" t="str">
        <f>IF(基本情報入力シート!M105="","",基本情報入力シート!M105)</f>
        <v/>
      </c>
      <c r="K80" s="410" t="str">
        <f>IF(基本情報入力シート!R105="","",基本情報入力シート!R105)</f>
        <v/>
      </c>
      <c r="L80" s="410" t="str">
        <f>IF(基本情報入力シート!W105="","",基本情報入力シート!W105)</f>
        <v/>
      </c>
      <c r="M80" s="409" t="str">
        <f>IF(基本情報入力シート!X105="","",基本情報入力シート!X105)</f>
        <v/>
      </c>
      <c r="N80" s="139" t="str">
        <f>IF(基本情報入力シート!Y105="","",基本情報入力シート!Y105)</f>
        <v/>
      </c>
      <c r="O80" s="147"/>
      <c r="P80" s="45"/>
      <c r="Q80" s="997"/>
      <c r="R80" s="998"/>
      <c r="S80" s="136" t="str">
        <f>IFERROR(ROUNDDOWN(Q80*VLOOKUP(N80,【参考】数式用!$AR$2:$AW$50,MATCH(P80,【参考】数式用!$AT$4:$AW$4)+2,FALSE)*0.5, 0), "")</f>
        <v/>
      </c>
      <c r="T80" s="46"/>
      <c r="U80" s="138" t="str">
        <f>IFERROR(IF(AH80&lt;&gt;"",Q80*VLOOKUP(N80,【参考】数式用!$AG$2:$AL$50,MATCH(P80,【参考】数式用!$AI$4:$AL$4,0)+2,0), ""), "")</f>
        <v/>
      </c>
      <c r="V80" s="39"/>
      <c r="W80" s="999"/>
      <c r="X80" s="1000"/>
      <c r="Y80" s="40"/>
      <c r="Z80" s="48"/>
      <c r="AA80" s="137" t="str">
        <f>IFERROR(IF(Y80="ー", "", ROUNDDOWN(Z80*VLOOKUP(N80,【参考】数式用!$AR$2:$AW$50,MATCH(Y80,【参考】数式用!$AT$4:$AW$4)+2,FALSE)*0.5, 0)), "")</f>
        <v/>
      </c>
      <c r="AB80" s="49"/>
      <c r="AC80" s="1074" t="str">
        <f>IFERROR(IF(AH80&lt;&gt;"",Z80*VLOOKUP(N80,【参考】数式用!$AG$2:$AL$50,MATCH(Y80,【参考】数式用!$AI$4:$AL$4,0)+2,0), ""), "")</f>
        <v/>
      </c>
      <c r="AD80" s="1074"/>
      <c r="AE80" s="414"/>
      <c r="AF80" s="582"/>
      <c r="AG80" s="588"/>
      <c r="AH80" s="428" t="str">
        <f>IFERROR(VLOOKUP(O80, 【参考】数式用!$AY$5:$AY$13, 1, FALSE), "")</f>
        <v/>
      </c>
      <c r="AI80" s="429" t="str">
        <f>IFERROR(VLOOKUP(N80, 【参考】数式用!$BA$2:$BB$50, 2, FALSE), "")</f>
        <v/>
      </c>
      <c r="AJ80" s="430" t="str">
        <f t="shared" si="4"/>
        <v/>
      </c>
      <c r="AK80" s="431" t="str">
        <f t="shared" si="3"/>
        <v/>
      </c>
      <c r="AL80" s="133"/>
      <c r="AM80" s="133"/>
      <c r="AN80" s="106"/>
      <c r="AO80" s="106"/>
      <c r="AP80" s="106"/>
      <c r="AQ80" s="106"/>
      <c r="AR80" s="106"/>
      <c r="AS80" s="106"/>
      <c r="AT80" s="106"/>
      <c r="AU80" s="106"/>
    </row>
    <row r="81" spans="1:47" s="105" customFormat="1" ht="30" customHeight="1">
      <c r="A81" s="135">
        <v>68</v>
      </c>
      <c r="B81" s="994" t="str">
        <f>IF(基本情報入力シート!C106="","",基本情報入力シート!C106)</f>
        <v/>
      </c>
      <c r="C81" s="995"/>
      <c r="D81" s="995"/>
      <c r="E81" s="995"/>
      <c r="F81" s="995"/>
      <c r="G81" s="995"/>
      <c r="H81" s="995"/>
      <c r="I81" s="996"/>
      <c r="J81" s="409" t="str">
        <f>IF(基本情報入力シート!M106="","",基本情報入力シート!M106)</f>
        <v/>
      </c>
      <c r="K81" s="410" t="str">
        <f>IF(基本情報入力シート!R106="","",基本情報入力シート!R106)</f>
        <v/>
      </c>
      <c r="L81" s="410" t="str">
        <f>IF(基本情報入力シート!W106="","",基本情報入力シート!W106)</f>
        <v/>
      </c>
      <c r="M81" s="409" t="str">
        <f>IF(基本情報入力シート!X106="","",基本情報入力シート!X106)</f>
        <v/>
      </c>
      <c r="N81" s="139" t="str">
        <f>IF(基本情報入力シート!Y106="","",基本情報入力シート!Y106)</f>
        <v/>
      </c>
      <c r="O81" s="147"/>
      <c r="P81" s="45"/>
      <c r="Q81" s="997"/>
      <c r="R81" s="998"/>
      <c r="S81" s="136" t="str">
        <f>IFERROR(ROUNDDOWN(Q81*VLOOKUP(N81,【参考】数式用!$AR$2:$AW$50,MATCH(P81,【参考】数式用!$AT$4:$AW$4)+2,FALSE)*0.5, 0), "")</f>
        <v/>
      </c>
      <c r="T81" s="46"/>
      <c r="U81" s="138" t="str">
        <f>IFERROR(IF(AH81&lt;&gt;"",Q81*VLOOKUP(N81,【参考】数式用!$AG$2:$AL$50,MATCH(P81,【参考】数式用!$AI$4:$AL$4,0)+2,0), ""), "")</f>
        <v/>
      </c>
      <c r="V81" s="39"/>
      <c r="W81" s="999"/>
      <c r="X81" s="1000"/>
      <c r="Y81" s="40"/>
      <c r="Z81" s="48"/>
      <c r="AA81" s="137" t="str">
        <f>IFERROR(IF(Y81="ー", "", ROUNDDOWN(Z81*VLOOKUP(N81,【参考】数式用!$AR$2:$AW$50,MATCH(Y81,【参考】数式用!$AT$4:$AW$4)+2,FALSE)*0.5, 0)), "")</f>
        <v/>
      </c>
      <c r="AB81" s="49"/>
      <c r="AC81" s="1074" t="str">
        <f>IFERROR(IF(AH81&lt;&gt;"",Z81*VLOOKUP(N81,【参考】数式用!$AG$2:$AL$50,MATCH(Y81,【参考】数式用!$AI$4:$AL$4,0)+2,0), ""), "")</f>
        <v/>
      </c>
      <c r="AD81" s="1074"/>
      <c r="AE81" s="414"/>
      <c r="AF81" s="582"/>
      <c r="AG81" s="588"/>
      <c r="AH81" s="428" t="str">
        <f>IFERROR(VLOOKUP(O81, 【参考】数式用!$AY$5:$AY$13, 1, FALSE), "")</f>
        <v/>
      </c>
      <c r="AI81" s="429" t="str">
        <f>IFERROR(VLOOKUP(N81, 【参考】数式用!$BA$2:$BB$50, 2, FALSE), "")</f>
        <v/>
      </c>
      <c r="AJ81" s="430" t="str">
        <f t="shared" si="4"/>
        <v/>
      </c>
      <c r="AK81" s="431" t="str">
        <f t="shared" si="3"/>
        <v/>
      </c>
      <c r="AL81" s="133"/>
      <c r="AM81" s="133"/>
      <c r="AN81" s="106"/>
      <c r="AO81" s="106"/>
      <c r="AP81" s="106"/>
      <c r="AQ81" s="106"/>
      <c r="AR81" s="106"/>
      <c r="AS81" s="106"/>
      <c r="AT81" s="106"/>
      <c r="AU81" s="106"/>
    </row>
    <row r="82" spans="1:47" s="105" customFormat="1" ht="30" customHeight="1">
      <c r="A82" s="135">
        <v>69</v>
      </c>
      <c r="B82" s="994" t="str">
        <f>IF(基本情報入力シート!C107="","",基本情報入力シート!C107)</f>
        <v/>
      </c>
      <c r="C82" s="995"/>
      <c r="D82" s="995"/>
      <c r="E82" s="995"/>
      <c r="F82" s="995"/>
      <c r="G82" s="995"/>
      <c r="H82" s="995"/>
      <c r="I82" s="996"/>
      <c r="J82" s="409" t="str">
        <f>IF(基本情報入力シート!M107="","",基本情報入力シート!M107)</f>
        <v/>
      </c>
      <c r="K82" s="410" t="str">
        <f>IF(基本情報入力シート!R107="","",基本情報入力シート!R107)</f>
        <v/>
      </c>
      <c r="L82" s="410" t="str">
        <f>IF(基本情報入力シート!W107="","",基本情報入力シート!W107)</f>
        <v/>
      </c>
      <c r="M82" s="409" t="str">
        <f>IF(基本情報入力シート!X107="","",基本情報入力シート!X107)</f>
        <v/>
      </c>
      <c r="N82" s="139" t="str">
        <f>IF(基本情報入力シート!Y107="","",基本情報入力シート!Y107)</f>
        <v/>
      </c>
      <c r="O82" s="147"/>
      <c r="P82" s="45"/>
      <c r="Q82" s="997"/>
      <c r="R82" s="998"/>
      <c r="S82" s="136" t="str">
        <f>IFERROR(ROUNDDOWN(Q82*VLOOKUP(N82,【参考】数式用!$AR$2:$AW$50,MATCH(P82,【参考】数式用!$AT$4:$AW$4)+2,FALSE)*0.5, 0), "")</f>
        <v/>
      </c>
      <c r="T82" s="46"/>
      <c r="U82" s="138" t="str">
        <f>IFERROR(IF(AH82&lt;&gt;"",Q82*VLOOKUP(N82,【参考】数式用!$AG$2:$AL$50,MATCH(P82,【参考】数式用!$AI$4:$AL$4,0)+2,0), ""), "")</f>
        <v/>
      </c>
      <c r="V82" s="39"/>
      <c r="W82" s="999"/>
      <c r="X82" s="1000"/>
      <c r="Y82" s="40"/>
      <c r="Z82" s="48"/>
      <c r="AA82" s="137" t="str">
        <f>IFERROR(IF(Y82="ー", "", ROUNDDOWN(Z82*VLOOKUP(N82,【参考】数式用!$AR$2:$AW$50,MATCH(Y82,【参考】数式用!$AT$4:$AW$4)+2,FALSE)*0.5, 0)), "")</f>
        <v/>
      </c>
      <c r="AB82" s="49"/>
      <c r="AC82" s="1074" t="str">
        <f>IFERROR(IF(AH82&lt;&gt;"",Z82*VLOOKUP(N82,【参考】数式用!$AG$2:$AL$50,MATCH(Y82,【参考】数式用!$AI$4:$AL$4,0)+2,0), ""), "")</f>
        <v/>
      </c>
      <c r="AD82" s="1074"/>
      <c r="AE82" s="414"/>
      <c r="AF82" s="582"/>
      <c r="AG82" s="588"/>
      <c r="AH82" s="428" t="str">
        <f>IFERROR(VLOOKUP(O82, 【参考】数式用!$AY$5:$AY$13, 1, FALSE), "")</f>
        <v/>
      </c>
      <c r="AI82" s="429" t="str">
        <f>IFERROR(VLOOKUP(N82, 【参考】数式用!$BA$2:$BB$50, 2, FALSE), "")</f>
        <v/>
      </c>
      <c r="AJ82" s="430" t="str">
        <f t="shared" si="4"/>
        <v/>
      </c>
      <c r="AK82" s="431" t="str">
        <f t="shared" si="3"/>
        <v/>
      </c>
      <c r="AL82" s="133"/>
      <c r="AM82" s="133"/>
      <c r="AN82" s="106"/>
      <c r="AO82" s="106"/>
      <c r="AP82" s="106"/>
      <c r="AQ82" s="106"/>
      <c r="AR82" s="106"/>
      <c r="AS82" s="106"/>
      <c r="AT82" s="106"/>
      <c r="AU82" s="106"/>
    </row>
    <row r="83" spans="1:47" s="105" customFormat="1" ht="30" customHeight="1">
      <c r="A83" s="135">
        <v>70</v>
      </c>
      <c r="B83" s="994" t="str">
        <f>IF(基本情報入力シート!C108="","",基本情報入力シート!C108)</f>
        <v/>
      </c>
      <c r="C83" s="995"/>
      <c r="D83" s="995"/>
      <c r="E83" s="995"/>
      <c r="F83" s="995"/>
      <c r="G83" s="995"/>
      <c r="H83" s="995"/>
      <c r="I83" s="996"/>
      <c r="J83" s="409" t="str">
        <f>IF(基本情報入力シート!M108="","",基本情報入力シート!M108)</f>
        <v/>
      </c>
      <c r="K83" s="410" t="str">
        <f>IF(基本情報入力シート!R108="","",基本情報入力シート!R108)</f>
        <v/>
      </c>
      <c r="L83" s="410" t="str">
        <f>IF(基本情報入力シート!W108="","",基本情報入力シート!W108)</f>
        <v/>
      </c>
      <c r="M83" s="409" t="str">
        <f>IF(基本情報入力シート!X108="","",基本情報入力シート!X108)</f>
        <v/>
      </c>
      <c r="N83" s="139" t="str">
        <f>IF(基本情報入力シート!Y108="","",基本情報入力シート!Y108)</f>
        <v/>
      </c>
      <c r="O83" s="147"/>
      <c r="P83" s="45"/>
      <c r="Q83" s="997"/>
      <c r="R83" s="998"/>
      <c r="S83" s="136" t="str">
        <f>IFERROR(ROUNDDOWN(Q83*VLOOKUP(N83,【参考】数式用!$AR$2:$AW$50,MATCH(P83,【参考】数式用!$AT$4:$AW$4)+2,FALSE)*0.5, 0), "")</f>
        <v/>
      </c>
      <c r="T83" s="46"/>
      <c r="U83" s="138" t="str">
        <f>IFERROR(IF(AH83&lt;&gt;"",Q83*VLOOKUP(N83,【参考】数式用!$AG$2:$AL$50,MATCH(P83,【参考】数式用!$AI$4:$AL$4,0)+2,0), ""), "")</f>
        <v/>
      </c>
      <c r="V83" s="39"/>
      <c r="W83" s="999"/>
      <c r="X83" s="1000"/>
      <c r="Y83" s="40"/>
      <c r="Z83" s="48"/>
      <c r="AA83" s="137" t="str">
        <f>IFERROR(IF(Y83="ー", "", ROUNDDOWN(Z83*VLOOKUP(N83,【参考】数式用!$AR$2:$AW$50,MATCH(Y83,【参考】数式用!$AT$4:$AW$4)+2,FALSE)*0.5, 0)), "")</f>
        <v/>
      </c>
      <c r="AB83" s="49"/>
      <c r="AC83" s="1074" t="str">
        <f>IFERROR(IF(AH83&lt;&gt;"",Z83*VLOOKUP(N83,【参考】数式用!$AG$2:$AL$50,MATCH(Y83,【参考】数式用!$AI$4:$AL$4,0)+2,0), ""), "")</f>
        <v/>
      </c>
      <c r="AD83" s="1074"/>
      <c r="AE83" s="414"/>
      <c r="AF83" s="582"/>
      <c r="AG83" s="588"/>
      <c r="AH83" s="428" t="str">
        <f>IFERROR(VLOOKUP(O83, 【参考】数式用!$AY$5:$AY$13, 1, FALSE), "")</f>
        <v/>
      </c>
      <c r="AI83" s="429" t="str">
        <f>IFERROR(VLOOKUP(N83, 【参考】数式用!$BA$2:$BB$50, 2, FALSE), "")</f>
        <v/>
      </c>
      <c r="AJ83" s="430" t="str">
        <f t="shared" si="4"/>
        <v/>
      </c>
      <c r="AK83" s="431" t="str">
        <f t="shared" si="3"/>
        <v/>
      </c>
      <c r="AL83" s="133"/>
      <c r="AM83" s="133"/>
      <c r="AN83" s="106"/>
      <c r="AO83" s="106"/>
      <c r="AP83" s="106"/>
      <c r="AQ83" s="106"/>
      <c r="AR83" s="106"/>
      <c r="AS83" s="106"/>
      <c r="AT83" s="106"/>
      <c r="AU83" s="106"/>
    </row>
    <row r="84" spans="1:47" s="105" customFormat="1" ht="30" customHeight="1">
      <c r="A84" s="135">
        <v>71</v>
      </c>
      <c r="B84" s="994" t="str">
        <f>IF(基本情報入力シート!C109="","",基本情報入力シート!C109)</f>
        <v/>
      </c>
      <c r="C84" s="995"/>
      <c r="D84" s="995"/>
      <c r="E84" s="995"/>
      <c r="F84" s="995"/>
      <c r="G84" s="995"/>
      <c r="H84" s="995"/>
      <c r="I84" s="996"/>
      <c r="J84" s="409" t="str">
        <f>IF(基本情報入力シート!M109="","",基本情報入力シート!M109)</f>
        <v/>
      </c>
      <c r="K84" s="410" t="str">
        <f>IF(基本情報入力シート!R109="","",基本情報入力シート!R109)</f>
        <v/>
      </c>
      <c r="L84" s="410" t="str">
        <f>IF(基本情報入力シート!W109="","",基本情報入力シート!W109)</f>
        <v/>
      </c>
      <c r="M84" s="409" t="str">
        <f>IF(基本情報入力シート!X109="","",基本情報入力シート!X109)</f>
        <v/>
      </c>
      <c r="N84" s="139" t="str">
        <f>IF(基本情報入力シート!Y109="","",基本情報入力シート!Y109)</f>
        <v/>
      </c>
      <c r="O84" s="147"/>
      <c r="P84" s="45"/>
      <c r="Q84" s="997"/>
      <c r="R84" s="998"/>
      <c r="S84" s="136" t="str">
        <f>IFERROR(ROUNDDOWN(Q84*VLOOKUP(N84,【参考】数式用!$AR$2:$AW$50,MATCH(P84,【参考】数式用!$AT$4:$AW$4)+2,FALSE)*0.5, 0), "")</f>
        <v/>
      </c>
      <c r="T84" s="46"/>
      <c r="U84" s="138" t="str">
        <f>IFERROR(IF(AH84&lt;&gt;"",Q84*VLOOKUP(N84,【参考】数式用!$AG$2:$AL$50,MATCH(P84,【参考】数式用!$AI$4:$AL$4,0)+2,0), ""), "")</f>
        <v/>
      </c>
      <c r="V84" s="39"/>
      <c r="W84" s="999"/>
      <c r="X84" s="1000"/>
      <c r="Y84" s="40"/>
      <c r="Z84" s="48"/>
      <c r="AA84" s="137" t="str">
        <f>IFERROR(IF(Y84="ー", "", ROUNDDOWN(Z84*VLOOKUP(N84,【参考】数式用!$AR$2:$AW$50,MATCH(Y84,【参考】数式用!$AT$4:$AW$4)+2,FALSE)*0.5, 0)), "")</f>
        <v/>
      </c>
      <c r="AB84" s="49"/>
      <c r="AC84" s="1074" t="str">
        <f>IFERROR(IF(AH84&lt;&gt;"",Z84*VLOOKUP(N84,【参考】数式用!$AG$2:$AL$50,MATCH(Y84,【参考】数式用!$AI$4:$AL$4,0)+2,0), ""), "")</f>
        <v/>
      </c>
      <c r="AD84" s="1074"/>
      <c r="AE84" s="414"/>
      <c r="AF84" s="582"/>
      <c r="AG84" s="588"/>
      <c r="AH84" s="428" t="str">
        <f>IFERROR(VLOOKUP(O84, 【参考】数式用!$AY$5:$AY$13, 1, FALSE), "")</f>
        <v/>
      </c>
      <c r="AI84" s="429" t="str">
        <f>IFERROR(VLOOKUP(N84, 【参考】数式用!$BA$2:$BB$50, 2, FALSE), "")</f>
        <v/>
      </c>
      <c r="AJ84" s="430" t="str">
        <f t="shared" si="4"/>
        <v/>
      </c>
      <c r="AK84" s="431" t="str">
        <f t="shared" si="3"/>
        <v/>
      </c>
      <c r="AL84" s="133"/>
      <c r="AM84" s="133"/>
      <c r="AN84" s="106"/>
      <c r="AO84" s="106"/>
      <c r="AP84" s="106"/>
      <c r="AQ84" s="106"/>
      <c r="AR84" s="106"/>
      <c r="AS84" s="106"/>
      <c r="AT84" s="106"/>
      <c r="AU84" s="106"/>
    </row>
    <row r="85" spans="1:47" s="105" customFormat="1" ht="30" customHeight="1">
      <c r="A85" s="135">
        <v>72</v>
      </c>
      <c r="B85" s="994" t="str">
        <f>IF(基本情報入力シート!C110="","",基本情報入力シート!C110)</f>
        <v/>
      </c>
      <c r="C85" s="995"/>
      <c r="D85" s="995"/>
      <c r="E85" s="995"/>
      <c r="F85" s="995"/>
      <c r="G85" s="995"/>
      <c r="H85" s="995"/>
      <c r="I85" s="996"/>
      <c r="J85" s="409" t="str">
        <f>IF(基本情報入力シート!M110="","",基本情報入力シート!M110)</f>
        <v/>
      </c>
      <c r="K85" s="410" t="str">
        <f>IF(基本情報入力シート!R110="","",基本情報入力シート!R110)</f>
        <v/>
      </c>
      <c r="L85" s="410" t="str">
        <f>IF(基本情報入力シート!W110="","",基本情報入力シート!W110)</f>
        <v/>
      </c>
      <c r="M85" s="409" t="str">
        <f>IF(基本情報入力シート!X110="","",基本情報入力シート!X110)</f>
        <v/>
      </c>
      <c r="N85" s="139" t="str">
        <f>IF(基本情報入力シート!Y110="","",基本情報入力シート!Y110)</f>
        <v/>
      </c>
      <c r="O85" s="147"/>
      <c r="P85" s="45"/>
      <c r="Q85" s="997"/>
      <c r="R85" s="998"/>
      <c r="S85" s="136" t="str">
        <f>IFERROR(ROUNDDOWN(Q85*VLOOKUP(N85,【参考】数式用!$AR$2:$AW$50,MATCH(P85,【参考】数式用!$AT$4:$AW$4)+2,FALSE)*0.5, 0), "")</f>
        <v/>
      </c>
      <c r="T85" s="46"/>
      <c r="U85" s="138" t="str">
        <f>IFERROR(IF(AH85&lt;&gt;"",Q85*VLOOKUP(N85,【参考】数式用!$AG$2:$AL$50,MATCH(P85,【参考】数式用!$AI$4:$AL$4,0)+2,0), ""), "")</f>
        <v/>
      </c>
      <c r="V85" s="39"/>
      <c r="W85" s="999"/>
      <c r="X85" s="1000"/>
      <c r="Y85" s="40"/>
      <c r="Z85" s="48"/>
      <c r="AA85" s="137" t="str">
        <f>IFERROR(IF(Y85="ー", "", ROUNDDOWN(Z85*VLOOKUP(N85,【参考】数式用!$AR$2:$AW$50,MATCH(Y85,【参考】数式用!$AT$4:$AW$4)+2,FALSE)*0.5, 0)), "")</f>
        <v/>
      </c>
      <c r="AB85" s="49"/>
      <c r="AC85" s="1074" t="str">
        <f>IFERROR(IF(AH85&lt;&gt;"",Z85*VLOOKUP(N85,【参考】数式用!$AG$2:$AL$50,MATCH(Y85,【参考】数式用!$AI$4:$AL$4,0)+2,0), ""), "")</f>
        <v/>
      </c>
      <c r="AD85" s="1074"/>
      <c r="AE85" s="414"/>
      <c r="AF85" s="582"/>
      <c r="AG85" s="588"/>
      <c r="AH85" s="428" t="str">
        <f>IFERROR(VLOOKUP(O85, 【参考】数式用!$AY$5:$AY$13, 1, FALSE), "")</f>
        <v/>
      </c>
      <c r="AI85" s="429" t="str">
        <f>IFERROR(VLOOKUP(N85, 【参考】数式用!$BA$2:$BB$50, 2, FALSE), "")</f>
        <v/>
      </c>
      <c r="AJ85" s="430" t="str">
        <f t="shared" si="4"/>
        <v/>
      </c>
      <c r="AK85" s="431" t="str">
        <f t="shared" si="3"/>
        <v/>
      </c>
      <c r="AL85" s="133"/>
      <c r="AM85" s="133"/>
      <c r="AN85" s="106"/>
      <c r="AO85" s="106"/>
      <c r="AP85" s="106"/>
      <c r="AQ85" s="106"/>
      <c r="AR85" s="106"/>
      <c r="AS85" s="106"/>
      <c r="AT85" s="106"/>
      <c r="AU85" s="106"/>
    </row>
    <row r="86" spans="1:47" s="105" customFormat="1" ht="30" customHeight="1">
      <c r="A86" s="135">
        <v>73</v>
      </c>
      <c r="B86" s="994" t="str">
        <f>IF(基本情報入力シート!C111="","",基本情報入力シート!C111)</f>
        <v/>
      </c>
      <c r="C86" s="995"/>
      <c r="D86" s="995"/>
      <c r="E86" s="995"/>
      <c r="F86" s="995"/>
      <c r="G86" s="995"/>
      <c r="H86" s="995"/>
      <c r="I86" s="996"/>
      <c r="J86" s="409" t="str">
        <f>IF(基本情報入力シート!M111="","",基本情報入力シート!M111)</f>
        <v/>
      </c>
      <c r="K86" s="410" t="str">
        <f>IF(基本情報入力シート!R111="","",基本情報入力シート!R111)</f>
        <v/>
      </c>
      <c r="L86" s="410" t="str">
        <f>IF(基本情報入力シート!W111="","",基本情報入力シート!W111)</f>
        <v/>
      </c>
      <c r="M86" s="409" t="str">
        <f>IF(基本情報入力シート!X111="","",基本情報入力シート!X111)</f>
        <v/>
      </c>
      <c r="N86" s="139" t="str">
        <f>IF(基本情報入力シート!Y111="","",基本情報入力シート!Y111)</f>
        <v/>
      </c>
      <c r="O86" s="147"/>
      <c r="P86" s="45"/>
      <c r="Q86" s="997"/>
      <c r="R86" s="998"/>
      <c r="S86" s="136" t="str">
        <f>IFERROR(ROUNDDOWN(Q86*VLOOKUP(N86,【参考】数式用!$AR$2:$AW$50,MATCH(P86,【参考】数式用!$AT$4:$AW$4)+2,FALSE)*0.5, 0), "")</f>
        <v/>
      </c>
      <c r="T86" s="46"/>
      <c r="U86" s="138" t="str">
        <f>IFERROR(IF(AH86&lt;&gt;"",Q86*VLOOKUP(N86,【参考】数式用!$AG$2:$AL$50,MATCH(P86,【参考】数式用!$AI$4:$AL$4,0)+2,0), ""), "")</f>
        <v/>
      </c>
      <c r="V86" s="39"/>
      <c r="W86" s="999"/>
      <c r="X86" s="1000"/>
      <c r="Y86" s="40"/>
      <c r="Z86" s="48"/>
      <c r="AA86" s="137" t="str">
        <f>IFERROR(IF(Y86="ー", "", ROUNDDOWN(Z86*VLOOKUP(N86,【参考】数式用!$AR$2:$AW$50,MATCH(Y86,【参考】数式用!$AT$4:$AW$4)+2,FALSE)*0.5, 0)), "")</f>
        <v/>
      </c>
      <c r="AB86" s="49"/>
      <c r="AC86" s="1074" t="str">
        <f>IFERROR(IF(AH86&lt;&gt;"",Z86*VLOOKUP(N86,【参考】数式用!$AG$2:$AL$50,MATCH(Y86,【参考】数式用!$AI$4:$AL$4,0)+2,0), ""), "")</f>
        <v/>
      </c>
      <c r="AD86" s="1074"/>
      <c r="AE86" s="414"/>
      <c r="AF86" s="582"/>
      <c r="AG86" s="588"/>
      <c r="AH86" s="428" t="str">
        <f>IFERROR(VLOOKUP(O86, 【参考】数式用!$AY$5:$AY$13, 1, FALSE), "")</f>
        <v/>
      </c>
      <c r="AI86" s="429" t="str">
        <f>IFERROR(VLOOKUP(N86, 【参考】数式用!$BA$2:$BB$50, 2, FALSE), "")</f>
        <v/>
      </c>
      <c r="AJ86" s="430" t="str">
        <f t="shared" si="4"/>
        <v/>
      </c>
      <c r="AK86" s="431" t="str">
        <f t="shared" si="3"/>
        <v/>
      </c>
      <c r="AL86" s="133"/>
      <c r="AM86" s="133"/>
      <c r="AN86" s="106"/>
      <c r="AO86" s="106"/>
      <c r="AP86" s="106"/>
      <c r="AQ86" s="106"/>
      <c r="AR86" s="106"/>
      <c r="AS86" s="106"/>
      <c r="AT86" s="106"/>
      <c r="AU86" s="106"/>
    </row>
    <row r="87" spans="1:47" s="105" customFormat="1" ht="30" customHeight="1">
      <c r="A87" s="135">
        <v>74</v>
      </c>
      <c r="B87" s="994" t="str">
        <f>IF(基本情報入力シート!C112="","",基本情報入力シート!C112)</f>
        <v/>
      </c>
      <c r="C87" s="995"/>
      <c r="D87" s="995"/>
      <c r="E87" s="995"/>
      <c r="F87" s="995"/>
      <c r="G87" s="995"/>
      <c r="H87" s="995"/>
      <c r="I87" s="996"/>
      <c r="J87" s="409" t="str">
        <f>IF(基本情報入力シート!M112="","",基本情報入力シート!M112)</f>
        <v/>
      </c>
      <c r="K87" s="410" t="str">
        <f>IF(基本情報入力シート!R112="","",基本情報入力シート!R112)</f>
        <v/>
      </c>
      <c r="L87" s="410" t="str">
        <f>IF(基本情報入力シート!W112="","",基本情報入力シート!W112)</f>
        <v/>
      </c>
      <c r="M87" s="409" t="str">
        <f>IF(基本情報入力シート!X112="","",基本情報入力シート!X112)</f>
        <v/>
      </c>
      <c r="N87" s="139" t="str">
        <f>IF(基本情報入力シート!Y112="","",基本情報入力シート!Y112)</f>
        <v/>
      </c>
      <c r="O87" s="147"/>
      <c r="P87" s="45"/>
      <c r="Q87" s="997"/>
      <c r="R87" s="998"/>
      <c r="S87" s="136" t="str">
        <f>IFERROR(ROUNDDOWN(Q87*VLOOKUP(N87,【参考】数式用!$AR$2:$AW$50,MATCH(P87,【参考】数式用!$AT$4:$AW$4)+2,FALSE)*0.5, 0), "")</f>
        <v/>
      </c>
      <c r="T87" s="46"/>
      <c r="U87" s="138" t="str">
        <f>IFERROR(IF(AH87&lt;&gt;"",Q87*VLOOKUP(N87,【参考】数式用!$AG$2:$AL$50,MATCH(P87,【参考】数式用!$AI$4:$AL$4,0)+2,0), ""), "")</f>
        <v/>
      </c>
      <c r="V87" s="39"/>
      <c r="W87" s="999"/>
      <c r="X87" s="1000"/>
      <c r="Y87" s="40"/>
      <c r="Z87" s="48"/>
      <c r="AA87" s="137" t="str">
        <f>IFERROR(IF(Y87="ー", "", ROUNDDOWN(Z87*VLOOKUP(N87,【参考】数式用!$AR$2:$AW$50,MATCH(Y87,【参考】数式用!$AT$4:$AW$4)+2,FALSE)*0.5, 0)), "")</f>
        <v/>
      </c>
      <c r="AB87" s="49"/>
      <c r="AC87" s="1074" t="str">
        <f>IFERROR(IF(AH87&lt;&gt;"",Z87*VLOOKUP(N87,【参考】数式用!$AG$2:$AL$50,MATCH(Y87,【参考】数式用!$AI$4:$AL$4,0)+2,0), ""), "")</f>
        <v/>
      </c>
      <c r="AD87" s="1074"/>
      <c r="AE87" s="414"/>
      <c r="AF87" s="582"/>
      <c r="AG87" s="588"/>
      <c r="AH87" s="428" t="str">
        <f>IFERROR(VLOOKUP(O87, 【参考】数式用!$AY$5:$AY$13, 1, FALSE), "")</f>
        <v/>
      </c>
      <c r="AI87" s="429" t="str">
        <f>IFERROR(VLOOKUP(N87, 【参考】数式用!$BA$2:$BB$50, 2, FALSE), "")</f>
        <v/>
      </c>
      <c r="AJ87" s="430" t="str">
        <f t="shared" si="4"/>
        <v/>
      </c>
      <c r="AK87" s="431" t="str">
        <f t="shared" si="3"/>
        <v/>
      </c>
      <c r="AL87" s="133"/>
      <c r="AM87" s="133"/>
      <c r="AN87" s="106"/>
      <c r="AO87" s="106"/>
      <c r="AP87" s="106"/>
      <c r="AQ87" s="106"/>
      <c r="AR87" s="106"/>
      <c r="AS87" s="106"/>
      <c r="AT87" s="106"/>
      <c r="AU87" s="106"/>
    </row>
    <row r="88" spans="1:47" s="105" customFormat="1" ht="30" customHeight="1">
      <c r="A88" s="135">
        <v>75</v>
      </c>
      <c r="B88" s="994" t="str">
        <f>IF(基本情報入力シート!C113="","",基本情報入力シート!C113)</f>
        <v/>
      </c>
      <c r="C88" s="995"/>
      <c r="D88" s="995"/>
      <c r="E88" s="995"/>
      <c r="F88" s="995"/>
      <c r="G88" s="995"/>
      <c r="H88" s="995"/>
      <c r="I88" s="996"/>
      <c r="J88" s="409" t="str">
        <f>IF(基本情報入力シート!M113="","",基本情報入力シート!M113)</f>
        <v/>
      </c>
      <c r="K88" s="410" t="str">
        <f>IF(基本情報入力シート!R113="","",基本情報入力シート!R113)</f>
        <v/>
      </c>
      <c r="L88" s="410" t="str">
        <f>IF(基本情報入力シート!W113="","",基本情報入力シート!W113)</f>
        <v/>
      </c>
      <c r="M88" s="409" t="str">
        <f>IF(基本情報入力シート!X113="","",基本情報入力シート!X113)</f>
        <v/>
      </c>
      <c r="N88" s="139" t="str">
        <f>IF(基本情報入力シート!Y113="","",基本情報入力シート!Y113)</f>
        <v/>
      </c>
      <c r="O88" s="147"/>
      <c r="P88" s="45"/>
      <c r="Q88" s="997"/>
      <c r="R88" s="998"/>
      <c r="S88" s="136" t="str">
        <f>IFERROR(ROUNDDOWN(Q88*VLOOKUP(N88,【参考】数式用!$AR$2:$AW$50,MATCH(P88,【参考】数式用!$AT$4:$AW$4)+2,FALSE)*0.5, 0), "")</f>
        <v/>
      </c>
      <c r="T88" s="46"/>
      <c r="U88" s="138" t="str">
        <f>IFERROR(IF(AH88&lt;&gt;"",Q88*VLOOKUP(N88,【参考】数式用!$AG$2:$AL$50,MATCH(P88,【参考】数式用!$AI$4:$AL$4,0)+2,0), ""), "")</f>
        <v/>
      </c>
      <c r="V88" s="39"/>
      <c r="W88" s="999"/>
      <c r="X88" s="1000"/>
      <c r="Y88" s="40"/>
      <c r="Z88" s="48"/>
      <c r="AA88" s="137" t="str">
        <f>IFERROR(IF(Y88="ー", "", ROUNDDOWN(Z88*VLOOKUP(N88,【参考】数式用!$AR$2:$AW$50,MATCH(Y88,【参考】数式用!$AT$4:$AW$4)+2,FALSE)*0.5, 0)), "")</f>
        <v/>
      </c>
      <c r="AB88" s="49"/>
      <c r="AC88" s="1074" t="str">
        <f>IFERROR(IF(AH88&lt;&gt;"",Z88*VLOOKUP(N88,【参考】数式用!$AG$2:$AL$50,MATCH(Y88,【参考】数式用!$AI$4:$AL$4,0)+2,0), ""), "")</f>
        <v/>
      </c>
      <c r="AD88" s="1074"/>
      <c r="AE88" s="414"/>
      <c r="AF88" s="582"/>
      <c r="AG88" s="588"/>
      <c r="AH88" s="428" t="str">
        <f>IFERROR(VLOOKUP(O88, 【参考】数式用!$AY$5:$AY$13, 1, FALSE), "")</f>
        <v/>
      </c>
      <c r="AI88" s="429" t="str">
        <f>IFERROR(VLOOKUP(N88, 【参考】数式用!$BA$2:$BB$50, 2, FALSE), "")</f>
        <v/>
      </c>
      <c r="AJ88" s="430" t="str">
        <f t="shared" si="4"/>
        <v/>
      </c>
      <c r="AK88" s="431" t="str">
        <f t="shared" si="3"/>
        <v/>
      </c>
      <c r="AL88" s="133"/>
      <c r="AM88" s="133"/>
      <c r="AN88" s="106"/>
      <c r="AO88" s="106"/>
      <c r="AP88" s="106"/>
      <c r="AQ88" s="106"/>
      <c r="AR88" s="106"/>
      <c r="AS88" s="106"/>
      <c r="AT88" s="106"/>
      <c r="AU88" s="106"/>
    </row>
    <row r="89" spans="1:47" s="105" customFormat="1" ht="30" customHeight="1">
      <c r="A89" s="135">
        <v>76</v>
      </c>
      <c r="B89" s="994" t="str">
        <f>IF(基本情報入力シート!C114="","",基本情報入力シート!C114)</f>
        <v/>
      </c>
      <c r="C89" s="995"/>
      <c r="D89" s="995"/>
      <c r="E89" s="995"/>
      <c r="F89" s="995"/>
      <c r="G89" s="995"/>
      <c r="H89" s="995"/>
      <c r="I89" s="996"/>
      <c r="J89" s="409" t="str">
        <f>IF(基本情報入力シート!M114="","",基本情報入力シート!M114)</f>
        <v/>
      </c>
      <c r="K89" s="410" t="str">
        <f>IF(基本情報入力シート!R114="","",基本情報入力シート!R114)</f>
        <v/>
      </c>
      <c r="L89" s="410" t="str">
        <f>IF(基本情報入力シート!W114="","",基本情報入力シート!W114)</f>
        <v/>
      </c>
      <c r="M89" s="409" t="str">
        <f>IF(基本情報入力シート!X114="","",基本情報入力シート!X114)</f>
        <v/>
      </c>
      <c r="N89" s="139" t="str">
        <f>IF(基本情報入力シート!Y114="","",基本情報入力シート!Y114)</f>
        <v/>
      </c>
      <c r="O89" s="147"/>
      <c r="P89" s="45"/>
      <c r="Q89" s="997"/>
      <c r="R89" s="998"/>
      <c r="S89" s="136" t="str">
        <f>IFERROR(ROUNDDOWN(Q89*VLOOKUP(N89,【参考】数式用!$AR$2:$AW$50,MATCH(P89,【参考】数式用!$AT$4:$AW$4)+2,FALSE)*0.5, 0), "")</f>
        <v/>
      </c>
      <c r="T89" s="46"/>
      <c r="U89" s="138" t="str">
        <f>IFERROR(IF(AH89&lt;&gt;"",Q89*VLOOKUP(N89,【参考】数式用!$AG$2:$AL$50,MATCH(P89,【参考】数式用!$AI$4:$AL$4,0)+2,0), ""), "")</f>
        <v/>
      </c>
      <c r="V89" s="39"/>
      <c r="W89" s="999"/>
      <c r="X89" s="1000"/>
      <c r="Y89" s="40"/>
      <c r="Z89" s="48"/>
      <c r="AA89" s="137" t="str">
        <f>IFERROR(IF(Y89="ー", "", ROUNDDOWN(Z89*VLOOKUP(N89,【参考】数式用!$AR$2:$AW$50,MATCH(Y89,【参考】数式用!$AT$4:$AW$4)+2,FALSE)*0.5, 0)), "")</f>
        <v/>
      </c>
      <c r="AB89" s="49"/>
      <c r="AC89" s="1074" t="str">
        <f>IFERROR(IF(AH89&lt;&gt;"",Z89*VLOOKUP(N89,【参考】数式用!$AG$2:$AL$50,MATCH(Y89,【参考】数式用!$AI$4:$AL$4,0)+2,0), ""), "")</f>
        <v/>
      </c>
      <c r="AD89" s="1074"/>
      <c r="AE89" s="414"/>
      <c r="AF89" s="582"/>
      <c r="AG89" s="588"/>
      <c r="AH89" s="428" t="str">
        <f>IFERROR(VLOOKUP(O89, 【参考】数式用!$AY$5:$AY$13, 1, FALSE), "")</f>
        <v/>
      </c>
      <c r="AI89" s="429" t="str">
        <f>IFERROR(VLOOKUP(N89, 【参考】数式用!$BA$2:$BB$50, 2, FALSE), "")</f>
        <v/>
      </c>
      <c r="AJ89" s="430" t="str">
        <f t="shared" si="4"/>
        <v/>
      </c>
      <c r="AK89" s="431" t="str">
        <f t="shared" si="3"/>
        <v/>
      </c>
      <c r="AL89" s="133"/>
      <c r="AM89" s="133"/>
      <c r="AN89" s="106"/>
      <c r="AO89" s="106"/>
      <c r="AP89" s="106"/>
      <c r="AQ89" s="106"/>
      <c r="AR89" s="106"/>
      <c r="AS89" s="106"/>
      <c r="AT89" s="106"/>
      <c r="AU89" s="106"/>
    </row>
    <row r="90" spans="1:47" s="105" customFormat="1" ht="30" customHeight="1">
      <c r="A90" s="135">
        <v>77</v>
      </c>
      <c r="B90" s="994" t="str">
        <f>IF(基本情報入力シート!C115="","",基本情報入力シート!C115)</f>
        <v/>
      </c>
      <c r="C90" s="995"/>
      <c r="D90" s="995"/>
      <c r="E90" s="995"/>
      <c r="F90" s="995"/>
      <c r="G90" s="995"/>
      <c r="H90" s="995"/>
      <c r="I90" s="996"/>
      <c r="J90" s="409" t="str">
        <f>IF(基本情報入力シート!M115="","",基本情報入力シート!M115)</f>
        <v/>
      </c>
      <c r="K90" s="410" t="str">
        <f>IF(基本情報入力シート!R115="","",基本情報入力シート!R115)</f>
        <v/>
      </c>
      <c r="L90" s="410" t="str">
        <f>IF(基本情報入力シート!W115="","",基本情報入力シート!W115)</f>
        <v/>
      </c>
      <c r="M90" s="409" t="str">
        <f>IF(基本情報入力シート!X115="","",基本情報入力シート!X115)</f>
        <v/>
      </c>
      <c r="N90" s="139" t="str">
        <f>IF(基本情報入力シート!Y115="","",基本情報入力シート!Y115)</f>
        <v/>
      </c>
      <c r="O90" s="147"/>
      <c r="P90" s="45"/>
      <c r="Q90" s="997"/>
      <c r="R90" s="998"/>
      <c r="S90" s="136" t="str">
        <f>IFERROR(ROUNDDOWN(Q90*VLOOKUP(N90,【参考】数式用!$AR$2:$AW$50,MATCH(P90,【参考】数式用!$AT$4:$AW$4)+2,FALSE)*0.5, 0), "")</f>
        <v/>
      </c>
      <c r="T90" s="46"/>
      <c r="U90" s="138" t="str">
        <f>IFERROR(IF(AH90&lt;&gt;"",Q90*VLOOKUP(N90,【参考】数式用!$AG$2:$AL$50,MATCH(P90,【参考】数式用!$AI$4:$AL$4,0)+2,0), ""), "")</f>
        <v/>
      </c>
      <c r="V90" s="39"/>
      <c r="W90" s="999"/>
      <c r="X90" s="1000"/>
      <c r="Y90" s="40"/>
      <c r="Z90" s="48"/>
      <c r="AA90" s="137" t="str">
        <f>IFERROR(IF(Y90="ー", "", ROUNDDOWN(Z90*VLOOKUP(N90,【参考】数式用!$AR$2:$AW$50,MATCH(Y90,【参考】数式用!$AT$4:$AW$4)+2,FALSE)*0.5, 0)), "")</f>
        <v/>
      </c>
      <c r="AB90" s="49"/>
      <c r="AC90" s="1074" t="str">
        <f>IFERROR(IF(AH90&lt;&gt;"",Z90*VLOOKUP(N90,【参考】数式用!$AG$2:$AL$50,MATCH(Y90,【参考】数式用!$AI$4:$AL$4,0)+2,0), ""), "")</f>
        <v/>
      </c>
      <c r="AD90" s="1074"/>
      <c r="AE90" s="414"/>
      <c r="AF90" s="582"/>
      <c r="AG90" s="588"/>
      <c r="AH90" s="428" t="str">
        <f>IFERROR(VLOOKUP(O90, 【参考】数式用!$AY$5:$AY$13, 1, FALSE), "")</f>
        <v/>
      </c>
      <c r="AI90" s="429" t="str">
        <f>IFERROR(VLOOKUP(N90, 【参考】数式用!$BA$2:$BB$50, 2, FALSE), "")</f>
        <v/>
      </c>
      <c r="AJ90" s="430" t="str">
        <f t="shared" si="4"/>
        <v/>
      </c>
      <c r="AK90" s="431" t="str">
        <f t="shared" si="3"/>
        <v/>
      </c>
      <c r="AL90" s="133"/>
      <c r="AM90" s="133"/>
      <c r="AN90" s="106"/>
      <c r="AO90" s="106"/>
      <c r="AP90" s="106"/>
      <c r="AQ90" s="106"/>
      <c r="AR90" s="106"/>
      <c r="AS90" s="106"/>
      <c r="AT90" s="106"/>
      <c r="AU90" s="106"/>
    </row>
    <row r="91" spans="1:47" s="105" customFormat="1" ht="30" customHeight="1">
      <c r="A91" s="135">
        <v>78</v>
      </c>
      <c r="B91" s="994" t="str">
        <f>IF(基本情報入力シート!C116="","",基本情報入力シート!C116)</f>
        <v/>
      </c>
      <c r="C91" s="995"/>
      <c r="D91" s="995"/>
      <c r="E91" s="995"/>
      <c r="F91" s="995"/>
      <c r="G91" s="995"/>
      <c r="H91" s="995"/>
      <c r="I91" s="996"/>
      <c r="J91" s="409" t="str">
        <f>IF(基本情報入力シート!M116="","",基本情報入力シート!M116)</f>
        <v/>
      </c>
      <c r="K91" s="410" t="str">
        <f>IF(基本情報入力シート!R116="","",基本情報入力シート!R116)</f>
        <v/>
      </c>
      <c r="L91" s="410" t="str">
        <f>IF(基本情報入力シート!W116="","",基本情報入力シート!W116)</f>
        <v/>
      </c>
      <c r="M91" s="409" t="str">
        <f>IF(基本情報入力シート!X116="","",基本情報入力シート!X116)</f>
        <v/>
      </c>
      <c r="N91" s="139" t="str">
        <f>IF(基本情報入力シート!Y116="","",基本情報入力シート!Y116)</f>
        <v/>
      </c>
      <c r="O91" s="147"/>
      <c r="P91" s="45"/>
      <c r="Q91" s="997"/>
      <c r="R91" s="998"/>
      <c r="S91" s="136" t="str">
        <f>IFERROR(ROUNDDOWN(Q91*VLOOKUP(N91,【参考】数式用!$AR$2:$AW$50,MATCH(P91,【参考】数式用!$AT$4:$AW$4)+2,FALSE)*0.5, 0), "")</f>
        <v/>
      </c>
      <c r="T91" s="46"/>
      <c r="U91" s="138" t="str">
        <f>IFERROR(IF(AH91&lt;&gt;"",Q91*VLOOKUP(N91,【参考】数式用!$AG$2:$AL$50,MATCH(P91,【参考】数式用!$AI$4:$AL$4,0)+2,0), ""), "")</f>
        <v/>
      </c>
      <c r="V91" s="39"/>
      <c r="W91" s="999"/>
      <c r="X91" s="1000"/>
      <c r="Y91" s="40"/>
      <c r="Z91" s="48"/>
      <c r="AA91" s="137" t="str">
        <f>IFERROR(IF(Y91="ー", "", ROUNDDOWN(Z91*VLOOKUP(N91,【参考】数式用!$AR$2:$AW$50,MATCH(Y91,【参考】数式用!$AT$4:$AW$4)+2,FALSE)*0.5, 0)), "")</f>
        <v/>
      </c>
      <c r="AB91" s="49"/>
      <c r="AC91" s="1074" t="str">
        <f>IFERROR(IF(AH91&lt;&gt;"",Z91*VLOOKUP(N91,【参考】数式用!$AG$2:$AL$50,MATCH(Y91,【参考】数式用!$AI$4:$AL$4,0)+2,0), ""), "")</f>
        <v/>
      </c>
      <c r="AD91" s="1074"/>
      <c r="AE91" s="414"/>
      <c r="AF91" s="582"/>
      <c r="AG91" s="588"/>
      <c r="AH91" s="428" t="str">
        <f>IFERROR(VLOOKUP(O91, 【参考】数式用!$AY$5:$AY$13, 1, FALSE), "")</f>
        <v/>
      </c>
      <c r="AI91" s="429" t="str">
        <f>IFERROR(VLOOKUP(N91, 【参考】数式用!$BA$2:$BB$50, 2, FALSE), "")</f>
        <v/>
      </c>
      <c r="AJ91" s="430" t="str">
        <f t="shared" si="4"/>
        <v/>
      </c>
      <c r="AK91" s="431" t="str">
        <f t="shared" si="3"/>
        <v/>
      </c>
      <c r="AL91" s="133"/>
      <c r="AM91" s="133"/>
      <c r="AN91" s="106"/>
      <c r="AO91" s="106"/>
      <c r="AP91" s="106"/>
      <c r="AQ91" s="106"/>
      <c r="AR91" s="106"/>
      <c r="AS91" s="106"/>
      <c r="AT91" s="106"/>
      <c r="AU91" s="106"/>
    </row>
    <row r="92" spans="1:47" s="105" customFormat="1" ht="30" customHeight="1">
      <c r="A92" s="135">
        <v>79</v>
      </c>
      <c r="B92" s="994" t="str">
        <f>IF(基本情報入力シート!C117="","",基本情報入力シート!C117)</f>
        <v/>
      </c>
      <c r="C92" s="995"/>
      <c r="D92" s="995"/>
      <c r="E92" s="995"/>
      <c r="F92" s="995"/>
      <c r="G92" s="995"/>
      <c r="H92" s="995"/>
      <c r="I92" s="996"/>
      <c r="J92" s="409" t="str">
        <f>IF(基本情報入力シート!M117="","",基本情報入力シート!M117)</f>
        <v/>
      </c>
      <c r="K92" s="410" t="str">
        <f>IF(基本情報入力シート!R117="","",基本情報入力シート!R117)</f>
        <v/>
      </c>
      <c r="L92" s="410" t="str">
        <f>IF(基本情報入力シート!W117="","",基本情報入力シート!W117)</f>
        <v/>
      </c>
      <c r="M92" s="409" t="str">
        <f>IF(基本情報入力シート!X117="","",基本情報入力シート!X117)</f>
        <v/>
      </c>
      <c r="N92" s="139" t="str">
        <f>IF(基本情報入力シート!Y117="","",基本情報入力シート!Y117)</f>
        <v/>
      </c>
      <c r="O92" s="147"/>
      <c r="P92" s="45"/>
      <c r="Q92" s="997"/>
      <c r="R92" s="998"/>
      <c r="S92" s="136" t="str">
        <f>IFERROR(ROUNDDOWN(Q92*VLOOKUP(N92,【参考】数式用!$AR$2:$AW$50,MATCH(P92,【参考】数式用!$AT$4:$AW$4)+2,FALSE)*0.5, 0), "")</f>
        <v/>
      </c>
      <c r="T92" s="46"/>
      <c r="U92" s="138" t="str">
        <f>IFERROR(IF(AH92&lt;&gt;"",Q92*VLOOKUP(N92,【参考】数式用!$AG$2:$AL$50,MATCH(P92,【参考】数式用!$AI$4:$AL$4,0)+2,0), ""), "")</f>
        <v/>
      </c>
      <c r="V92" s="39"/>
      <c r="W92" s="999"/>
      <c r="X92" s="1000"/>
      <c r="Y92" s="40"/>
      <c r="Z92" s="48"/>
      <c r="AA92" s="137" t="str">
        <f>IFERROR(IF(Y92="ー", "", ROUNDDOWN(Z92*VLOOKUP(N92,【参考】数式用!$AR$2:$AW$50,MATCH(Y92,【参考】数式用!$AT$4:$AW$4)+2,FALSE)*0.5, 0)), "")</f>
        <v/>
      </c>
      <c r="AB92" s="49"/>
      <c r="AC92" s="1074" t="str">
        <f>IFERROR(IF(AH92&lt;&gt;"",Z92*VLOOKUP(N92,【参考】数式用!$AG$2:$AL$50,MATCH(Y92,【参考】数式用!$AI$4:$AL$4,0)+2,0), ""), "")</f>
        <v/>
      </c>
      <c r="AD92" s="1074"/>
      <c r="AE92" s="414"/>
      <c r="AF92" s="582"/>
      <c r="AG92" s="588"/>
      <c r="AH92" s="428" t="str">
        <f>IFERROR(VLOOKUP(O92, 【参考】数式用!$AY$5:$AY$13, 1, FALSE), "")</f>
        <v/>
      </c>
      <c r="AI92" s="429" t="str">
        <f>IFERROR(VLOOKUP(N92, 【参考】数式用!$BA$2:$BB$50, 2, FALSE), "")</f>
        <v/>
      </c>
      <c r="AJ92" s="430" t="str">
        <f t="shared" si="4"/>
        <v/>
      </c>
      <c r="AK92" s="431" t="str">
        <f t="shared" si="3"/>
        <v/>
      </c>
      <c r="AL92" s="133"/>
      <c r="AM92" s="133"/>
      <c r="AN92" s="106"/>
      <c r="AO92" s="106"/>
      <c r="AP92" s="106"/>
      <c r="AQ92" s="106"/>
      <c r="AR92" s="106"/>
      <c r="AS92" s="106"/>
      <c r="AT92" s="106"/>
      <c r="AU92" s="106"/>
    </row>
    <row r="93" spans="1:47" s="105" customFormat="1" ht="30" customHeight="1">
      <c r="A93" s="135">
        <v>80</v>
      </c>
      <c r="B93" s="994" t="str">
        <f>IF(基本情報入力シート!C118="","",基本情報入力シート!C118)</f>
        <v/>
      </c>
      <c r="C93" s="995"/>
      <c r="D93" s="995"/>
      <c r="E93" s="995"/>
      <c r="F93" s="995"/>
      <c r="G93" s="995"/>
      <c r="H93" s="995"/>
      <c r="I93" s="996"/>
      <c r="J93" s="409" t="str">
        <f>IF(基本情報入力シート!M118="","",基本情報入力シート!M118)</f>
        <v/>
      </c>
      <c r="K93" s="410" t="str">
        <f>IF(基本情報入力シート!R118="","",基本情報入力シート!R118)</f>
        <v/>
      </c>
      <c r="L93" s="410" t="str">
        <f>IF(基本情報入力シート!W118="","",基本情報入力シート!W118)</f>
        <v/>
      </c>
      <c r="M93" s="409" t="str">
        <f>IF(基本情報入力シート!X118="","",基本情報入力シート!X118)</f>
        <v/>
      </c>
      <c r="N93" s="139" t="str">
        <f>IF(基本情報入力シート!Y118="","",基本情報入力シート!Y118)</f>
        <v/>
      </c>
      <c r="O93" s="147"/>
      <c r="P93" s="45"/>
      <c r="Q93" s="997"/>
      <c r="R93" s="998"/>
      <c r="S93" s="136" t="str">
        <f>IFERROR(ROUNDDOWN(Q93*VLOOKUP(N93,【参考】数式用!$AR$2:$AW$50,MATCH(P93,【参考】数式用!$AT$4:$AW$4)+2,FALSE)*0.5, 0), "")</f>
        <v/>
      </c>
      <c r="T93" s="46"/>
      <c r="U93" s="138" t="str">
        <f>IFERROR(IF(AH93&lt;&gt;"",Q93*VLOOKUP(N93,【参考】数式用!$AG$2:$AL$50,MATCH(P93,【参考】数式用!$AI$4:$AL$4,0)+2,0), ""), "")</f>
        <v/>
      </c>
      <c r="V93" s="39"/>
      <c r="W93" s="999"/>
      <c r="X93" s="1000"/>
      <c r="Y93" s="40"/>
      <c r="Z93" s="48"/>
      <c r="AA93" s="137" t="str">
        <f>IFERROR(IF(Y93="ー", "", ROUNDDOWN(Z93*VLOOKUP(N93,【参考】数式用!$AR$2:$AW$50,MATCH(Y93,【参考】数式用!$AT$4:$AW$4)+2,FALSE)*0.5, 0)), "")</f>
        <v/>
      </c>
      <c r="AB93" s="49"/>
      <c r="AC93" s="1074" t="str">
        <f>IFERROR(IF(AH93&lt;&gt;"",Z93*VLOOKUP(N93,【参考】数式用!$AG$2:$AL$50,MATCH(Y93,【参考】数式用!$AI$4:$AL$4,0)+2,0), ""), "")</f>
        <v/>
      </c>
      <c r="AD93" s="1074"/>
      <c r="AE93" s="414"/>
      <c r="AF93" s="582"/>
      <c r="AG93" s="588"/>
      <c r="AH93" s="428" t="str">
        <f>IFERROR(VLOOKUP(O93, 【参考】数式用!$AY$5:$AY$13, 1, FALSE), "")</f>
        <v/>
      </c>
      <c r="AI93" s="429" t="str">
        <f>IFERROR(VLOOKUP(N93, 【参考】数式用!$BA$2:$BB$50, 2, FALSE), "")</f>
        <v/>
      </c>
      <c r="AJ93" s="430" t="str">
        <f t="shared" si="4"/>
        <v/>
      </c>
      <c r="AK93" s="431" t="str">
        <f t="shared" si="3"/>
        <v/>
      </c>
      <c r="AL93" s="133"/>
      <c r="AM93" s="133"/>
      <c r="AN93" s="106"/>
      <c r="AO93" s="106"/>
      <c r="AP93" s="106"/>
      <c r="AQ93" s="106"/>
      <c r="AR93" s="106"/>
      <c r="AS93" s="106"/>
      <c r="AT93" s="106"/>
      <c r="AU93" s="106"/>
    </row>
    <row r="94" spans="1:47" s="105" customFormat="1" ht="30" customHeight="1">
      <c r="A94" s="135">
        <v>81</v>
      </c>
      <c r="B94" s="994" t="str">
        <f>IF(基本情報入力シート!C119="","",基本情報入力シート!C119)</f>
        <v/>
      </c>
      <c r="C94" s="995"/>
      <c r="D94" s="995"/>
      <c r="E94" s="995"/>
      <c r="F94" s="995"/>
      <c r="G94" s="995"/>
      <c r="H94" s="995"/>
      <c r="I94" s="996"/>
      <c r="J94" s="409" t="str">
        <f>IF(基本情報入力シート!M119="","",基本情報入力シート!M119)</f>
        <v/>
      </c>
      <c r="K94" s="410" t="str">
        <f>IF(基本情報入力シート!R119="","",基本情報入力シート!R119)</f>
        <v/>
      </c>
      <c r="L94" s="410" t="str">
        <f>IF(基本情報入力シート!W119="","",基本情報入力シート!W119)</f>
        <v/>
      </c>
      <c r="M94" s="409" t="str">
        <f>IF(基本情報入力シート!X119="","",基本情報入力シート!X119)</f>
        <v/>
      </c>
      <c r="N94" s="139" t="str">
        <f>IF(基本情報入力シート!Y119="","",基本情報入力シート!Y119)</f>
        <v/>
      </c>
      <c r="O94" s="147"/>
      <c r="P94" s="45"/>
      <c r="Q94" s="997"/>
      <c r="R94" s="998"/>
      <c r="S94" s="136" t="str">
        <f>IFERROR(ROUNDDOWN(Q94*VLOOKUP(N94,【参考】数式用!$AR$2:$AW$50,MATCH(P94,【参考】数式用!$AT$4:$AW$4)+2,FALSE)*0.5, 0), "")</f>
        <v/>
      </c>
      <c r="T94" s="46"/>
      <c r="U94" s="138" t="str">
        <f>IFERROR(IF(AH94&lt;&gt;"",Q94*VLOOKUP(N94,【参考】数式用!$AG$2:$AL$50,MATCH(P94,【参考】数式用!$AI$4:$AL$4,0)+2,0), ""), "")</f>
        <v/>
      </c>
      <c r="V94" s="39"/>
      <c r="W94" s="999"/>
      <c r="X94" s="1000"/>
      <c r="Y94" s="40"/>
      <c r="Z94" s="48"/>
      <c r="AA94" s="137" t="str">
        <f>IFERROR(IF(Y94="ー", "", ROUNDDOWN(Z94*VLOOKUP(N94,【参考】数式用!$AR$2:$AW$50,MATCH(Y94,【参考】数式用!$AT$4:$AW$4)+2,FALSE)*0.5, 0)), "")</f>
        <v/>
      </c>
      <c r="AB94" s="49"/>
      <c r="AC94" s="1074" t="str">
        <f>IFERROR(IF(AH94&lt;&gt;"",Z94*VLOOKUP(N94,【参考】数式用!$AG$2:$AL$50,MATCH(Y94,【参考】数式用!$AI$4:$AL$4,0)+2,0), ""), "")</f>
        <v/>
      </c>
      <c r="AD94" s="1074"/>
      <c r="AE94" s="414"/>
      <c r="AF94" s="582"/>
      <c r="AG94" s="588"/>
      <c r="AH94" s="428" t="str">
        <f>IFERROR(VLOOKUP(O94, 【参考】数式用!$AY$5:$AY$13, 1, FALSE), "")</f>
        <v/>
      </c>
      <c r="AI94" s="429" t="str">
        <f>IFERROR(VLOOKUP(N94, 【参考】数式用!$BA$2:$BB$50, 2, FALSE), "")</f>
        <v/>
      </c>
      <c r="AJ94" s="430" t="str">
        <f t="shared" si="4"/>
        <v/>
      </c>
      <c r="AK94" s="431" t="str">
        <f t="shared" si="3"/>
        <v/>
      </c>
      <c r="AL94" s="133"/>
      <c r="AM94" s="133"/>
      <c r="AN94" s="106"/>
      <c r="AO94" s="106"/>
      <c r="AP94" s="106"/>
      <c r="AQ94" s="106"/>
      <c r="AR94" s="106"/>
      <c r="AS94" s="106"/>
      <c r="AT94" s="106"/>
      <c r="AU94" s="106"/>
    </row>
    <row r="95" spans="1:47" s="105" customFormat="1" ht="30" customHeight="1">
      <c r="A95" s="135">
        <v>82</v>
      </c>
      <c r="B95" s="994" t="str">
        <f>IF(基本情報入力シート!C120="","",基本情報入力シート!C120)</f>
        <v/>
      </c>
      <c r="C95" s="995"/>
      <c r="D95" s="995"/>
      <c r="E95" s="995"/>
      <c r="F95" s="995"/>
      <c r="G95" s="995"/>
      <c r="H95" s="995"/>
      <c r="I95" s="996"/>
      <c r="J95" s="409" t="str">
        <f>IF(基本情報入力シート!M120="","",基本情報入力シート!M120)</f>
        <v/>
      </c>
      <c r="K95" s="410" t="str">
        <f>IF(基本情報入力シート!R120="","",基本情報入力シート!R120)</f>
        <v/>
      </c>
      <c r="L95" s="410" t="str">
        <f>IF(基本情報入力シート!W120="","",基本情報入力シート!W120)</f>
        <v/>
      </c>
      <c r="M95" s="409" t="str">
        <f>IF(基本情報入力シート!X120="","",基本情報入力シート!X120)</f>
        <v/>
      </c>
      <c r="N95" s="139" t="str">
        <f>IF(基本情報入力シート!Y120="","",基本情報入力シート!Y120)</f>
        <v/>
      </c>
      <c r="O95" s="147"/>
      <c r="P95" s="45"/>
      <c r="Q95" s="997"/>
      <c r="R95" s="998"/>
      <c r="S95" s="136" t="str">
        <f>IFERROR(ROUNDDOWN(Q95*VLOOKUP(N95,【参考】数式用!$AR$2:$AW$50,MATCH(P95,【参考】数式用!$AT$4:$AW$4)+2,FALSE)*0.5, 0), "")</f>
        <v/>
      </c>
      <c r="T95" s="46"/>
      <c r="U95" s="138" t="str">
        <f>IFERROR(IF(AH95&lt;&gt;"",Q95*VLOOKUP(N95,【参考】数式用!$AG$2:$AL$50,MATCH(P95,【参考】数式用!$AI$4:$AL$4,0)+2,0), ""), "")</f>
        <v/>
      </c>
      <c r="V95" s="39"/>
      <c r="W95" s="999"/>
      <c r="X95" s="1000"/>
      <c r="Y95" s="40"/>
      <c r="Z95" s="48"/>
      <c r="AA95" s="137" t="str">
        <f>IFERROR(IF(Y95="ー", "", ROUNDDOWN(Z95*VLOOKUP(N95,【参考】数式用!$AR$2:$AW$50,MATCH(Y95,【参考】数式用!$AT$4:$AW$4)+2,FALSE)*0.5, 0)), "")</f>
        <v/>
      </c>
      <c r="AB95" s="49"/>
      <c r="AC95" s="1074" t="str">
        <f>IFERROR(IF(AH95&lt;&gt;"",Z95*VLOOKUP(N95,【参考】数式用!$AG$2:$AL$50,MATCH(Y95,【参考】数式用!$AI$4:$AL$4,0)+2,0), ""), "")</f>
        <v/>
      </c>
      <c r="AD95" s="1074"/>
      <c r="AE95" s="414"/>
      <c r="AF95" s="582"/>
      <c r="AG95" s="588"/>
      <c r="AH95" s="428" t="str">
        <f>IFERROR(VLOOKUP(O95, 【参考】数式用!$AY$5:$AY$13, 1, FALSE), "")</f>
        <v/>
      </c>
      <c r="AI95" s="429" t="str">
        <f>IFERROR(VLOOKUP(N95, 【参考】数式用!$BA$2:$BB$50, 2, FALSE), "")</f>
        <v/>
      </c>
      <c r="AJ95" s="430" t="str">
        <f t="shared" si="4"/>
        <v/>
      </c>
      <c r="AK95" s="431" t="str">
        <f t="shared" si="3"/>
        <v/>
      </c>
      <c r="AL95" s="133"/>
      <c r="AM95" s="133"/>
      <c r="AN95" s="106"/>
      <c r="AO95" s="106"/>
      <c r="AP95" s="106"/>
      <c r="AQ95" s="106"/>
      <c r="AR95" s="106"/>
      <c r="AS95" s="106"/>
      <c r="AT95" s="106"/>
      <c r="AU95" s="106"/>
    </row>
    <row r="96" spans="1:47" s="105" customFormat="1" ht="30" customHeight="1">
      <c r="A96" s="135">
        <v>83</v>
      </c>
      <c r="B96" s="994" t="str">
        <f>IF(基本情報入力シート!C121="","",基本情報入力シート!C121)</f>
        <v/>
      </c>
      <c r="C96" s="995"/>
      <c r="D96" s="995"/>
      <c r="E96" s="995"/>
      <c r="F96" s="995"/>
      <c r="G96" s="995"/>
      <c r="H96" s="995"/>
      <c r="I96" s="996"/>
      <c r="J96" s="409" t="str">
        <f>IF(基本情報入力シート!M121="","",基本情報入力シート!M121)</f>
        <v/>
      </c>
      <c r="K96" s="410" t="str">
        <f>IF(基本情報入力シート!R121="","",基本情報入力シート!R121)</f>
        <v/>
      </c>
      <c r="L96" s="410" t="str">
        <f>IF(基本情報入力シート!W121="","",基本情報入力シート!W121)</f>
        <v/>
      </c>
      <c r="M96" s="409" t="str">
        <f>IF(基本情報入力シート!X121="","",基本情報入力シート!X121)</f>
        <v/>
      </c>
      <c r="N96" s="139" t="str">
        <f>IF(基本情報入力シート!Y121="","",基本情報入力シート!Y121)</f>
        <v/>
      </c>
      <c r="O96" s="147"/>
      <c r="P96" s="45"/>
      <c r="Q96" s="997"/>
      <c r="R96" s="998"/>
      <c r="S96" s="136" t="str">
        <f>IFERROR(ROUNDDOWN(Q96*VLOOKUP(N96,【参考】数式用!$AR$2:$AW$50,MATCH(P96,【参考】数式用!$AT$4:$AW$4)+2,FALSE)*0.5, 0), "")</f>
        <v/>
      </c>
      <c r="T96" s="46"/>
      <c r="U96" s="138" t="str">
        <f>IFERROR(IF(AH96&lt;&gt;"",Q96*VLOOKUP(N96,【参考】数式用!$AG$2:$AL$50,MATCH(P96,【参考】数式用!$AI$4:$AL$4,0)+2,0), ""), "")</f>
        <v/>
      </c>
      <c r="V96" s="39"/>
      <c r="W96" s="999"/>
      <c r="X96" s="1000"/>
      <c r="Y96" s="40"/>
      <c r="Z96" s="48"/>
      <c r="AA96" s="137" t="str">
        <f>IFERROR(IF(Y96="ー", "", ROUNDDOWN(Z96*VLOOKUP(N96,【参考】数式用!$AR$2:$AW$50,MATCH(Y96,【参考】数式用!$AT$4:$AW$4)+2,FALSE)*0.5, 0)), "")</f>
        <v/>
      </c>
      <c r="AB96" s="49"/>
      <c r="AC96" s="1074" t="str">
        <f>IFERROR(IF(AH96&lt;&gt;"",Z96*VLOOKUP(N96,【参考】数式用!$AG$2:$AL$50,MATCH(Y96,【参考】数式用!$AI$4:$AL$4,0)+2,0), ""), "")</f>
        <v/>
      </c>
      <c r="AD96" s="1074"/>
      <c r="AE96" s="414"/>
      <c r="AF96" s="582"/>
      <c r="AG96" s="588"/>
      <c r="AH96" s="428" t="str">
        <f>IFERROR(VLOOKUP(O96, 【参考】数式用!$AY$5:$AY$13, 1, FALSE), "")</f>
        <v/>
      </c>
      <c r="AI96" s="429" t="str">
        <f>IFERROR(VLOOKUP(N96, 【参考】数式用!$BA$2:$BB$50, 2, FALSE), "")</f>
        <v/>
      </c>
      <c r="AJ96" s="430" t="str">
        <f t="shared" si="4"/>
        <v/>
      </c>
      <c r="AK96" s="431" t="str">
        <f t="shared" si="3"/>
        <v/>
      </c>
      <c r="AL96" s="133"/>
      <c r="AM96" s="133"/>
      <c r="AN96" s="106"/>
      <c r="AO96" s="106"/>
      <c r="AP96" s="106"/>
      <c r="AQ96" s="106"/>
      <c r="AR96" s="106"/>
      <c r="AS96" s="106"/>
      <c r="AT96" s="106"/>
      <c r="AU96" s="106"/>
    </row>
    <row r="97" spans="1:47" s="105" customFormat="1" ht="30" customHeight="1">
      <c r="A97" s="135">
        <v>84</v>
      </c>
      <c r="B97" s="994" t="str">
        <f>IF(基本情報入力シート!C122="","",基本情報入力シート!C122)</f>
        <v/>
      </c>
      <c r="C97" s="995"/>
      <c r="D97" s="995"/>
      <c r="E97" s="995"/>
      <c r="F97" s="995"/>
      <c r="G97" s="995"/>
      <c r="H97" s="995"/>
      <c r="I97" s="996"/>
      <c r="J97" s="409" t="str">
        <f>IF(基本情報入力シート!M122="","",基本情報入力シート!M122)</f>
        <v/>
      </c>
      <c r="K97" s="410" t="str">
        <f>IF(基本情報入力シート!R122="","",基本情報入力シート!R122)</f>
        <v/>
      </c>
      <c r="L97" s="410" t="str">
        <f>IF(基本情報入力シート!W122="","",基本情報入力シート!W122)</f>
        <v/>
      </c>
      <c r="M97" s="409" t="str">
        <f>IF(基本情報入力シート!X122="","",基本情報入力シート!X122)</f>
        <v/>
      </c>
      <c r="N97" s="139" t="str">
        <f>IF(基本情報入力シート!Y122="","",基本情報入力シート!Y122)</f>
        <v/>
      </c>
      <c r="O97" s="147"/>
      <c r="P97" s="45"/>
      <c r="Q97" s="997"/>
      <c r="R97" s="998"/>
      <c r="S97" s="136" t="str">
        <f>IFERROR(ROUNDDOWN(Q97*VLOOKUP(N97,【参考】数式用!$AR$2:$AW$50,MATCH(P97,【参考】数式用!$AT$4:$AW$4)+2,FALSE)*0.5, 0), "")</f>
        <v/>
      </c>
      <c r="T97" s="46"/>
      <c r="U97" s="138" t="str">
        <f>IFERROR(IF(AH97&lt;&gt;"",Q97*VLOOKUP(N97,【参考】数式用!$AG$2:$AL$50,MATCH(P97,【参考】数式用!$AI$4:$AL$4,0)+2,0), ""), "")</f>
        <v/>
      </c>
      <c r="V97" s="39"/>
      <c r="W97" s="999"/>
      <c r="X97" s="1000"/>
      <c r="Y97" s="40"/>
      <c r="Z97" s="48"/>
      <c r="AA97" s="137" t="str">
        <f>IFERROR(IF(Y97="ー", "", ROUNDDOWN(Z97*VLOOKUP(N97,【参考】数式用!$AR$2:$AW$50,MATCH(Y97,【参考】数式用!$AT$4:$AW$4)+2,FALSE)*0.5, 0)), "")</f>
        <v/>
      </c>
      <c r="AB97" s="49"/>
      <c r="AC97" s="1074" t="str">
        <f>IFERROR(IF(AH97&lt;&gt;"",Z97*VLOOKUP(N97,【参考】数式用!$AG$2:$AL$50,MATCH(Y97,【参考】数式用!$AI$4:$AL$4,0)+2,0), ""), "")</f>
        <v/>
      </c>
      <c r="AD97" s="1074"/>
      <c r="AE97" s="414"/>
      <c r="AF97" s="582"/>
      <c r="AG97" s="588"/>
      <c r="AH97" s="428" t="str">
        <f>IFERROR(VLOOKUP(O97, 【参考】数式用!$AY$5:$AY$13, 1, FALSE), "")</f>
        <v/>
      </c>
      <c r="AI97" s="429" t="str">
        <f>IFERROR(VLOOKUP(N97, 【参考】数式用!$BA$2:$BB$50, 2, FALSE), "")</f>
        <v/>
      </c>
      <c r="AJ97" s="430" t="str">
        <f t="shared" si="4"/>
        <v/>
      </c>
      <c r="AK97" s="431" t="str">
        <f t="shared" si="3"/>
        <v/>
      </c>
      <c r="AL97" s="133"/>
      <c r="AM97" s="133"/>
      <c r="AN97" s="106"/>
      <c r="AO97" s="106"/>
      <c r="AP97" s="106"/>
      <c r="AQ97" s="106"/>
      <c r="AR97" s="106"/>
      <c r="AS97" s="106"/>
      <c r="AT97" s="106"/>
      <c r="AU97" s="106"/>
    </row>
    <row r="98" spans="1:47" s="105" customFormat="1" ht="30" customHeight="1">
      <c r="A98" s="135">
        <v>85</v>
      </c>
      <c r="B98" s="994" t="str">
        <f>IF(基本情報入力シート!C123="","",基本情報入力シート!C123)</f>
        <v/>
      </c>
      <c r="C98" s="995"/>
      <c r="D98" s="995"/>
      <c r="E98" s="995"/>
      <c r="F98" s="995"/>
      <c r="G98" s="995"/>
      <c r="H98" s="995"/>
      <c r="I98" s="996"/>
      <c r="J98" s="409" t="str">
        <f>IF(基本情報入力シート!M123="","",基本情報入力シート!M123)</f>
        <v/>
      </c>
      <c r="K98" s="410" t="str">
        <f>IF(基本情報入力シート!R123="","",基本情報入力シート!R123)</f>
        <v/>
      </c>
      <c r="L98" s="410" t="str">
        <f>IF(基本情報入力シート!W123="","",基本情報入力シート!W123)</f>
        <v/>
      </c>
      <c r="M98" s="409" t="str">
        <f>IF(基本情報入力シート!X123="","",基本情報入力シート!X123)</f>
        <v/>
      </c>
      <c r="N98" s="139" t="str">
        <f>IF(基本情報入力シート!Y123="","",基本情報入力シート!Y123)</f>
        <v/>
      </c>
      <c r="O98" s="147"/>
      <c r="P98" s="45"/>
      <c r="Q98" s="997"/>
      <c r="R98" s="998"/>
      <c r="S98" s="136" t="str">
        <f>IFERROR(ROUNDDOWN(Q98*VLOOKUP(N98,【参考】数式用!$AR$2:$AW$50,MATCH(P98,【参考】数式用!$AT$4:$AW$4)+2,FALSE)*0.5, 0), "")</f>
        <v/>
      </c>
      <c r="T98" s="46"/>
      <c r="U98" s="138" t="str">
        <f>IFERROR(IF(AH98&lt;&gt;"",Q98*VLOOKUP(N98,【参考】数式用!$AG$2:$AL$50,MATCH(P98,【参考】数式用!$AI$4:$AL$4,0)+2,0), ""), "")</f>
        <v/>
      </c>
      <c r="V98" s="39"/>
      <c r="W98" s="999"/>
      <c r="X98" s="1000"/>
      <c r="Y98" s="40"/>
      <c r="Z98" s="48"/>
      <c r="AA98" s="137" t="str">
        <f>IFERROR(IF(Y98="ー", "", ROUNDDOWN(Z98*VLOOKUP(N98,【参考】数式用!$AR$2:$AW$50,MATCH(Y98,【参考】数式用!$AT$4:$AW$4)+2,FALSE)*0.5, 0)), "")</f>
        <v/>
      </c>
      <c r="AB98" s="49"/>
      <c r="AC98" s="1074" t="str">
        <f>IFERROR(IF(AH98&lt;&gt;"",Z98*VLOOKUP(N98,【参考】数式用!$AG$2:$AL$50,MATCH(Y98,【参考】数式用!$AI$4:$AL$4,0)+2,0), ""), "")</f>
        <v/>
      </c>
      <c r="AD98" s="1074"/>
      <c r="AE98" s="414"/>
      <c r="AF98" s="582"/>
      <c r="AG98" s="588"/>
      <c r="AH98" s="428" t="str">
        <f>IFERROR(VLOOKUP(O98, 【参考】数式用!$AY$5:$AY$13, 1, FALSE), "")</f>
        <v/>
      </c>
      <c r="AI98" s="429" t="str">
        <f>IFERROR(VLOOKUP(N98, 【参考】数式用!$BA$2:$BB$50, 2, FALSE), "")</f>
        <v/>
      </c>
      <c r="AJ98" s="430" t="str">
        <f t="shared" si="4"/>
        <v/>
      </c>
      <c r="AK98" s="431" t="str">
        <f t="shared" si="3"/>
        <v/>
      </c>
      <c r="AL98" s="133"/>
      <c r="AM98" s="133"/>
      <c r="AN98" s="106"/>
      <c r="AO98" s="106"/>
      <c r="AP98" s="106"/>
      <c r="AQ98" s="106"/>
      <c r="AR98" s="106"/>
      <c r="AS98" s="106"/>
      <c r="AT98" s="106"/>
      <c r="AU98" s="106"/>
    </row>
    <row r="99" spans="1:47" s="105" customFormat="1" ht="30" customHeight="1">
      <c r="A99" s="135">
        <v>86</v>
      </c>
      <c r="B99" s="994" t="str">
        <f>IF(基本情報入力シート!C124="","",基本情報入力シート!C124)</f>
        <v/>
      </c>
      <c r="C99" s="995"/>
      <c r="D99" s="995"/>
      <c r="E99" s="995"/>
      <c r="F99" s="995"/>
      <c r="G99" s="995"/>
      <c r="H99" s="995"/>
      <c r="I99" s="996"/>
      <c r="J99" s="409" t="str">
        <f>IF(基本情報入力シート!M124="","",基本情報入力シート!M124)</f>
        <v/>
      </c>
      <c r="K99" s="410" t="str">
        <f>IF(基本情報入力シート!R124="","",基本情報入力シート!R124)</f>
        <v/>
      </c>
      <c r="L99" s="410" t="str">
        <f>IF(基本情報入力シート!W124="","",基本情報入力シート!W124)</f>
        <v/>
      </c>
      <c r="M99" s="409" t="str">
        <f>IF(基本情報入力シート!X124="","",基本情報入力シート!X124)</f>
        <v/>
      </c>
      <c r="N99" s="139" t="str">
        <f>IF(基本情報入力シート!Y124="","",基本情報入力シート!Y124)</f>
        <v/>
      </c>
      <c r="O99" s="147"/>
      <c r="P99" s="45"/>
      <c r="Q99" s="997"/>
      <c r="R99" s="998"/>
      <c r="S99" s="136" t="str">
        <f>IFERROR(ROUNDDOWN(Q99*VLOOKUP(N99,【参考】数式用!$AR$2:$AW$50,MATCH(P99,【参考】数式用!$AT$4:$AW$4)+2,FALSE)*0.5, 0), "")</f>
        <v/>
      </c>
      <c r="T99" s="46"/>
      <c r="U99" s="138" t="str">
        <f>IFERROR(IF(AH99&lt;&gt;"",Q99*VLOOKUP(N99,【参考】数式用!$AG$2:$AL$50,MATCH(P99,【参考】数式用!$AI$4:$AL$4,0)+2,0), ""), "")</f>
        <v/>
      </c>
      <c r="V99" s="39"/>
      <c r="W99" s="999"/>
      <c r="X99" s="1000"/>
      <c r="Y99" s="40"/>
      <c r="Z99" s="48"/>
      <c r="AA99" s="137" t="str">
        <f>IFERROR(IF(Y99="ー", "", ROUNDDOWN(Z99*VLOOKUP(N99,【参考】数式用!$AR$2:$AW$50,MATCH(Y99,【参考】数式用!$AT$4:$AW$4)+2,FALSE)*0.5, 0)), "")</f>
        <v/>
      </c>
      <c r="AB99" s="49"/>
      <c r="AC99" s="1074" t="str">
        <f>IFERROR(IF(AH99&lt;&gt;"",Z99*VLOOKUP(N99,【参考】数式用!$AG$2:$AL$50,MATCH(Y99,【参考】数式用!$AI$4:$AL$4,0)+2,0), ""), "")</f>
        <v/>
      </c>
      <c r="AD99" s="1074"/>
      <c r="AE99" s="414"/>
      <c r="AF99" s="582"/>
      <c r="AG99" s="588"/>
      <c r="AH99" s="428" t="str">
        <f>IFERROR(VLOOKUP(O99, 【参考】数式用!$AY$5:$AY$13, 1, FALSE), "")</f>
        <v/>
      </c>
      <c r="AI99" s="429" t="str">
        <f>IFERROR(VLOOKUP(N99, 【参考】数式用!$BA$2:$BB$50, 2, FALSE), "")</f>
        <v/>
      </c>
      <c r="AJ99" s="430" t="str">
        <f t="shared" si="4"/>
        <v/>
      </c>
      <c r="AK99" s="431" t="str">
        <f t="shared" si="3"/>
        <v/>
      </c>
      <c r="AL99" s="133"/>
      <c r="AM99" s="133"/>
      <c r="AN99" s="106"/>
      <c r="AO99" s="106"/>
      <c r="AP99" s="106"/>
      <c r="AQ99" s="106"/>
      <c r="AR99" s="106"/>
      <c r="AS99" s="106"/>
      <c r="AT99" s="106"/>
      <c r="AU99" s="106"/>
    </row>
    <row r="100" spans="1:47" s="105" customFormat="1" ht="30" customHeight="1">
      <c r="A100" s="135">
        <v>87</v>
      </c>
      <c r="B100" s="994" t="str">
        <f>IF(基本情報入力シート!C125="","",基本情報入力シート!C125)</f>
        <v/>
      </c>
      <c r="C100" s="995"/>
      <c r="D100" s="995"/>
      <c r="E100" s="995"/>
      <c r="F100" s="995"/>
      <c r="G100" s="995"/>
      <c r="H100" s="995"/>
      <c r="I100" s="996"/>
      <c r="J100" s="409" t="str">
        <f>IF(基本情報入力シート!M125="","",基本情報入力シート!M125)</f>
        <v/>
      </c>
      <c r="K100" s="410" t="str">
        <f>IF(基本情報入力シート!R125="","",基本情報入力シート!R125)</f>
        <v/>
      </c>
      <c r="L100" s="410" t="str">
        <f>IF(基本情報入力シート!W125="","",基本情報入力シート!W125)</f>
        <v/>
      </c>
      <c r="M100" s="409" t="str">
        <f>IF(基本情報入力シート!X125="","",基本情報入力シート!X125)</f>
        <v/>
      </c>
      <c r="N100" s="139" t="str">
        <f>IF(基本情報入力シート!Y125="","",基本情報入力シート!Y125)</f>
        <v/>
      </c>
      <c r="O100" s="147"/>
      <c r="P100" s="45"/>
      <c r="Q100" s="997"/>
      <c r="R100" s="998"/>
      <c r="S100" s="136" t="str">
        <f>IFERROR(ROUNDDOWN(Q100*VLOOKUP(N100,【参考】数式用!$AR$2:$AW$50,MATCH(P100,【参考】数式用!$AT$4:$AW$4)+2,FALSE)*0.5, 0), "")</f>
        <v/>
      </c>
      <c r="T100" s="46"/>
      <c r="U100" s="138" t="str">
        <f>IFERROR(IF(AH100&lt;&gt;"",Q100*VLOOKUP(N100,【参考】数式用!$AG$2:$AL$50,MATCH(P100,【参考】数式用!$AI$4:$AL$4,0)+2,0), ""), "")</f>
        <v/>
      </c>
      <c r="V100" s="39"/>
      <c r="W100" s="999"/>
      <c r="X100" s="1000"/>
      <c r="Y100" s="40"/>
      <c r="Z100" s="48"/>
      <c r="AA100" s="137" t="str">
        <f>IFERROR(IF(Y100="ー", "", ROUNDDOWN(Z100*VLOOKUP(N100,【参考】数式用!$AR$2:$AW$50,MATCH(Y100,【参考】数式用!$AT$4:$AW$4)+2,FALSE)*0.5, 0)), "")</f>
        <v/>
      </c>
      <c r="AB100" s="49"/>
      <c r="AC100" s="1074" t="str">
        <f>IFERROR(IF(AH100&lt;&gt;"",Z100*VLOOKUP(N100,【参考】数式用!$AG$2:$AL$50,MATCH(Y100,【参考】数式用!$AI$4:$AL$4,0)+2,0), ""), "")</f>
        <v/>
      </c>
      <c r="AD100" s="1074"/>
      <c r="AE100" s="414"/>
      <c r="AF100" s="582"/>
      <c r="AG100" s="588"/>
      <c r="AH100" s="428" t="str">
        <f>IFERROR(VLOOKUP(O100, 【参考】数式用!$AY$5:$AY$13, 1, FALSE), "")</f>
        <v/>
      </c>
      <c r="AI100" s="429" t="str">
        <f>IFERROR(VLOOKUP(N100, 【参考】数式用!$BA$2:$BB$50, 2, FALSE), "")</f>
        <v/>
      </c>
      <c r="AJ100" s="430" t="str">
        <f t="shared" si="4"/>
        <v/>
      </c>
      <c r="AK100" s="431" t="str">
        <f t="shared" si="3"/>
        <v/>
      </c>
      <c r="AL100" s="133"/>
      <c r="AM100" s="133"/>
      <c r="AN100" s="106"/>
      <c r="AO100" s="106"/>
      <c r="AP100" s="106"/>
      <c r="AQ100" s="106"/>
      <c r="AR100" s="106"/>
      <c r="AS100" s="106"/>
      <c r="AT100" s="106"/>
      <c r="AU100" s="106"/>
    </row>
    <row r="101" spans="1:47" s="105" customFormat="1" ht="30" customHeight="1">
      <c r="A101" s="135">
        <v>88</v>
      </c>
      <c r="B101" s="994" t="str">
        <f>IF(基本情報入力シート!C126="","",基本情報入力シート!C126)</f>
        <v/>
      </c>
      <c r="C101" s="995"/>
      <c r="D101" s="995"/>
      <c r="E101" s="995"/>
      <c r="F101" s="995"/>
      <c r="G101" s="995"/>
      <c r="H101" s="995"/>
      <c r="I101" s="996"/>
      <c r="J101" s="409" t="str">
        <f>IF(基本情報入力シート!M126="","",基本情報入力シート!M126)</f>
        <v/>
      </c>
      <c r="K101" s="410" t="str">
        <f>IF(基本情報入力シート!R126="","",基本情報入力シート!R126)</f>
        <v/>
      </c>
      <c r="L101" s="410" t="str">
        <f>IF(基本情報入力シート!W126="","",基本情報入力シート!W126)</f>
        <v/>
      </c>
      <c r="M101" s="409" t="str">
        <f>IF(基本情報入力シート!X126="","",基本情報入力シート!X126)</f>
        <v/>
      </c>
      <c r="N101" s="139" t="str">
        <f>IF(基本情報入力シート!Y126="","",基本情報入力シート!Y126)</f>
        <v/>
      </c>
      <c r="O101" s="147"/>
      <c r="P101" s="45"/>
      <c r="Q101" s="997"/>
      <c r="R101" s="998"/>
      <c r="S101" s="136" t="str">
        <f>IFERROR(ROUNDDOWN(Q101*VLOOKUP(N101,【参考】数式用!$AR$2:$AW$50,MATCH(P101,【参考】数式用!$AT$4:$AW$4)+2,FALSE)*0.5, 0), "")</f>
        <v/>
      </c>
      <c r="T101" s="46"/>
      <c r="U101" s="138" t="str">
        <f>IFERROR(IF(AH101&lt;&gt;"",Q101*VLOOKUP(N101,【参考】数式用!$AG$2:$AL$50,MATCH(P101,【参考】数式用!$AI$4:$AL$4,0)+2,0), ""), "")</f>
        <v/>
      </c>
      <c r="V101" s="39"/>
      <c r="W101" s="999"/>
      <c r="X101" s="1000"/>
      <c r="Y101" s="40"/>
      <c r="Z101" s="48"/>
      <c r="AA101" s="137" t="str">
        <f>IFERROR(IF(Y101="ー", "", ROUNDDOWN(Z101*VLOOKUP(N101,【参考】数式用!$AR$2:$AW$50,MATCH(Y101,【参考】数式用!$AT$4:$AW$4)+2,FALSE)*0.5, 0)), "")</f>
        <v/>
      </c>
      <c r="AB101" s="49"/>
      <c r="AC101" s="1074" t="str">
        <f>IFERROR(IF(AH101&lt;&gt;"",Z101*VLOOKUP(N101,【参考】数式用!$AG$2:$AL$50,MATCH(Y101,【参考】数式用!$AI$4:$AL$4,0)+2,0), ""), "")</f>
        <v/>
      </c>
      <c r="AD101" s="1074"/>
      <c r="AE101" s="414"/>
      <c r="AF101" s="582"/>
      <c r="AG101" s="588"/>
      <c r="AH101" s="428" t="str">
        <f>IFERROR(VLOOKUP(O101, 【参考】数式用!$AY$5:$AY$13, 1, FALSE), "")</f>
        <v/>
      </c>
      <c r="AI101" s="429" t="str">
        <f>IFERROR(VLOOKUP(N101, 【参考】数式用!$BA$2:$BB$50, 2, FALSE), "")</f>
        <v/>
      </c>
      <c r="AJ101" s="430" t="str">
        <f t="shared" si="4"/>
        <v/>
      </c>
      <c r="AK101" s="431" t="str">
        <f t="shared" si="3"/>
        <v/>
      </c>
      <c r="AL101" s="133"/>
      <c r="AM101" s="133"/>
      <c r="AN101" s="106"/>
      <c r="AO101" s="106"/>
      <c r="AP101" s="106"/>
      <c r="AQ101" s="106"/>
      <c r="AR101" s="106"/>
      <c r="AS101" s="106"/>
      <c r="AT101" s="106"/>
      <c r="AU101" s="106"/>
    </row>
    <row r="102" spans="1:47" s="105" customFormat="1" ht="30" customHeight="1">
      <c r="A102" s="135">
        <v>89</v>
      </c>
      <c r="B102" s="994" t="str">
        <f>IF(基本情報入力シート!C127="","",基本情報入力シート!C127)</f>
        <v/>
      </c>
      <c r="C102" s="995"/>
      <c r="D102" s="995"/>
      <c r="E102" s="995"/>
      <c r="F102" s="995"/>
      <c r="G102" s="995"/>
      <c r="H102" s="995"/>
      <c r="I102" s="996"/>
      <c r="J102" s="409" t="str">
        <f>IF(基本情報入力シート!M127="","",基本情報入力シート!M127)</f>
        <v/>
      </c>
      <c r="K102" s="410" t="str">
        <f>IF(基本情報入力シート!R127="","",基本情報入力シート!R127)</f>
        <v/>
      </c>
      <c r="L102" s="410" t="str">
        <f>IF(基本情報入力シート!W127="","",基本情報入力シート!W127)</f>
        <v/>
      </c>
      <c r="M102" s="409" t="str">
        <f>IF(基本情報入力シート!X127="","",基本情報入力シート!X127)</f>
        <v/>
      </c>
      <c r="N102" s="139" t="str">
        <f>IF(基本情報入力シート!Y127="","",基本情報入力シート!Y127)</f>
        <v/>
      </c>
      <c r="O102" s="147"/>
      <c r="P102" s="45"/>
      <c r="Q102" s="997"/>
      <c r="R102" s="998"/>
      <c r="S102" s="136" t="str">
        <f>IFERROR(ROUNDDOWN(Q102*VLOOKUP(N102,【参考】数式用!$AR$2:$AW$50,MATCH(P102,【参考】数式用!$AT$4:$AW$4)+2,FALSE)*0.5, 0), "")</f>
        <v/>
      </c>
      <c r="T102" s="46"/>
      <c r="U102" s="138" t="str">
        <f>IFERROR(IF(AH102&lt;&gt;"",Q102*VLOOKUP(N102,【参考】数式用!$AG$2:$AL$50,MATCH(P102,【参考】数式用!$AI$4:$AL$4,0)+2,0), ""), "")</f>
        <v/>
      </c>
      <c r="V102" s="39"/>
      <c r="W102" s="999"/>
      <c r="X102" s="1000"/>
      <c r="Y102" s="40"/>
      <c r="Z102" s="48"/>
      <c r="AA102" s="137" t="str">
        <f>IFERROR(IF(Y102="ー", "", ROUNDDOWN(Z102*VLOOKUP(N102,【参考】数式用!$AR$2:$AW$50,MATCH(Y102,【参考】数式用!$AT$4:$AW$4)+2,FALSE)*0.5, 0)), "")</f>
        <v/>
      </c>
      <c r="AB102" s="49"/>
      <c r="AC102" s="1074" t="str">
        <f>IFERROR(IF(AH102&lt;&gt;"",Z102*VLOOKUP(N102,【参考】数式用!$AG$2:$AL$50,MATCH(Y102,【参考】数式用!$AI$4:$AL$4,0)+2,0), ""), "")</f>
        <v/>
      </c>
      <c r="AD102" s="1074"/>
      <c r="AE102" s="414"/>
      <c r="AF102" s="582"/>
      <c r="AG102" s="588"/>
      <c r="AH102" s="428" t="str">
        <f>IFERROR(VLOOKUP(O102, 【参考】数式用!$AY$5:$AY$13, 1, FALSE), "")</f>
        <v/>
      </c>
      <c r="AI102" s="429" t="str">
        <f>IFERROR(VLOOKUP(N102, 【参考】数式用!$BA$2:$BB$50, 2, FALSE), "")</f>
        <v/>
      </c>
      <c r="AJ102" s="430" t="str">
        <f t="shared" si="4"/>
        <v/>
      </c>
      <c r="AK102" s="431" t="str">
        <f t="shared" si="3"/>
        <v/>
      </c>
      <c r="AL102" s="133"/>
      <c r="AM102" s="133"/>
      <c r="AN102" s="106"/>
      <c r="AO102" s="106"/>
      <c r="AP102" s="106"/>
      <c r="AQ102" s="106"/>
      <c r="AR102" s="106"/>
      <c r="AS102" s="106"/>
      <c r="AT102" s="106"/>
      <c r="AU102" s="106"/>
    </row>
    <row r="103" spans="1:47" s="105" customFormat="1" ht="30" customHeight="1">
      <c r="A103" s="135">
        <v>90</v>
      </c>
      <c r="B103" s="994" t="str">
        <f>IF(基本情報入力シート!C128="","",基本情報入力シート!C128)</f>
        <v/>
      </c>
      <c r="C103" s="995"/>
      <c r="D103" s="995"/>
      <c r="E103" s="995"/>
      <c r="F103" s="995"/>
      <c r="G103" s="995"/>
      <c r="H103" s="995"/>
      <c r="I103" s="996"/>
      <c r="J103" s="409" t="str">
        <f>IF(基本情報入力シート!M128="","",基本情報入力シート!M128)</f>
        <v/>
      </c>
      <c r="K103" s="410" t="str">
        <f>IF(基本情報入力シート!R128="","",基本情報入力シート!R128)</f>
        <v/>
      </c>
      <c r="L103" s="410" t="str">
        <f>IF(基本情報入力シート!W128="","",基本情報入力シート!W128)</f>
        <v/>
      </c>
      <c r="M103" s="409" t="str">
        <f>IF(基本情報入力シート!X128="","",基本情報入力シート!X128)</f>
        <v/>
      </c>
      <c r="N103" s="139" t="str">
        <f>IF(基本情報入力シート!Y128="","",基本情報入力シート!Y128)</f>
        <v/>
      </c>
      <c r="O103" s="147"/>
      <c r="P103" s="45"/>
      <c r="Q103" s="997"/>
      <c r="R103" s="998"/>
      <c r="S103" s="136" t="str">
        <f>IFERROR(ROUNDDOWN(Q103*VLOOKUP(N103,【参考】数式用!$AR$2:$AW$50,MATCH(P103,【参考】数式用!$AT$4:$AW$4)+2,FALSE)*0.5, 0), "")</f>
        <v/>
      </c>
      <c r="T103" s="46"/>
      <c r="U103" s="138" t="str">
        <f>IFERROR(IF(AH103&lt;&gt;"",Q103*VLOOKUP(N103,【参考】数式用!$AG$2:$AL$50,MATCH(P103,【参考】数式用!$AI$4:$AL$4,0)+2,0), ""), "")</f>
        <v/>
      </c>
      <c r="V103" s="39"/>
      <c r="W103" s="999"/>
      <c r="X103" s="1000"/>
      <c r="Y103" s="40"/>
      <c r="Z103" s="48"/>
      <c r="AA103" s="137" t="str">
        <f>IFERROR(IF(Y103="ー", "", ROUNDDOWN(Z103*VLOOKUP(N103,【参考】数式用!$AR$2:$AW$50,MATCH(Y103,【参考】数式用!$AT$4:$AW$4)+2,FALSE)*0.5, 0)), "")</f>
        <v/>
      </c>
      <c r="AB103" s="49"/>
      <c r="AC103" s="1074" t="str">
        <f>IFERROR(IF(AH103&lt;&gt;"",Z103*VLOOKUP(N103,【参考】数式用!$AG$2:$AL$50,MATCH(Y103,【参考】数式用!$AI$4:$AL$4,0)+2,0), ""), "")</f>
        <v/>
      </c>
      <c r="AD103" s="1074"/>
      <c r="AE103" s="414"/>
      <c r="AF103" s="582"/>
      <c r="AG103" s="588"/>
      <c r="AH103" s="428" t="str">
        <f>IFERROR(VLOOKUP(O103, 【参考】数式用!$AY$5:$AY$13, 1, FALSE), "")</f>
        <v/>
      </c>
      <c r="AI103" s="429" t="str">
        <f>IFERROR(VLOOKUP(N103, 【参考】数式用!$BA$2:$BB$50, 2, FALSE), "")</f>
        <v/>
      </c>
      <c r="AJ103" s="430" t="str">
        <f t="shared" si="4"/>
        <v/>
      </c>
      <c r="AK103" s="431" t="str">
        <f t="shared" si="3"/>
        <v/>
      </c>
      <c r="AL103" s="133"/>
      <c r="AM103" s="133"/>
      <c r="AN103" s="106"/>
      <c r="AO103" s="106"/>
      <c r="AP103" s="106"/>
      <c r="AQ103" s="106"/>
      <c r="AR103" s="106"/>
      <c r="AS103" s="106"/>
      <c r="AT103" s="106"/>
      <c r="AU103" s="106"/>
    </row>
    <row r="104" spans="1:47" s="105" customFormat="1" ht="30" customHeight="1">
      <c r="A104" s="135">
        <v>91</v>
      </c>
      <c r="B104" s="994" t="str">
        <f>IF(基本情報入力シート!C129="","",基本情報入力シート!C129)</f>
        <v/>
      </c>
      <c r="C104" s="995"/>
      <c r="D104" s="995"/>
      <c r="E104" s="995"/>
      <c r="F104" s="995"/>
      <c r="G104" s="995"/>
      <c r="H104" s="995"/>
      <c r="I104" s="996"/>
      <c r="J104" s="409" t="str">
        <f>IF(基本情報入力シート!M129="","",基本情報入力シート!M129)</f>
        <v/>
      </c>
      <c r="K104" s="410" t="str">
        <f>IF(基本情報入力シート!R129="","",基本情報入力シート!R129)</f>
        <v/>
      </c>
      <c r="L104" s="410" t="str">
        <f>IF(基本情報入力シート!W129="","",基本情報入力シート!W129)</f>
        <v/>
      </c>
      <c r="M104" s="409" t="str">
        <f>IF(基本情報入力シート!X129="","",基本情報入力シート!X129)</f>
        <v/>
      </c>
      <c r="N104" s="139" t="str">
        <f>IF(基本情報入力シート!Y129="","",基本情報入力シート!Y129)</f>
        <v/>
      </c>
      <c r="O104" s="147"/>
      <c r="P104" s="45"/>
      <c r="Q104" s="997"/>
      <c r="R104" s="998"/>
      <c r="S104" s="136" t="str">
        <f>IFERROR(ROUNDDOWN(Q104*VLOOKUP(N104,【参考】数式用!$AR$2:$AW$50,MATCH(P104,【参考】数式用!$AT$4:$AW$4)+2,FALSE)*0.5, 0), "")</f>
        <v/>
      </c>
      <c r="T104" s="46"/>
      <c r="U104" s="138" t="str">
        <f>IFERROR(IF(AH104&lt;&gt;"",Q104*VLOOKUP(N104,【参考】数式用!$AG$2:$AL$50,MATCH(P104,【参考】数式用!$AI$4:$AL$4,0)+2,0), ""), "")</f>
        <v/>
      </c>
      <c r="V104" s="39"/>
      <c r="W104" s="999"/>
      <c r="X104" s="1000"/>
      <c r="Y104" s="40"/>
      <c r="Z104" s="48"/>
      <c r="AA104" s="137" t="str">
        <f>IFERROR(IF(Y104="ー", "", ROUNDDOWN(Z104*VLOOKUP(N104,【参考】数式用!$AR$2:$AW$50,MATCH(Y104,【参考】数式用!$AT$4:$AW$4)+2,FALSE)*0.5, 0)), "")</f>
        <v/>
      </c>
      <c r="AB104" s="49"/>
      <c r="AC104" s="1074" t="str">
        <f>IFERROR(IF(AH104&lt;&gt;"",Z104*VLOOKUP(N104,【参考】数式用!$AG$2:$AL$50,MATCH(Y104,【参考】数式用!$AI$4:$AL$4,0)+2,0), ""), "")</f>
        <v/>
      </c>
      <c r="AD104" s="1074"/>
      <c r="AE104" s="414"/>
      <c r="AF104" s="582"/>
      <c r="AG104" s="588"/>
      <c r="AH104" s="428" t="str">
        <f>IFERROR(VLOOKUP(O104, 【参考】数式用!$AY$5:$AY$13, 1, FALSE), "")</f>
        <v/>
      </c>
      <c r="AI104" s="429" t="str">
        <f>IFERROR(VLOOKUP(N104, 【参考】数式用!$BA$2:$BB$50, 2, FALSE), "")</f>
        <v/>
      </c>
      <c r="AJ104" s="430" t="str">
        <f t="shared" si="4"/>
        <v/>
      </c>
      <c r="AK104" s="431" t="str">
        <f t="shared" si="3"/>
        <v/>
      </c>
      <c r="AL104" s="133"/>
      <c r="AM104" s="133"/>
      <c r="AN104" s="106"/>
      <c r="AO104" s="106"/>
      <c r="AP104" s="106"/>
      <c r="AQ104" s="106"/>
      <c r="AR104" s="106"/>
      <c r="AS104" s="106"/>
      <c r="AT104" s="106"/>
      <c r="AU104" s="106"/>
    </row>
    <row r="105" spans="1:47" s="105" customFormat="1" ht="30" customHeight="1">
      <c r="A105" s="135">
        <v>92</v>
      </c>
      <c r="B105" s="994" t="str">
        <f>IF(基本情報入力シート!C130="","",基本情報入力シート!C130)</f>
        <v/>
      </c>
      <c r="C105" s="995"/>
      <c r="D105" s="995"/>
      <c r="E105" s="995"/>
      <c r="F105" s="995"/>
      <c r="G105" s="995"/>
      <c r="H105" s="995"/>
      <c r="I105" s="996"/>
      <c r="J105" s="409" t="str">
        <f>IF(基本情報入力シート!M130="","",基本情報入力シート!M130)</f>
        <v/>
      </c>
      <c r="K105" s="410" t="str">
        <f>IF(基本情報入力シート!R130="","",基本情報入力シート!R130)</f>
        <v/>
      </c>
      <c r="L105" s="410" t="str">
        <f>IF(基本情報入力シート!W130="","",基本情報入力シート!W130)</f>
        <v/>
      </c>
      <c r="M105" s="409" t="str">
        <f>IF(基本情報入力シート!X130="","",基本情報入力シート!X130)</f>
        <v/>
      </c>
      <c r="N105" s="139" t="str">
        <f>IF(基本情報入力シート!Y130="","",基本情報入力シート!Y130)</f>
        <v/>
      </c>
      <c r="O105" s="147"/>
      <c r="P105" s="45"/>
      <c r="Q105" s="997"/>
      <c r="R105" s="998"/>
      <c r="S105" s="136" t="str">
        <f>IFERROR(ROUNDDOWN(Q105*VLOOKUP(N105,【参考】数式用!$AR$2:$AW$50,MATCH(P105,【参考】数式用!$AT$4:$AW$4)+2,FALSE)*0.5, 0), "")</f>
        <v/>
      </c>
      <c r="T105" s="46"/>
      <c r="U105" s="138" t="str">
        <f>IFERROR(IF(AH105&lt;&gt;"",Q105*VLOOKUP(N105,【参考】数式用!$AG$2:$AL$50,MATCH(P105,【参考】数式用!$AI$4:$AL$4,0)+2,0), ""), "")</f>
        <v/>
      </c>
      <c r="V105" s="39"/>
      <c r="W105" s="999"/>
      <c r="X105" s="1000"/>
      <c r="Y105" s="40"/>
      <c r="Z105" s="48"/>
      <c r="AA105" s="137" t="str">
        <f>IFERROR(IF(Y105="ー", "", ROUNDDOWN(Z105*VLOOKUP(N105,【参考】数式用!$AR$2:$AW$50,MATCH(Y105,【参考】数式用!$AT$4:$AW$4)+2,FALSE)*0.5, 0)), "")</f>
        <v/>
      </c>
      <c r="AB105" s="49"/>
      <c r="AC105" s="1074" t="str">
        <f>IFERROR(IF(AH105&lt;&gt;"",Z105*VLOOKUP(N105,【参考】数式用!$AG$2:$AL$50,MATCH(Y105,【参考】数式用!$AI$4:$AL$4,0)+2,0), ""), "")</f>
        <v/>
      </c>
      <c r="AD105" s="1074"/>
      <c r="AE105" s="414"/>
      <c r="AF105" s="582"/>
      <c r="AG105" s="588"/>
      <c r="AH105" s="428" t="str">
        <f>IFERROR(VLOOKUP(O105, 【参考】数式用!$AY$5:$AY$13, 1, FALSE), "")</f>
        <v/>
      </c>
      <c r="AI105" s="429" t="str">
        <f>IFERROR(VLOOKUP(N105, 【参考】数式用!$BA$2:$BB$50, 2, FALSE), "")</f>
        <v/>
      </c>
      <c r="AJ105" s="430" t="str">
        <f t="shared" si="4"/>
        <v/>
      </c>
      <c r="AK105" s="431" t="str">
        <f t="shared" si="3"/>
        <v/>
      </c>
      <c r="AL105" s="133"/>
      <c r="AM105" s="133"/>
      <c r="AN105" s="106"/>
      <c r="AO105" s="106"/>
      <c r="AP105" s="106"/>
      <c r="AQ105" s="106"/>
      <c r="AR105" s="106"/>
      <c r="AS105" s="106"/>
      <c r="AT105" s="106"/>
      <c r="AU105" s="106"/>
    </row>
    <row r="106" spans="1:47" s="105" customFormat="1" ht="30" customHeight="1">
      <c r="A106" s="135">
        <v>93</v>
      </c>
      <c r="B106" s="994" t="str">
        <f>IF(基本情報入力シート!C131="","",基本情報入力シート!C131)</f>
        <v/>
      </c>
      <c r="C106" s="995"/>
      <c r="D106" s="995"/>
      <c r="E106" s="995"/>
      <c r="F106" s="995"/>
      <c r="G106" s="995"/>
      <c r="H106" s="995"/>
      <c r="I106" s="996"/>
      <c r="J106" s="409" t="str">
        <f>IF(基本情報入力シート!M131="","",基本情報入力シート!M131)</f>
        <v/>
      </c>
      <c r="K106" s="410" t="str">
        <f>IF(基本情報入力シート!R131="","",基本情報入力シート!R131)</f>
        <v/>
      </c>
      <c r="L106" s="410" t="str">
        <f>IF(基本情報入力シート!W131="","",基本情報入力シート!W131)</f>
        <v/>
      </c>
      <c r="M106" s="409" t="str">
        <f>IF(基本情報入力シート!X131="","",基本情報入力シート!X131)</f>
        <v/>
      </c>
      <c r="N106" s="139" t="str">
        <f>IF(基本情報入力シート!Y131="","",基本情報入力シート!Y131)</f>
        <v/>
      </c>
      <c r="O106" s="147"/>
      <c r="P106" s="45"/>
      <c r="Q106" s="997"/>
      <c r="R106" s="998"/>
      <c r="S106" s="136" t="str">
        <f>IFERROR(ROUNDDOWN(Q106*VLOOKUP(N106,【参考】数式用!$AR$2:$AW$50,MATCH(P106,【参考】数式用!$AT$4:$AW$4)+2,FALSE)*0.5, 0), "")</f>
        <v/>
      </c>
      <c r="T106" s="46"/>
      <c r="U106" s="138" t="str">
        <f>IFERROR(IF(AH106&lt;&gt;"",Q106*VLOOKUP(N106,【参考】数式用!$AG$2:$AL$50,MATCH(P106,【参考】数式用!$AI$4:$AL$4,0)+2,0), ""), "")</f>
        <v/>
      </c>
      <c r="V106" s="39"/>
      <c r="W106" s="999"/>
      <c r="X106" s="1000"/>
      <c r="Y106" s="40"/>
      <c r="Z106" s="48"/>
      <c r="AA106" s="137" t="str">
        <f>IFERROR(IF(Y106="ー", "", ROUNDDOWN(Z106*VLOOKUP(N106,【参考】数式用!$AR$2:$AW$50,MATCH(Y106,【参考】数式用!$AT$4:$AW$4)+2,FALSE)*0.5, 0)), "")</f>
        <v/>
      </c>
      <c r="AB106" s="49"/>
      <c r="AC106" s="1074" t="str">
        <f>IFERROR(IF(AH106&lt;&gt;"",Z106*VLOOKUP(N106,【参考】数式用!$AG$2:$AL$50,MATCH(Y106,【参考】数式用!$AI$4:$AL$4,0)+2,0), ""), "")</f>
        <v/>
      </c>
      <c r="AD106" s="1074"/>
      <c r="AE106" s="414"/>
      <c r="AF106" s="582"/>
      <c r="AG106" s="588"/>
      <c r="AH106" s="428" t="str">
        <f>IFERROR(VLOOKUP(O106, 【参考】数式用!$AY$5:$AY$13, 1, FALSE), "")</f>
        <v/>
      </c>
      <c r="AI106" s="429" t="str">
        <f>IFERROR(VLOOKUP(N106, 【参考】数式用!$BA$2:$BB$50, 2, FALSE), "")</f>
        <v/>
      </c>
      <c r="AJ106" s="430" t="str">
        <f t="shared" si="4"/>
        <v/>
      </c>
      <c r="AK106" s="431" t="str">
        <f t="shared" si="3"/>
        <v/>
      </c>
      <c r="AL106" s="133"/>
      <c r="AM106" s="133"/>
      <c r="AN106" s="106"/>
      <c r="AO106" s="106"/>
      <c r="AP106" s="106"/>
      <c r="AQ106" s="106"/>
      <c r="AR106" s="106"/>
      <c r="AS106" s="106"/>
      <c r="AT106" s="106"/>
      <c r="AU106" s="106"/>
    </row>
    <row r="107" spans="1:47" s="105" customFormat="1" ht="30" customHeight="1">
      <c r="A107" s="135">
        <v>94</v>
      </c>
      <c r="B107" s="994" t="str">
        <f>IF(基本情報入力シート!C132="","",基本情報入力シート!C132)</f>
        <v/>
      </c>
      <c r="C107" s="995"/>
      <c r="D107" s="995"/>
      <c r="E107" s="995"/>
      <c r="F107" s="995"/>
      <c r="G107" s="995"/>
      <c r="H107" s="995"/>
      <c r="I107" s="996"/>
      <c r="J107" s="409" t="str">
        <f>IF(基本情報入力シート!M132="","",基本情報入力シート!M132)</f>
        <v/>
      </c>
      <c r="K107" s="410" t="str">
        <f>IF(基本情報入力シート!R132="","",基本情報入力シート!R132)</f>
        <v/>
      </c>
      <c r="L107" s="410" t="str">
        <f>IF(基本情報入力シート!W132="","",基本情報入力シート!W132)</f>
        <v/>
      </c>
      <c r="M107" s="409" t="str">
        <f>IF(基本情報入力シート!X132="","",基本情報入力シート!X132)</f>
        <v/>
      </c>
      <c r="N107" s="139" t="str">
        <f>IF(基本情報入力シート!Y132="","",基本情報入力シート!Y132)</f>
        <v/>
      </c>
      <c r="O107" s="147"/>
      <c r="P107" s="45"/>
      <c r="Q107" s="997"/>
      <c r="R107" s="998"/>
      <c r="S107" s="136" t="str">
        <f>IFERROR(ROUNDDOWN(Q107*VLOOKUP(N107,【参考】数式用!$AR$2:$AW$50,MATCH(P107,【参考】数式用!$AT$4:$AW$4)+2,FALSE)*0.5, 0), "")</f>
        <v/>
      </c>
      <c r="T107" s="46"/>
      <c r="U107" s="138" t="str">
        <f>IFERROR(IF(AH107&lt;&gt;"",Q107*VLOOKUP(N107,【参考】数式用!$AG$2:$AL$50,MATCH(P107,【参考】数式用!$AI$4:$AL$4,0)+2,0), ""), "")</f>
        <v/>
      </c>
      <c r="V107" s="39"/>
      <c r="W107" s="999"/>
      <c r="X107" s="1000"/>
      <c r="Y107" s="40"/>
      <c r="Z107" s="48"/>
      <c r="AA107" s="137" t="str">
        <f>IFERROR(IF(Y107="ー", "", ROUNDDOWN(Z107*VLOOKUP(N107,【参考】数式用!$AR$2:$AW$50,MATCH(Y107,【参考】数式用!$AT$4:$AW$4)+2,FALSE)*0.5, 0)), "")</f>
        <v/>
      </c>
      <c r="AB107" s="49"/>
      <c r="AC107" s="1074" t="str">
        <f>IFERROR(IF(AH107&lt;&gt;"",Z107*VLOOKUP(N107,【参考】数式用!$AG$2:$AL$50,MATCH(Y107,【参考】数式用!$AI$4:$AL$4,0)+2,0), ""), "")</f>
        <v/>
      </c>
      <c r="AD107" s="1074"/>
      <c r="AE107" s="414"/>
      <c r="AF107" s="582"/>
      <c r="AG107" s="588"/>
      <c r="AH107" s="428" t="str">
        <f>IFERROR(VLOOKUP(O107, 【参考】数式用!$AY$5:$AY$13, 1, FALSE), "")</f>
        <v/>
      </c>
      <c r="AI107" s="429" t="str">
        <f>IFERROR(VLOOKUP(N107, 【参考】数式用!$BA$2:$BB$50, 2, FALSE), "")</f>
        <v/>
      </c>
      <c r="AJ107" s="430" t="str">
        <f t="shared" si="4"/>
        <v/>
      </c>
      <c r="AK107" s="431" t="str">
        <f t="shared" si="3"/>
        <v/>
      </c>
      <c r="AL107" s="133"/>
      <c r="AM107" s="133"/>
      <c r="AN107" s="106"/>
      <c r="AO107" s="106"/>
      <c r="AP107" s="106"/>
      <c r="AQ107" s="106"/>
      <c r="AR107" s="106"/>
      <c r="AS107" s="106"/>
      <c r="AT107" s="106"/>
      <c r="AU107" s="106"/>
    </row>
    <row r="108" spans="1:47" s="105" customFormat="1" ht="30" customHeight="1">
      <c r="A108" s="135">
        <v>95</v>
      </c>
      <c r="B108" s="994" t="str">
        <f>IF(基本情報入力シート!C133="","",基本情報入力シート!C133)</f>
        <v/>
      </c>
      <c r="C108" s="995"/>
      <c r="D108" s="995"/>
      <c r="E108" s="995"/>
      <c r="F108" s="995"/>
      <c r="G108" s="995"/>
      <c r="H108" s="995"/>
      <c r="I108" s="996"/>
      <c r="J108" s="409" t="str">
        <f>IF(基本情報入力シート!M133="","",基本情報入力シート!M133)</f>
        <v/>
      </c>
      <c r="K108" s="410" t="str">
        <f>IF(基本情報入力シート!R133="","",基本情報入力シート!R133)</f>
        <v/>
      </c>
      <c r="L108" s="410" t="str">
        <f>IF(基本情報入力シート!W133="","",基本情報入力シート!W133)</f>
        <v/>
      </c>
      <c r="M108" s="409" t="str">
        <f>IF(基本情報入力シート!X133="","",基本情報入力シート!X133)</f>
        <v/>
      </c>
      <c r="N108" s="139" t="str">
        <f>IF(基本情報入力シート!Y133="","",基本情報入力シート!Y133)</f>
        <v/>
      </c>
      <c r="O108" s="147"/>
      <c r="P108" s="45"/>
      <c r="Q108" s="997"/>
      <c r="R108" s="998"/>
      <c r="S108" s="136" t="str">
        <f>IFERROR(ROUNDDOWN(Q108*VLOOKUP(N108,【参考】数式用!$AR$2:$AW$50,MATCH(P108,【参考】数式用!$AT$4:$AW$4)+2,FALSE)*0.5, 0), "")</f>
        <v/>
      </c>
      <c r="T108" s="46"/>
      <c r="U108" s="138" t="str">
        <f>IFERROR(IF(AH108&lt;&gt;"",Q108*VLOOKUP(N108,【参考】数式用!$AG$2:$AL$50,MATCH(P108,【参考】数式用!$AI$4:$AL$4,0)+2,0), ""), "")</f>
        <v/>
      </c>
      <c r="V108" s="39"/>
      <c r="W108" s="999"/>
      <c r="X108" s="1000"/>
      <c r="Y108" s="40"/>
      <c r="Z108" s="48"/>
      <c r="AA108" s="137" t="str">
        <f>IFERROR(IF(Y108="ー", "", ROUNDDOWN(Z108*VLOOKUP(N108,【参考】数式用!$AR$2:$AW$50,MATCH(Y108,【参考】数式用!$AT$4:$AW$4)+2,FALSE)*0.5, 0)), "")</f>
        <v/>
      </c>
      <c r="AB108" s="49"/>
      <c r="AC108" s="1074" t="str">
        <f>IFERROR(IF(AH108&lt;&gt;"",Z108*VLOOKUP(N108,【参考】数式用!$AG$2:$AL$50,MATCH(Y108,【参考】数式用!$AI$4:$AL$4,0)+2,0), ""), "")</f>
        <v/>
      </c>
      <c r="AD108" s="1074"/>
      <c r="AE108" s="414"/>
      <c r="AF108" s="582"/>
      <c r="AG108" s="588"/>
      <c r="AH108" s="428" t="str">
        <f>IFERROR(VLOOKUP(O108, 【参考】数式用!$AY$5:$AY$13, 1, FALSE), "")</f>
        <v/>
      </c>
      <c r="AI108" s="429" t="str">
        <f>IFERROR(VLOOKUP(N108, 【参考】数式用!$BA$2:$BB$50, 2, FALSE), "")</f>
        <v/>
      </c>
      <c r="AJ108" s="430" t="str">
        <f t="shared" si="4"/>
        <v/>
      </c>
      <c r="AK108" s="431" t="str">
        <f t="shared" si="3"/>
        <v/>
      </c>
      <c r="AL108" s="133"/>
      <c r="AM108" s="133"/>
      <c r="AN108" s="106"/>
      <c r="AO108" s="106"/>
      <c r="AP108" s="106"/>
      <c r="AQ108" s="106"/>
      <c r="AR108" s="106"/>
      <c r="AS108" s="106"/>
      <c r="AT108" s="106"/>
      <c r="AU108" s="106"/>
    </row>
    <row r="109" spans="1:47" s="105" customFormat="1" ht="30" customHeight="1">
      <c r="A109" s="135">
        <v>96</v>
      </c>
      <c r="B109" s="994" t="str">
        <f>IF(基本情報入力シート!C134="","",基本情報入力シート!C134)</f>
        <v/>
      </c>
      <c r="C109" s="995"/>
      <c r="D109" s="995"/>
      <c r="E109" s="995"/>
      <c r="F109" s="995"/>
      <c r="G109" s="995"/>
      <c r="H109" s="995"/>
      <c r="I109" s="996"/>
      <c r="J109" s="409" t="str">
        <f>IF(基本情報入力シート!M134="","",基本情報入力シート!M134)</f>
        <v/>
      </c>
      <c r="K109" s="410" t="str">
        <f>IF(基本情報入力シート!R134="","",基本情報入力シート!R134)</f>
        <v/>
      </c>
      <c r="L109" s="410" t="str">
        <f>IF(基本情報入力シート!W134="","",基本情報入力シート!W134)</f>
        <v/>
      </c>
      <c r="M109" s="409" t="str">
        <f>IF(基本情報入力シート!X134="","",基本情報入力シート!X134)</f>
        <v/>
      </c>
      <c r="N109" s="139" t="str">
        <f>IF(基本情報入力シート!Y134="","",基本情報入力シート!Y134)</f>
        <v/>
      </c>
      <c r="O109" s="147"/>
      <c r="P109" s="45"/>
      <c r="Q109" s="997"/>
      <c r="R109" s="998"/>
      <c r="S109" s="136" t="str">
        <f>IFERROR(ROUNDDOWN(Q109*VLOOKUP(N109,【参考】数式用!$AR$2:$AW$50,MATCH(P109,【参考】数式用!$AT$4:$AW$4)+2,FALSE)*0.5, 0), "")</f>
        <v/>
      </c>
      <c r="T109" s="46"/>
      <c r="U109" s="138" t="str">
        <f>IFERROR(IF(AH109&lt;&gt;"",Q109*VLOOKUP(N109,【参考】数式用!$AG$2:$AL$50,MATCH(P109,【参考】数式用!$AI$4:$AL$4,0)+2,0), ""), "")</f>
        <v/>
      </c>
      <c r="V109" s="39"/>
      <c r="W109" s="999"/>
      <c r="X109" s="1000"/>
      <c r="Y109" s="40"/>
      <c r="Z109" s="48"/>
      <c r="AA109" s="137" t="str">
        <f>IFERROR(IF(Y109="ー", "", ROUNDDOWN(Z109*VLOOKUP(N109,【参考】数式用!$AR$2:$AW$50,MATCH(Y109,【参考】数式用!$AT$4:$AW$4)+2,FALSE)*0.5, 0)), "")</f>
        <v/>
      </c>
      <c r="AB109" s="49"/>
      <c r="AC109" s="1074" t="str">
        <f>IFERROR(IF(AH109&lt;&gt;"",Z109*VLOOKUP(N109,【参考】数式用!$AG$2:$AL$50,MATCH(Y109,【参考】数式用!$AI$4:$AL$4,0)+2,0), ""), "")</f>
        <v/>
      </c>
      <c r="AD109" s="1074"/>
      <c r="AE109" s="414"/>
      <c r="AF109" s="582"/>
      <c r="AG109" s="588"/>
      <c r="AH109" s="428" t="str">
        <f>IFERROR(VLOOKUP(O109, 【参考】数式用!$AY$5:$AY$13, 1, FALSE), "")</f>
        <v/>
      </c>
      <c r="AI109" s="429" t="str">
        <f>IFERROR(VLOOKUP(N109, 【参考】数式用!$BA$2:$BB$50, 2, FALSE), "")</f>
        <v/>
      </c>
      <c r="AJ109" s="430" t="str">
        <f t="shared" si="4"/>
        <v/>
      </c>
      <c r="AK109" s="431" t="str">
        <f t="shared" si="3"/>
        <v/>
      </c>
      <c r="AL109" s="133"/>
      <c r="AM109" s="133"/>
      <c r="AN109" s="106"/>
      <c r="AO109" s="106"/>
      <c r="AP109" s="106"/>
      <c r="AQ109" s="106"/>
      <c r="AR109" s="106"/>
      <c r="AS109" s="106"/>
      <c r="AT109" s="106"/>
      <c r="AU109" s="106"/>
    </row>
    <row r="110" spans="1:47" s="105" customFormat="1" ht="30" customHeight="1">
      <c r="A110" s="135">
        <v>97</v>
      </c>
      <c r="B110" s="994" t="str">
        <f>IF(基本情報入力シート!C135="","",基本情報入力シート!C135)</f>
        <v/>
      </c>
      <c r="C110" s="995"/>
      <c r="D110" s="995"/>
      <c r="E110" s="995"/>
      <c r="F110" s="995"/>
      <c r="G110" s="995"/>
      <c r="H110" s="995"/>
      <c r="I110" s="996"/>
      <c r="J110" s="409" t="str">
        <f>IF(基本情報入力シート!M135="","",基本情報入力シート!M135)</f>
        <v/>
      </c>
      <c r="K110" s="410" t="str">
        <f>IF(基本情報入力シート!R135="","",基本情報入力シート!R135)</f>
        <v/>
      </c>
      <c r="L110" s="410" t="str">
        <f>IF(基本情報入力シート!W135="","",基本情報入力シート!W135)</f>
        <v/>
      </c>
      <c r="M110" s="409" t="str">
        <f>IF(基本情報入力シート!X135="","",基本情報入力シート!X135)</f>
        <v/>
      </c>
      <c r="N110" s="139" t="str">
        <f>IF(基本情報入力シート!Y135="","",基本情報入力シート!Y135)</f>
        <v/>
      </c>
      <c r="O110" s="147"/>
      <c r="P110" s="45"/>
      <c r="Q110" s="997"/>
      <c r="R110" s="998"/>
      <c r="S110" s="136" t="str">
        <f>IFERROR(ROUNDDOWN(Q110*VLOOKUP(N110,【参考】数式用!$AR$2:$AW$50,MATCH(P110,【参考】数式用!$AT$4:$AW$4)+2,FALSE)*0.5, 0), "")</f>
        <v/>
      </c>
      <c r="T110" s="46"/>
      <c r="U110" s="138" t="str">
        <f>IFERROR(IF(AH110&lt;&gt;"",Q110*VLOOKUP(N110,【参考】数式用!$AG$2:$AL$50,MATCH(P110,【参考】数式用!$AI$4:$AL$4,0)+2,0), ""), "")</f>
        <v/>
      </c>
      <c r="V110" s="39"/>
      <c r="W110" s="999"/>
      <c r="X110" s="1000"/>
      <c r="Y110" s="40"/>
      <c r="Z110" s="48"/>
      <c r="AA110" s="137" t="str">
        <f>IFERROR(IF(Y110="ー", "", ROUNDDOWN(Z110*VLOOKUP(N110,【参考】数式用!$AR$2:$AW$50,MATCH(Y110,【参考】数式用!$AT$4:$AW$4)+2,FALSE)*0.5, 0)), "")</f>
        <v/>
      </c>
      <c r="AB110" s="49"/>
      <c r="AC110" s="1074" t="str">
        <f>IFERROR(IF(AH110&lt;&gt;"",Z110*VLOOKUP(N110,【参考】数式用!$AG$2:$AL$50,MATCH(Y110,【参考】数式用!$AI$4:$AL$4,0)+2,0), ""), "")</f>
        <v/>
      </c>
      <c r="AD110" s="1074"/>
      <c r="AE110" s="414"/>
      <c r="AF110" s="582"/>
      <c r="AG110" s="588"/>
      <c r="AH110" s="428" t="str">
        <f>IFERROR(VLOOKUP(O110, 【参考】数式用!$AY$5:$AY$13, 1, FALSE), "")</f>
        <v/>
      </c>
      <c r="AI110" s="429" t="str">
        <f>IFERROR(VLOOKUP(N110, 【参考】数式用!$BA$2:$BB$50, 2, FALSE), "")</f>
        <v/>
      </c>
      <c r="AJ110" s="430" t="str">
        <f t="shared" si="4"/>
        <v/>
      </c>
      <c r="AK110" s="431" t="str">
        <f t="shared" si="3"/>
        <v/>
      </c>
      <c r="AL110" s="133"/>
      <c r="AM110" s="133"/>
      <c r="AN110" s="106"/>
      <c r="AO110" s="106"/>
      <c r="AP110" s="106"/>
      <c r="AQ110" s="106"/>
      <c r="AR110" s="106"/>
      <c r="AS110" s="106"/>
      <c r="AT110" s="106"/>
      <c r="AU110" s="106"/>
    </row>
    <row r="111" spans="1:47" s="105" customFormat="1" ht="30" customHeight="1">
      <c r="A111" s="135">
        <v>98</v>
      </c>
      <c r="B111" s="994" t="str">
        <f>IF(基本情報入力シート!C136="","",基本情報入力シート!C136)</f>
        <v/>
      </c>
      <c r="C111" s="995"/>
      <c r="D111" s="995"/>
      <c r="E111" s="995"/>
      <c r="F111" s="995"/>
      <c r="G111" s="995"/>
      <c r="H111" s="995"/>
      <c r="I111" s="996"/>
      <c r="J111" s="409" t="str">
        <f>IF(基本情報入力シート!M136="","",基本情報入力シート!M136)</f>
        <v/>
      </c>
      <c r="K111" s="410" t="str">
        <f>IF(基本情報入力シート!R136="","",基本情報入力シート!R136)</f>
        <v/>
      </c>
      <c r="L111" s="410" t="str">
        <f>IF(基本情報入力シート!W136="","",基本情報入力シート!W136)</f>
        <v/>
      </c>
      <c r="M111" s="409" t="str">
        <f>IF(基本情報入力シート!X136="","",基本情報入力シート!X136)</f>
        <v/>
      </c>
      <c r="N111" s="139" t="str">
        <f>IF(基本情報入力シート!Y136="","",基本情報入力シート!Y136)</f>
        <v/>
      </c>
      <c r="O111" s="147"/>
      <c r="P111" s="45"/>
      <c r="Q111" s="997"/>
      <c r="R111" s="998"/>
      <c r="S111" s="136" t="str">
        <f>IFERROR(ROUNDDOWN(Q111*VLOOKUP(N111,【参考】数式用!$AR$2:$AW$50,MATCH(P111,【参考】数式用!$AT$4:$AW$4)+2,FALSE)*0.5, 0), "")</f>
        <v/>
      </c>
      <c r="T111" s="46"/>
      <c r="U111" s="138" t="str">
        <f>IFERROR(IF(AH111&lt;&gt;"",Q111*VLOOKUP(N111,【参考】数式用!$AG$2:$AL$50,MATCH(P111,【参考】数式用!$AI$4:$AL$4,0)+2,0), ""), "")</f>
        <v/>
      </c>
      <c r="V111" s="39"/>
      <c r="W111" s="999"/>
      <c r="X111" s="1000"/>
      <c r="Y111" s="40"/>
      <c r="Z111" s="48"/>
      <c r="AA111" s="137" t="str">
        <f>IFERROR(IF(Y111="ー", "", ROUNDDOWN(Z111*VLOOKUP(N111,【参考】数式用!$AR$2:$AW$50,MATCH(Y111,【参考】数式用!$AT$4:$AW$4)+2,FALSE)*0.5, 0)), "")</f>
        <v/>
      </c>
      <c r="AB111" s="49"/>
      <c r="AC111" s="1074" t="str">
        <f>IFERROR(IF(AH111&lt;&gt;"",Z111*VLOOKUP(N111,【参考】数式用!$AG$2:$AL$50,MATCH(Y111,【参考】数式用!$AI$4:$AL$4,0)+2,0), ""), "")</f>
        <v/>
      </c>
      <c r="AD111" s="1074"/>
      <c r="AE111" s="414"/>
      <c r="AF111" s="582"/>
      <c r="AG111" s="588"/>
      <c r="AH111" s="428" t="str">
        <f>IFERROR(VLOOKUP(O111, 【参考】数式用!$AY$5:$AY$13, 1, FALSE), "")</f>
        <v/>
      </c>
      <c r="AI111" s="429" t="str">
        <f>IFERROR(VLOOKUP(N111, 【参考】数式用!$BA$2:$BB$50, 2, FALSE), "")</f>
        <v/>
      </c>
      <c r="AJ111" s="430" t="str">
        <f t="shared" si="4"/>
        <v/>
      </c>
      <c r="AK111" s="431" t="str">
        <f t="shared" si="3"/>
        <v/>
      </c>
      <c r="AL111" s="133"/>
      <c r="AM111" s="133"/>
      <c r="AN111" s="106"/>
      <c r="AO111" s="106"/>
      <c r="AP111" s="106"/>
      <c r="AQ111" s="106"/>
      <c r="AR111" s="106"/>
      <c r="AS111" s="106"/>
      <c r="AT111" s="106"/>
      <c r="AU111" s="106"/>
    </row>
    <row r="112" spans="1:47" s="105" customFormat="1" ht="30" customHeight="1">
      <c r="A112" s="135">
        <v>99</v>
      </c>
      <c r="B112" s="994" t="str">
        <f>IF(基本情報入力シート!C137="","",基本情報入力シート!C137)</f>
        <v/>
      </c>
      <c r="C112" s="995"/>
      <c r="D112" s="995"/>
      <c r="E112" s="995"/>
      <c r="F112" s="995"/>
      <c r="G112" s="995"/>
      <c r="H112" s="995"/>
      <c r="I112" s="996"/>
      <c r="J112" s="409" t="str">
        <f>IF(基本情報入力シート!M137="","",基本情報入力シート!M137)</f>
        <v/>
      </c>
      <c r="K112" s="410" t="str">
        <f>IF(基本情報入力シート!R137="","",基本情報入力シート!R137)</f>
        <v/>
      </c>
      <c r="L112" s="410" t="str">
        <f>IF(基本情報入力シート!W137="","",基本情報入力シート!W137)</f>
        <v/>
      </c>
      <c r="M112" s="409" t="str">
        <f>IF(基本情報入力シート!X137="","",基本情報入力シート!X137)</f>
        <v/>
      </c>
      <c r="N112" s="139" t="str">
        <f>IF(基本情報入力シート!Y137="","",基本情報入力シート!Y137)</f>
        <v/>
      </c>
      <c r="O112" s="147"/>
      <c r="P112" s="45"/>
      <c r="Q112" s="997"/>
      <c r="R112" s="998"/>
      <c r="S112" s="136" t="str">
        <f>IFERROR(ROUNDDOWN(Q112*VLOOKUP(N112,【参考】数式用!$AR$2:$AW$50,MATCH(P112,【参考】数式用!$AT$4:$AW$4)+2,FALSE)*0.5, 0), "")</f>
        <v/>
      </c>
      <c r="T112" s="46"/>
      <c r="U112" s="138" t="str">
        <f>IFERROR(IF(AH112&lt;&gt;"",Q112*VLOOKUP(N112,【参考】数式用!$AG$2:$AL$50,MATCH(P112,【参考】数式用!$AI$4:$AL$4,0)+2,0), ""), "")</f>
        <v/>
      </c>
      <c r="V112" s="39"/>
      <c r="W112" s="999"/>
      <c r="X112" s="1000"/>
      <c r="Y112" s="40"/>
      <c r="Z112" s="48"/>
      <c r="AA112" s="137" t="str">
        <f>IFERROR(IF(Y112="ー", "", ROUNDDOWN(Z112*VLOOKUP(N112,【参考】数式用!$AR$2:$AW$50,MATCH(Y112,【参考】数式用!$AT$4:$AW$4)+2,FALSE)*0.5, 0)), "")</f>
        <v/>
      </c>
      <c r="AB112" s="49"/>
      <c r="AC112" s="1074" t="str">
        <f>IFERROR(IF(AH112&lt;&gt;"",Z112*VLOOKUP(N112,【参考】数式用!$AG$2:$AL$50,MATCH(Y112,【参考】数式用!$AI$4:$AL$4,0)+2,0), ""), "")</f>
        <v/>
      </c>
      <c r="AD112" s="1074"/>
      <c r="AE112" s="414"/>
      <c r="AF112" s="582"/>
      <c r="AG112" s="588"/>
      <c r="AH112" s="428" t="str">
        <f>IFERROR(VLOOKUP(O112, 【参考】数式用!$AY$5:$AY$13, 1, FALSE), "")</f>
        <v/>
      </c>
      <c r="AI112" s="429" t="str">
        <f>IFERROR(VLOOKUP(N112, 【参考】数式用!$BA$2:$BB$50, 2, FALSE), "")</f>
        <v/>
      </c>
      <c r="AJ112" s="430" t="str">
        <f t="shared" si="4"/>
        <v/>
      </c>
      <c r="AK112" s="431" t="str">
        <f t="shared" si="3"/>
        <v/>
      </c>
      <c r="AL112" s="133"/>
      <c r="AM112" s="133"/>
      <c r="AN112" s="106"/>
      <c r="AO112" s="106"/>
      <c r="AP112" s="106"/>
      <c r="AQ112" s="106"/>
      <c r="AR112" s="106"/>
      <c r="AS112" s="106"/>
      <c r="AT112" s="106"/>
      <c r="AU112" s="106"/>
    </row>
    <row r="113" spans="1:53" s="105" customFormat="1" ht="30" customHeight="1" thickBot="1">
      <c r="A113" s="140">
        <v>100</v>
      </c>
      <c r="B113" s="1001" t="str">
        <f>IF(基本情報入力シート!C138="","",基本情報入力シート!C138)</f>
        <v/>
      </c>
      <c r="C113" s="1002"/>
      <c r="D113" s="1002"/>
      <c r="E113" s="1002"/>
      <c r="F113" s="1002"/>
      <c r="G113" s="1002"/>
      <c r="H113" s="1002"/>
      <c r="I113" s="1003"/>
      <c r="J113" s="411" t="str">
        <f>IF(基本情報入力シート!M138="","",基本情報入力シート!M138)</f>
        <v/>
      </c>
      <c r="K113" s="411" t="str">
        <f>IF(基本情報入力シート!R138="","",基本情報入力シート!R138)</f>
        <v/>
      </c>
      <c r="L113" s="411" t="str">
        <f>IF(基本情報入力シート!W138="","",基本情報入力シート!W138)</f>
        <v/>
      </c>
      <c r="M113" s="411" t="str">
        <f>IF(基本情報入力シート!X138="","",基本情報入力シート!X138)</f>
        <v/>
      </c>
      <c r="N113" s="141" t="str">
        <f>IF(基本情報入力シート!Y138="","",基本情報入力シート!Y138)</f>
        <v/>
      </c>
      <c r="O113" s="148"/>
      <c r="P113" s="50"/>
      <c r="Q113" s="1004"/>
      <c r="R113" s="1005"/>
      <c r="S113" s="142" t="str">
        <f>IFERROR(ROUNDDOWN(Q113*VLOOKUP(N113,【参考】数式用!$AR$2:$AW$50,MATCH(P113,【参考】数式用!$AT$4:$AW$4)+2,FALSE)*0.5, 0), "")</f>
        <v/>
      </c>
      <c r="T113" s="51"/>
      <c r="U113" s="144" t="str">
        <f>IFERROR(IF(AH113&lt;&gt;"",Q113*VLOOKUP(N113,【参考】数式用!$AG$2:$AL$50,MATCH(P113,【参考】数式用!$AI$4:$AL$4,0)+2,0), ""), "")</f>
        <v/>
      </c>
      <c r="V113" s="41"/>
      <c r="W113" s="1006"/>
      <c r="X113" s="1007"/>
      <c r="Y113" s="88"/>
      <c r="Z113" s="99"/>
      <c r="AA113" s="143" t="str">
        <f>IFERROR(IF(Y113="ー", "", ROUNDDOWN(Z113*VLOOKUP(N113,【参考】数式用!$AR$2:$AW$50,MATCH(Y113,【参考】数式用!$AT$4:$AW$4)+2,FALSE)*0.5, 0)), "")</f>
        <v/>
      </c>
      <c r="AB113" s="98"/>
      <c r="AC113" s="1100" t="str">
        <f>IFERROR(IF(AH113&lt;&gt;"",Z113*VLOOKUP(N113,【参考】数式用!$AG$2:$AL$50,MATCH(Y113,【参考】数式用!$AI$4:$AL$4,0)+2,0), ""), "")</f>
        <v/>
      </c>
      <c r="AD113" s="1100"/>
      <c r="AE113" s="415"/>
      <c r="AF113" s="581"/>
      <c r="AG113" s="589"/>
      <c r="AH113" s="428" t="str">
        <f>IFERROR(VLOOKUP(O113, 【参考】数式用!$AY$5:$AY$13, 1, FALSE), "")</f>
        <v/>
      </c>
      <c r="AI113" s="429" t="str">
        <f>IFERROR(VLOOKUP(N113, 【参考】数式用!$BA$2:$BB$50, 2, FALSE), "")</f>
        <v/>
      </c>
      <c r="AJ113" s="430" t="str">
        <f t="shared" si="4"/>
        <v/>
      </c>
      <c r="AK113" s="431" t="str">
        <f t="shared" si="3"/>
        <v/>
      </c>
      <c r="AL113" s="133"/>
      <c r="AM113" s="133"/>
      <c r="AN113" s="106"/>
      <c r="AO113" s="106"/>
      <c r="AP113" s="106"/>
      <c r="AQ113" s="106"/>
      <c r="AR113" s="106"/>
      <c r="AS113" s="106"/>
      <c r="AT113" s="106"/>
      <c r="AU113" s="106"/>
    </row>
    <row r="114" spans="1:53" ht="30" customHeight="1" thickBot="1">
      <c r="A114" s="140">
        <v>101</v>
      </c>
      <c r="B114" s="1001" t="str">
        <f>IF(基本情報入力シート!C139="","",基本情報入力シート!C139)</f>
        <v/>
      </c>
      <c r="C114" s="1002"/>
      <c r="D114" s="1002"/>
      <c r="E114" s="1002"/>
      <c r="F114" s="1002"/>
      <c r="G114" s="1002"/>
      <c r="H114" s="1002"/>
      <c r="I114" s="1003"/>
      <c r="J114" s="411" t="str">
        <f>IF(基本情報入力シート!M139="","",基本情報入力シート!M139)</f>
        <v/>
      </c>
      <c r="K114" s="411" t="str">
        <f>IF(基本情報入力シート!R139="","",基本情報入力シート!R139)</f>
        <v/>
      </c>
      <c r="L114" s="411" t="str">
        <f>IF(基本情報入力シート!W139="","",基本情報入力シート!W139)</f>
        <v/>
      </c>
      <c r="M114" s="411" t="str">
        <f>IF(基本情報入力シート!X139="","",基本情報入力シート!X139)</f>
        <v/>
      </c>
      <c r="N114" s="141" t="str">
        <f>IF(基本情報入力シート!Y139="","",基本情報入力シート!Y139)</f>
        <v/>
      </c>
      <c r="O114" s="148"/>
      <c r="P114" s="50"/>
      <c r="Q114" s="1004"/>
      <c r="R114" s="1005"/>
      <c r="S114" s="142" t="str">
        <f>IFERROR(ROUNDDOWN(Q114*VLOOKUP(N114,【参考】数式用!$AR$2:$AW$50,MATCH(P114,【参考】数式用!$AT$4:$AW$4)+2,FALSE)*0.5, 0), "")</f>
        <v/>
      </c>
      <c r="T114" s="51"/>
      <c r="U114" s="536" t="str">
        <f>IFERROR(IF(AH114&lt;&gt;"",Q114*VLOOKUP(N114,【参考】数式用!$AG$2:$AL$50,MATCH(P114,【参考】数式用!$AI$4:$AL$4,0)+2,0), ""), "")</f>
        <v/>
      </c>
      <c r="V114" s="41"/>
      <c r="W114" s="1006"/>
      <c r="X114" s="1007"/>
      <c r="Y114" s="88"/>
      <c r="Z114" s="537"/>
      <c r="AA114" s="143" t="str">
        <f>IFERROR(IF(Y114="ー", "", ROUNDDOWN(Z114*VLOOKUP(N114,【参考】数式用!$AR$2:$AW$50,MATCH(Y114,【参考】数式用!$AT$4:$AW$4)+2,FALSE)*0.5, 0)), "")</f>
        <v/>
      </c>
      <c r="AB114" s="98"/>
      <c r="AC114" s="1100" t="str">
        <f>IFERROR(IF(AH114&lt;&gt;"",Z114*VLOOKUP(N114,【参考】数式用!$AG$2:$AL$50,MATCH(Y114,【参考】数式用!$AI$4:$AL$4,0)+2,0), ""), "")</f>
        <v/>
      </c>
      <c r="AD114" s="1100"/>
      <c r="AE114" s="415"/>
      <c r="AF114" s="581"/>
      <c r="AG114" s="590"/>
      <c r="AH114" s="428" t="str">
        <f>IFERROR(VLOOKUP(O114, 【参考】数式用!$AY$5:$AY$13, 1, FALSE), "")</f>
        <v/>
      </c>
      <c r="AI114" s="429" t="str">
        <f>IFERROR(VLOOKUP(N114, 【参考】数式用!$BA$2:$BB$50, 2, FALSE), "")</f>
        <v/>
      </c>
      <c r="AJ114" s="430" t="str">
        <f t="shared" ref="AJ114:AJ177" si="5">IF(AND(OR(P114="処遇加算Ⅰ",P114="処遇加算Ⅱ"),AI114="対象"), 1,"")</f>
        <v/>
      </c>
      <c r="AK114" s="431" t="str">
        <f t="shared" ref="AK114:AK177" si="6">IF(OR(Y114="処遇加算Ⅰ",Y114="処遇加算Ⅱ"),1,"")</f>
        <v/>
      </c>
      <c r="AL114" s="133"/>
      <c r="AM114" s="133"/>
      <c r="AN114" s="106"/>
      <c r="AO114" s="106"/>
      <c r="AV114" s="105"/>
      <c r="AW114" s="105"/>
      <c r="AX114" s="105"/>
      <c r="AY114" s="105"/>
      <c r="AZ114" s="105"/>
      <c r="BA114" s="105"/>
    </row>
    <row r="115" spans="1:53" ht="30" customHeight="1" thickBot="1">
      <c r="A115" s="140">
        <v>102</v>
      </c>
      <c r="B115" s="1001" t="str">
        <f>IF(基本情報入力シート!C140="","",基本情報入力シート!C140)</f>
        <v/>
      </c>
      <c r="C115" s="1002"/>
      <c r="D115" s="1002"/>
      <c r="E115" s="1002"/>
      <c r="F115" s="1002"/>
      <c r="G115" s="1002"/>
      <c r="H115" s="1002"/>
      <c r="I115" s="1003"/>
      <c r="J115" s="411" t="str">
        <f>IF(基本情報入力シート!M140="","",基本情報入力シート!M140)</f>
        <v/>
      </c>
      <c r="K115" s="411" t="str">
        <f>IF(基本情報入力シート!R140="","",基本情報入力シート!R140)</f>
        <v/>
      </c>
      <c r="L115" s="411" t="str">
        <f>IF(基本情報入力シート!W140="","",基本情報入力シート!W140)</f>
        <v/>
      </c>
      <c r="M115" s="411" t="str">
        <f>IF(基本情報入力シート!X140="","",基本情報入力シート!X140)</f>
        <v/>
      </c>
      <c r="N115" s="141" t="str">
        <f>IF(基本情報入力シート!Y140="","",基本情報入力シート!Y140)</f>
        <v/>
      </c>
      <c r="O115" s="148"/>
      <c r="P115" s="50"/>
      <c r="Q115" s="1004"/>
      <c r="R115" s="1005"/>
      <c r="S115" s="142" t="str">
        <f>IFERROR(ROUNDDOWN(Q115*VLOOKUP(N115,【参考】数式用!$AR$2:$AW$50,MATCH(P115,【参考】数式用!$AT$4:$AW$4)+2,FALSE)*0.5, 0), "")</f>
        <v/>
      </c>
      <c r="T115" s="51"/>
      <c r="U115" s="536" t="str">
        <f>IFERROR(IF(AH115&lt;&gt;"",Q115*VLOOKUP(N115,【参考】数式用!$AG$2:$AL$50,MATCH(P115,【参考】数式用!$AI$4:$AL$4,0)+2,0), ""), "")</f>
        <v/>
      </c>
      <c r="V115" s="41"/>
      <c r="W115" s="1006"/>
      <c r="X115" s="1007"/>
      <c r="Y115" s="88"/>
      <c r="Z115" s="537"/>
      <c r="AA115" s="143" t="str">
        <f>IFERROR(IF(Y115="ー", "", ROUNDDOWN(Z115*VLOOKUP(N115,【参考】数式用!$AR$2:$AW$50,MATCH(Y115,【参考】数式用!$AT$4:$AW$4)+2,FALSE)*0.5, 0)), "")</f>
        <v/>
      </c>
      <c r="AB115" s="98"/>
      <c r="AC115" s="1100" t="str">
        <f>IFERROR(IF(AH115&lt;&gt;"",Z115*VLOOKUP(N115,【参考】数式用!$AG$2:$AL$50,MATCH(Y115,【参考】数式用!$AI$4:$AL$4,0)+2,0), ""), "")</f>
        <v/>
      </c>
      <c r="AD115" s="1100"/>
      <c r="AE115" s="415"/>
      <c r="AF115" s="581"/>
      <c r="AG115" s="590"/>
      <c r="AH115" s="428" t="str">
        <f>IFERROR(VLOOKUP(O115, 【参考】数式用!$AY$5:$AY$13, 1, FALSE), "")</f>
        <v/>
      </c>
      <c r="AI115" s="429" t="str">
        <f>IFERROR(VLOOKUP(N115, 【参考】数式用!$BA$2:$BB$50, 2, FALSE), "")</f>
        <v/>
      </c>
      <c r="AJ115" s="430" t="str">
        <f t="shared" si="5"/>
        <v/>
      </c>
      <c r="AK115" s="431" t="str">
        <f t="shared" si="6"/>
        <v/>
      </c>
      <c r="AL115" s="133"/>
      <c r="AM115" s="133"/>
      <c r="AN115" s="106"/>
      <c r="AO115" s="106"/>
      <c r="AV115" s="105"/>
      <c r="AW115" s="105"/>
      <c r="AX115" s="105"/>
      <c r="AY115" s="105"/>
      <c r="AZ115" s="105"/>
      <c r="BA115" s="105"/>
    </row>
    <row r="116" spans="1:53" ht="30" customHeight="1" thickBot="1">
      <c r="A116" s="140">
        <v>103</v>
      </c>
      <c r="B116" s="1001" t="str">
        <f>IF(基本情報入力シート!C141="","",基本情報入力シート!C141)</f>
        <v/>
      </c>
      <c r="C116" s="1002"/>
      <c r="D116" s="1002"/>
      <c r="E116" s="1002"/>
      <c r="F116" s="1002"/>
      <c r="G116" s="1002"/>
      <c r="H116" s="1002"/>
      <c r="I116" s="1003"/>
      <c r="J116" s="411" t="str">
        <f>IF(基本情報入力シート!M141="","",基本情報入力シート!M141)</f>
        <v/>
      </c>
      <c r="K116" s="411" t="str">
        <f>IF(基本情報入力シート!R141="","",基本情報入力シート!R141)</f>
        <v/>
      </c>
      <c r="L116" s="411" t="str">
        <f>IF(基本情報入力シート!W141="","",基本情報入力シート!W141)</f>
        <v/>
      </c>
      <c r="M116" s="411" t="str">
        <f>IF(基本情報入力シート!X141="","",基本情報入力シート!X141)</f>
        <v/>
      </c>
      <c r="N116" s="141" t="str">
        <f>IF(基本情報入力シート!Y141="","",基本情報入力シート!Y141)</f>
        <v/>
      </c>
      <c r="O116" s="148"/>
      <c r="P116" s="50"/>
      <c r="Q116" s="1004"/>
      <c r="R116" s="1005"/>
      <c r="S116" s="142" t="str">
        <f>IFERROR(ROUNDDOWN(Q116*VLOOKUP(N116,【参考】数式用!$AR$2:$AW$50,MATCH(P116,【参考】数式用!$AT$4:$AW$4)+2,FALSE)*0.5, 0), "")</f>
        <v/>
      </c>
      <c r="T116" s="51"/>
      <c r="U116" s="536" t="str">
        <f>IFERROR(IF(AH116&lt;&gt;"",Q116*VLOOKUP(N116,【参考】数式用!$AG$2:$AL$50,MATCH(P116,【参考】数式用!$AI$4:$AL$4,0)+2,0), ""), "")</f>
        <v/>
      </c>
      <c r="V116" s="41"/>
      <c r="W116" s="1006"/>
      <c r="X116" s="1007"/>
      <c r="Y116" s="88"/>
      <c r="Z116" s="537"/>
      <c r="AA116" s="143" t="str">
        <f>IFERROR(IF(Y116="ー", "", ROUNDDOWN(Z116*VLOOKUP(N116,【参考】数式用!$AR$2:$AW$50,MATCH(Y116,【参考】数式用!$AT$4:$AW$4)+2,FALSE)*0.5, 0)), "")</f>
        <v/>
      </c>
      <c r="AB116" s="98"/>
      <c r="AC116" s="1100" t="str">
        <f>IFERROR(IF(AH116&lt;&gt;"",Z116*VLOOKUP(N116,【参考】数式用!$AG$2:$AL$50,MATCH(Y116,【参考】数式用!$AI$4:$AL$4,0)+2,0), ""), "")</f>
        <v/>
      </c>
      <c r="AD116" s="1100"/>
      <c r="AE116" s="415"/>
      <c r="AF116" s="581"/>
      <c r="AG116" s="590"/>
      <c r="AH116" s="428" t="str">
        <f>IFERROR(VLOOKUP(O116, 【参考】数式用!$AY$5:$AY$13, 1, FALSE), "")</f>
        <v/>
      </c>
      <c r="AI116" s="429" t="str">
        <f>IFERROR(VLOOKUP(N116, 【参考】数式用!$BA$2:$BB$50, 2, FALSE), "")</f>
        <v/>
      </c>
      <c r="AJ116" s="430" t="str">
        <f t="shared" si="5"/>
        <v/>
      </c>
      <c r="AK116" s="431" t="str">
        <f t="shared" si="6"/>
        <v/>
      </c>
      <c r="AL116" s="133"/>
      <c r="AM116" s="133"/>
      <c r="AN116" s="106"/>
      <c r="AO116" s="106"/>
      <c r="AV116" s="105"/>
      <c r="AW116" s="105"/>
      <c r="AX116" s="105"/>
      <c r="AY116" s="105"/>
      <c r="AZ116" s="105"/>
      <c r="BA116" s="105"/>
    </row>
    <row r="117" spans="1:53" ht="30" customHeight="1" thickBot="1">
      <c r="A117" s="140">
        <v>104</v>
      </c>
      <c r="B117" s="1001" t="str">
        <f>IF(基本情報入力シート!C142="","",基本情報入力シート!C142)</f>
        <v/>
      </c>
      <c r="C117" s="1002"/>
      <c r="D117" s="1002"/>
      <c r="E117" s="1002"/>
      <c r="F117" s="1002"/>
      <c r="G117" s="1002"/>
      <c r="H117" s="1002"/>
      <c r="I117" s="1003"/>
      <c r="J117" s="411" t="str">
        <f>IF(基本情報入力シート!M142="","",基本情報入力シート!M142)</f>
        <v/>
      </c>
      <c r="K117" s="411" t="str">
        <f>IF(基本情報入力シート!R142="","",基本情報入力シート!R142)</f>
        <v/>
      </c>
      <c r="L117" s="411" t="str">
        <f>IF(基本情報入力シート!W142="","",基本情報入力シート!W142)</f>
        <v/>
      </c>
      <c r="M117" s="411" t="str">
        <f>IF(基本情報入力シート!X142="","",基本情報入力シート!X142)</f>
        <v/>
      </c>
      <c r="N117" s="141" t="str">
        <f>IF(基本情報入力シート!Y142="","",基本情報入力シート!Y142)</f>
        <v/>
      </c>
      <c r="O117" s="148"/>
      <c r="P117" s="50"/>
      <c r="Q117" s="1004"/>
      <c r="R117" s="1005"/>
      <c r="S117" s="142" t="str">
        <f>IFERROR(ROUNDDOWN(Q117*VLOOKUP(N117,【参考】数式用!$AR$2:$AW$50,MATCH(P117,【参考】数式用!$AT$4:$AW$4)+2,FALSE)*0.5, 0), "")</f>
        <v/>
      </c>
      <c r="T117" s="51"/>
      <c r="U117" s="536" t="str">
        <f>IFERROR(IF(AH117&lt;&gt;"",Q117*VLOOKUP(N117,【参考】数式用!$AG$2:$AL$50,MATCH(P117,【参考】数式用!$AI$4:$AL$4,0)+2,0), ""), "")</f>
        <v/>
      </c>
      <c r="V117" s="41"/>
      <c r="W117" s="1006"/>
      <c r="X117" s="1007"/>
      <c r="Y117" s="88"/>
      <c r="Z117" s="537"/>
      <c r="AA117" s="143" t="str">
        <f>IFERROR(IF(Y117="ー", "", ROUNDDOWN(Z117*VLOOKUP(N117,【参考】数式用!$AR$2:$AW$50,MATCH(Y117,【参考】数式用!$AT$4:$AW$4)+2,FALSE)*0.5, 0)), "")</f>
        <v/>
      </c>
      <c r="AB117" s="98"/>
      <c r="AC117" s="1100" t="str">
        <f>IFERROR(IF(AH117&lt;&gt;"",Z117*VLOOKUP(N117,【参考】数式用!$AG$2:$AL$50,MATCH(Y117,【参考】数式用!$AI$4:$AL$4,0)+2,0), ""), "")</f>
        <v/>
      </c>
      <c r="AD117" s="1100"/>
      <c r="AE117" s="415"/>
      <c r="AF117" s="581"/>
      <c r="AG117" s="590"/>
      <c r="AH117" s="428" t="str">
        <f>IFERROR(VLOOKUP(O117, 【参考】数式用!$AY$5:$AY$13, 1, FALSE), "")</f>
        <v/>
      </c>
      <c r="AI117" s="429" t="str">
        <f>IFERROR(VLOOKUP(N117, 【参考】数式用!$BA$2:$BB$50, 2, FALSE), "")</f>
        <v/>
      </c>
      <c r="AJ117" s="430" t="str">
        <f t="shared" si="5"/>
        <v/>
      </c>
      <c r="AK117" s="431" t="str">
        <f t="shared" si="6"/>
        <v/>
      </c>
      <c r="AL117" s="133"/>
      <c r="AM117" s="133"/>
      <c r="AN117" s="106"/>
      <c r="AO117" s="106"/>
      <c r="AV117" s="105"/>
      <c r="AW117" s="105"/>
      <c r="AX117" s="105"/>
      <c r="AY117" s="105"/>
      <c r="AZ117" s="105"/>
      <c r="BA117" s="105"/>
    </row>
    <row r="118" spans="1:53" ht="30" customHeight="1" thickBot="1">
      <c r="A118" s="140">
        <v>105</v>
      </c>
      <c r="B118" s="1001" t="str">
        <f>IF(基本情報入力シート!C143="","",基本情報入力シート!C143)</f>
        <v/>
      </c>
      <c r="C118" s="1002"/>
      <c r="D118" s="1002"/>
      <c r="E118" s="1002"/>
      <c r="F118" s="1002"/>
      <c r="G118" s="1002"/>
      <c r="H118" s="1002"/>
      <c r="I118" s="1003"/>
      <c r="J118" s="411" t="str">
        <f>IF(基本情報入力シート!M143="","",基本情報入力シート!M143)</f>
        <v/>
      </c>
      <c r="K118" s="411" t="str">
        <f>IF(基本情報入力シート!R143="","",基本情報入力シート!R143)</f>
        <v/>
      </c>
      <c r="L118" s="411" t="str">
        <f>IF(基本情報入力シート!W143="","",基本情報入力シート!W143)</f>
        <v/>
      </c>
      <c r="M118" s="411" t="str">
        <f>IF(基本情報入力シート!X143="","",基本情報入力シート!X143)</f>
        <v/>
      </c>
      <c r="N118" s="141" t="str">
        <f>IF(基本情報入力シート!Y143="","",基本情報入力シート!Y143)</f>
        <v/>
      </c>
      <c r="O118" s="148"/>
      <c r="P118" s="50"/>
      <c r="Q118" s="1004"/>
      <c r="R118" s="1005"/>
      <c r="S118" s="142" t="str">
        <f>IFERROR(ROUNDDOWN(Q118*VLOOKUP(N118,【参考】数式用!$AR$2:$AW$50,MATCH(P118,【参考】数式用!$AT$4:$AW$4)+2,FALSE)*0.5, 0), "")</f>
        <v/>
      </c>
      <c r="T118" s="51"/>
      <c r="U118" s="536" t="str">
        <f>IFERROR(IF(AH118&lt;&gt;"",Q118*VLOOKUP(N118,【参考】数式用!$AG$2:$AL$50,MATCH(P118,【参考】数式用!$AI$4:$AL$4,0)+2,0), ""), "")</f>
        <v/>
      </c>
      <c r="V118" s="41"/>
      <c r="W118" s="1006"/>
      <c r="X118" s="1007"/>
      <c r="Y118" s="88"/>
      <c r="Z118" s="537"/>
      <c r="AA118" s="143" t="str">
        <f>IFERROR(IF(Y118="ー", "", ROUNDDOWN(Z118*VLOOKUP(N118,【参考】数式用!$AR$2:$AW$50,MATCH(Y118,【参考】数式用!$AT$4:$AW$4)+2,FALSE)*0.5, 0)), "")</f>
        <v/>
      </c>
      <c r="AB118" s="98"/>
      <c r="AC118" s="1100" t="str">
        <f>IFERROR(IF(AH118&lt;&gt;"",Z118*VLOOKUP(N118,【参考】数式用!$AG$2:$AL$50,MATCH(Y118,【参考】数式用!$AI$4:$AL$4,0)+2,0), ""), "")</f>
        <v/>
      </c>
      <c r="AD118" s="1100"/>
      <c r="AE118" s="415"/>
      <c r="AF118" s="581"/>
      <c r="AG118" s="590"/>
      <c r="AH118" s="428" t="str">
        <f>IFERROR(VLOOKUP(O118, 【参考】数式用!$AY$5:$AY$13, 1, FALSE), "")</f>
        <v/>
      </c>
      <c r="AI118" s="429" t="str">
        <f>IFERROR(VLOOKUP(N118, 【参考】数式用!$BA$2:$BB$50, 2, FALSE), "")</f>
        <v/>
      </c>
      <c r="AJ118" s="430" t="str">
        <f t="shared" si="5"/>
        <v/>
      </c>
      <c r="AK118" s="431" t="str">
        <f t="shared" si="6"/>
        <v/>
      </c>
      <c r="AL118" s="133"/>
      <c r="AM118" s="133"/>
      <c r="AN118" s="106"/>
      <c r="AO118" s="106"/>
      <c r="AV118" s="105"/>
      <c r="AW118" s="105"/>
      <c r="AX118" s="105"/>
      <c r="AY118" s="105"/>
      <c r="AZ118" s="105"/>
      <c r="BA118" s="105"/>
    </row>
    <row r="119" spans="1:53" ht="30" customHeight="1" thickBot="1">
      <c r="A119" s="140">
        <v>106</v>
      </c>
      <c r="B119" s="1001" t="str">
        <f>IF(基本情報入力シート!C144="","",基本情報入力シート!C144)</f>
        <v/>
      </c>
      <c r="C119" s="1002"/>
      <c r="D119" s="1002"/>
      <c r="E119" s="1002"/>
      <c r="F119" s="1002"/>
      <c r="G119" s="1002"/>
      <c r="H119" s="1002"/>
      <c r="I119" s="1003"/>
      <c r="J119" s="411" t="str">
        <f>IF(基本情報入力シート!M144="","",基本情報入力シート!M144)</f>
        <v/>
      </c>
      <c r="K119" s="411" t="str">
        <f>IF(基本情報入力シート!R144="","",基本情報入力シート!R144)</f>
        <v/>
      </c>
      <c r="L119" s="411" t="str">
        <f>IF(基本情報入力シート!W144="","",基本情報入力シート!W144)</f>
        <v/>
      </c>
      <c r="M119" s="411" t="str">
        <f>IF(基本情報入力シート!X144="","",基本情報入力シート!X144)</f>
        <v/>
      </c>
      <c r="N119" s="141" t="str">
        <f>IF(基本情報入力シート!Y144="","",基本情報入力シート!Y144)</f>
        <v/>
      </c>
      <c r="O119" s="148"/>
      <c r="P119" s="50"/>
      <c r="Q119" s="1004"/>
      <c r="R119" s="1005"/>
      <c r="S119" s="142" t="str">
        <f>IFERROR(ROUNDDOWN(Q119*VLOOKUP(N119,【参考】数式用!$AR$2:$AW$50,MATCH(P119,【参考】数式用!$AT$4:$AW$4)+2,FALSE)*0.5, 0), "")</f>
        <v/>
      </c>
      <c r="T119" s="51"/>
      <c r="U119" s="536" t="str">
        <f>IFERROR(IF(AH119&lt;&gt;"",Q119*VLOOKUP(N119,【参考】数式用!$AG$2:$AL$50,MATCH(P119,【参考】数式用!$AI$4:$AL$4,0)+2,0), ""), "")</f>
        <v/>
      </c>
      <c r="V119" s="41"/>
      <c r="W119" s="1006"/>
      <c r="X119" s="1007"/>
      <c r="Y119" s="88"/>
      <c r="Z119" s="537"/>
      <c r="AA119" s="143" t="str">
        <f>IFERROR(IF(Y119="ー", "", ROUNDDOWN(Z119*VLOOKUP(N119,【参考】数式用!$AR$2:$AW$50,MATCH(Y119,【参考】数式用!$AT$4:$AW$4)+2,FALSE)*0.5, 0)), "")</f>
        <v/>
      </c>
      <c r="AB119" s="98"/>
      <c r="AC119" s="1100" t="str">
        <f>IFERROR(IF(AH119&lt;&gt;"",Z119*VLOOKUP(N119,【参考】数式用!$AG$2:$AL$50,MATCH(Y119,【参考】数式用!$AI$4:$AL$4,0)+2,0), ""), "")</f>
        <v/>
      </c>
      <c r="AD119" s="1100"/>
      <c r="AE119" s="415"/>
      <c r="AF119" s="581"/>
      <c r="AG119" s="590"/>
      <c r="AH119" s="428" t="str">
        <f>IFERROR(VLOOKUP(O119, 【参考】数式用!$AY$5:$AY$13, 1, FALSE), "")</f>
        <v/>
      </c>
      <c r="AI119" s="429" t="str">
        <f>IFERROR(VLOOKUP(N119, 【参考】数式用!$BA$2:$BB$50, 2, FALSE), "")</f>
        <v/>
      </c>
      <c r="AJ119" s="430" t="str">
        <f t="shared" si="5"/>
        <v/>
      </c>
      <c r="AK119" s="431" t="str">
        <f t="shared" si="6"/>
        <v/>
      </c>
      <c r="AL119" s="133"/>
      <c r="AM119" s="133"/>
      <c r="AN119" s="106"/>
      <c r="AO119" s="106"/>
      <c r="AV119" s="105"/>
      <c r="AW119" s="105"/>
      <c r="AX119" s="105"/>
      <c r="AY119" s="105"/>
      <c r="AZ119" s="105"/>
      <c r="BA119" s="105"/>
    </row>
    <row r="120" spans="1:53" ht="30" customHeight="1" thickBot="1">
      <c r="A120" s="140">
        <v>107</v>
      </c>
      <c r="B120" s="1001" t="str">
        <f>IF(基本情報入力シート!C145="","",基本情報入力シート!C145)</f>
        <v/>
      </c>
      <c r="C120" s="1002"/>
      <c r="D120" s="1002"/>
      <c r="E120" s="1002"/>
      <c r="F120" s="1002"/>
      <c r="G120" s="1002"/>
      <c r="H120" s="1002"/>
      <c r="I120" s="1003"/>
      <c r="J120" s="411" t="str">
        <f>IF(基本情報入力シート!M145="","",基本情報入力シート!M145)</f>
        <v/>
      </c>
      <c r="K120" s="411" t="str">
        <f>IF(基本情報入力シート!R145="","",基本情報入力シート!R145)</f>
        <v/>
      </c>
      <c r="L120" s="411" t="str">
        <f>IF(基本情報入力シート!W145="","",基本情報入力シート!W145)</f>
        <v/>
      </c>
      <c r="M120" s="411" t="str">
        <f>IF(基本情報入力シート!X145="","",基本情報入力シート!X145)</f>
        <v/>
      </c>
      <c r="N120" s="141" t="str">
        <f>IF(基本情報入力シート!Y145="","",基本情報入力シート!Y145)</f>
        <v/>
      </c>
      <c r="O120" s="148"/>
      <c r="P120" s="50"/>
      <c r="Q120" s="1004"/>
      <c r="R120" s="1005"/>
      <c r="S120" s="142" t="str">
        <f>IFERROR(ROUNDDOWN(Q120*VLOOKUP(N120,【参考】数式用!$AR$2:$AW$50,MATCH(P120,【参考】数式用!$AT$4:$AW$4)+2,FALSE)*0.5, 0), "")</f>
        <v/>
      </c>
      <c r="T120" s="51"/>
      <c r="U120" s="536" t="str">
        <f>IFERROR(IF(AH120&lt;&gt;"",Q120*VLOOKUP(N120,【参考】数式用!$AG$2:$AL$50,MATCH(P120,【参考】数式用!$AI$4:$AL$4,0)+2,0), ""), "")</f>
        <v/>
      </c>
      <c r="V120" s="41"/>
      <c r="W120" s="1006"/>
      <c r="X120" s="1007"/>
      <c r="Y120" s="88"/>
      <c r="Z120" s="537"/>
      <c r="AA120" s="143" t="str">
        <f>IFERROR(IF(Y120="ー", "", ROUNDDOWN(Z120*VLOOKUP(N120,【参考】数式用!$AR$2:$AW$50,MATCH(Y120,【参考】数式用!$AT$4:$AW$4)+2,FALSE)*0.5, 0)), "")</f>
        <v/>
      </c>
      <c r="AB120" s="98"/>
      <c r="AC120" s="1100" t="str">
        <f>IFERROR(IF(AH120&lt;&gt;"",Z120*VLOOKUP(N120,【参考】数式用!$AG$2:$AL$50,MATCH(Y120,【参考】数式用!$AI$4:$AL$4,0)+2,0), ""), "")</f>
        <v/>
      </c>
      <c r="AD120" s="1100"/>
      <c r="AE120" s="415"/>
      <c r="AF120" s="581"/>
      <c r="AG120" s="590"/>
      <c r="AH120" s="428" t="str">
        <f>IFERROR(VLOOKUP(O120, 【参考】数式用!$AY$5:$AY$13, 1, FALSE), "")</f>
        <v/>
      </c>
      <c r="AI120" s="429" t="str">
        <f>IFERROR(VLOOKUP(N120, 【参考】数式用!$BA$2:$BB$50, 2, FALSE), "")</f>
        <v/>
      </c>
      <c r="AJ120" s="430" t="str">
        <f t="shared" si="5"/>
        <v/>
      </c>
      <c r="AK120" s="431" t="str">
        <f t="shared" si="6"/>
        <v/>
      </c>
      <c r="AL120" s="133"/>
      <c r="AM120" s="133"/>
      <c r="AN120" s="106"/>
      <c r="AO120" s="106"/>
      <c r="AV120" s="105"/>
      <c r="AW120" s="105"/>
      <c r="AX120" s="105"/>
      <c r="AY120" s="105"/>
      <c r="AZ120" s="105"/>
      <c r="BA120" s="105"/>
    </row>
    <row r="121" spans="1:53" ht="30" customHeight="1" thickBot="1">
      <c r="A121" s="140">
        <v>108</v>
      </c>
      <c r="B121" s="1001" t="str">
        <f>IF(基本情報入力シート!C146="","",基本情報入力シート!C146)</f>
        <v/>
      </c>
      <c r="C121" s="1002"/>
      <c r="D121" s="1002"/>
      <c r="E121" s="1002"/>
      <c r="F121" s="1002"/>
      <c r="G121" s="1002"/>
      <c r="H121" s="1002"/>
      <c r="I121" s="1003"/>
      <c r="J121" s="411" t="str">
        <f>IF(基本情報入力シート!M146="","",基本情報入力シート!M146)</f>
        <v/>
      </c>
      <c r="K121" s="411" t="str">
        <f>IF(基本情報入力シート!R146="","",基本情報入力シート!R146)</f>
        <v/>
      </c>
      <c r="L121" s="411" t="str">
        <f>IF(基本情報入力シート!W146="","",基本情報入力シート!W146)</f>
        <v/>
      </c>
      <c r="M121" s="411" t="str">
        <f>IF(基本情報入力シート!X146="","",基本情報入力シート!X146)</f>
        <v/>
      </c>
      <c r="N121" s="141" t="str">
        <f>IF(基本情報入力シート!Y146="","",基本情報入力シート!Y146)</f>
        <v/>
      </c>
      <c r="O121" s="148"/>
      <c r="P121" s="50"/>
      <c r="Q121" s="1004"/>
      <c r="R121" s="1005"/>
      <c r="S121" s="142" t="str">
        <f>IFERROR(ROUNDDOWN(Q121*VLOOKUP(N121,【参考】数式用!$AR$2:$AW$50,MATCH(P121,【参考】数式用!$AT$4:$AW$4)+2,FALSE)*0.5, 0), "")</f>
        <v/>
      </c>
      <c r="T121" s="51"/>
      <c r="U121" s="536" t="str">
        <f>IFERROR(IF(AH121&lt;&gt;"",Q121*VLOOKUP(N121,【参考】数式用!$AG$2:$AL$50,MATCH(P121,【参考】数式用!$AI$4:$AL$4,0)+2,0), ""), "")</f>
        <v/>
      </c>
      <c r="V121" s="41"/>
      <c r="W121" s="1006"/>
      <c r="X121" s="1007"/>
      <c r="Y121" s="88"/>
      <c r="Z121" s="537"/>
      <c r="AA121" s="143" t="str">
        <f>IFERROR(IF(Y121="ー", "", ROUNDDOWN(Z121*VLOOKUP(N121,【参考】数式用!$AR$2:$AW$50,MATCH(Y121,【参考】数式用!$AT$4:$AW$4)+2,FALSE)*0.5, 0)), "")</f>
        <v/>
      </c>
      <c r="AB121" s="98"/>
      <c r="AC121" s="1100" t="str">
        <f>IFERROR(IF(AH121&lt;&gt;"",Z121*VLOOKUP(N121,【参考】数式用!$AG$2:$AL$50,MATCH(Y121,【参考】数式用!$AI$4:$AL$4,0)+2,0), ""), "")</f>
        <v/>
      </c>
      <c r="AD121" s="1100"/>
      <c r="AE121" s="415"/>
      <c r="AF121" s="581"/>
      <c r="AG121" s="590"/>
      <c r="AH121" s="428" t="str">
        <f>IFERROR(VLOOKUP(O121, 【参考】数式用!$AY$5:$AY$13, 1, FALSE), "")</f>
        <v/>
      </c>
      <c r="AI121" s="429" t="str">
        <f>IFERROR(VLOOKUP(N121, 【参考】数式用!$BA$2:$BB$50, 2, FALSE), "")</f>
        <v/>
      </c>
      <c r="AJ121" s="430" t="str">
        <f t="shared" si="5"/>
        <v/>
      </c>
      <c r="AK121" s="431" t="str">
        <f t="shared" si="6"/>
        <v/>
      </c>
      <c r="AL121" s="133"/>
      <c r="AM121" s="133"/>
      <c r="AN121" s="106"/>
      <c r="AO121" s="106"/>
      <c r="AV121" s="105"/>
      <c r="AW121" s="105"/>
      <c r="AX121" s="105"/>
      <c r="AY121" s="105"/>
      <c r="AZ121" s="105"/>
      <c r="BA121" s="105"/>
    </row>
    <row r="122" spans="1:53" ht="30" customHeight="1" thickBot="1">
      <c r="A122" s="140">
        <v>109</v>
      </c>
      <c r="B122" s="1001" t="str">
        <f>IF(基本情報入力シート!C147="","",基本情報入力シート!C147)</f>
        <v/>
      </c>
      <c r="C122" s="1002"/>
      <c r="D122" s="1002"/>
      <c r="E122" s="1002"/>
      <c r="F122" s="1002"/>
      <c r="G122" s="1002"/>
      <c r="H122" s="1002"/>
      <c r="I122" s="1003"/>
      <c r="J122" s="411" t="str">
        <f>IF(基本情報入力シート!M147="","",基本情報入力シート!M147)</f>
        <v/>
      </c>
      <c r="K122" s="411" t="str">
        <f>IF(基本情報入力シート!R147="","",基本情報入力シート!R147)</f>
        <v/>
      </c>
      <c r="L122" s="411" t="str">
        <f>IF(基本情報入力シート!W147="","",基本情報入力シート!W147)</f>
        <v/>
      </c>
      <c r="M122" s="411" t="str">
        <f>IF(基本情報入力シート!X147="","",基本情報入力シート!X147)</f>
        <v/>
      </c>
      <c r="N122" s="141" t="str">
        <f>IF(基本情報入力シート!Y147="","",基本情報入力シート!Y147)</f>
        <v/>
      </c>
      <c r="O122" s="148"/>
      <c r="P122" s="50"/>
      <c r="Q122" s="1004"/>
      <c r="R122" s="1005"/>
      <c r="S122" s="142" t="str">
        <f>IFERROR(ROUNDDOWN(Q122*VLOOKUP(N122,【参考】数式用!$AR$2:$AW$50,MATCH(P122,【参考】数式用!$AT$4:$AW$4)+2,FALSE)*0.5, 0), "")</f>
        <v/>
      </c>
      <c r="T122" s="51"/>
      <c r="U122" s="536" t="str">
        <f>IFERROR(IF(AH122&lt;&gt;"",Q122*VLOOKUP(N122,【参考】数式用!$AG$2:$AL$50,MATCH(P122,【参考】数式用!$AI$4:$AL$4,0)+2,0), ""), "")</f>
        <v/>
      </c>
      <c r="V122" s="41"/>
      <c r="W122" s="1006"/>
      <c r="X122" s="1007"/>
      <c r="Y122" s="88"/>
      <c r="Z122" s="537"/>
      <c r="AA122" s="143" t="str">
        <f>IFERROR(IF(Y122="ー", "", ROUNDDOWN(Z122*VLOOKUP(N122,【参考】数式用!$AR$2:$AW$50,MATCH(Y122,【参考】数式用!$AT$4:$AW$4)+2,FALSE)*0.5, 0)), "")</f>
        <v/>
      </c>
      <c r="AB122" s="98"/>
      <c r="AC122" s="1100" t="str">
        <f>IFERROR(IF(AH122&lt;&gt;"",Z122*VLOOKUP(N122,【参考】数式用!$AG$2:$AL$50,MATCH(Y122,【参考】数式用!$AI$4:$AL$4,0)+2,0), ""), "")</f>
        <v/>
      </c>
      <c r="AD122" s="1100"/>
      <c r="AE122" s="415"/>
      <c r="AF122" s="581"/>
      <c r="AG122" s="590"/>
      <c r="AH122" s="428" t="str">
        <f>IFERROR(VLOOKUP(O122, 【参考】数式用!$AY$5:$AY$13, 1, FALSE), "")</f>
        <v/>
      </c>
      <c r="AI122" s="429" t="str">
        <f>IFERROR(VLOOKUP(N122, 【参考】数式用!$BA$2:$BB$50, 2, FALSE), "")</f>
        <v/>
      </c>
      <c r="AJ122" s="430" t="str">
        <f t="shared" si="5"/>
        <v/>
      </c>
      <c r="AK122" s="431" t="str">
        <f t="shared" si="6"/>
        <v/>
      </c>
      <c r="AL122" s="133"/>
      <c r="AM122" s="133"/>
      <c r="AN122" s="106"/>
      <c r="AO122" s="106"/>
      <c r="AV122" s="105"/>
      <c r="AW122" s="105"/>
      <c r="AX122" s="105"/>
      <c r="AY122" s="105"/>
      <c r="AZ122" s="105"/>
      <c r="BA122" s="105"/>
    </row>
    <row r="123" spans="1:53" ht="30" customHeight="1" thickBot="1">
      <c r="A123" s="140">
        <v>110</v>
      </c>
      <c r="B123" s="1001" t="str">
        <f>IF(基本情報入力シート!C148="","",基本情報入力シート!C148)</f>
        <v/>
      </c>
      <c r="C123" s="1002"/>
      <c r="D123" s="1002"/>
      <c r="E123" s="1002"/>
      <c r="F123" s="1002"/>
      <c r="G123" s="1002"/>
      <c r="H123" s="1002"/>
      <c r="I123" s="1003"/>
      <c r="J123" s="411" t="str">
        <f>IF(基本情報入力シート!M148="","",基本情報入力シート!M148)</f>
        <v/>
      </c>
      <c r="K123" s="411" t="str">
        <f>IF(基本情報入力シート!R148="","",基本情報入力シート!R148)</f>
        <v/>
      </c>
      <c r="L123" s="411" t="str">
        <f>IF(基本情報入力シート!W148="","",基本情報入力シート!W148)</f>
        <v/>
      </c>
      <c r="M123" s="411" t="str">
        <f>IF(基本情報入力シート!X148="","",基本情報入力シート!X148)</f>
        <v/>
      </c>
      <c r="N123" s="141" t="str">
        <f>IF(基本情報入力シート!Y148="","",基本情報入力シート!Y148)</f>
        <v/>
      </c>
      <c r="O123" s="148"/>
      <c r="P123" s="50"/>
      <c r="Q123" s="1004"/>
      <c r="R123" s="1005"/>
      <c r="S123" s="142" t="str">
        <f>IFERROR(ROUNDDOWN(Q123*VLOOKUP(N123,【参考】数式用!$AR$2:$AW$50,MATCH(P123,【参考】数式用!$AT$4:$AW$4)+2,FALSE)*0.5, 0), "")</f>
        <v/>
      </c>
      <c r="T123" s="51"/>
      <c r="U123" s="536" t="str">
        <f>IFERROR(IF(AH123&lt;&gt;"",Q123*VLOOKUP(N123,【参考】数式用!$AG$2:$AL$50,MATCH(P123,【参考】数式用!$AI$4:$AL$4,0)+2,0), ""), "")</f>
        <v/>
      </c>
      <c r="V123" s="41"/>
      <c r="W123" s="1006"/>
      <c r="X123" s="1007"/>
      <c r="Y123" s="88"/>
      <c r="Z123" s="537"/>
      <c r="AA123" s="143" t="str">
        <f>IFERROR(IF(Y123="ー", "", ROUNDDOWN(Z123*VLOOKUP(N123,【参考】数式用!$AR$2:$AW$50,MATCH(Y123,【参考】数式用!$AT$4:$AW$4)+2,FALSE)*0.5, 0)), "")</f>
        <v/>
      </c>
      <c r="AB123" s="98"/>
      <c r="AC123" s="1100" t="str">
        <f>IFERROR(IF(AH123&lt;&gt;"",Z123*VLOOKUP(N123,【参考】数式用!$AG$2:$AL$50,MATCH(Y123,【参考】数式用!$AI$4:$AL$4,0)+2,0), ""), "")</f>
        <v/>
      </c>
      <c r="AD123" s="1100"/>
      <c r="AE123" s="415"/>
      <c r="AF123" s="581"/>
      <c r="AG123" s="590"/>
      <c r="AH123" s="428" t="str">
        <f>IFERROR(VLOOKUP(O123, 【参考】数式用!$AY$5:$AY$13, 1, FALSE), "")</f>
        <v/>
      </c>
      <c r="AI123" s="429" t="str">
        <f>IFERROR(VLOOKUP(N123, 【参考】数式用!$BA$2:$BB$50, 2, FALSE), "")</f>
        <v/>
      </c>
      <c r="AJ123" s="430" t="str">
        <f t="shared" si="5"/>
        <v/>
      </c>
      <c r="AK123" s="431" t="str">
        <f t="shared" si="6"/>
        <v/>
      </c>
      <c r="AL123" s="133"/>
      <c r="AM123" s="133"/>
      <c r="AN123" s="106"/>
      <c r="AO123" s="106"/>
      <c r="AV123" s="105"/>
      <c r="AW123" s="105"/>
      <c r="AX123" s="105"/>
      <c r="AY123" s="105"/>
      <c r="AZ123" s="105"/>
      <c r="BA123" s="105"/>
    </row>
    <row r="124" spans="1:53" ht="30" customHeight="1" thickBot="1">
      <c r="A124" s="140">
        <v>111</v>
      </c>
      <c r="B124" s="1001" t="str">
        <f>IF(基本情報入力シート!C149="","",基本情報入力シート!C149)</f>
        <v/>
      </c>
      <c r="C124" s="1002"/>
      <c r="D124" s="1002"/>
      <c r="E124" s="1002"/>
      <c r="F124" s="1002"/>
      <c r="G124" s="1002"/>
      <c r="H124" s="1002"/>
      <c r="I124" s="1003"/>
      <c r="J124" s="411" t="str">
        <f>IF(基本情報入力シート!M149="","",基本情報入力シート!M149)</f>
        <v/>
      </c>
      <c r="K124" s="411" t="str">
        <f>IF(基本情報入力シート!R149="","",基本情報入力シート!R149)</f>
        <v/>
      </c>
      <c r="L124" s="411" t="str">
        <f>IF(基本情報入力シート!W149="","",基本情報入力シート!W149)</f>
        <v/>
      </c>
      <c r="M124" s="411" t="str">
        <f>IF(基本情報入力シート!X149="","",基本情報入力シート!X149)</f>
        <v/>
      </c>
      <c r="N124" s="141" t="str">
        <f>IF(基本情報入力シート!Y149="","",基本情報入力シート!Y149)</f>
        <v/>
      </c>
      <c r="O124" s="148"/>
      <c r="P124" s="50"/>
      <c r="Q124" s="1004"/>
      <c r="R124" s="1005"/>
      <c r="S124" s="142" t="str">
        <f>IFERROR(ROUNDDOWN(Q124*VLOOKUP(N124,【参考】数式用!$AR$2:$AW$50,MATCH(P124,【参考】数式用!$AT$4:$AW$4)+2,FALSE)*0.5, 0), "")</f>
        <v/>
      </c>
      <c r="T124" s="51"/>
      <c r="U124" s="536" t="str">
        <f>IFERROR(IF(AH124&lt;&gt;"",Q124*VLOOKUP(N124,【参考】数式用!$AG$2:$AL$50,MATCH(P124,【参考】数式用!$AI$4:$AL$4,0)+2,0), ""), "")</f>
        <v/>
      </c>
      <c r="V124" s="41"/>
      <c r="W124" s="1006"/>
      <c r="X124" s="1007"/>
      <c r="Y124" s="88"/>
      <c r="Z124" s="537"/>
      <c r="AA124" s="143" t="str">
        <f>IFERROR(IF(Y124="ー", "", ROUNDDOWN(Z124*VLOOKUP(N124,【参考】数式用!$AR$2:$AW$50,MATCH(Y124,【参考】数式用!$AT$4:$AW$4)+2,FALSE)*0.5, 0)), "")</f>
        <v/>
      </c>
      <c r="AB124" s="98"/>
      <c r="AC124" s="1100" t="str">
        <f>IFERROR(IF(AH124&lt;&gt;"",Z124*VLOOKUP(N124,【参考】数式用!$AG$2:$AL$50,MATCH(Y124,【参考】数式用!$AI$4:$AL$4,0)+2,0), ""), "")</f>
        <v/>
      </c>
      <c r="AD124" s="1100"/>
      <c r="AE124" s="415"/>
      <c r="AF124" s="581"/>
      <c r="AG124" s="590"/>
      <c r="AH124" s="428" t="str">
        <f>IFERROR(VLOOKUP(O124, 【参考】数式用!$AY$5:$AY$13, 1, FALSE), "")</f>
        <v/>
      </c>
      <c r="AI124" s="429" t="str">
        <f>IFERROR(VLOOKUP(N124, 【参考】数式用!$BA$2:$BB$50, 2, FALSE), "")</f>
        <v/>
      </c>
      <c r="AJ124" s="430" t="str">
        <f t="shared" si="5"/>
        <v/>
      </c>
      <c r="AK124" s="431" t="str">
        <f t="shared" si="6"/>
        <v/>
      </c>
      <c r="AL124" s="133"/>
      <c r="AM124" s="133"/>
      <c r="AN124" s="106"/>
      <c r="AO124" s="106"/>
      <c r="AV124" s="105"/>
      <c r="AW124" s="105"/>
      <c r="AX124" s="105"/>
      <c r="AY124" s="105"/>
      <c r="AZ124" s="105"/>
      <c r="BA124" s="105"/>
    </row>
    <row r="125" spans="1:53" ht="30" customHeight="1" thickBot="1">
      <c r="A125" s="140">
        <v>112</v>
      </c>
      <c r="B125" s="1001" t="str">
        <f>IF(基本情報入力シート!C150="","",基本情報入力シート!C150)</f>
        <v/>
      </c>
      <c r="C125" s="1002"/>
      <c r="D125" s="1002"/>
      <c r="E125" s="1002"/>
      <c r="F125" s="1002"/>
      <c r="G125" s="1002"/>
      <c r="H125" s="1002"/>
      <c r="I125" s="1003"/>
      <c r="J125" s="411" t="str">
        <f>IF(基本情報入力シート!M150="","",基本情報入力シート!M150)</f>
        <v/>
      </c>
      <c r="K125" s="411" t="str">
        <f>IF(基本情報入力シート!R150="","",基本情報入力シート!R150)</f>
        <v/>
      </c>
      <c r="L125" s="411" t="str">
        <f>IF(基本情報入力シート!W150="","",基本情報入力シート!W150)</f>
        <v/>
      </c>
      <c r="M125" s="411" t="str">
        <f>IF(基本情報入力シート!X150="","",基本情報入力シート!X150)</f>
        <v/>
      </c>
      <c r="N125" s="141" t="str">
        <f>IF(基本情報入力シート!Y150="","",基本情報入力シート!Y150)</f>
        <v/>
      </c>
      <c r="O125" s="148"/>
      <c r="P125" s="50"/>
      <c r="Q125" s="1004"/>
      <c r="R125" s="1005"/>
      <c r="S125" s="142" t="str">
        <f>IFERROR(ROUNDDOWN(Q125*VLOOKUP(N125,【参考】数式用!$AR$2:$AW$50,MATCH(P125,【参考】数式用!$AT$4:$AW$4)+2,FALSE)*0.5, 0), "")</f>
        <v/>
      </c>
      <c r="T125" s="51"/>
      <c r="U125" s="536" t="str">
        <f>IFERROR(IF(AH125&lt;&gt;"",Q125*VLOOKUP(N125,【参考】数式用!$AG$2:$AL$50,MATCH(P125,【参考】数式用!$AI$4:$AL$4,0)+2,0), ""), "")</f>
        <v/>
      </c>
      <c r="V125" s="41"/>
      <c r="W125" s="1006"/>
      <c r="X125" s="1007"/>
      <c r="Y125" s="88"/>
      <c r="Z125" s="537"/>
      <c r="AA125" s="143" t="str">
        <f>IFERROR(IF(Y125="ー", "", ROUNDDOWN(Z125*VLOOKUP(N125,【参考】数式用!$AR$2:$AW$50,MATCH(Y125,【参考】数式用!$AT$4:$AW$4)+2,FALSE)*0.5, 0)), "")</f>
        <v/>
      </c>
      <c r="AB125" s="98"/>
      <c r="AC125" s="1100" t="str">
        <f>IFERROR(IF(AH125&lt;&gt;"",Z125*VLOOKUP(N125,【参考】数式用!$AG$2:$AL$50,MATCH(Y125,【参考】数式用!$AI$4:$AL$4,0)+2,0), ""), "")</f>
        <v/>
      </c>
      <c r="AD125" s="1100"/>
      <c r="AE125" s="415"/>
      <c r="AF125" s="581"/>
      <c r="AG125" s="590"/>
      <c r="AH125" s="428" t="str">
        <f>IFERROR(VLOOKUP(O125, 【参考】数式用!$AY$5:$AY$13, 1, FALSE), "")</f>
        <v/>
      </c>
      <c r="AI125" s="429" t="str">
        <f>IFERROR(VLOOKUP(N125, 【参考】数式用!$BA$2:$BB$50, 2, FALSE), "")</f>
        <v/>
      </c>
      <c r="AJ125" s="430" t="str">
        <f t="shared" si="5"/>
        <v/>
      </c>
      <c r="AK125" s="431" t="str">
        <f t="shared" si="6"/>
        <v/>
      </c>
      <c r="AL125" s="133"/>
      <c r="AM125" s="133"/>
      <c r="AN125" s="106"/>
      <c r="AO125" s="106"/>
      <c r="AV125" s="105"/>
      <c r="AW125" s="105"/>
      <c r="AX125" s="105"/>
      <c r="AY125" s="105"/>
      <c r="AZ125" s="105"/>
      <c r="BA125" s="105"/>
    </row>
    <row r="126" spans="1:53" ht="30" customHeight="1" thickBot="1">
      <c r="A126" s="140">
        <v>113</v>
      </c>
      <c r="B126" s="1001" t="str">
        <f>IF(基本情報入力シート!C151="","",基本情報入力シート!C151)</f>
        <v/>
      </c>
      <c r="C126" s="1002"/>
      <c r="D126" s="1002"/>
      <c r="E126" s="1002"/>
      <c r="F126" s="1002"/>
      <c r="G126" s="1002"/>
      <c r="H126" s="1002"/>
      <c r="I126" s="1003"/>
      <c r="J126" s="411" t="str">
        <f>IF(基本情報入力シート!M151="","",基本情報入力シート!M151)</f>
        <v/>
      </c>
      <c r="K126" s="411" t="str">
        <f>IF(基本情報入力シート!R151="","",基本情報入力シート!R151)</f>
        <v/>
      </c>
      <c r="L126" s="411" t="str">
        <f>IF(基本情報入力シート!W151="","",基本情報入力シート!W151)</f>
        <v/>
      </c>
      <c r="M126" s="411" t="str">
        <f>IF(基本情報入力シート!X151="","",基本情報入力シート!X151)</f>
        <v/>
      </c>
      <c r="N126" s="141" t="str">
        <f>IF(基本情報入力シート!Y151="","",基本情報入力シート!Y151)</f>
        <v/>
      </c>
      <c r="O126" s="148"/>
      <c r="P126" s="50"/>
      <c r="Q126" s="1004"/>
      <c r="R126" s="1005"/>
      <c r="S126" s="142" t="str">
        <f>IFERROR(ROUNDDOWN(Q126*VLOOKUP(N126,【参考】数式用!$AR$2:$AW$50,MATCH(P126,【参考】数式用!$AT$4:$AW$4)+2,FALSE)*0.5, 0), "")</f>
        <v/>
      </c>
      <c r="T126" s="51"/>
      <c r="U126" s="536" t="str">
        <f>IFERROR(IF(AH126&lt;&gt;"",Q126*VLOOKUP(N126,【参考】数式用!$AG$2:$AL$50,MATCH(P126,【参考】数式用!$AI$4:$AL$4,0)+2,0), ""), "")</f>
        <v/>
      </c>
      <c r="V126" s="41"/>
      <c r="W126" s="1006"/>
      <c r="X126" s="1007"/>
      <c r="Y126" s="88"/>
      <c r="Z126" s="537"/>
      <c r="AA126" s="143" t="str">
        <f>IFERROR(IF(Y126="ー", "", ROUNDDOWN(Z126*VLOOKUP(N126,【参考】数式用!$AR$2:$AW$50,MATCH(Y126,【参考】数式用!$AT$4:$AW$4)+2,FALSE)*0.5, 0)), "")</f>
        <v/>
      </c>
      <c r="AB126" s="98"/>
      <c r="AC126" s="1100" t="str">
        <f>IFERROR(IF(AH126&lt;&gt;"",Z126*VLOOKUP(N126,【参考】数式用!$AG$2:$AL$50,MATCH(Y126,【参考】数式用!$AI$4:$AL$4,0)+2,0), ""), "")</f>
        <v/>
      </c>
      <c r="AD126" s="1100"/>
      <c r="AE126" s="415"/>
      <c r="AF126" s="581"/>
      <c r="AG126" s="590"/>
      <c r="AH126" s="428" t="str">
        <f>IFERROR(VLOOKUP(O126, 【参考】数式用!$AY$5:$AY$13, 1, FALSE), "")</f>
        <v/>
      </c>
      <c r="AI126" s="429" t="str">
        <f>IFERROR(VLOOKUP(N126, 【参考】数式用!$BA$2:$BB$50, 2, FALSE), "")</f>
        <v/>
      </c>
      <c r="AJ126" s="430" t="str">
        <f t="shared" si="5"/>
        <v/>
      </c>
      <c r="AK126" s="431" t="str">
        <f t="shared" si="6"/>
        <v/>
      </c>
      <c r="AL126" s="133"/>
      <c r="AM126" s="133"/>
      <c r="AN126" s="106"/>
      <c r="AO126" s="106"/>
      <c r="AV126" s="105"/>
      <c r="AW126" s="105"/>
      <c r="AX126" s="105"/>
      <c r="AY126" s="105"/>
      <c r="AZ126" s="105"/>
      <c r="BA126" s="105"/>
    </row>
    <row r="127" spans="1:53" ht="30" customHeight="1" thickBot="1">
      <c r="A127" s="140">
        <v>114</v>
      </c>
      <c r="B127" s="1001" t="str">
        <f>IF(基本情報入力シート!C152="","",基本情報入力シート!C152)</f>
        <v/>
      </c>
      <c r="C127" s="1002"/>
      <c r="D127" s="1002"/>
      <c r="E127" s="1002"/>
      <c r="F127" s="1002"/>
      <c r="G127" s="1002"/>
      <c r="H127" s="1002"/>
      <c r="I127" s="1003"/>
      <c r="J127" s="411" t="str">
        <f>IF(基本情報入力シート!M152="","",基本情報入力シート!M152)</f>
        <v/>
      </c>
      <c r="K127" s="411" t="str">
        <f>IF(基本情報入力シート!R152="","",基本情報入力シート!R152)</f>
        <v/>
      </c>
      <c r="L127" s="411" t="str">
        <f>IF(基本情報入力シート!W152="","",基本情報入力シート!W152)</f>
        <v/>
      </c>
      <c r="M127" s="411" t="str">
        <f>IF(基本情報入力シート!X152="","",基本情報入力シート!X152)</f>
        <v/>
      </c>
      <c r="N127" s="141" t="str">
        <f>IF(基本情報入力シート!Y152="","",基本情報入力シート!Y152)</f>
        <v/>
      </c>
      <c r="O127" s="148"/>
      <c r="P127" s="50"/>
      <c r="Q127" s="1004"/>
      <c r="R127" s="1005"/>
      <c r="S127" s="142" t="str">
        <f>IFERROR(ROUNDDOWN(Q127*VLOOKUP(N127,【参考】数式用!$AR$2:$AW$50,MATCH(P127,【参考】数式用!$AT$4:$AW$4)+2,FALSE)*0.5, 0), "")</f>
        <v/>
      </c>
      <c r="T127" s="51"/>
      <c r="U127" s="536" t="str">
        <f>IFERROR(IF(AH127&lt;&gt;"",Q127*VLOOKUP(N127,【参考】数式用!$AG$2:$AL$50,MATCH(P127,【参考】数式用!$AI$4:$AL$4,0)+2,0), ""), "")</f>
        <v/>
      </c>
      <c r="V127" s="41"/>
      <c r="W127" s="1006"/>
      <c r="X127" s="1007"/>
      <c r="Y127" s="88"/>
      <c r="Z127" s="537"/>
      <c r="AA127" s="143" t="str">
        <f>IFERROR(IF(Y127="ー", "", ROUNDDOWN(Z127*VLOOKUP(N127,【参考】数式用!$AR$2:$AW$50,MATCH(Y127,【参考】数式用!$AT$4:$AW$4)+2,FALSE)*0.5, 0)), "")</f>
        <v/>
      </c>
      <c r="AB127" s="98"/>
      <c r="AC127" s="1100" t="str">
        <f>IFERROR(IF(AH127&lt;&gt;"",Z127*VLOOKUP(N127,【参考】数式用!$AG$2:$AL$50,MATCH(Y127,【参考】数式用!$AI$4:$AL$4,0)+2,0), ""), "")</f>
        <v/>
      </c>
      <c r="AD127" s="1100"/>
      <c r="AE127" s="415"/>
      <c r="AF127" s="581"/>
      <c r="AG127" s="590"/>
      <c r="AH127" s="428" t="str">
        <f>IFERROR(VLOOKUP(O127, 【参考】数式用!$AY$5:$AY$13, 1, FALSE), "")</f>
        <v/>
      </c>
      <c r="AI127" s="429" t="str">
        <f>IFERROR(VLOOKUP(N127, 【参考】数式用!$BA$2:$BB$50, 2, FALSE), "")</f>
        <v/>
      </c>
      <c r="AJ127" s="430" t="str">
        <f t="shared" si="5"/>
        <v/>
      </c>
      <c r="AK127" s="431" t="str">
        <f t="shared" si="6"/>
        <v/>
      </c>
      <c r="AL127" s="133"/>
      <c r="AM127" s="133"/>
      <c r="AN127" s="106"/>
      <c r="AO127" s="106"/>
      <c r="AV127" s="105"/>
      <c r="AW127" s="105"/>
      <c r="AX127" s="105"/>
      <c r="AY127" s="105"/>
      <c r="AZ127" s="105"/>
      <c r="BA127" s="105"/>
    </row>
    <row r="128" spans="1:53" ht="30" customHeight="1" thickBot="1">
      <c r="A128" s="140">
        <v>115</v>
      </c>
      <c r="B128" s="1001" t="str">
        <f>IF(基本情報入力シート!C153="","",基本情報入力シート!C153)</f>
        <v/>
      </c>
      <c r="C128" s="1002"/>
      <c r="D128" s="1002"/>
      <c r="E128" s="1002"/>
      <c r="F128" s="1002"/>
      <c r="G128" s="1002"/>
      <c r="H128" s="1002"/>
      <c r="I128" s="1003"/>
      <c r="J128" s="411" t="str">
        <f>IF(基本情報入力シート!M153="","",基本情報入力シート!M153)</f>
        <v/>
      </c>
      <c r="K128" s="411" t="str">
        <f>IF(基本情報入力シート!R153="","",基本情報入力シート!R153)</f>
        <v/>
      </c>
      <c r="L128" s="411" t="str">
        <f>IF(基本情報入力シート!W153="","",基本情報入力シート!W153)</f>
        <v/>
      </c>
      <c r="M128" s="411" t="str">
        <f>IF(基本情報入力シート!X153="","",基本情報入力シート!X153)</f>
        <v/>
      </c>
      <c r="N128" s="141" t="str">
        <f>IF(基本情報入力シート!Y153="","",基本情報入力シート!Y153)</f>
        <v/>
      </c>
      <c r="O128" s="148"/>
      <c r="P128" s="50"/>
      <c r="Q128" s="1004"/>
      <c r="R128" s="1005"/>
      <c r="S128" s="142" t="str">
        <f>IFERROR(ROUNDDOWN(Q128*VLOOKUP(N128,【参考】数式用!$AR$2:$AW$50,MATCH(P128,【参考】数式用!$AT$4:$AW$4)+2,FALSE)*0.5, 0), "")</f>
        <v/>
      </c>
      <c r="T128" s="51"/>
      <c r="U128" s="536" t="str">
        <f>IFERROR(IF(AH128&lt;&gt;"",Q128*VLOOKUP(N128,【参考】数式用!$AG$2:$AL$50,MATCH(P128,【参考】数式用!$AI$4:$AL$4,0)+2,0), ""), "")</f>
        <v/>
      </c>
      <c r="V128" s="41"/>
      <c r="W128" s="1006"/>
      <c r="X128" s="1007"/>
      <c r="Y128" s="88"/>
      <c r="Z128" s="537"/>
      <c r="AA128" s="143" t="str">
        <f>IFERROR(IF(Y128="ー", "", ROUNDDOWN(Z128*VLOOKUP(N128,【参考】数式用!$AR$2:$AW$50,MATCH(Y128,【参考】数式用!$AT$4:$AW$4)+2,FALSE)*0.5, 0)), "")</f>
        <v/>
      </c>
      <c r="AB128" s="98"/>
      <c r="AC128" s="1100" t="str">
        <f>IFERROR(IF(AH128&lt;&gt;"",Z128*VLOOKUP(N128,【参考】数式用!$AG$2:$AL$50,MATCH(Y128,【参考】数式用!$AI$4:$AL$4,0)+2,0), ""), "")</f>
        <v/>
      </c>
      <c r="AD128" s="1100"/>
      <c r="AE128" s="415"/>
      <c r="AF128" s="581"/>
      <c r="AG128" s="590"/>
      <c r="AH128" s="428" t="str">
        <f>IFERROR(VLOOKUP(O128, 【参考】数式用!$AY$5:$AY$13, 1, FALSE), "")</f>
        <v/>
      </c>
      <c r="AI128" s="429" t="str">
        <f>IFERROR(VLOOKUP(N128, 【参考】数式用!$BA$2:$BB$50, 2, FALSE), "")</f>
        <v/>
      </c>
      <c r="AJ128" s="430" t="str">
        <f t="shared" si="5"/>
        <v/>
      </c>
      <c r="AK128" s="431" t="str">
        <f t="shared" si="6"/>
        <v/>
      </c>
      <c r="AL128" s="133"/>
      <c r="AM128" s="133"/>
      <c r="AN128" s="106"/>
      <c r="AO128" s="106"/>
      <c r="AV128" s="105"/>
      <c r="AW128" s="105"/>
      <c r="AX128" s="105"/>
      <c r="AY128" s="105"/>
      <c r="AZ128" s="105"/>
      <c r="BA128" s="105"/>
    </row>
    <row r="129" spans="1:53" ht="30" customHeight="1" thickBot="1">
      <c r="A129" s="140">
        <v>116</v>
      </c>
      <c r="B129" s="1001" t="str">
        <f>IF(基本情報入力シート!C154="","",基本情報入力シート!C154)</f>
        <v/>
      </c>
      <c r="C129" s="1002"/>
      <c r="D129" s="1002"/>
      <c r="E129" s="1002"/>
      <c r="F129" s="1002"/>
      <c r="G129" s="1002"/>
      <c r="H129" s="1002"/>
      <c r="I129" s="1003"/>
      <c r="J129" s="411" t="str">
        <f>IF(基本情報入力シート!M154="","",基本情報入力シート!M154)</f>
        <v/>
      </c>
      <c r="K129" s="411" t="str">
        <f>IF(基本情報入力シート!R154="","",基本情報入力シート!R154)</f>
        <v/>
      </c>
      <c r="L129" s="411" t="str">
        <f>IF(基本情報入力シート!W154="","",基本情報入力シート!W154)</f>
        <v/>
      </c>
      <c r="M129" s="411" t="str">
        <f>IF(基本情報入力シート!X154="","",基本情報入力シート!X154)</f>
        <v/>
      </c>
      <c r="N129" s="141" t="str">
        <f>IF(基本情報入力シート!Y154="","",基本情報入力シート!Y154)</f>
        <v/>
      </c>
      <c r="O129" s="148"/>
      <c r="P129" s="50"/>
      <c r="Q129" s="1004"/>
      <c r="R129" s="1005"/>
      <c r="S129" s="142" t="str">
        <f>IFERROR(ROUNDDOWN(Q129*VLOOKUP(N129,【参考】数式用!$AR$2:$AW$50,MATCH(P129,【参考】数式用!$AT$4:$AW$4)+2,FALSE)*0.5, 0), "")</f>
        <v/>
      </c>
      <c r="T129" s="51"/>
      <c r="U129" s="536" t="str">
        <f>IFERROR(IF(AH129&lt;&gt;"",Q129*VLOOKUP(N129,【参考】数式用!$AG$2:$AL$50,MATCH(P129,【参考】数式用!$AI$4:$AL$4,0)+2,0), ""), "")</f>
        <v/>
      </c>
      <c r="V129" s="41"/>
      <c r="W129" s="1006"/>
      <c r="X129" s="1007"/>
      <c r="Y129" s="88"/>
      <c r="Z129" s="537"/>
      <c r="AA129" s="143" t="str">
        <f>IFERROR(IF(Y129="ー", "", ROUNDDOWN(Z129*VLOOKUP(N129,【参考】数式用!$AR$2:$AW$50,MATCH(Y129,【参考】数式用!$AT$4:$AW$4)+2,FALSE)*0.5, 0)), "")</f>
        <v/>
      </c>
      <c r="AB129" s="98"/>
      <c r="AC129" s="1100" t="str">
        <f>IFERROR(IF(AH129&lt;&gt;"",Z129*VLOOKUP(N129,【参考】数式用!$AG$2:$AL$50,MATCH(Y129,【参考】数式用!$AI$4:$AL$4,0)+2,0), ""), "")</f>
        <v/>
      </c>
      <c r="AD129" s="1100"/>
      <c r="AE129" s="415"/>
      <c r="AF129" s="581"/>
      <c r="AG129" s="590"/>
      <c r="AH129" s="428" t="str">
        <f>IFERROR(VLOOKUP(O129, 【参考】数式用!$AY$5:$AY$13, 1, FALSE), "")</f>
        <v/>
      </c>
      <c r="AI129" s="429" t="str">
        <f>IFERROR(VLOOKUP(N129, 【参考】数式用!$BA$2:$BB$50, 2, FALSE), "")</f>
        <v/>
      </c>
      <c r="AJ129" s="430" t="str">
        <f t="shared" si="5"/>
        <v/>
      </c>
      <c r="AK129" s="431" t="str">
        <f t="shared" si="6"/>
        <v/>
      </c>
      <c r="AL129" s="133"/>
      <c r="AM129" s="133"/>
      <c r="AN129" s="106"/>
      <c r="AO129" s="106"/>
      <c r="AV129" s="105"/>
      <c r="AW129" s="105"/>
      <c r="AX129" s="105"/>
      <c r="AY129" s="105"/>
      <c r="AZ129" s="105"/>
      <c r="BA129" s="105"/>
    </row>
    <row r="130" spans="1:53" ht="30" customHeight="1" thickBot="1">
      <c r="A130" s="140">
        <v>117</v>
      </c>
      <c r="B130" s="1001" t="str">
        <f>IF(基本情報入力シート!C155="","",基本情報入力シート!C155)</f>
        <v/>
      </c>
      <c r="C130" s="1002"/>
      <c r="D130" s="1002"/>
      <c r="E130" s="1002"/>
      <c r="F130" s="1002"/>
      <c r="G130" s="1002"/>
      <c r="H130" s="1002"/>
      <c r="I130" s="1003"/>
      <c r="J130" s="411" t="str">
        <f>IF(基本情報入力シート!M155="","",基本情報入力シート!M155)</f>
        <v/>
      </c>
      <c r="K130" s="411" t="str">
        <f>IF(基本情報入力シート!R155="","",基本情報入力シート!R155)</f>
        <v/>
      </c>
      <c r="L130" s="411" t="str">
        <f>IF(基本情報入力シート!W155="","",基本情報入力シート!W155)</f>
        <v/>
      </c>
      <c r="M130" s="411" t="str">
        <f>IF(基本情報入力シート!X155="","",基本情報入力シート!X155)</f>
        <v/>
      </c>
      <c r="N130" s="141" t="str">
        <f>IF(基本情報入力シート!Y155="","",基本情報入力シート!Y155)</f>
        <v/>
      </c>
      <c r="O130" s="148"/>
      <c r="P130" s="50"/>
      <c r="Q130" s="1004"/>
      <c r="R130" s="1005"/>
      <c r="S130" s="142" t="str">
        <f>IFERROR(ROUNDDOWN(Q130*VLOOKUP(N130,【参考】数式用!$AR$2:$AW$50,MATCH(P130,【参考】数式用!$AT$4:$AW$4)+2,FALSE)*0.5, 0), "")</f>
        <v/>
      </c>
      <c r="T130" s="51"/>
      <c r="U130" s="536" t="str">
        <f>IFERROR(IF(AH130&lt;&gt;"",Q130*VLOOKUP(N130,【参考】数式用!$AG$2:$AL$50,MATCH(P130,【参考】数式用!$AI$4:$AL$4,0)+2,0), ""), "")</f>
        <v/>
      </c>
      <c r="V130" s="41"/>
      <c r="W130" s="1006"/>
      <c r="X130" s="1007"/>
      <c r="Y130" s="88"/>
      <c r="Z130" s="537"/>
      <c r="AA130" s="143" t="str">
        <f>IFERROR(IF(Y130="ー", "", ROUNDDOWN(Z130*VLOOKUP(N130,【参考】数式用!$AR$2:$AW$50,MATCH(Y130,【参考】数式用!$AT$4:$AW$4)+2,FALSE)*0.5, 0)), "")</f>
        <v/>
      </c>
      <c r="AB130" s="98"/>
      <c r="AC130" s="1100" t="str">
        <f>IFERROR(IF(AH130&lt;&gt;"",Z130*VLOOKUP(N130,【参考】数式用!$AG$2:$AL$50,MATCH(Y130,【参考】数式用!$AI$4:$AL$4,0)+2,0), ""), "")</f>
        <v/>
      </c>
      <c r="AD130" s="1100"/>
      <c r="AE130" s="415"/>
      <c r="AF130" s="581"/>
      <c r="AG130" s="590"/>
      <c r="AH130" s="428" t="str">
        <f>IFERROR(VLOOKUP(O130, 【参考】数式用!$AY$5:$AY$13, 1, FALSE), "")</f>
        <v/>
      </c>
      <c r="AI130" s="429" t="str">
        <f>IFERROR(VLOOKUP(N130, 【参考】数式用!$BA$2:$BB$50, 2, FALSE), "")</f>
        <v/>
      </c>
      <c r="AJ130" s="430" t="str">
        <f t="shared" si="5"/>
        <v/>
      </c>
      <c r="AK130" s="431" t="str">
        <f t="shared" si="6"/>
        <v/>
      </c>
      <c r="AL130" s="133"/>
      <c r="AM130" s="133"/>
      <c r="AN130" s="106"/>
      <c r="AO130" s="106"/>
      <c r="AV130" s="105"/>
      <c r="AW130" s="105"/>
      <c r="AX130" s="105"/>
      <c r="AY130" s="105"/>
      <c r="AZ130" s="105"/>
      <c r="BA130" s="105"/>
    </row>
    <row r="131" spans="1:53" ht="30" customHeight="1" thickBot="1">
      <c r="A131" s="140">
        <v>118</v>
      </c>
      <c r="B131" s="1001" t="str">
        <f>IF(基本情報入力シート!C156="","",基本情報入力シート!C156)</f>
        <v/>
      </c>
      <c r="C131" s="1002"/>
      <c r="D131" s="1002"/>
      <c r="E131" s="1002"/>
      <c r="F131" s="1002"/>
      <c r="G131" s="1002"/>
      <c r="H131" s="1002"/>
      <c r="I131" s="1003"/>
      <c r="J131" s="411" t="str">
        <f>IF(基本情報入力シート!M156="","",基本情報入力シート!M156)</f>
        <v/>
      </c>
      <c r="K131" s="411" t="str">
        <f>IF(基本情報入力シート!R156="","",基本情報入力シート!R156)</f>
        <v/>
      </c>
      <c r="L131" s="411" t="str">
        <f>IF(基本情報入力シート!W156="","",基本情報入力シート!W156)</f>
        <v/>
      </c>
      <c r="M131" s="411" t="str">
        <f>IF(基本情報入力シート!X156="","",基本情報入力シート!X156)</f>
        <v/>
      </c>
      <c r="N131" s="141" t="str">
        <f>IF(基本情報入力シート!Y156="","",基本情報入力シート!Y156)</f>
        <v/>
      </c>
      <c r="O131" s="148"/>
      <c r="P131" s="50"/>
      <c r="Q131" s="1004"/>
      <c r="R131" s="1005"/>
      <c r="S131" s="142" t="str">
        <f>IFERROR(ROUNDDOWN(Q131*VLOOKUP(N131,【参考】数式用!$AR$2:$AW$50,MATCH(P131,【参考】数式用!$AT$4:$AW$4)+2,FALSE)*0.5, 0), "")</f>
        <v/>
      </c>
      <c r="T131" s="51"/>
      <c r="U131" s="536" t="str">
        <f>IFERROR(IF(AH131&lt;&gt;"",Q131*VLOOKUP(N131,【参考】数式用!$AG$2:$AL$50,MATCH(P131,【参考】数式用!$AI$4:$AL$4,0)+2,0), ""), "")</f>
        <v/>
      </c>
      <c r="V131" s="41"/>
      <c r="W131" s="1006"/>
      <c r="X131" s="1007"/>
      <c r="Y131" s="88"/>
      <c r="Z131" s="537"/>
      <c r="AA131" s="143" t="str">
        <f>IFERROR(IF(Y131="ー", "", ROUNDDOWN(Z131*VLOOKUP(N131,【参考】数式用!$AR$2:$AW$50,MATCH(Y131,【参考】数式用!$AT$4:$AW$4)+2,FALSE)*0.5, 0)), "")</f>
        <v/>
      </c>
      <c r="AB131" s="98"/>
      <c r="AC131" s="1100" t="str">
        <f>IFERROR(IF(AH131&lt;&gt;"",Z131*VLOOKUP(N131,【参考】数式用!$AG$2:$AL$50,MATCH(Y131,【参考】数式用!$AI$4:$AL$4,0)+2,0), ""), "")</f>
        <v/>
      </c>
      <c r="AD131" s="1100"/>
      <c r="AE131" s="415"/>
      <c r="AF131" s="581"/>
      <c r="AG131" s="590"/>
      <c r="AH131" s="428" t="str">
        <f>IFERROR(VLOOKUP(O131, 【参考】数式用!$AY$5:$AY$13, 1, FALSE), "")</f>
        <v/>
      </c>
      <c r="AI131" s="429" t="str">
        <f>IFERROR(VLOOKUP(N131, 【参考】数式用!$BA$2:$BB$50, 2, FALSE), "")</f>
        <v/>
      </c>
      <c r="AJ131" s="430" t="str">
        <f t="shared" si="5"/>
        <v/>
      </c>
      <c r="AK131" s="431" t="str">
        <f t="shared" si="6"/>
        <v/>
      </c>
      <c r="AL131" s="133"/>
      <c r="AM131" s="133"/>
      <c r="AN131" s="106"/>
      <c r="AO131" s="106"/>
      <c r="AV131" s="105"/>
      <c r="AW131" s="105"/>
      <c r="AX131" s="105"/>
      <c r="AY131" s="105"/>
      <c r="AZ131" s="105"/>
      <c r="BA131" s="105"/>
    </row>
    <row r="132" spans="1:53" ht="30" customHeight="1" thickBot="1">
      <c r="A132" s="140">
        <v>119</v>
      </c>
      <c r="B132" s="1001" t="str">
        <f>IF(基本情報入力シート!C157="","",基本情報入力シート!C157)</f>
        <v/>
      </c>
      <c r="C132" s="1002"/>
      <c r="D132" s="1002"/>
      <c r="E132" s="1002"/>
      <c r="F132" s="1002"/>
      <c r="G132" s="1002"/>
      <c r="H132" s="1002"/>
      <c r="I132" s="1003"/>
      <c r="J132" s="411" t="str">
        <f>IF(基本情報入力シート!M157="","",基本情報入力シート!M157)</f>
        <v/>
      </c>
      <c r="K132" s="411" t="str">
        <f>IF(基本情報入力シート!R157="","",基本情報入力シート!R157)</f>
        <v/>
      </c>
      <c r="L132" s="411" t="str">
        <f>IF(基本情報入力シート!W157="","",基本情報入力シート!W157)</f>
        <v/>
      </c>
      <c r="M132" s="411" t="str">
        <f>IF(基本情報入力シート!X157="","",基本情報入力シート!X157)</f>
        <v/>
      </c>
      <c r="N132" s="141" t="str">
        <f>IF(基本情報入力シート!Y157="","",基本情報入力シート!Y157)</f>
        <v/>
      </c>
      <c r="O132" s="148"/>
      <c r="P132" s="50"/>
      <c r="Q132" s="1004"/>
      <c r="R132" s="1005"/>
      <c r="S132" s="142" t="str">
        <f>IFERROR(ROUNDDOWN(Q132*VLOOKUP(N132,【参考】数式用!$AR$2:$AW$50,MATCH(P132,【参考】数式用!$AT$4:$AW$4)+2,FALSE)*0.5, 0), "")</f>
        <v/>
      </c>
      <c r="T132" s="51"/>
      <c r="U132" s="536" t="str">
        <f>IFERROR(IF(AH132&lt;&gt;"",Q132*VLOOKUP(N132,【参考】数式用!$AG$2:$AL$50,MATCH(P132,【参考】数式用!$AI$4:$AL$4,0)+2,0), ""), "")</f>
        <v/>
      </c>
      <c r="V132" s="41"/>
      <c r="W132" s="1006"/>
      <c r="X132" s="1007"/>
      <c r="Y132" s="88"/>
      <c r="Z132" s="537"/>
      <c r="AA132" s="143" t="str">
        <f>IFERROR(IF(Y132="ー", "", ROUNDDOWN(Z132*VLOOKUP(N132,【参考】数式用!$AR$2:$AW$50,MATCH(Y132,【参考】数式用!$AT$4:$AW$4)+2,FALSE)*0.5, 0)), "")</f>
        <v/>
      </c>
      <c r="AB132" s="98"/>
      <c r="AC132" s="1100" t="str">
        <f>IFERROR(IF(AH132&lt;&gt;"",Z132*VLOOKUP(N132,【参考】数式用!$AG$2:$AL$50,MATCH(Y132,【参考】数式用!$AI$4:$AL$4,0)+2,0), ""), "")</f>
        <v/>
      </c>
      <c r="AD132" s="1100"/>
      <c r="AE132" s="415"/>
      <c r="AF132" s="581"/>
      <c r="AG132" s="590"/>
      <c r="AH132" s="428" t="str">
        <f>IFERROR(VLOOKUP(O132, 【参考】数式用!$AY$5:$AY$13, 1, FALSE), "")</f>
        <v/>
      </c>
      <c r="AI132" s="429" t="str">
        <f>IFERROR(VLOOKUP(N132, 【参考】数式用!$BA$2:$BB$50, 2, FALSE), "")</f>
        <v/>
      </c>
      <c r="AJ132" s="430" t="str">
        <f t="shared" si="5"/>
        <v/>
      </c>
      <c r="AK132" s="431" t="str">
        <f t="shared" si="6"/>
        <v/>
      </c>
      <c r="AL132" s="133"/>
      <c r="AM132" s="133"/>
      <c r="AN132" s="106"/>
      <c r="AO132" s="106"/>
      <c r="AV132" s="105"/>
      <c r="AW132" s="105"/>
      <c r="AX132" s="105"/>
      <c r="AY132" s="105"/>
      <c r="AZ132" s="105"/>
      <c r="BA132" s="105"/>
    </row>
    <row r="133" spans="1:53" ht="30" customHeight="1" thickBot="1">
      <c r="A133" s="140">
        <v>120</v>
      </c>
      <c r="B133" s="1001" t="str">
        <f>IF(基本情報入力シート!C158="","",基本情報入力シート!C158)</f>
        <v/>
      </c>
      <c r="C133" s="1002"/>
      <c r="D133" s="1002"/>
      <c r="E133" s="1002"/>
      <c r="F133" s="1002"/>
      <c r="G133" s="1002"/>
      <c r="H133" s="1002"/>
      <c r="I133" s="1003"/>
      <c r="J133" s="411" t="str">
        <f>IF(基本情報入力シート!M158="","",基本情報入力シート!M158)</f>
        <v/>
      </c>
      <c r="K133" s="411" t="str">
        <f>IF(基本情報入力シート!R158="","",基本情報入力シート!R158)</f>
        <v/>
      </c>
      <c r="L133" s="411" t="str">
        <f>IF(基本情報入力シート!W158="","",基本情報入力シート!W158)</f>
        <v/>
      </c>
      <c r="M133" s="411" t="str">
        <f>IF(基本情報入力シート!X158="","",基本情報入力シート!X158)</f>
        <v/>
      </c>
      <c r="N133" s="141" t="str">
        <f>IF(基本情報入力シート!Y158="","",基本情報入力シート!Y158)</f>
        <v/>
      </c>
      <c r="O133" s="148"/>
      <c r="P133" s="50"/>
      <c r="Q133" s="1004"/>
      <c r="R133" s="1005"/>
      <c r="S133" s="142" t="str">
        <f>IFERROR(ROUNDDOWN(Q133*VLOOKUP(N133,【参考】数式用!$AR$2:$AW$50,MATCH(P133,【参考】数式用!$AT$4:$AW$4)+2,FALSE)*0.5, 0), "")</f>
        <v/>
      </c>
      <c r="T133" s="51"/>
      <c r="U133" s="536" t="str">
        <f>IFERROR(IF(AH133&lt;&gt;"",Q133*VLOOKUP(N133,【参考】数式用!$AG$2:$AL$50,MATCH(P133,【参考】数式用!$AI$4:$AL$4,0)+2,0), ""), "")</f>
        <v/>
      </c>
      <c r="V133" s="41"/>
      <c r="W133" s="1006"/>
      <c r="X133" s="1007"/>
      <c r="Y133" s="88"/>
      <c r="Z133" s="537"/>
      <c r="AA133" s="143" t="str">
        <f>IFERROR(IF(Y133="ー", "", ROUNDDOWN(Z133*VLOOKUP(N133,【参考】数式用!$AR$2:$AW$50,MATCH(Y133,【参考】数式用!$AT$4:$AW$4)+2,FALSE)*0.5, 0)), "")</f>
        <v/>
      </c>
      <c r="AB133" s="98"/>
      <c r="AC133" s="1100" t="str">
        <f>IFERROR(IF(AH133&lt;&gt;"",Z133*VLOOKUP(N133,【参考】数式用!$AG$2:$AL$50,MATCH(Y133,【参考】数式用!$AI$4:$AL$4,0)+2,0), ""), "")</f>
        <v/>
      </c>
      <c r="AD133" s="1100"/>
      <c r="AE133" s="415"/>
      <c r="AF133" s="581"/>
      <c r="AG133" s="590"/>
      <c r="AH133" s="428" t="str">
        <f>IFERROR(VLOOKUP(O133, 【参考】数式用!$AY$5:$AY$13, 1, FALSE), "")</f>
        <v/>
      </c>
      <c r="AI133" s="429" t="str">
        <f>IFERROR(VLOOKUP(N133, 【参考】数式用!$BA$2:$BB$50, 2, FALSE), "")</f>
        <v/>
      </c>
      <c r="AJ133" s="430" t="str">
        <f t="shared" si="5"/>
        <v/>
      </c>
      <c r="AK133" s="431" t="str">
        <f t="shared" si="6"/>
        <v/>
      </c>
      <c r="AL133" s="133"/>
      <c r="AM133" s="133"/>
      <c r="AN133" s="106"/>
      <c r="AO133" s="106"/>
      <c r="AV133" s="105"/>
      <c r="AW133" s="105"/>
      <c r="AX133" s="105"/>
      <c r="AY133" s="105"/>
      <c r="AZ133" s="105"/>
      <c r="BA133" s="105"/>
    </row>
    <row r="134" spans="1:53" ht="30" customHeight="1" thickBot="1">
      <c r="A134" s="140">
        <v>121</v>
      </c>
      <c r="B134" s="1001" t="str">
        <f>IF(基本情報入力シート!C159="","",基本情報入力シート!C159)</f>
        <v/>
      </c>
      <c r="C134" s="1002"/>
      <c r="D134" s="1002"/>
      <c r="E134" s="1002"/>
      <c r="F134" s="1002"/>
      <c r="G134" s="1002"/>
      <c r="H134" s="1002"/>
      <c r="I134" s="1003"/>
      <c r="J134" s="411" t="str">
        <f>IF(基本情報入力シート!M159="","",基本情報入力シート!M159)</f>
        <v/>
      </c>
      <c r="K134" s="411" t="str">
        <f>IF(基本情報入力シート!R159="","",基本情報入力シート!R159)</f>
        <v/>
      </c>
      <c r="L134" s="411" t="str">
        <f>IF(基本情報入力シート!W159="","",基本情報入力シート!W159)</f>
        <v/>
      </c>
      <c r="M134" s="411" t="str">
        <f>IF(基本情報入力シート!X159="","",基本情報入力シート!X159)</f>
        <v/>
      </c>
      <c r="N134" s="141" t="str">
        <f>IF(基本情報入力シート!Y159="","",基本情報入力シート!Y159)</f>
        <v/>
      </c>
      <c r="O134" s="148"/>
      <c r="P134" s="50"/>
      <c r="Q134" s="1004"/>
      <c r="R134" s="1005"/>
      <c r="S134" s="142" t="str">
        <f>IFERROR(ROUNDDOWN(Q134*VLOOKUP(N134,【参考】数式用!$AR$2:$AW$50,MATCH(P134,【参考】数式用!$AT$4:$AW$4)+2,FALSE)*0.5, 0), "")</f>
        <v/>
      </c>
      <c r="T134" s="51"/>
      <c r="U134" s="536" t="str">
        <f>IFERROR(IF(AH134&lt;&gt;"",Q134*VLOOKUP(N134,【参考】数式用!$AG$2:$AL$50,MATCH(P134,【参考】数式用!$AI$4:$AL$4,0)+2,0), ""), "")</f>
        <v/>
      </c>
      <c r="V134" s="41"/>
      <c r="W134" s="1006"/>
      <c r="X134" s="1007"/>
      <c r="Y134" s="88"/>
      <c r="Z134" s="537"/>
      <c r="AA134" s="143" t="str">
        <f>IFERROR(IF(Y134="ー", "", ROUNDDOWN(Z134*VLOOKUP(N134,【参考】数式用!$AR$2:$AW$50,MATCH(Y134,【参考】数式用!$AT$4:$AW$4)+2,FALSE)*0.5, 0)), "")</f>
        <v/>
      </c>
      <c r="AB134" s="98"/>
      <c r="AC134" s="1100" t="str">
        <f>IFERROR(IF(AH134&lt;&gt;"",Z134*VLOOKUP(N134,【参考】数式用!$AG$2:$AL$50,MATCH(Y134,【参考】数式用!$AI$4:$AL$4,0)+2,0), ""), "")</f>
        <v/>
      </c>
      <c r="AD134" s="1100"/>
      <c r="AE134" s="415"/>
      <c r="AF134" s="581"/>
      <c r="AG134" s="590"/>
      <c r="AH134" s="428" t="str">
        <f>IFERROR(VLOOKUP(O134, 【参考】数式用!$AY$5:$AY$13, 1, FALSE), "")</f>
        <v/>
      </c>
      <c r="AI134" s="429" t="str">
        <f>IFERROR(VLOOKUP(N134, 【参考】数式用!$BA$2:$BB$50, 2, FALSE), "")</f>
        <v/>
      </c>
      <c r="AJ134" s="430" t="str">
        <f t="shared" si="5"/>
        <v/>
      </c>
      <c r="AK134" s="431" t="str">
        <f t="shared" si="6"/>
        <v/>
      </c>
      <c r="AL134" s="133"/>
      <c r="AM134" s="133"/>
      <c r="AN134" s="106"/>
      <c r="AO134" s="106"/>
      <c r="AV134" s="105"/>
      <c r="AW134" s="105"/>
      <c r="AX134" s="105"/>
      <c r="AY134" s="105"/>
      <c r="AZ134" s="105"/>
      <c r="BA134" s="105"/>
    </row>
    <row r="135" spans="1:53" ht="30" customHeight="1" thickBot="1">
      <c r="A135" s="140">
        <v>122</v>
      </c>
      <c r="B135" s="1001" t="str">
        <f>IF(基本情報入力シート!C160="","",基本情報入力シート!C160)</f>
        <v/>
      </c>
      <c r="C135" s="1002"/>
      <c r="D135" s="1002"/>
      <c r="E135" s="1002"/>
      <c r="F135" s="1002"/>
      <c r="G135" s="1002"/>
      <c r="H135" s="1002"/>
      <c r="I135" s="1003"/>
      <c r="J135" s="411" t="str">
        <f>IF(基本情報入力シート!M160="","",基本情報入力シート!M160)</f>
        <v/>
      </c>
      <c r="K135" s="411" t="str">
        <f>IF(基本情報入力シート!R160="","",基本情報入力シート!R160)</f>
        <v/>
      </c>
      <c r="L135" s="411" t="str">
        <f>IF(基本情報入力シート!W160="","",基本情報入力シート!W160)</f>
        <v/>
      </c>
      <c r="M135" s="411" t="str">
        <f>IF(基本情報入力シート!X160="","",基本情報入力シート!X160)</f>
        <v/>
      </c>
      <c r="N135" s="141" t="str">
        <f>IF(基本情報入力シート!Y160="","",基本情報入力シート!Y160)</f>
        <v/>
      </c>
      <c r="O135" s="148"/>
      <c r="P135" s="50"/>
      <c r="Q135" s="1004"/>
      <c r="R135" s="1005"/>
      <c r="S135" s="142" t="str">
        <f>IFERROR(ROUNDDOWN(Q135*VLOOKUP(N135,【参考】数式用!$AR$2:$AW$50,MATCH(P135,【参考】数式用!$AT$4:$AW$4)+2,FALSE)*0.5, 0), "")</f>
        <v/>
      </c>
      <c r="T135" s="51"/>
      <c r="U135" s="536" t="str">
        <f>IFERROR(IF(AH135&lt;&gt;"",Q135*VLOOKUP(N135,【参考】数式用!$AG$2:$AL$50,MATCH(P135,【参考】数式用!$AI$4:$AL$4,0)+2,0), ""), "")</f>
        <v/>
      </c>
      <c r="V135" s="41"/>
      <c r="W135" s="1006"/>
      <c r="X135" s="1007"/>
      <c r="Y135" s="88"/>
      <c r="Z135" s="537"/>
      <c r="AA135" s="143" t="str">
        <f>IFERROR(IF(Y135="ー", "", ROUNDDOWN(Z135*VLOOKUP(N135,【参考】数式用!$AR$2:$AW$50,MATCH(Y135,【参考】数式用!$AT$4:$AW$4)+2,FALSE)*0.5, 0)), "")</f>
        <v/>
      </c>
      <c r="AB135" s="98"/>
      <c r="AC135" s="1100" t="str">
        <f>IFERROR(IF(AH135&lt;&gt;"",Z135*VLOOKUP(N135,【参考】数式用!$AG$2:$AL$50,MATCH(Y135,【参考】数式用!$AI$4:$AL$4,0)+2,0), ""), "")</f>
        <v/>
      </c>
      <c r="AD135" s="1100"/>
      <c r="AE135" s="415"/>
      <c r="AF135" s="581"/>
      <c r="AG135" s="590"/>
      <c r="AH135" s="428" t="str">
        <f>IFERROR(VLOOKUP(O135, 【参考】数式用!$AY$5:$AY$13, 1, FALSE), "")</f>
        <v/>
      </c>
      <c r="AI135" s="429" t="str">
        <f>IFERROR(VLOOKUP(N135, 【参考】数式用!$BA$2:$BB$50, 2, FALSE), "")</f>
        <v/>
      </c>
      <c r="AJ135" s="430" t="str">
        <f t="shared" si="5"/>
        <v/>
      </c>
      <c r="AK135" s="431" t="str">
        <f t="shared" si="6"/>
        <v/>
      </c>
      <c r="AL135" s="133"/>
      <c r="AM135" s="133"/>
      <c r="AN135" s="106"/>
      <c r="AO135" s="106"/>
      <c r="AV135" s="105"/>
      <c r="AW135" s="105"/>
      <c r="AX135" s="105"/>
      <c r="AY135" s="105"/>
      <c r="AZ135" s="105"/>
      <c r="BA135" s="105"/>
    </row>
    <row r="136" spans="1:53" ht="30" customHeight="1" thickBot="1">
      <c r="A136" s="140">
        <v>123</v>
      </c>
      <c r="B136" s="1001" t="str">
        <f>IF(基本情報入力シート!C161="","",基本情報入力シート!C161)</f>
        <v/>
      </c>
      <c r="C136" s="1002"/>
      <c r="D136" s="1002"/>
      <c r="E136" s="1002"/>
      <c r="F136" s="1002"/>
      <c r="G136" s="1002"/>
      <c r="H136" s="1002"/>
      <c r="I136" s="1003"/>
      <c r="J136" s="411" t="str">
        <f>IF(基本情報入力シート!M161="","",基本情報入力シート!M161)</f>
        <v/>
      </c>
      <c r="K136" s="411" t="str">
        <f>IF(基本情報入力シート!R161="","",基本情報入力シート!R161)</f>
        <v/>
      </c>
      <c r="L136" s="411" t="str">
        <f>IF(基本情報入力シート!W161="","",基本情報入力シート!W161)</f>
        <v/>
      </c>
      <c r="M136" s="411" t="str">
        <f>IF(基本情報入力シート!X161="","",基本情報入力シート!X161)</f>
        <v/>
      </c>
      <c r="N136" s="141" t="str">
        <f>IF(基本情報入力シート!Y161="","",基本情報入力シート!Y161)</f>
        <v/>
      </c>
      <c r="O136" s="148"/>
      <c r="P136" s="50"/>
      <c r="Q136" s="1004"/>
      <c r="R136" s="1005"/>
      <c r="S136" s="142" t="str">
        <f>IFERROR(ROUNDDOWN(Q136*VLOOKUP(N136,【参考】数式用!$AR$2:$AW$50,MATCH(P136,【参考】数式用!$AT$4:$AW$4)+2,FALSE)*0.5, 0), "")</f>
        <v/>
      </c>
      <c r="T136" s="51"/>
      <c r="U136" s="536" t="str">
        <f>IFERROR(IF(AH136&lt;&gt;"",Q136*VLOOKUP(N136,【参考】数式用!$AG$2:$AL$50,MATCH(P136,【参考】数式用!$AI$4:$AL$4,0)+2,0), ""), "")</f>
        <v/>
      </c>
      <c r="V136" s="41"/>
      <c r="W136" s="1006"/>
      <c r="X136" s="1007"/>
      <c r="Y136" s="88"/>
      <c r="Z136" s="537"/>
      <c r="AA136" s="143" t="str">
        <f>IFERROR(IF(Y136="ー", "", ROUNDDOWN(Z136*VLOOKUP(N136,【参考】数式用!$AR$2:$AW$50,MATCH(Y136,【参考】数式用!$AT$4:$AW$4)+2,FALSE)*0.5, 0)), "")</f>
        <v/>
      </c>
      <c r="AB136" s="98"/>
      <c r="AC136" s="1100" t="str">
        <f>IFERROR(IF(AH136&lt;&gt;"",Z136*VLOOKUP(N136,【参考】数式用!$AG$2:$AL$50,MATCH(Y136,【参考】数式用!$AI$4:$AL$4,0)+2,0), ""), "")</f>
        <v/>
      </c>
      <c r="AD136" s="1100"/>
      <c r="AE136" s="415"/>
      <c r="AF136" s="581"/>
      <c r="AG136" s="590"/>
      <c r="AH136" s="428" t="str">
        <f>IFERROR(VLOOKUP(O136, 【参考】数式用!$AY$5:$AY$13, 1, FALSE), "")</f>
        <v/>
      </c>
      <c r="AI136" s="429" t="str">
        <f>IFERROR(VLOOKUP(N136, 【参考】数式用!$BA$2:$BB$50, 2, FALSE), "")</f>
        <v/>
      </c>
      <c r="AJ136" s="430" t="str">
        <f t="shared" si="5"/>
        <v/>
      </c>
      <c r="AK136" s="431" t="str">
        <f t="shared" si="6"/>
        <v/>
      </c>
      <c r="AL136" s="133"/>
      <c r="AM136" s="133"/>
      <c r="AN136" s="106"/>
      <c r="AO136" s="106"/>
      <c r="AV136" s="105"/>
      <c r="AW136" s="105"/>
      <c r="AX136" s="105"/>
      <c r="AY136" s="105"/>
      <c r="AZ136" s="105"/>
      <c r="BA136" s="105"/>
    </row>
    <row r="137" spans="1:53" ht="30" customHeight="1" thickBot="1">
      <c r="A137" s="140">
        <v>124</v>
      </c>
      <c r="B137" s="1001" t="str">
        <f>IF(基本情報入力シート!C162="","",基本情報入力シート!C162)</f>
        <v/>
      </c>
      <c r="C137" s="1002"/>
      <c r="D137" s="1002"/>
      <c r="E137" s="1002"/>
      <c r="F137" s="1002"/>
      <c r="G137" s="1002"/>
      <c r="H137" s="1002"/>
      <c r="I137" s="1003"/>
      <c r="J137" s="411" t="str">
        <f>IF(基本情報入力シート!M162="","",基本情報入力シート!M162)</f>
        <v/>
      </c>
      <c r="K137" s="411" t="str">
        <f>IF(基本情報入力シート!R162="","",基本情報入力シート!R162)</f>
        <v/>
      </c>
      <c r="L137" s="411" t="str">
        <f>IF(基本情報入力シート!W162="","",基本情報入力シート!W162)</f>
        <v/>
      </c>
      <c r="M137" s="411" t="str">
        <f>IF(基本情報入力シート!X162="","",基本情報入力シート!X162)</f>
        <v/>
      </c>
      <c r="N137" s="141" t="str">
        <f>IF(基本情報入力シート!Y162="","",基本情報入力シート!Y162)</f>
        <v/>
      </c>
      <c r="O137" s="148"/>
      <c r="P137" s="50"/>
      <c r="Q137" s="1004"/>
      <c r="R137" s="1005"/>
      <c r="S137" s="142" t="str">
        <f>IFERROR(ROUNDDOWN(Q137*VLOOKUP(N137,【参考】数式用!$AR$2:$AW$50,MATCH(P137,【参考】数式用!$AT$4:$AW$4)+2,FALSE)*0.5, 0), "")</f>
        <v/>
      </c>
      <c r="T137" s="51"/>
      <c r="U137" s="536" t="str">
        <f>IFERROR(IF(AH137&lt;&gt;"",Q137*VLOOKUP(N137,【参考】数式用!$AG$2:$AL$50,MATCH(P137,【参考】数式用!$AI$4:$AL$4,0)+2,0), ""), "")</f>
        <v/>
      </c>
      <c r="V137" s="41"/>
      <c r="W137" s="1006"/>
      <c r="X137" s="1007"/>
      <c r="Y137" s="88"/>
      <c r="Z137" s="537"/>
      <c r="AA137" s="143" t="str">
        <f>IFERROR(IF(Y137="ー", "", ROUNDDOWN(Z137*VLOOKUP(N137,【参考】数式用!$AR$2:$AW$50,MATCH(Y137,【参考】数式用!$AT$4:$AW$4)+2,FALSE)*0.5, 0)), "")</f>
        <v/>
      </c>
      <c r="AB137" s="98"/>
      <c r="AC137" s="1100" t="str">
        <f>IFERROR(IF(AH137&lt;&gt;"",Z137*VLOOKUP(N137,【参考】数式用!$AG$2:$AL$50,MATCH(Y137,【参考】数式用!$AI$4:$AL$4,0)+2,0), ""), "")</f>
        <v/>
      </c>
      <c r="AD137" s="1100"/>
      <c r="AE137" s="415"/>
      <c r="AF137" s="581"/>
      <c r="AG137" s="590"/>
      <c r="AH137" s="428" t="str">
        <f>IFERROR(VLOOKUP(O137, 【参考】数式用!$AY$5:$AY$13, 1, FALSE), "")</f>
        <v/>
      </c>
      <c r="AI137" s="429" t="str">
        <f>IFERROR(VLOOKUP(N137, 【参考】数式用!$BA$2:$BB$50, 2, FALSE), "")</f>
        <v/>
      </c>
      <c r="AJ137" s="430" t="str">
        <f t="shared" si="5"/>
        <v/>
      </c>
      <c r="AK137" s="431" t="str">
        <f t="shared" si="6"/>
        <v/>
      </c>
      <c r="AL137" s="133"/>
      <c r="AM137" s="133"/>
      <c r="AN137" s="106"/>
      <c r="AO137" s="106"/>
      <c r="AV137" s="105"/>
      <c r="AW137" s="105"/>
      <c r="AX137" s="105"/>
      <c r="AY137" s="105"/>
      <c r="AZ137" s="105"/>
      <c r="BA137" s="105"/>
    </row>
    <row r="138" spans="1:53" ht="30" customHeight="1" thickBot="1">
      <c r="A138" s="140">
        <v>125</v>
      </c>
      <c r="B138" s="1001" t="str">
        <f>IF(基本情報入力シート!C163="","",基本情報入力シート!C163)</f>
        <v/>
      </c>
      <c r="C138" s="1002"/>
      <c r="D138" s="1002"/>
      <c r="E138" s="1002"/>
      <c r="F138" s="1002"/>
      <c r="G138" s="1002"/>
      <c r="H138" s="1002"/>
      <c r="I138" s="1003"/>
      <c r="J138" s="411" t="str">
        <f>IF(基本情報入力シート!M163="","",基本情報入力シート!M163)</f>
        <v/>
      </c>
      <c r="K138" s="411" t="str">
        <f>IF(基本情報入力シート!R163="","",基本情報入力シート!R163)</f>
        <v/>
      </c>
      <c r="L138" s="411" t="str">
        <f>IF(基本情報入力シート!W163="","",基本情報入力シート!W163)</f>
        <v/>
      </c>
      <c r="M138" s="411" t="str">
        <f>IF(基本情報入力シート!X163="","",基本情報入力シート!X163)</f>
        <v/>
      </c>
      <c r="N138" s="141" t="str">
        <f>IF(基本情報入力シート!Y163="","",基本情報入力シート!Y163)</f>
        <v/>
      </c>
      <c r="O138" s="148"/>
      <c r="P138" s="50"/>
      <c r="Q138" s="1004"/>
      <c r="R138" s="1005"/>
      <c r="S138" s="142" t="str">
        <f>IFERROR(ROUNDDOWN(Q138*VLOOKUP(N138,【参考】数式用!$AR$2:$AW$50,MATCH(P138,【参考】数式用!$AT$4:$AW$4)+2,FALSE)*0.5, 0), "")</f>
        <v/>
      </c>
      <c r="T138" s="51"/>
      <c r="U138" s="536" t="str">
        <f>IFERROR(IF(AH138&lt;&gt;"",Q138*VLOOKUP(N138,【参考】数式用!$AG$2:$AL$50,MATCH(P138,【参考】数式用!$AI$4:$AL$4,0)+2,0), ""), "")</f>
        <v/>
      </c>
      <c r="V138" s="41"/>
      <c r="W138" s="1006"/>
      <c r="X138" s="1007"/>
      <c r="Y138" s="88"/>
      <c r="Z138" s="537"/>
      <c r="AA138" s="143" t="str">
        <f>IFERROR(IF(Y138="ー", "", ROUNDDOWN(Z138*VLOOKUP(N138,【参考】数式用!$AR$2:$AW$50,MATCH(Y138,【参考】数式用!$AT$4:$AW$4)+2,FALSE)*0.5, 0)), "")</f>
        <v/>
      </c>
      <c r="AB138" s="98"/>
      <c r="AC138" s="1100" t="str">
        <f>IFERROR(IF(AH138&lt;&gt;"",Z138*VLOOKUP(N138,【参考】数式用!$AG$2:$AL$50,MATCH(Y138,【参考】数式用!$AI$4:$AL$4,0)+2,0), ""), "")</f>
        <v/>
      </c>
      <c r="AD138" s="1100"/>
      <c r="AE138" s="415"/>
      <c r="AF138" s="581"/>
      <c r="AG138" s="590"/>
      <c r="AH138" s="428" t="str">
        <f>IFERROR(VLOOKUP(O138, 【参考】数式用!$AY$5:$AY$13, 1, FALSE), "")</f>
        <v/>
      </c>
      <c r="AI138" s="429" t="str">
        <f>IFERROR(VLOOKUP(N138, 【参考】数式用!$BA$2:$BB$50, 2, FALSE), "")</f>
        <v/>
      </c>
      <c r="AJ138" s="430" t="str">
        <f t="shared" si="5"/>
        <v/>
      </c>
      <c r="AK138" s="431" t="str">
        <f t="shared" si="6"/>
        <v/>
      </c>
      <c r="AL138" s="133"/>
      <c r="AM138" s="133"/>
      <c r="AN138" s="106"/>
      <c r="AO138" s="106"/>
      <c r="AV138" s="105"/>
      <c r="AW138" s="105"/>
      <c r="AX138" s="105"/>
      <c r="AY138" s="105"/>
      <c r="AZ138" s="105"/>
      <c r="BA138" s="105"/>
    </row>
    <row r="139" spans="1:53" ht="30" customHeight="1" thickBot="1">
      <c r="A139" s="140">
        <v>126</v>
      </c>
      <c r="B139" s="1001" t="str">
        <f>IF(基本情報入力シート!C164="","",基本情報入力シート!C164)</f>
        <v/>
      </c>
      <c r="C139" s="1002"/>
      <c r="D139" s="1002"/>
      <c r="E139" s="1002"/>
      <c r="F139" s="1002"/>
      <c r="G139" s="1002"/>
      <c r="H139" s="1002"/>
      <c r="I139" s="1003"/>
      <c r="J139" s="411" t="str">
        <f>IF(基本情報入力シート!M164="","",基本情報入力シート!M164)</f>
        <v/>
      </c>
      <c r="K139" s="411" t="str">
        <f>IF(基本情報入力シート!R164="","",基本情報入力シート!R164)</f>
        <v/>
      </c>
      <c r="L139" s="411" t="str">
        <f>IF(基本情報入力シート!W164="","",基本情報入力シート!W164)</f>
        <v/>
      </c>
      <c r="M139" s="411" t="str">
        <f>IF(基本情報入力シート!X164="","",基本情報入力シート!X164)</f>
        <v/>
      </c>
      <c r="N139" s="141" t="str">
        <f>IF(基本情報入力シート!Y164="","",基本情報入力シート!Y164)</f>
        <v/>
      </c>
      <c r="O139" s="148"/>
      <c r="P139" s="50"/>
      <c r="Q139" s="1004"/>
      <c r="R139" s="1005"/>
      <c r="S139" s="142" t="str">
        <f>IFERROR(ROUNDDOWN(Q139*VLOOKUP(N139,【参考】数式用!$AR$2:$AW$50,MATCH(P139,【参考】数式用!$AT$4:$AW$4)+2,FALSE)*0.5, 0), "")</f>
        <v/>
      </c>
      <c r="T139" s="51"/>
      <c r="U139" s="536" t="str">
        <f>IFERROR(IF(AH139&lt;&gt;"",Q139*VLOOKUP(N139,【参考】数式用!$AG$2:$AL$50,MATCH(P139,【参考】数式用!$AI$4:$AL$4,0)+2,0), ""), "")</f>
        <v/>
      </c>
      <c r="V139" s="41"/>
      <c r="W139" s="1006"/>
      <c r="X139" s="1007"/>
      <c r="Y139" s="88"/>
      <c r="Z139" s="537"/>
      <c r="AA139" s="143" t="str">
        <f>IFERROR(IF(Y139="ー", "", ROUNDDOWN(Z139*VLOOKUP(N139,【参考】数式用!$AR$2:$AW$50,MATCH(Y139,【参考】数式用!$AT$4:$AW$4)+2,FALSE)*0.5, 0)), "")</f>
        <v/>
      </c>
      <c r="AB139" s="98"/>
      <c r="AC139" s="1100" t="str">
        <f>IFERROR(IF(AH139&lt;&gt;"",Z139*VLOOKUP(N139,【参考】数式用!$AG$2:$AL$50,MATCH(Y139,【参考】数式用!$AI$4:$AL$4,0)+2,0), ""), "")</f>
        <v/>
      </c>
      <c r="AD139" s="1100"/>
      <c r="AE139" s="415"/>
      <c r="AF139" s="581"/>
      <c r="AG139" s="590"/>
      <c r="AH139" s="428" t="str">
        <f>IFERROR(VLOOKUP(O139, 【参考】数式用!$AY$5:$AY$13, 1, FALSE), "")</f>
        <v/>
      </c>
      <c r="AI139" s="429" t="str">
        <f>IFERROR(VLOOKUP(N139, 【参考】数式用!$BA$2:$BB$50, 2, FALSE), "")</f>
        <v/>
      </c>
      <c r="AJ139" s="430" t="str">
        <f t="shared" si="5"/>
        <v/>
      </c>
      <c r="AK139" s="431" t="str">
        <f t="shared" si="6"/>
        <v/>
      </c>
      <c r="AL139" s="133"/>
      <c r="AM139" s="133"/>
      <c r="AN139" s="106"/>
      <c r="AO139" s="106"/>
      <c r="AV139" s="105"/>
      <c r="AW139" s="105"/>
      <c r="AX139" s="105"/>
      <c r="AY139" s="105"/>
      <c r="AZ139" s="105"/>
      <c r="BA139" s="105"/>
    </row>
    <row r="140" spans="1:53" ht="30" customHeight="1" thickBot="1">
      <c r="A140" s="140">
        <v>127</v>
      </c>
      <c r="B140" s="1001" t="str">
        <f>IF(基本情報入力シート!C165="","",基本情報入力シート!C165)</f>
        <v/>
      </c>
      <c r="C140" s="1002"/>
      <c r="D140" s="1002"/>
      <c r="E140" s="1002"/>
      <c r="F140" s="1002"/>
      <c r="G140" s="1002"/>
      <c r="H140" s="1002"/>
      <c r="I140" s="1003"/>
      <c r="J140" s="411" t="str">
        <f>IF(基本情報入力シート!M165="","",基本情報入力シート!M165)</f>
        <v/>
      </c>
      <c r="K140" s="411" t="str">
        <f>IF(基本情報入力シート!R165="","",基本情報入力シート!R165)</f>
        <v/>
      </c>
      <c r="L140" s="411" t="str">
        <f>IF(基本情報入力シート!W165="","",基本情報入力シート!W165)</f>
        <v/>
      </c>
      <c r="M140" s="411" t="str">
        <f>IF(基本情報入力シート!X165="","",基本情報入力シート!X165)</f>
        <v/>
      </c>
      <c r="N140" s="141" t="str">
        <f>IF(基本情報入力シート!Y165="","",基本情報入力シート!Y165)</f>
        <v/>
      </c>
      <c r="O140" s="148"/>
      <c r="P140" s="50"/>
      <c r="Q140" s="1004"/>
      <c r="R140" s="1005"/>
      <c r="S140" s="142" t="str">
        <f>IFERROR(ROUNDDOWN(Q140*VLOOKUP(N140,【参考】数式用!$AR$2:$AW$50,MATCH(P140,【参考】数式用!$AT$4:$AW$4)+2,FALSE)*0.5, 0), "")</f>
        <v/>
      </c>
      <c r="T140" s="51"/>
      <c r="U140" s="536" t="str">
        <f>IFERROR(IF(AH140&lt;&gt;"",Q140*VLOOKUP(N140,【参考】数式用!$AG$2:$AL$50,MATCH(P140,【参考】数式用!$AI$4:$AL$4,0)+2,0), ""), "")</f>
        <v/>
      </c>
      <c r="V140" s="41"/>
      <c r="W140" s="1006"/>
      <c r="X140" s="1007"/>
      <c r="Y140" s="88"/>
      <c r="Z140" s="537"/>
      <c r="AA140" s="143" t="str">
        <f>IFERROR(IF(Y140="ー", "", ROUNDDOWN(Z140*VLOOKUP(N140,【参考】数式用!$AR$2:$AW$50,MATCH(Y140,【参考】数式用!$AT$4:$AW$4)+2,FALSE)*0.5, 0)), "")</f>
        <v/>
      </c>
      <c r="AB140" s="98"/>
      <c r="AC140" s="1100" t="str">
        <f>IFERROR(IF(AH140&lt;&gt;"",Z140*VLOOKUP(N140,【参考】数式用!$AG$2:$AL$50,MATCH(Y140,【参考】数式用!$AI$4:$AL$4,0)+2,0), ""), "")</f>
        <v/>
      </c>
      <c r="AD140" s="1100"/>
      <c r="AE140" s="415"/>
      <c r="AF140" s="581"/>
      <c r="AG140" s="590"/>
      <c r="AH140" s="428" t="str">
        <f>IFERROR(VLOOKUP(O140, 【参考】数式用!$AY$5:$AY$13, 1, FALSE), "")</f>
        <v/>
      </c>
      <c r="AI140" s="429" t="str">
        <f>IFERROR(VLOOKUP(N140, 【参考】数式用!$BA$2:$BB$50, 2, FALSE), "")</f>
        <v/>
      </c>
      <c r="AJ140" s="430" t="str">
        <f t="shared" si="5"/>
        <v/>
      </c>
      <c r="AK140" s="431" t="str">
        <f t="shared" si="6"/>
        <v/>
      </c>
      <c r="AL140" s="133"/>
      <c r="AM140" s="133"/>
      <c r="AN140" s="106"/>
      <c r="AO140" s="106"/>
      <c r="AV140" s="105"/>
      <c r="AW140" s="105"/>
      <c r="AX140" s="105"/>
      <c r="AY140" s="105"/>
      <c r="AZ140" s="105"/>
      <c r="BA140" s="105"/>
    </row>
    <row r="141" spans="1:53" ht="30" customHeight="1" thickBot="1">
      <c r="A141" s="140">
        <v>128</v>
      </c>
      <c r="B141" s="1001" t="str">
        <f>IF(基本情報入力シート!C166="","",基本情報入力シート!C166)</f>
        <v/>
      </c>
      <c r="C141" s="1002"/>
      <c r="D141" s="1002"/>
      <c r="E141" s="1002"/>
      <c r="F141" s="1002"/>
      <c r="G141" s="1002"/>
      <c r="H141" s="1002"/>
      <c r="I141" s="1003"/>
      <c r="J141" s="411" t="str">
        <f>IF(基本情報入力シート!M166="","",基本情報入力シート!M166)</f>
        <v/>
      </c>
      <c r="K141" s="411" t="str">
        <f>IF(基本情報入力シート!R166="","",基本情報入力シート!R166)</f>
        <v/>
      </c>
      <c r="L141" s="411" t="str">
        <f>IF(基本情報入力シート!W166="","",基本情報入力シート!W166)</f>
        <v/>
      </c>
      <c r="M141" s="411" t="str">
        <f>IF(基本情報入力シート!X166="","",基本情報入力シート!X166)</f>
        <v/>
      </c>
      <c r="N141" s="141" t="str">
        <f>IF(基本情報入力シート!Y166="","",基本情報入力シート!Y166)</f>
        <v/>
      </c>
      <c r="O141" s="148"/>
      <c r="P141" s="50"/>
      <c r="Q141" s="1004"/>
      <c r="R141" s="1005"/>
      <c r="S141" s="142" t="str">
        <f>IFERROR(ROUNDDOWN(Q141*VLOOKUP(N141,【参考】数式用!$AR$2:$AW$50,MATCH(P141,【参考】数式用!$AT$4:$AW$4)+2,FALSE)*0.5, 0), "")</f>
        <v/>
      </c>
      <c r="T141" s="51"/>
      <c r="U141" s="536" t="str">
        <f>IFERROR(IF(AH141&lt;&gt;"",Q141*VLOOKUP(N141,【参考】数式用!$AG$2:$AL$50,MATCH(P141,【参考】数式用!$AI$4:$AL$4,0)+2,0), ""), "")</f>
        <v/>
      </c>
      <c r="V141" s="41"/>
      <c r="W141" s="1006"/>
      <c r="X141" s="1007"/>
      <c r="Y141" s="88"/>
      <c r="Z141" s="537"/>
      <c r="AA141" s="143" t="str">
        <f>IFERROR(IF(Y141="ー", "", ROUNDDOWN(Z141*VLOOKUP(N141,【参考】数式用!$AR$2:$AW$50,MATCH(Y141,【参考】数式用!$AT$4:$AW$4)+2,FALSE)*0.5, 0)), "")</f>
        <v/>
      </c>
      <c r="AB141" s="98"/>
      <c r="AC141" s="1100" t="str">
        <f>IFERROR(IF(AH141&lt;&gt;"",Z141*VLOOKUP(N141,【参考】数式用!$AG$2:$AL$50,MATCH(Y141,【参考】数式用!$AI$4:$AL$4,0)+2,0), ""), "")</f>
        <v/>
      </c>
      <c r="AD141" s="1100"/>
      <c r="AE141" s="415"/>
      <c r="AF141" s="581"/>
      <c r="AG141" s="590"/>
      <c r="AH141" s="428" t="str">
        <f>IFERROR(VLOOKUP(O141, 【参考】数式用!$AY$5:$AY$13, 1, FALSE), "")</f>
        <v/>
      </c>
      <c r="AI141" s="429" t="str">
        <f>IFERROR(VLOOKUP(N141, 【参考】数式用!$BA$2:$BB$50, 2, FALSE), "")</f>
        <v/>
      </c>
      <c r="AJ141" s="430" t="str">
        <f t="shared" si="5"/>
        <v/>
      </c>
      <c r="AK141" s="431" t="str">
        <f t="shared" si="6"/>
        <v/>
      </c>
      <c r="AL141" s="133"/>
      <c r="AM141" s="133"/>
      <c r="AN141" s="106"/>
      <c r="AO141" s="106"/>
      <c r="AV141" s="105"/>
      <c r="AW141" s="105"/>
      <c r="AX141" s="105"/>
      <c r="AY141" s="105"/>
      <c r="AZ141" s="105"/>
      <c r="BA141" s="105"/>
    </row>
    <row r="142" spans="1:53" ht="30" customHeight="1" thickBot="1">
      <c r="A142" s="140">
        <v>129</v>
      </c>
      <c r="B142" s="1001" t="str">
        <f>IF(基本情報入力シート!C167="","",基本情報入力シート!C167)</f>
        <v/>
      </c>
      <c r="C142" s="1002"/>
      <c r="D142" s="1002"/>
      <c r="E142" s="1002"/>
      <c r="F142" s="1002"/>
      <c r="G142" s="1002"/>
      <c r="H142" s="1002"/>
      <c r="I142" s="1003"/>
      <c r="J142" s="411" t="str">
        <f>IF(基本情報入力シート!M167="","",基本情報入力シート!M167)</f>
        <v/>
      </c>
      <c r="K142" s="411" t="str">
        <f>IF(基本情報入力シート!R167="","",基本情報入力シート!R167)</f>
        <v/>
      </c>
      <c r="L142" s="411" t="str">
        <f>IF(基本情報入力シート!W167="","",基本情報入力シート!W167)</f>
        <v/>
      </c>
      <c r="M142" s="411" t="str">
        <f>IF(基本情報入力シート!X167="","",基本情報入力シート!X167)</f>
        <v/>
      </c>
      <c r="N142" s="141" t="str">
        <f>IF(基本情報入力シート!Y167="","",基本情報入力シート!Y167)</f>
        <v/>
      </c>
      <c r="O142" s="148"/>
      <c r="P142" s="50"/>
      <c r="Q142" s="1004"/>
      <c r="R142" s="1005"/>
      <c r="S142" s="142" t="str">
        <f>IFERROR(ROUNDDOWN(Q142*VLOOKUP(N142,【参考】数式用!$AR$2:$AW$50,MATCH(P142,【参考】数式用!$AT$4:$AW$4)+2,FALSE)*0.5, 0), "")</f>
        <v/>
      </c>
      <c r="T142" s="51"/>
      <c r="U142" s="536" t="str">
        <f>IFERROR(IF(AH142&lt;&gt;"",Q142*VLOOKUP(N142,【参考】数式用!$AG$2:$AL$50,MATCH(P142,【参考】数式用!$AI$4:$AL$4,0)+2,0), ""), "")</f>
        <v/>
      </c>
      <c r="V142" s="41"/>
      <c r="W142" s="1006"/>
      <c r="X142" s="1007"/>
      <c r="Y142" s="88"/>
      <c r="Z142" s="537"/>
      <c r="AA142" s="143" t="str">
        <f>IFERROR(IF(Y142="ー", "", ROUNDDOWN(Z142*VLOOKUP(N142,【参考】数式用!$AR$2:$AW$50,MATCH(Y142,【参考】数式用!$AT$4:$AW$4)+2,FALSE)*0.5, 0)), "")</f>
        <v/>
      </c>
      <c r="AB142" s="98"/>
      <c r="AC142" s="1100" t="str">
        <f>IFERROR(IF(AH142&lt;&gt;"",Z142*VLOOKUP(N142,【参考】数式用!$AG$2:$AL$50,MATCH(Y142,【参考】数式用!$AI$4:$AL$4,0)+2,0), ""), "")</f>
        <v/>
      </c>
      <c r="AD142" s="1100"/>
      <c r="AE142" s="415"/>
      <c r="AF142" s="581"/>
      <c r="AG142" s="590"/>
      <c r="AH142" s="428" t="str">
        <f>IFERROR(VLOOKUP(O142, 【参考】数式用!$AY$5:$AY$13, 1, FALSE), "")</f>
        <v/>
      </c>
      <c r="AI142" s="429" t="str">
        <f>IFERROR(VLOOKUP(N142, 【参考】数式用!$BA$2:$BB$50, 2, FALSE), "")</f>
        <v/>
      </c>
      <c r="AJ142" s="430" t="str">
        <f t="shared" si="5"/>
        <v/>
      </c>
      <c r="AK142" s="431" t="str">
        <f t="shared" si="6"/>
        <v/>
      </c>
      <c r="AL142" s="133"/>
      <c r="AM142" s="133"/>
      <c r="AN142" s="106"/>
      <c r="AO142" s="106"/>
      <c r="AV142" s="105"/>
      <c r="AW142" s="105"/>
      <c r="AX142" s="105"/>
      <c r="AY142" s="105"/>
      <c r="AZ142" s="105"/>
      <c r="BA142" s="105"/>
    </row>
    <row r="143" spans="1:53" ht="30" customHeight="1" thickBot="1">
      <c r="A143" s="140">
        <v>130</v>
      </c>
      <c r="B143" s="1001" t="str">
        <f>IF(基本情報入力シート!C168="","",基本情報入力シート!C168)</f>
        <v/>
      </c>
      <c r="C143" s="1002"/>
      <c r="D143" s="1002"/>
      <c r="E143" s="1002"/>
      <c r="F143" s="1002"/>
      <c r="G143" s="1002"/>
      <c r="H143" s="1002"/>
      <c r="I143" s="1003"/>
      <c r="J143" s="411" t="str">
        <f>IF(基本情報入力シート!M168="","",基本情報入力シート!M168)</f>
        <v/>
      </c>
      <c r="K143" s="411" t="str">
        <f>IF(基本情報入力シート!R168="","",基本情報入力シート!R168)</f>
        <v/>
      </c>
      <c r="L143" s="411" t="str">
        <f>IF(基本情報入力シート!W168="","",基本情報入力シート!W168)</f>
        <v/>
      </c>
      <c r="M143" s="411" t="str">
        <f>IF(基本情報入力シート!X168="","",基本情報入力シート!X168)</f>
        <v/>
      </c>
      <c r="N143" s="141" t="str">
        <f>IF(基本情報入力シート!Y168="","",基本情報入力シート!Y168)</f>
        <v/>
      </c>
      <c r="O143" s="148"/>
      <c r="P143" s="50"/>
      <c r="Q143" s="1004"/>
      <c r="R143" s="1005"/>
      <c r="S143" s="142" t="str">
        <f>IFERROR(ROUNDDOWN(Q143*VLOOKUP(N143,【参考】数式用!$AR$2:$AW$50,MATCH(P143,【参考】数式用!$AT$4:$AW$4)+2,FALSE)*0.5, 0), "")</f>
        <v/>
      </c>
      <c r="T143" s="51"/>
      <c r="U143" s="536" t="str">
        <f>IFERROR(IF(AH143&lt;&gt;"",Q143*VLOOKUP(N143,【参考】数式用!$AG$2:$AL$50,MATCH(P143,【参考】数式用!$AI$4:$AL$4,0)+2,0), ""), "")</f>
        <v/>
      </c>
      <c r="V143" s="41"/>
      <c r="W143" s="1006"/>
      <c r="X143" s="1007"/>
      <c r="Y143" s="88"/>
      <c r="Z143" s="537"/>
      <c r="AA143" s="143" t="str">
        <f>IFERROR(IF(Y143="ー", "", ROUNDDOWN(Z143*VLOOKUP(N143,【参考】数式用!$AR$2:$AW$50,MATCH(Y143,【参考】数式用!$AT$4:$AW$4)+2,FALSE)*0.5, 0)), "")</f>
        <v/>
      </c>
      <c r="AB143" s="98"/>
      <c r="AC143" s="1100" t="str">
        <f>IFERROR(IF(AH143&lt;&gt;"",Z143*VLOOKUP(N143,【参考】数式用!$AG$2:$AL$50,MATCH(Y143,【参考】数式用!$AI$4:$AL$4,0)+2,0), ""), "")</f>
        <v/>
      </c>
      <c r="AD143" s="1100"/>
      <c r="AE143" s="415"/>
      <c r="AF143" s="581"/>
      <c r="AG143" s="590"/>
      <c r="AH143" s="428" t="str">
        <f>IFERROR(VLOOKUP(O143, 【参考】数式用!$AY$5:$AY$13, 1, FALSE), "")</f>
        <v/>
      </c>
      <c r="AI143" s="429" t="str">
        <f>IFERROR(VLOOKUP(N143, 【参考】数式用!$BA$2:$BB$50, 2, FALSE), "")</f>
        <v/>
      </c>
      <c r="AJ143" s="430" t="str">
        <f t="shared" si="5"/>
        <v/>
      </c>
      <c r="AK143" s="431" t="str">
        <f t="shared" si="6"/>
        <v/>
      </c>
      <c r="AL143" s="133"/>
      <c r="AM143" s="133"/>
      <c r="AN143" s="106"/>
      <c r="AO143" s="106"/>
      <c r="AV143" s="105"/>
      <c r="AW143" s="105"/>
      <c r="AX143" s="105"/>
      <c r="AY143" s="105"/>
      <c r="AZ143" s="105"/>
      <c r="BA143" s="105"/>
    </row>
    <row r="144" spans="1:53" ht="30" customHeight="1" thickBot="1">
      <c r="A144" s="140">
        <v>131</v>
      </c>
      <c r="B144" s="1001" t="str">
        <f>IF(基本情報入力シート!C169="","",基本情報入力シート!C169)</f>
        <v/>
      </c>
      <c r="C144" s="1002"/>
      <c r="D144" s="1002"/>
      <c r="E144" s="1002"/>
      <c r="F144" s="1002"/>
      <c r="G144" s="1002"/>
      <c r="H144" s="1002"/>
      <c r="I144" s="1003"/>
      <c r="J144" s="411" t="str">
        <f>IF(基本情報入力シート!M169="","",基本情報入力シート!M169)</f>
        <v/>
      </c>
      <c r="K144" s="411" t="str">
        <f>IF(基本情報入力シート!R169="","",基本情報入力シート!R169)</f>
        <v/>
      </c>
      <c r="L144" s="411" t="str">
        <f>IF(基本情報入力シート!W169="","",基本情報入力シート!W169)</f>
        <v/>
      </c>
      <c r="M144" s="411" t="str">
        <f>IF(基本情報入力シート!X169="","",基本情報入力シート!X169)</f>
        <v/>
      </c>
      <c r="N144" s="141" t="str">
        <f>IF(基本情報入力シート!Y169="","",基本情報入力シート!Y169)</f>
        <v/>
      </c>
      <c r="O144" s="148"/>
      <c r="P144" s="50"/>
      <c r="Q144" s="1004"/>
      <c r="R144" s="1005"/>
      <c r="S144" s="142" t="str">
        <f>IFERROR(ROUNDDOWN(Q144*VLOOKUP(N144,【参考】数式用!$AR$2:$AW$50,MATCH(P144,【参考】数式用!$AT$4:$AW$4)+2,FALSE)*0.5, 0), "")</f>
        <v/>
      </c>
      <c r="T144" s="51"/>
      <c r="U144" s="536" t="str">
        <f>IFERROR(IF(AH144&lt;&gt;"",Q144*VLOOKUP(N144,【参考】数式用!$AG$2:$AL$50,MATCH(P144,【参考】数式用!$AI$4:$AL$4,0)+2,0), ""), "")</f>
        <v/>
      </c>
      <c r="V144" s="41"/>
      <c r="W144" s="1006"/>
      <c r="X144" s="1007"/>
      <c r="Y144" s="88"/>
      <c r="Z144" s="537"/>
      <c r="AA144" s="143" t="str">
        <f>IFERROR(IF(Y144="ー", "", ROUNDDOWN(Z144*VLOOKUP(N144,【参考】数式用!$AR$2:$AW$50,MATCH(Y144,【参考】数式用!$AT$4:$AW$4)+2,FALSE)*0.5, 0)), "")</f>
        <v/>
      </c>
      <c r="AB144" s="98"/>
      <c r="AC144" s="1100" t="str">
        <f>IFERROR(IF(AH144&lt;&gt;"",Z144*VLOOKUP(N144,【参考】数式用!$AG$2:$AL$50,MATCH(Y144,【参考】数式用!$AI$4:$AL$4,0)+2,0), ""), "")</f>
        <v/>
      </c>
      <c r="AD144" s="1100"/>
      <c r="AE144" s="415"/>
      <c r="AF144" s="581"/>
      <c r="AG144" s="590"/>
      <c r="AH144" s="428" t="str">
        <f>IFERROR(VLOOKUP(O144, 【参考】数式用!$AY$5:$AY$13, 1, FALSE), "")</f>
        <v/>
      </c>
      <c r="AI144" s="429" t="str">
        <f>IFERROR(VLOOKUP(N144, 【参考】数式用!$BA$2:$BB$50, 2, FALSE), "")</f>
        <v/>
      </c>
      <c r="AJ144" s="430" t="str">
        <f t="shared" si="5"/>
        <v/>
      </c>
      <c r="AK144" s="431" t="str">
        <f t="shared" si="6"/>
        <v/>
      </c>
      <c r="AL144" s="133"/>
      <c r="AM144" s="133"/>
      <c r="AN144" s="106"/>
      <c r="AO144" s="106"/>
      <c r="AV144" s="105"/>
      <c r="AW144" s="105"/>
      <c r="AX144" s="105"/>
      <c r="AY144" s="105"/>
      <c r="AZ144" s="105"/>
      <c r="BA144" s="105"/>
    </row>
    <row r="145" spans="1:53" ht="30" customHeight="1" thickBot="1">
      <c r="A145" s="140">
        <v>132</v>
      </c>
      <c r="B145" s="1001" t="str">
        <f>IF(基本情報入力シート!C170="","",基本情報入力シート!C170)</f>
        <v/>
      </c>
      <c r="C145" s="1002"/>
      <c r="D145" s="1002"/>
      <c r="E145" s="1002"/>
      <c r="F145" s="1002"/>
      <c r="G145" s="1002"/>
      <c r="H145" s="1002"/>
      <c r="I145" s="1003"/>
      <c r="J145" s="411" t="str">
        <f>IF(基本情報入力シート!M170="","",基本情報入力シート!M170)</f>
        <v/>
      </c>
      <c r="K145" s="411" t="str">
        <f>IF(基本情報入力シート!R170="","",基本情報入力シート!R170)</f>
        <v/>
      </c>
      <c r="L145" s="411" t="str">
        <f>IF(基本情報入力シート!W170="","",基本情報入力シート!W170)</f>
        <v/>
      </c>
      <c r="M145" s="411" t="str">
        <f>IF(基本情報入力シート!X170="","",基本情報入力シート!X170)</f>
        <v/>
      </c>
      <c r="N145" s="141" t="str">
        <f>IF(基本情報入力シート!Y170="","",基本情報入力シート!Y170)</f>
        <v/>
      </c>
      <c r="O145" s="148"/>
      <c r="P145" s="50"/>
      <c r="Q145" s="1004"/>
      <c r="R145" s="1005"/>
      <c r="S145" s="142" t="str">
        <f>IFERROR(ROUNDDOWN(Q145*VLOOKUP(N145,【参考】数式用!$AR$2:$AW$50,MATCH(P145,【参考】数式用!$AT$4:$AW$4)+2,FALSE)*0.5, 0), "")</f>
        <v/>
      </c>
      <c r="T145" s="51"/>
      <c r="U145" s="536" t="str">
        <f>IFERROR(IF(AH145&lt;&gt;"",Q145*VLOOKUP(N145,【参考】数式用!$AG$2:$AL$50,MATCH(P145,【参考】数式用!$AI$4:$AL$4,0)+2,0), ""), "")</f>
        <v/>
      </c>
      <c r="V145" s="41"/>
      <c r="W145" s="1006"/>
      <c r="X145" s="1007"/>
      <c r="Y145" s="88"/>
      <c r="Z145" s="537"/>
      <c r="AA145" s="143" t="str">
        <f>IFERROR(IF(Y145="ー", "", ROUNDDOWN(Z145*VLOOKUP(N145,【参考】数式用!$AR$2:$AW$50,MATCH(Y145,【参考】数式用!$AT$4:$AW$4)+2,FALSE)*0.5, 0)), "")</f>
        <v/>
      </c>
      <c r="AB145" s="98"/>
      <c r="AC145" s="1100" t="str">
        <f>IFERROR(IF(AH145&lt;&gt;"",Z145*VLOOKUP(N145,【参考】数式用!$AG$2:$AL$50,MATCH(Y145,【参考】数式用!$AI$4:$AL$4,0)+2,0), ""), "")</f>
        <v/>
      </c>
      <c r="AD145" s="1100"/>
      <c r="AE145" s="415"/>
      <c r="AF145" s="581"/>
      <c r="AG145" s="590"/>
      <c r="AH145" s="428" t="str">
        <f>IFERROR(VLOOKUP(O145, 【参考】数式用!$AY$5:$AY$13, 1, FALSE), "")</f>
        <v/>
      </c>
      <c r="AI145" s="429" t="str">
        <f>IFERROR(VLOOKUP(N145, 【参考】数式用!$BA$2:$BB$50, 2, FALSE), "")</f>
        <v/>
      </c>
      <c r="AJ145" s="430" t="str">
        <f t="shared" si="5"/>
        <v/>
      </c>
      <c r="AK145" s="431" t="str">
        <f t="shared" si="6"/>
        <v/>
      </c>
      <c r="AL145" s="133"/>
      <c r="AM145" s="133"/>
      <c r="AN145" s="106"/>
      <c r="AO145" s="106"/>
      <c r="AV145" s="105"/>
      <c r="AW145" s="105"/>
      <c r="AX145" s="105"/>
      <c r="AY145" s="105"/>
      <c r="AZ145" s="105"/>
      <c r="BA145" s="105"/>
    </row>
    <row r="146" spans="1:53" ht="30" customHeight="1" thickBot="1">
      <c r="A146" s="140">
        <v>133</v>
      </c>
      <c r="B146" s="1001" t="str">
        <f>IF(基本情報入力シート!C171="","",基本情報入力シート!C171)</f>
        <v/>
      </c>
      <c r="C146" s="1002"/>
      <c r="D146" s="1002"/>
      <c r="E146" s="1002"/>
      <c r="F146" s="1002"/>
      <c r="G146" s="1002"/>
      <c r="H146" s="1002"/>
      <c r="I146" s="1003"/>
      <c r="J146" s="411" t="str">
        <f>IF(基本情報入力シート!M171="","",基本情報入力シート!M171)</f>
        <v/>
      </c>
      <c r="K146" s="411" t="str">
        <f>IF(基本情報入力シート!R171="","",基本情報入力シート!R171)</f>
        <v/>
      </c>
      <c r="L146" s="411" t="str">
        <f>IF(基本情報入力シート!W171="","",基本情報入力シート!W171)</f>
        <v/>
      </c>
      <c r="M146" s="411" t="str">
        <f>IF(基本情報入力シート!X171="","",基本情報入力シート!X171)</f>
        <v/>
      </c>
      <c r="N146" s="141" t="str">
        <f>IF(基本情報入力シート!Y171="","",基本情報入力シート!Y171)</f>
        <v/>
      </c>
      <c r="O146" s="148"/>
      <c r="P146" s="50"/>
      <c r="Q146" s="1004"/>
      <c r="R146" s="1005"/>
      <c r="S146" s="142" t="str">
        <f>IFERROR(ROUNDDOWN(Q146*VLOOKUP(N146,【参考】数式用!$AR$2:$AW$50,MATCH(P146,【参考】数式用!$AT$4:$AW$4)+2,FALSE)*0.5, 0), "")</f>
        <v/>
      </c>
      <c r="T146" s="51"/>
      <c r="U146" s="536" t="str">
        <f>IFERROR(IF(AH146&lt;&gt;"",Q146*VLOOKUP(N146,【参考】数式用!$AG$2:$AL$50,MATCH(P146,【参考】数式用!$AI$4:$AL$4,0)+2,0), ""), "")</f>
        <v/>
      </c>
      <c r="V146" s="41"/>
      <c r="W146" s="1006"/>
      <c r="X146" s="1007"/>
      <c r="Y146" s="88"/>
      <c r="Z146" s="537"/>
      <c r="AA146" s="143" t="str">
        <f>IFERROR(IF(Y146="ー", "", ROUNDDOWN(Z146*VLOOKUP(N146,【参考】数式用!$AR$2:$AW$50,MATCH(Y146,【参考】数式用!$AT$4:$AW$4)+2,FALSE)*0.5, 0)), "")</f>
        <v/>
      </c>
      <c r="AB146" s="98"/>
      <c r="AC146" s="1100" t="str">
        <f>IFERROR(IF(AH146&lt;&gt;"",Z146*VLOOKUP(N146,【参考】数式用!$AG$2:$AL$50,MATCH(Y146,【参考】数式用!$AI$4:$AL$4,0)+2,0), ""), "")</f>
        <v/>
      </c>
      <c r="AD146" s="1100"/>
      <c r="AE146" s="415"/>
      <c r="AF146" s="581"/>
      <c r="AG146" s="590"/>
      <c r="AH146" s="428" t="str">
        <f>IFERROR(VLOOKUP(O146, 【参考】数式用!$AY$5:$AY$13, 1, FALSE), "")</f>
        <v/>
      </c>
      <c r="AI146" s="429" t="str">
        <f>IFERROR(VLOOKUP(N146, 【参考】数式用!$BA$2:$BB$50, 2, FALSE), "")</f>
        <v/>
      </c>
      <c r="AJ146" s="430" t="str">
        <f t="shared" si="5"/>
        <v/>
      </c>
      <c r="AK146" s="431" t="str">
        <f t="shared" si="6"/>
        <v/>
      </c>
      <c r="AL146" s="133"/>
      <c r="AM146" s="133"/>
      <c r="AN146" s="106"/>
      <c r="AO146" s="106"/>
      <c r="AV146" s="105"/>
      <c r="AW146" s="105"/>
      <c r="AX146" s="105"/>
      <c r="AY146" s="105"/>
      <c r="AZ146" s="105"/>
      <c r="BA146" s="105"/>
    </row>
    <row r="147" spans="1:53" ht="30" customHeight="1" thickBot="1">
      <c r="A147" s="140">
        <v>134</v>
      </c>
      <c r="B147" s="1001" t="str">
        <f>IF(基本情報入力シート!C172="","",基本情報入力シート!C172)</f>
        <v/>
      </c>
      <c r="C147" s="1002"/>
      <c r="D147" s="1002"/>
      <c r="E147" s="1002"/>
      <c r="F147" s="1002"/>
      <c r="G147" s="1002"/>
      <c r="H147" s="1002"/>
      <c r="I147" s="1003"/>
      <c r="J147" s="411" t="str">
        <f>IF(基本情報入力シート!M172="","",基本情報入力シート!M172)</f>
        <v/>
      </c>
      <c r="K147" s="411" t="str">
        <f>IF(基本情報入力シート!R172="","",基本情報入力シート!R172)</f>
        <v/>
      </c>
      <c r="L147" s="411" t="str">
        <f>IF(基本情報入力シート!W172="","",基本情報入力シート!W172)</f>
        <v/>
      </c>
      <c r="M147" s="411" t="str">
        <f>IF(基本情報入力シート!X172="","",基本情報入力シート!X172)</f>
        <v/>
      </c>
      <c r="N147" s="141" t="str">
        <f>IF(基本情報入力シート!Y172="","",基本情報入力シート!Y172)</f>
        <v/>
      </c>
      <c r="O147" s="148"/>
      <c r="P147" s="50"/>
      <c r="Q147" s="1004"/>
      <c r="R147" s="1005"/>
      <c r="S147" s="142" t="str">
        <f>IFERROR(ROUNDDOWN(Q147*VLOOKUP(N147,【参考】数式用!$AR$2:$AW$50,MATCH(P147,【参考】数式用!$AT$4:$AW$4)+2,FALSE)*0.5, 0), "")</f>
        <v/>
      </c>
      <c r="T147" s="51"/>
      <c r="U147" s="536" t="str">
        <f>IFERROR(IF(AH147&lt;&gt;"",Q147*VLOOKUP(N147,【参考】数式用!$AG$2:$AL$50,MATCH(P147,【参考】数式用!$AI$4:$AL$4,0)+2,0), ""), "")</f>
        <v/>
      </c>
      <c r="V147" s="41"/>
      <c r="W147" s="1006"/>
      <c r="X147" s="1007"/>
      <c r="Y147" s="88"/>
      <c r="Z147" s="537"/>
      <c r="AA147" s="143" t="str">
        <f>IFERROR(IF(Y147="ー", "", ROUNDDOWN(Z147*VLOOKUP(N147,【参考】数式用!$AR$2:$AW$50,MATCH(Y147,【参考】数式用!$AT$4:$AW$4)+2,FALSE)*0.5, 0)), "")</f>
        <v/>
      </c>
      <c r="AB147" s="98"/>
      <c r="AC147" s="1100" t="str">
        <f>IFERROR(IF(AH147&lt;&gt;"",Z147*VLOOKUP(N147,【参考】数式用!$AG$2:$AL$50,MATCH(Y147,【参考】数式用!$AI$4:$AL$4,0)+2,0), ""), "")</f>
        <v/>
      </c>
      <c r="AD147" s="1100"/>
      <c r="AE147" s="415"/>
      <c r="AF147" s="581"/>
      <c r="AG147" s="590"/>
      <c r="AH147" s="428" t="str">
        <f>IFERROR(VLOOKUP(O147, 【参考】数式用!$AY$5:$AY$13, 1, FALSE), "")</f>
        <v/>
      </c>
      <c r="AI147" s="429" t="str">
        <f>IFERROR(VLOOKUP(N147, 【参考】数式用!$BA$2:$BB$50, 2, FALSE), "")</f>
        <v/>
      </c>
      <c r="AJ147" s="430" t="str">
        <f t="shared" si="5"/>
        <v/>
      </c>
      <c r="AK147" s="431" t="str">
        <f t="shared" si="6"/>
        <v/>
      </c>
      <c r="AL147" s="133"/>
      <c r="AM147" s="133"/>
      <c r="AN147" s="106"/>
      <c r="AO147" s="106"/>
      <c r="AV147" s="105"/>
      <c r="AW147" s="105"/>
      <c r="AX147" s="105"/>
      <c r="AY147" s="105"/>
      <c r="AZ147" s="105"/>
      <c r="BA147" s="105"/>
    </row>
    <row r="148" spans="1:53" ht="30" customHeight="1" thickBot="1">
      <c r="A148" s="140">
        <v>135</v>
      </c>
      <c r="B148" s="1001" t="str">
        <f>IF(基本情報入力シート!C173="","",基本情報入力シート!C173)</f>
        <v/>
      </c>
      <c r="C148" s="1002"/>
      <c r="D148" s="1002"/>
      <c r="E148" s="1002"/>
      <c r="F148" s="1002"/>
      <c r="G148" s="1002"/>
      <c r="H148" s="1002"/>
      <c r="I148" s="1003"/>
      <c r="J148" s="411" t="str">
        <f>IF(基本情報入力シート!M173="","",基本情報入力シート!M173)</f>
        <v/>
      </c>
      <c r="K148" s="411" t="str">
        <f>IF(基本情報入力シート!R173="","",基本情報入力シート!R173)</f>
        <v/>
      </c>
      <c r="L148" s="411" t="str">
        <f>IF(基本情報入力シート!W173="","",基本情報入力シート!W173)</f>
        <v/>
      </c>
      <c r="M148" s="411" t="str">
        <f>IF(基本情報入力シート!X173="","",基本情報入力シート!X173)</f>
        <v/>
      </c>
      <c r="N148" s="141" t="str">
        <f>IF(基本情報入力シート!Y173="","",基本情報入力シート!Y173)</f>
        <v/>
      </c>
      <c r="O148" s="148"/>
      <c r="P148" s="50"/>
      <c r="Q148" s="1004"/>
      <c r="R148" s="1005"/>
      <c r="S148" s="142" t="str">
        <f>IFERROR(ROUNDDOWN(Q148*VLOOKUP(N148,【参考】数式用!$AR$2:$AW$50,MATCH(P148,【参考】数式用!$AT$4:$AW$4)+2,FALSE)*0.5, 0), "")</f>
        <v/>
      </c>
      <c r="T148" s="51"/>
      <c r="U148" s="536" t="str">
        <f>IFERROR(IF(AH148&lt;&gt;"",Q148*VLOOKUP(N148,【参考】数式用!$AG$2:$AL$50,MATCH(P148,【参考】数式用!$AI$4:$AL$4,0)+2,0), ""), "")</f>
        <v/>
      </c>
      <c r="V148" s="41"/>
      <c r="W148" s="1006"/>
      <c r="X148" s="1007"/>
      <c r="Y148" s="88"/>
      <c r="Z148" s="537"/>
      <c r="AA148" s="143" t="str">
        <f>IFERROR(IF(Y148="ー", "", ROUNDDOWN(Z148*VLOOKUP(N148,【参考】数式用!$AR$2:$AW$50,MATCH(Y148,【参考】数式用!$AT$4:$AW$4)+2,FALSE)*0.5, 0)), "")</f>
        <v/>
      </c>
      <c r="AB148" s="98"/>
      <c r="AC148" s="1100" t="str">
        <f>IFERROR(IF(AH148&lt;&gt;"",Z148*VLOOKUP(N148,【参考】数式用!$AG$2:$AL$50,MATCH(Y148,【参考】数式用!$AI$4:$AL$4,0)+2,0), ""), "")</f>
        <v/>
      </c>
      <c r="AD148" s="1100"/>
      <c r="AE148" s="415"/>
      <c r="AF148" s="581"/>
      <c r="AG148" s="590"/>
      <c r="AH148" s="428" t="str">
        <f>IFERROR(VLOOKUP(O148, 【参考】数式用!$AY$5:$AY$13, 1, FALSE), "")</f>
        <v/>
      </c>
      <c r="AI148" s="429" t="str">
        <f>IFERROR(VLOOKUP(N148, 【参考】数式用!$BA$2:$BB$50, 2, FALSE), "")</f>
        <v/>
      </c>
      <c r="AJ148" s="430" t="str">
        <f t="shared" si="5"/>
        <v/>
      </c>
      <c r="AK148" s="431" t="str">
        <f t="shared" si="6"/>
        <v/>
      </c>
      <c r="AL148" s="133"/>
      <c r="AM148" s="133"/>
      <c r="AN148" s="106"/>
      <c r="AO148" s="106"/>
      <c r="AV148" s="105"/>
      <c r="AW148" s="105"/>
      <c r="AX148" s="105"/>
      <c r="AY148" s="105"/>
      <c r="AZ148" s="105"/>
      <c r="BA148" s="105"/>
    </row>
    <row r="149" spans="1:53" ht="30" customHeight="1" thickBot="1">
      <c r="A149" s="140">
        <v>136</v>
      </c>
      <c r="B149" s="1001" t="str">
        <f>IF(基本情報入力シート!C174="","",基本情報入力シート!C174)</f>
        <v/>
      </c>
      <c r="C149" s="1002"/>
      <c r="D149" s="1002"/>
      <c r="E149" s="1002"/>
      <c r="F149" s="1002"/>
      <c r="G149" s="1002"/>
      <c r="H149" s="1002"/>
      <c r="I149" s="1003"/>
      <c r="J149" s="411" t="str">
        <f>IF(基本情報入力シート!M174="","",基本情報入力シート!M174)</f>
        <v/>
      </c>
      <c r="K149" s="411" t="str">
        <f>IF(基本情報入力シート!R174="","",基本情報入力シート!R174)</f>
        <v/>
      </c>
      <c r="L149" s="411" t="str">
        <f>IF(基本情報入力シート!W174="","",基本情報入力シート!W174)</f>
        <v/>
      </c>
      <c r="M149" s="411" t="str">
        <f>IF(基本情報入力シート!X174="","",基本情報入力シート!X174)</f>
        <v/>
      </c>
      <c r="N149" s="141" t="str">
        <f>IF(基本情報入力シート!Y174="","",基本情報入力シート!Y174)</f>
        <v/>
      </c>
      <c r="O149" s="148"/>
      <c r="P149" s="50"/>
      <c r="Q149" s="1004"/>
      <c r="R149" s="1005"/>
      <c r="S149" s="142" t="str">
        <f>IFERROR(ROUNDDOWN(Q149*VLOOKUP(N149,【参考】数式用!$AR$2:$AW$50,MATCH(P149,【参考】数式用!$AT$4:$AW$4)+2,FALSE)*0.5, 0), "")</f>
        <v/>
      </c>
      <c r="T149" s="51"/>
      <c r="U149" s="536" t="str">
        <f>IFERROR(IF(AH149&lt;&gt;"",Q149*VLOOKUP(N149,【参考】数式用!$AG$2:$AL$50,MATCH(P149,【参考】数式用!$AI$4:$AL$4,0)+2,0), ""), "")</f>
        <v/>
      </c>
      <c r="V149" s="41"/>
      <c r="W149" s="1006"/>
      <c r="X149" s="1007"/>
      <c r="Y149" s="88"/>
      <c r="Z149" s="537"/>
      <c r="AA149" s="143" t="str">
        <f>IFERROR(IF(Y149="ー", "", ROUNDDOWN(Z149*VLOOKUP(N149,【参考】数式用!$AR$2:$AW$50,MATCH(Y149,【参考】数式用!$AT$4:$AW$4)+2,FALSE)*0.5, 0)), "")</f>
        <v/>
      </c>
      <c r="AB149" s="98"/>
      <c r="AC149" s="1100" t="str">
        <f>IFERROR(IF(AH149&lt;&gt;"",Z149*VLOOKUP(N149,【参考】数式用!$AG$2:$AL$50,MATCH(Y149,【参考】数式用!$AI$4:$AL$4,0)+2,0), ""), "")</f>
        <v/>
      </c>
      <c r="AD149" s="1100"/>
      <c r="AE149" s="415"/>
      <c r="AF149" s="581"/>
      <c r="AG149" s="590"/>
      <c r="AH149" s="428" t="str">
        <f>IFERROR(VLOOKUP(O149, 【参考】数式用!$AY$5:$AY$13, 1, FALSE), "")</f>
        <v/>
      </c>
      <c r="AI149" s="429" t="str">
        <f>IFERROR(VLOOKUP(N149, 【参考】数式用!$BA$2:$BB$50, 2, FALSE), "")</f>
        <v/>
      </c>
      <c r="AJ149" s="430" t="str">
        <f t="shared" si="5"/>
        <v/>
      </c>
      <c r="AK149" s="431" t="str">
        <f t="shared" si="6"/>
        <v/>
      </c>
      <c r="AL149" s="133"/>
      <c r="AM149" s="133"/>
      <c r="AN149" s="106"/>
      <c r="AO149" s="106"/>
      <c r="AV149" s="105"/>
      <c r="AW149" s="105"/>
      <c r="AX149" s="105"/>
      <c r="AY149" s="105"/>
      <c r="AZ149" s="105"/>
      <c r="BA149" s="105"/>
    </row>
    <row r="150" spans="1:53" ht="30" customHeight="1" thickBot="1">
      <c r="A150" s="140">
        <v>137</v>
      </c>
      <c r="B150" s="1001" t="str">
        <f>IF(基本情報入力シート!C175="","",基本情報入力シート!C175)</f>
        <v/>
      </c>
      <c r="C150" s="1002"/>
      <c r="D150" s="1002"/>
      <c r="E150" s="1002"/>
      <c r="F150" s="1002"/>
      <c r="G150" s="1002"/>
      <c r="H150" s="1002"/>
      <c r="I150" s="1003"/>
      <c r="J150" s="411" t="str">
        <f>IF(基本情報入力シート!M175="","",基本情報入力シート!M175)</f>
        <v/>
      </c>
      <c r="K150" s="411" t="str">
        <f>IF(基本情報入力シート!R175="","",基本情報入力シート!R175)</f>
        <v/>
      </c>
      <c r="L150" s="411" t="str">
        <f>IF(基本情報入力シート!W175="","",基本情報入力シート!W175)</f>
        <v/>
      </c>
      <c r="M150" s="411" t="str">
        <f>IF(基本情報入力シート!X175="","",基本情報入力シート!X175)</f>
        <v/>
      </c>
      <c r="N150" s="141" t="str">
        <f>IF(基本情報入力シート!Y175="","",基本情報入力シート!Y175)</f>
        <v/>
      </c>
      <c r="O150" s="148"/>
      <c r="P150" s="50"/>
      <c r="Q150" s="1004"/>
      <c r="R150" s="1005"/>
      <c r="S150" s="142" t="str">
        <f>IFERROR(ROUNDDOWN(Q150*VLOOKUP(N150,【参考】数式用!$AR$2:$AW$50,MATCH(P150,【参考】数式用!$AT$4:$AW$4)+2,FALSE)*0.5, 0), "")</f>
        <v/>
      </c>
      <c r="T150" s="51"/>
      <c r="U150" s="536" t="str">
        <f>IFERROR(IF(AH150&lt;&gt;"",Q150*VLOOKUP(N150,【参考】数式用!$AG$2:$AL$50,MATCH(P150,【参考】数式用!$AI$4:$AL$4,0)+2,0), ""), "")</f>
        <v/>
      </c>
      <c r="V150" s="41"/>
      <c r="W150" s="1006"/>
      <c r="X150" s="1007"/>
      <c r="Y150" s="88"/>
      <c r="Z150" s="537"/>
      <c r="AA150" s="143" t="str">
        <f>IFERROR(IF(Y150="ー", "", ROUNDDOWN(Z150*VLOOKUP(N150,【参考】数式用!$AR$2:$AW$50,MATCH(Y150,【参考】数式用!$AT$4:$AW$4)+2,FALSE)*0.5, 0)), "")</f>
        <v/>
      </c>
      <c r="AB150" s="98"/>
      <c r="AC150" s="1100" t="str">
        <f>IFERROR(IF(AH150&lt;&gt;"",Z150*VLOOKUP(N150,【参考】数式用!$AG$2:$AL$50,MATCH(Y150,【参考】数式用!$AI$4:$AL$4,0)+2,0), ""), "")</f>
        <v/>
      </c>
      <c r="AD150" s="1100"/>
      <c r="AE150" s="415"/>
      <c r="AF150" s="581"/>
      <c r="AG150" s="590"/>
      <c r="AH150" s="428" t="str">
        <f>IFERROR(VLOOKUP(O150, 【参考】数式用!$AY$5:$AY$13, 1, FALSE), "")</f>
        <v/>
      </c>
      <c r="AI150" s="429" t="str">
        <f>IFERROR(VLOOKUP(N150, 【参考】数式用!$BA$2:$BB$50, 2, FALSE), "")</f>
        <v/>
      </c>
      <c r="AJ150" s="430" t="str">
        <f t="shared" si="5"/>
        <v/>
      </c>
      <c r="AK150" s="431" t="str">
        <f t="shared" si="6"/>
        <v/>
      </c>
      <c r="AL150" s="133"/>
      <c r="AM150" s="133"/>
      <c r="AN150" s="106"/>
      <c r="AO150" s="106"/>
      <c r="AV150" s="105"/>
      <c r="AW150" s="105"/>
      <c r="AX150" s="105"/>
      <c r="AY150" s="105"/>
      <c r="AZ150" s="105"/>
      <c r="BA150" s="105"/>
    </row>
    <row r="151" spans="1:53" ht="30" customHeight="1" thickBot="1">
      <c r="A151" s="140">
        <v>138</v>
      </c>
      <c r="B151" s="1001" t="str">
        <f>IF(基本情報入力シート!C176="","",基本情報入力シート!C176)</f>
        <v/>
      </c>
      <c r="C151" s="1002"/>
      <c r="D151" s="1002"/>
      <c r="E151" s="1002"/>
      <c r="F151" s="1002"/>
      <c r="G151" s="1002"/>
      <c r="H151" s="1002"/>
      <c r="I151" s="1003"/>
      <c r="J151" s="411" t="str">
        <f>IF(基本情報入力シート!M176="","",基本情報入力シート!M176)</f>
        <v/>
      </c>
      <c r="K151" s="411" t="str">
        <f>IF(基本情報入力シート!R176="","",基本情報入力シート!R176)</f>
        <v/>
      </c>
      <c r="L151" s="411" t="str">
        <f>IF(基本情報入力シート!W176="","",基本情報入力シート!W176)</f>
        <v/>
      </c>
      <c r="M151" s="411" t="str">
        <f>IF(基本情報入力シート!X176="","",基本情報入力シート!X176)</f>
        <v/>
      </c>
      <c r="N151" s="141" t="str">
        <f>IF(基本情報入力シート!Y176="","",基本情報入力シート!Y176)</f>
        <v/>
      </c>
      <c r="O151" s="148"/>
      <c r="P151" s="50"/>
      <c r="Q151" s="1004"/>
      <c r="R151" s="1005"/>
      <c r="S151" s="142" t="str">
        <f>IFERROR(ROUNDDOWN(Q151*VLOOKUP(N151,【参考】数式用!$AR$2:$AW$50,MATCH(P151,【参考】数式用!$AT$4:$AW$4)+2,FALSE)*0.5, 0), "")</f>
        <v/>
      </c>
      <c r="T151" s="51"/>
      <c r="U151" s="536" t="str">
        <f>IFERROR(IF(AH151&lt;&gt;"",Q151*VLOOKUP(N151,【参考】数式用!$AG$2:$AL$50,MATCH(P151,【参考】数式用!$AI$4:$AL$4,0)+2,0), ""), "")</f>
        <v/>
      </c>
      <c r="V151" s="41"/>
      <c r="W151" s="1006"/>
      <c r="X151" s="1007"/>
      <c r="Y151" s="88"/>
      <c r="Z151" s="537"/>
      <c r="AA151" s="143" t="str">
        <f>IFERROR(IF(Y151="ー", "", ROUNDDOWN(Z151*VLOOKUP(N151,【参考】数式用!$AR$2:$AW$50,MATCH(Y151,【参考】数式用!$AT$4:$AW$4)+2,FALSE)*0.5, 0)), "")</f>
        <v/>
      </c>
      <c r="AB151" s="98"/>
      <c r="AC151" s="1100" t="str">
        <f>IFERROR(IF(AH151&lt;&gt;"",Z151*VLOOKUP(N151,【参考】数式用!$AG$2:$AL$50,MATCH(Y151,【参考】数式用!$AI$4:$AL$4,0)+2,0), ""), "")</f>
        <v/>
      </c>
      <c r="AD151" s="1100"/>
      <c r="AE151" s="415"/>
      <c r="AF151" s="581"/>
      <c r="AG151" s="590"/>
      <c r="AH151" s="428" t="str">
        <f>IFERROR(VLOOKUP(O151, 【参考】数式用!$AY$5:$AY$13, 1, FALSE), "")</f>
        <v/>
      </c>
      <c r="AI151" s="429" t="str">
        <f>IFERROR(VLOOKUP(N151, 【参考】数式用!$BA$2:$BB$50, 2, FALSE), "")</f>
        <v/>
      </c>
      <c r="AJ151" s="430" t="str">
        <f t="shared" si="5"/>
        <v/>
      </c>
      <c r="AK151" s="431" t="str">
        <f t="shared" si="6"/>
        <v/>
      </c>
      <c r="AL151" s="133"/>
      <c r="AM151" s="133"/>
      <c r="AN151" s="106"/>
      <c r="AO151" s="106"/>
      <c r="AV151" s="105"/>
      <c r="AW151" s="105"/>
      <c r="AX151" s="105"/>
      <c r="AY151" s="105"/>
      <c r="AZ151" s="105"/>
      <c r="BA151" s="105"/>
    </row>
    <row r="152" spans="1:53" ht="30" customHeight="1" thickBot="1">
      <c r="A152" s="140">
        <v>139</v>
      </c>
      <c r="B152" s="1001" t="str">
        <f>IF(基本情報入力シート!C177="","",基本情報入力シート!C177)</f>
        <v/>
      </c>
      <c r="C152" s="1002"/>
      <c r="D152" s="1002"/>
      <c r="E152" s="1002"/>
      <c r="F152" s="1002"/>
      <c r="G152" s="1002"/>
      <c r="H152" s="1002"/>
      <c r="I152" s="1003"/>
      <c r="J152" s="411" t="str">
        <f>IF(基本情報入力シート!M177="","",基本情報入力シート!M177)</f>
        <v/>
      </c>
      <c r="K152" s="411" t="str">
        <f>IF(基本情報入力シート!R177="","",基本情報入力シート!R177)</f>
        <v/>
      </c>
      <c r="L152" s="411" t="str">
        <f>IF(基本情報入力シート!W177="","",基本情報入力シート!W177)</f>
        <v/>
      </c>
      <c r="M152" s="411" t="str">
        <f>IF(基本情報入力シート!X177="","",基本情報入力シート!X177)</f>
        <v/>
      </c>
      <c r="N152" s="141" t="str">
        <f>IF(基本情報入力シート!Y177="","",基本情報入力シート!Y177)</f>
        <v/>
      </c>
      <c r="O152" s="148"/>
      <c r="P152" s="50"/>
      <c r="Q152" s="1004"/>
      <c r="R152" s="1005"/>
      <c r="S152" s="142" t="str">
        <f>IFERROR(ROUNDDOWN(Q152*VLOOKUP(N152,【参考】数式用!$AR$2:$AW$50,MATCH(P152,【参考】数式用!$AT$4:$AW$4)+2,FALSE)*0.5, 0), "")</f>
        <v/>
      </c>
      <c r="T152" s="51"/>
      <c r="U152" s="536" t="str">
        <f>IFERROR(IF(AH152&lt;&gt;"",Q152*VLOOKUP(N152,【参考】数式用!$AG$2:$AL$50,MATCH(P152,【参考】数式用!$AI$4:$AL$4,0)+2,0), ""), "")</f>
        <v/>
      </c>
      <c r="V152" s="41"/>
      <c r="W152" s="1006"/>
      <c r="X152" s="1007"/>
      <c r="Y152" s="88"/>
      <c r="Z152" s="537"/>
      <c r="AA152" s="143" t="str">
        <f>IFERROR(IF(Y152="ー", "", ROUNDDOWN(Z152*VLOOKUP(N152,【参考】数式用!$AR$2:$AW$50,MATCH(Y152,【参考】数式用!$AT$4:$AW$4)+2,FALSE)*0.5, 0)), "")</f>
        <v/>
      </c>
      <c r="AB152" s="98"/>
      <c r="AC152" s="1100" t="str">
        <f>IFERROR(IF(AH152&lt;&gt;"",Z152*VLOOKUP(N152,【参考】数式用!$AG$2:$AL$50,MATCH(Y152,【参考】数式用!$AI$4:$AL$4,0)+2,0), ""), "")</f>
        <v/>
      </c>
      <c r="AD152" s="1100"/>
      <c r="AE152" s="415"/>
      <c r="AF152" s="581"/>
      <c r="AG152" s="590"/>
      <c r="AH152" s="428" t="str">
        <f>IFERROR(VLOOKUP(O152, 【参考】数式用!$AY$5:$AY$13, 1, FALSE), "")</f>
        <v/>
      </c>
      <c r="AI152" s="429" t="str">
        <f>IFERROR(VLOOKUP(N152, 【参考】数式用!$BA$2:$BB$50, 2, FALSE), "")</f>
        <v/>
      </c>
      <c r="AJ152" s="430" t="str">
        <f t="shared" si="5"/>
        <v/>
      </c>
      <c r="AK152" s="431" t="str">
        <f t="shared" si="6"/>
        <v/>
      </c>
      <c r="AL152" s="133"/>
      <c r="AM152" s="133"/>
      <c r="AN152" s="106"/>
      <c r="AO152" s="106"/>
      <c r="AV152" s="105"/>
      <c r="AW152" s="105"/>
      <c r="AX152" s="105"/>
      <c r="AY152" s="105"/>
      <c r="AZ152" s="105"/>
      <c r="BA152" s="105"/>
    </row>
    <row r="153" spans="1:53" ht="30" customHeight="1" thickBot="1">
      <c r="A153" s="140">
        <v>140</v>
      </c>
      <c r="B153" s="1001" t="str">
        <f>IF(基本情報入力シート!C178="","",基本情報入力シート!C178)</f>
        <v/>
      </c>
      <c r="C153" s="1002"/>
      <c r="D153" s="1002"/>
      <c r="E153" s="1002"/>
      <c r="F153" s="1002"/>
      <c r="G153" s="1002"/>
      <c r="H153" s="1002"/>
      <c r="I153" s="1003"/>
      <c r="J153" s="411" t="str">
        <f>IF(基本情報入力シート!M178="","",基本情報入力シート!M178)</f>
        <v/>
      </c>
      <c r="K153" s="411" t="str">
        <f>IF(基本情報入力シート!R178="","",基本情報入力シート!R178)</f>
        <v/>
      </c>
      <c r="L153" s="411" t="str">
        <f>IF(基本情報入力シート!W178="","",基本情報入力シート!W178)</f>
        <v/>
      </c>
      <c r="M153" s="411" t="str">
        <f>IF(基本情報入力シート!X178="","",基本情報入力シート!X178)</f>
        <v/>
      </c>
      <c r="N153" s="141" t="str">
        <f>IF(基本情報入力シート!Y178="","",基本情報入力シート!Y178)</f>
        <v/>
      </c>
      <c r="O153" s="148"/>
      <c r="P153" s="50"/>
      <c r="Q153" s="1004"/>
      <c r="R153" s="1005"/>
      <c r="S153" s="142" t="str">
        <f>IFERROR(ROUNDDOWN(Q153*VLOOKUP(N153,【参考】数式用!$AR$2:$AW$50,MATCH(P153,【参考】数式用!$AT$4:$AW$4)+2,FALSE)*0.5, 0), "")</f>
        <v/>
      </c>
      <c r="T153" s="51"/>
      <c r="U153" s="536" t="str">
        <f>IFERROR(IF(AH153&lt;&gt;"",Q153*VLOOKUP(N153,【参考】数式用!$AG$2:$AL$50,MATCH(P153,【参考】数式用!$AI$4:$AL$4,0)+2,0), ""), "")</f>
        <v/>
      </c>
      <c r="V153" s="41"/>
      <c r="W153" s="1006"/>
      <c r="X153" s="1007"/>
      <c r="Y153" s="88"/>
      <c r="Z153" s="537"/>
      <c r="AA153" s="143" t="str">
        <f>IFERROR(IF(Y153="ー", "", ROUNDDOWN(Z153*VLOOKUP(N153,【参考】数式用!$AR$2:$AW$50,MATCH(Y153,【参考】数式用!$AT$4:$AW$4)+2,FALSE)*0.5, 0)), "")</f>
        <v/>
      </c>
      <c r="AB153" s="98"/>
      <c r="AC153" s="1100" t="str">
        <f>IFERROR(IF(AH153&lt;&gt;"",Z153*VLOOKUP(N153,【参考】数式用!$AG$2:$AL$50,MATCH(Y153,【参考】数式用!$AI$4:$AL$4,0)+2,0), ""), "")</f>
        <v/>
      </c>
      <c r="AD153" s="1100"/>
      <c r="AE153" s="415"/>
      <c r="AF153" s="581"/>
      <c r="AG153" s="590"/>
      <c r="AH153" s="428" t="str">
        <f>IFERROR(VLOOKUP(O153, 【参考】数式用!$AY$5:$AY$13, 1, FALSE), "")</f>
        <v/>
      </c>
      <c r="AI153" s="429" t="str">
        <f>IFERROR(VLOOKUP(N153, 【参考】数式用!$BA$2:$BB$50, 2, FALSE), "")</f>
        <v/>
      </c>
      <c r="AJ153" s="430" t="str">
        <f t="shared" si="5"/>
        <v/>
      </c>
      <c r="AK153" s="431" t="str">
        <f t="shared" si="6"/>
        <v/>
      </c>
      <c r="AL153" s="133"/>
      <c r="AM153" s="133"/>
      <c r="AN153" s="106"/>
      <c r="AO153" s="106"/>
      <c r="AV153" s="105"/>
      <c r="AW153" s="105"/>
      <c r="AX153" s="105"/>
      <c r="AY153" s="105"/>
      <c r="AZ153" s="105"/>
      <c r="BA153" s="105"/>
    </row>
    <row r="154" spans="1:53" ht="30" customHeight="1" thickBot="1">
      <c r="A154" s="140">
        <v>141</v>
      </c>
      <c r="B154" s="1001" t="str">
        <f>IF(基本情報入力シート!C179="","",基本情報入力シート!C179)</f>
        <v/>
      </c>
      <c r="C154" s="1002"/>
      <c r="D154" s="1002"/>
      <c r="E154" s="1002"/>
      <c r="F154" s="1002"/>
      <c r="G154" s="1002"/>
      <c r="H154" s="1002"/>
      <c r="I154" s="1003"/>
      <c r="J154" s="411" t="str">
        <f>IF(基本情報入力シート!M179="","",基本情報入力シート!M179)</f>
        <v/>
      </c>
      <c r="K154" s="411" t="str">
        <f>IF(基本情報入力シート!R179="","",基本情報入力シート!R179)</f>
        <v/>
      </c>
      <c r="L154" s="411" t="str">
        <f>IF(基本情報入力シート!W179="","",基本情報入力シート!W179)</f>
        <v/>
      </c>
      <c r="M154" s="411" t="str">
        <f>IF(基本情報入力シート!X179="","",基本情報入力シート!X179)</f>
        <v/>
      </c>
      <c r="N154" s="141" t="str">
        <f>IF(基本情報入力シート!Y179="","",基本情報入力シート!Y179)</f>
        <v/>
      </c>
      <c r="O154" s="148"/>
      <c r="P154" s="50"/>
      <c r="Q154" s="1004"/>
      <c r="R154" s="1005"/>
      <c r="S154" s="142" t="str">
        <f>IFERROR(ROUNDDOWN(Q154*VLOOKUP(N154,【参考】数式用!$AR$2:$AW$50,MATCH(P154,【参考】数式用!$AT$4:$AW$4)+2,FALSE)*0.5, 0), "")</f>
        <v/>
      </c>
      <c r="T154" s="51"/>
      <c r="U154" s="536" t="str">
        <f>IFERROR(IF(AH154&lt;&gt;"",Q154*VLOOKUP(N154,【参考】数式用!$AG$2:$AL$50,MATCH(P154,【参考】数式用!$AI$4:$AL$4,0)+2,0), ""), "")</f>
        <v/>
      </c>
      <c r="V154" s="41"/>
      <c r="W154" s="1006"/>
      <c r="X154" s="1007"/>
      <c r="Y154" s="88"/>
      <c r="Z154" s="537"/>
      <c r="AA154" s="143" t="str">
        <f>IFERROR(IF(Y154="ー", "", ROUNDDOWN(Z154*VLOOKUP(N154,【参考】数式用!$AR$2:$AW$50,MATCH(Y154,【参考】数式用!$AT$4:$AW$4)+2,FALSE)*0.5, 0)), "")</f>
        <v/>
      </c>
      <c r="AB154" s="98"/>
      <c r="AC154" s="1100" t="str">
        <f>IFERROR(IF(AH154&lt;&gt;"",Z154*VLOOKUP(N154,【参考】数式用!$AG$2:$AL$50,MATCH(Y154,【参考】数式用!$AI$4:$AL$4,0)+2,0), ""), "")</f>
        <v/>
      </c>
      <c r="AD154" s="1100"/>
      <c r="AE154" s="415"/>
      <c r="AF154" s="581"/>
      <c r="AG154" s="590"/>
      <c r="AH154" s="428" t="str">
        <f>IFERROR(VLOOKUP(O154, 【参考】数式用!$AY$5:$AY$13, 1, FALSE), "")</f>
        <v/>
      </c>
      <c r="AI154" s="429" t="str">
        <f>IFERROR(VLOOKUP(N154, 【参考】数式用!$BA$2:$BB$50, 2, FALSE), "")</f>
        <v/>
      </c>
      <c r="AJ154" s="430" t="str">
        <f t="shared" si="5"/>
        <v/>
      </c>
      <c r="AK154" s="431" t="str">
        <f t="shared" si="6"/>
        <v/>
      </c>
      <c r="AL154" s="133"/>
      <c r="AM154" s="133"/>
      <c r="AN154" s="106"/>
      <c r="AO154" s="106"/>
      <c r="AV154" s="105"/>
      <c r="AW154" s="105"/>
      <c r="AX154" s="105"/>
      <c r="AY154" s="105"/>
      <c r="AZ154" s="105"/>
      <c r="BA154" s="105"/>
    </row>
    <row r="155" spans="1:53" ht="30" customHeight="1" thickBot="1">
      <c r="A155" s="140">
        <v>142</v>
      </c>
      <c r="B155" s="1001" t="str">
        <f>IF(基本情報入力シート!C180="","",基本情報入力シート!C180)</f>
        <v/>
      </c>
      <c r="C155" s="1002"/>
      <c r="D155" s="1002"/>
      <c r="E155" s="1002"/>
      <c r="F155" s="1002"/>
      <c r="G155" s="1002"/>
      <c r="H155" s="1002"/>
      <c r="I155" s="1003"/>
      <c r="J155" s="411" t="str">
        <f>IF(基本情報入力シート!M180="","",基本情報入力シート!M180)</f>
        <v/>
      </c>
      <c r="K155" s="411" t="str">
        <f>IF(基本情報入力シート!R180="","",基本情報入力シート!R180)</f>
        <v/>
      </c>
      <c r="L155" s="411" t="str">
        <f>IF(基本情報入力シート!W180="","",基本情報入力シート!W180)</f>
        <v/>
      </c>
      <c r="M155" s="411" t="str">
        <f>IF(基本情報入力シート!X180="","",基本情報入力シート!X180)</f>
        <v/>
      </c>
      <c r="N155" s="141" t="str">
        <f>IF(基本情報入力シート!Y180="","",基本情報入力シート!Y180)</f>
        <v/>
      </c>
      <c r="O155" s="148"/>
      <c r="P155" s="50"/>
      <c r="Q155" s="1004"/>
      <c r="R155" s="1005"/>
      <c r="S155" s="142" t="str">
        <f>IFERROR(ROUNDDOWN(Q155*VLOOKUP(N155,【参考】数式用!$AR$2:$AW$50,MATCH(P155,【参考】数式用!$AT$4:$AW$4)+2,FALSE)*0.5, 0), "")</f>
        <v/>
      </c>
      <c r="T155" s="51"/>
      <c r="U155" s="536" t="str">
        <f>IFERROR(IF(AH155&lt;&gt;"",Q155*VLOOKUP(N155,【参考】数式用!$AG$2:$AL$50,MATCH(P155,【参考】数式用!$AI$4:$AL$4,0)+2,0), ""), "")</f>
        <v/>
      </c>
      <c r="V155" s="41"/>
      <c r="W155" s="1006"/>
      <c r="X155" s="1007"/>
      <c r="Y155" s="88"/>
      <c r="Z155" s="537"/>
      <c r="AA155" s="143" t="str">
        <f>IFERROR(IF(Y155="ー", "", ROUNDDOWN(Z155*VLOOKUP(N155,【参考】数式用!$AR$2:$AW$50,MATCH(Y155,【参考】数式用!$AT$4:$AW$4)+2,FALSE)*0.5, 0)), "")</f>
        <v/>
      </c>
      <c r="AB155" s="98"/>
      <c r="AC155" s="1100" t="str">
        <f>IFERROR(IF(AH155&lt;&gt;"",Z155*VLOOKUP(N155,【参考】数式用!$AG$2:$AL$50,MATCH(Y155,【参考】数式用!$AI$4:$AL$4,0)+2,0), ""), "")</f>
        <v/>
      </c>
      <c r="AD155" s="1100"/>
      <c r="AE155" s="415"/>
      <c r="AF155" s="581"/>
      <c r="AG155" s="590"/>
      <c r="AH155" s="428" t="str">
        <f>IFERROR(VLOOKUP(O155, 【参考】数式用!$AY$5:$AY$13, 1, FALSE), "")</f>
        <v/>
      </c>
      <c r="AI155" s="429" t="str">
        <f>IFERROR(VLOOKUP(N155, 【参考】数式用!$BA$2:$BB$50, 2, FALSE), "")</f>
        <v/>
      </c>
      <c r="AJ155" s="430" t="str">
        <f t="shared" si="5"/>
        <v/>
      </c>
      <c r="AK155" s="431" t="str">
        <f t="shared" si="6"/>
        <v/>
      </c>
      <c r="AL155" s="133"/>
      <c r="AM155" s="133"/>
      <c r="AN155" s="106"/>
      <c r="AO155" s="106"/>
      <c r="AV155" s="105"/>
      <c r="AW155" s="105"/>
      <c r="AX155" s="105"/>
      <c r="AY155" s="105"/>
      <c r="AZ155" s="105"/>
      <c r="BA155" s="105"/>
    </row>
    <row r="156" spans="1:53" ht="30" customHeight="1" thickBot="1">
      <c r="A156" s="140">
        <v>143</v>
      </c>
      <c r="B156" s="1001" t="str">
        <f>IF(基本情報入力シート!C181="","",基本情報入力シート!C181)</f>
        <v/>
      </c>
      <c r="C156" s="1002"/>
      <c r="D156" s="1002"/>
      <c r="E156" s="1002"/>
      <c r="F156" s="1002"/>
      <c r="G156" s="1002"/>
      <c r="H156" s="1002"/>
      <c r="I156" s="1003"/>
      <c r="J156" s="411" t="str">
        <f>IF(基本情報入力シート!M181="","",基本情報入力シート!M181)</f>
        <v/>
      </c>
      <c r="K156" s="411" t="str">
        <f>IF(基本情報入力シート!R181="","",基本情報入力シート!R181)</f>
        <v/>
      </c>
      <c r="L156" s="411" t="str">
        <f>IF(基本情報入力シート!W181="","",基本情報入力シート!W181)</f>
        <v/>
      </c>
      <c r="M156" s="411" t="str">
        <f>IF(基本情報入力シート!X181="","",基本情報入力シート!X181)</f>
        <v/>
      </c>
      <c r="N156" s="141" t="str">
        <f>IF(基本情報入力シート!Y181="","",基本情報入力シート!Y181)</f>
        <v/>
      </c>
      <c r="O156" s="148"/>
      <c r="P156" s="50"/>
      <c r="Q156" s="1004"/>
      <c r="R156" s="1005"/>
      <c r="S156" s="142" t="str">
        <f>IFERROR(ROUNDDOWN(Q156*VLOOKUP(N156,【参考】数式用!$AR$2:$AW$50,MATCH(P156,【参考】数式用!$AT$4:$AW$4)+2,FALSE)*0.5, 0), "")</f>
        <v/>
      </c>
      <c r="T156" s="51"/>
      <c r="U156" s="536" t="str">
        <f>IFERROR(IF(AH156&lt;&gt;"",Q156*VLOOKUP(N156,【参考】数式用!$AG$2:$AL$50,MATCH(P156,【参考】数式用!$AI$4:$AL$4,0)+2,0), ""), "")</f>
        <v/>
      </c>
      <c r="V156" s="41"/>
      <c r="W156" s="1006"/>
      <c r="X156" s="1007"/>
      <c r="Y156" s="88"/>
      <c r="Z156" s="537"/>
      <c r="AA156" s="143" t="str">
        <f>IFERROR(IF(Y156="ー", "", ROUNDDOWN(Z156*VLOOKUP(N156,【参考】数式用!$AR$2:$AW$50,MATCH(Y156,【参考】数式用!$AT$4:$AW$4)+2,FALSE)*0.5, 0)), "")</f>
        <v/>
      </c>
      <c r="AB156" s="98"/>
      <c r="AC156" s="1100" t="str">
        <f>IFERROR(IF(AH156&lt;&gt;"",Z156*VLOOKUP(N156,【参考】数式用!$AG$2:$AL$50,MATCH(Y156,【参考】数式用!$AI$4:$AL$4,0)+2,0), ""), "")</f>
        <v/>
      </c>
      <c r="AD156" s="1100"/>
      <c r="AE156" s="415"/>
      <c r="AF156" s="581"/>
      <c r="AG156" s="590"/>
      <c r="AH156" s="428" t="str">
        <f>IFERROR(VLOOKUP(O156, 【参考】数式用!$AY$5:$AY$13, 1, FALSE), "")</f>
        <v/>
      </c>
      <c r="AI156" s="429" t="str">
        <f>IFERROR(VLOOKUP(N156, 【参考】数式用!$BA$2:$BB$50, 2, FALSE), "")</f>
        <v/>
      </c>
      <c r="AJ156" s="430" t="str">
        <f t="shared" si="5"/>
        <v/>
      </c>
      <c r="AK156" s="431" t="str">
        <f t="shared" si="6"/>
        <v/>
      </c>
      <c r="AL156" s="133"/>
      <c r="AM156" s="133"/>
      <c r="AN156" s="106"/>
      <c r="AO156" s="106"/>
      <c r="AV156" s="105"/>
      <c r="AW156" s="105"/>
      <c r="AX156" s="105"/>
      <c r="AY156" s="105"/>
      <c r="AZ156" s="105"/>
      <c r="BA156" s="105"/>
    </row>
    <row r="157" spans="1:53" ht="30" customHeight="1" thickBot="1">
      <c r="A157" s="140">
        <v>144</v>
      </c>
      <c r="B157" s="1001" t="str">
        <f>IF(基本情報入力シート!C182="","",基本情報入力シート!C182)</f>
        <v/>
      </c>
      <c r="C157" s="1002"/>
      <c r="D157" s="1002"/>
      <c r="E157" s="1002"/>
      <c r="F157" s="1002"/>
      <c r="G157" s="1002"/>
      <c r="H157" s="1002"/>
      <c r="I157" s="1003"/>
      <c r="J157" s="411" t="str">
        <f>IF(基本情報入力シート!M182="","",基本情報入力シート!M182)</f>
        <v/>
      </c>
      <c r="K157" s="411" t="str">
        <f>IF(基本情報入力シート!R182="","",基本情報入力シート!R182)</f>
        <v/>
      </c>
      <c r="L157" s="411" t="str">
        <f>IF(基本情報入力シート!W182="","",基本情報入力シート!W182)</f>
        <v/>
      </c>
      <c r="M157" s="411" t="str">
        <f>IF(基本情報入力シート!X182="","",基本情報入力シート!X182)</f>
        <v/>
      </c>
      <c r="N157" s="141" t="str">
        <f>IF(基本情報入力シート!Y182="","",基本情報入力シート!Y182)</f>
        <v/>
      </c>
      <c r="O157" s="148"/>
      <c r="P157" s="50"/>
      <c r="Q157" s="1004"/>
      <c r="R157" s="1005"/>
      <c r="S157" s="142" t="str">
        <f>IFERROR(ROUNDDOWN(Q157*VLOOKUP(N157,【参考】数式用!$AR$2:$AW$50,MATCH(P157,【参考】数式用!$AT$4:$AW$4)+2,FALSE)*0.5, 0), "")</f>
        <v/>
      </c>
      <c r="T157" s="51"/>
      <c r="U157" s="536" t="str">
        <f>IFERROR(IF(AH157&lt;&gt;"",Q157*VLOOKUP(N157,【参考】数式用!$AG$2:$AL$50,MATCH(P157,【参考】数式用!$AI$4:$AL$4,0)+2,0), ""), "")</f>
        <v/>
      </c>
      <c r="V157" s="41"/>
      <c r="W157" s="1006"/>
      <c r="X157" s="1007"/>
      <c r="Y157" s="88"/>
      <c r="Z157" s="537"/>
      <c r="AA157" s="143" t="str">
        <f>IFERROR(IF(Y157="ー", "", ROUNDDOWN(Z157*VLOOKUP(N157,【参考】数式用!$AR$2:$AW$50,MATCH(Y157,【参考】数式用!$AT$4:$AW$4)+2,FALSE)*0.5, 0)), "")</f>
        <v/>
      </c>
      <c r="AB157" s="98"/>
      <c r="AC157" s="1100" t="str">
        <f>IFERROR(IF(AH157&lt;&gt;"",Z157*VLOOKUP(N157,【参考】数式用!$AG$2:$AL$50,MATCH(Y157,【参考】数式用!$AI$4:$AL$4,0)+2,0), ""), "")</f>
        <v/>
      </c>
      <c r="AD157" s="1100"/>
      <c r="AE157" s="415"/>
      <c r="AF157" s="581"/>
      <c r="AG157" s="590"/>
      <c r="AH157" s="428" t="str">
        <f>IFERROR(VLOOKUP(O157, 【参考】数式用!$AY$5:$AY$13, 1, FALSE), "")</f>
        <v/>
      </c>
      <c r="AI157" s="429" t="str">
        <f>IFERROR(VLOOKUP(N157, 【参考】数式用!$BA$2:$BB$50, 2, FALSE), "")</f>
        <v/>
      </c>
      <c r="AJ157" s="430" t="str">
        <f t="shared" si="5"/>
        <v/>
      </c>
      <c r="AK157" s="431" t="str">
        <f t="shared" si="6"/>
        <v/>
      </c>
      <c r="AL157" s="133"/>
      <c r="AM157" s="133"/>
      <c r="AN157" s="106"/>
      <c r="AO157" s="106"/>
      <c r="AV157" s="105"/>
      <c r="AW157" s="105"/>
      <c r="AX157" s="105"/>
      <c r="AY157" s="105"/>
      <c r="AZ157" s="105"/>
      <c r="BA157" s="105"/>
    </row>
    <row r="158" spans="1:53" ht="30" customHeight="1" thickBot="1">
      <c r="A158" s="140">
        <v>145</v>
      </c>
      <c r="B158" s="1001" t="str">
        <f>IF(基本情報入力シート!C183="","",基本情報入力シート!C183)</f>
        <v/>
      </c>
      <c r="C158" s="1002"/>
      <c r="D158" s="1002"/>
      <c r="E158" s="1002"/>
      <c r="F158" s="1002"/>
      <c r="G158" s="1002"/>
      <c r="H158" s="1002"/>
      <c r="I158" s="1003"/>
      <c r="J158" s="411" t="str">
        <f>IF(基本情報入力シート!M183="","",基本情報入力シート!M183)</f>
        <v/>
      </c>
      <c r="K158" s="411" t="str">
        <f>IF(基本情報入力シート!R183="","",基本情報入力シート!R183)</f>
        <v/>
      </c>
      <c r="L158" s="411" t="str">
        <f>IF(基本情報入力シート!W183="","",基本情報入力シート!W183)</f>
        <v/>
      </c>
      <c r="M158" s="411" t="str">
        <f>IF(基本情報入力シート!X183="","",基本情報入力シート!X183)</f>
        <v/>
      </c>
      <c r="N158" s="141" t="str">
        <f>IF(基本情報入力シート!Y183="","",基本情報入力シート!Y183)</f>
        <v/>
      </c>
      <c r="O158" s="148"/>
      <c r="P158" s="50"/>
      <c r="Q158" s="1004"/>
      <c r="R158" s="1005"/>
      <c r="S158" s="142" t="str">
        <f>IFERROR(ROUNDDOWN(Q158*VLOOKUP(N158,【参考】数式用!$AR$2:$AW$50,MATCH(P158,【参考】数式用!$AT$4:$AW$4)+2,FALSE)*0.5, 0), "")</f>
        <v/>
      </c>
      <c r="T158" s="51"/>
      <c r="U158" s="536" t="str">
        <f>IFERROR(IF(AH158&lt;&gt;"",Q158*VLOOKUP(N158,【参考】数式用!$AG$2:$AL$50,MATCH(P158,【参考】数式用!$AI$4:$AL$4,0)+2,0), ""), "")</f>
        <v/>
      </c>
      <c r="V158" s="41"/>
      <c r="W158" s="1006"/>
      <c r="X158" s="1007"/>
      <c r="Y158" s="88"/>
      <c r="Z158" s="537"/>
      <c r="AA158" s="143" t="str">
        <f>IFERROR(IF(Y158="ー", "", ROUNDDOWN(Z158*VLOOKUP(N158,【参考】数式用!$AR$2:$AW$50,MATCH(Y158,【参考】数式用!$AT$4:$AW$4)+2,FALSE)*0.5, 0)), "")</f>
        <v/>
      </c>
      <c r="AB158" s="98"/>
      <c r="AC158" s="1100" t="str">
        <f>IFERROR(IF(AH158&lt;&gt;"",Z158*VLOOKUP(N158,【参考】数式用!$AG$2:$AL$50,MATCH(Y158,【参考】数式用!$AI$4:$AL$4,0)+2,0), ""), "")</f>
        <v/>
      </c>
      <c r="AD158" s="1100"/>
      <c r="AE158" s="415"/>
      <c r="AF158" s="581"/>
      <c r="AG158" s="590"/>
      <c r="AH158" s="428" t="str">
        <f>IFERROR(VLOOKUP(O158, 【参考】数式用!$AY$5:$AY$13, 1, FALSE), "")</f>
        <v/>
      </c>
      <c r="AI158" s="429" t="str">
        <f>IFERROR(VLOOKUP(N158, 【参考】数式用!$BA$2:$BB$50, 2, FALSE), "")</f>
        <v/>
      </c>
      <c r="AJ158" s="430" t="str">
        <f t="shared" si="5"/>
        <v/>
      </c>
      <c r="AK158" s="431" t="str">
        <f t="shared" si="6"/>
        <v/>
      </c>
      <c r="AL158" s="133"/>
      <c r="AM158" s="133"/>
      <c r="AN158" s="106"/>
      <c r="AO158" s="106"/>
      <c r="AV158" s="105"/>
      <c r="AW158" s="105"/>
      <c r="AX158" s="105"/>
      <c r="AY158" s="105"/>
      <c r="AZ158" s="105"/>
      <c r="BA158" s="105"/>
    </row>
    <row r="159" spans="1:53" ht="30" customHeight="1" thickBot="1">
      <c r="A159" s="140">
        <v>146</v>
      </c>
      <c r="B159" s="1001" t="str">
        <f>IF(基本情報入力シート!C184="","",基本情報入力シート!C184)</f>
        <v/>
      </c>
      <c r="C159" s="1002"/>
      <c r="D159" s="1002"/>
      <c r="E159" s="1002"/>
      <c r="F159" s="1002"/>
      <c r="G159" s="1002"/>
      <c r="H159" s="1002"/>
      <c r="I159" s="1003"/>
      <c r="J159" s="411" t="str">
        <f>IF(基本情報入力シート!M184="","",基本情報入力シート!M184)</f>
        <v/>
      </c>
      <c r="K159" s="411" t="str">
        <f>IF(基本情報入力シート!R184="","",基本情報入力シート!R184)</f>
        <v/>
      </c>
      <c r="L159" s="411" t="str">
        <f>IF(基本情報入力シート!W184="","",基本情報入力シート!W184)</f>
        <v/>
      </c>
      <c r="M159" s="411" t="str">
        <f>IF(基本情報入力シート!X184="","",基本情報入力シート!X184)</f>
        <v/>
      </c>
      <c r="N159" s="141" t="str">
        <f>IF(基本情報入力シート!Y184="","",基本情報入力シート!Y184)</f>
        <v/>
      </c>
      <c r="O159" s="148"/>
      <c r="P159" s="50"/>
      <c r="Q159" s="1004"/>
      <c r="R159" s="1005"/>
      <c r="S159" s="142" t="str">
        <f>IFERROR(ROUNDDOWN(Q159*VLOOKUP(N159,【参考】数式用!$AR$2:$AW$50,MATCH(P159,【参考】数式用!$AT$4:$AW$4)+2,FALSE)*0.5, 0), "")</f>
        <v/>
      </c>
      <c r="T159" s="51"/>
      <c r="U159" s="536" t="str">
        <f>IFERROR(IF(AH159&lt;&gt;"",Q159*VLOOKUP(N159,【参考】数式用!$AG$2:$AL$50,MATCH(P159,【参考】数式用!$AI$4:$AL$4,0)+2,0), ""), "")</f>
        <v/>
      </c>
      <c r="V159" s="41"/>
      <c r="W159" s="1006"/>
      <c r="X159" s="1007"/>
      <c r="Y159" s="88"/>
      <c r="Z159" s="537"/>
      <c r="AA159" s="143" t="str">
        <f>IFERROR(IF(Y159="ー", "", ROUNDDOWN(Z159*VLOOKUP(N159,【参考】数式用!$AR$2:$AW$50,MATCH(Y159,【参考】数式用!$AT$4:$AW$4)+2,FALSE)*0.5, 0)), "")</f>
        <v/>
      </c>
      <c r="AB159" s="98"/>
      <c r="AC159" s="1100" t="str">
        <f>IFERROR(IF(AH159&lt;&gt;"",Z159*VLOOKUP(N159,【参考】数式用!$AG$2:$AL$50,MATCH(Y159,【参考】数式用!$AI$4:$AL$4,0)+2,0), ""), "")</f>
        <v/>
      </c>
      <c r="AD159" s="1100"/>
      <c r="AE159" s="415"/>
      <c r="AF159" s="581"/>
      <c r="AG159" s="590"/>
      <c r="AH159" s="428" t="str">
        <f>IFERROR(VLOOKUP(O159, 【参考】数式用!$AY$5:$AY$13, 1, FALSE), "")</f>
        <v/>
      </c>
      <c r="AI159" s="429" t="str">
        <f>IFERROR(VLOOKUP(N159, 【参考】数式用!$BA$2:$BB$50, 2, FALSE), "")</f>
        <v/>
      </c>
      <c r="AJ159" s="430" t="str">
        <f t="shared" si="5"/>
        <v/>
      </c>
      <c r="AK159" s="431" t="str">
        <f t="shared" si="6"/>
        <v/>
      </c>
      <c r="AL159" s="133"/>
      <c r="AM159" s="133"/>
      <c r="AN159" s="106"/>
      <c r="AO159" s="106"/>
      <c r="AV159" s="105"/>
      <c r="AW159" s="105"/>
      <c r="AX159" s="105"/>
      <c r="AY159" s="105"/>
      <c r="AZ159" s="105"/>
      <c r="BA159" s="105"/>
    </row>
    <row r="160" spans="1:53" ht="30" customHeight="1" thickBot="1">
      <c r="A160" s="140">
        <v>147</v>
      </c>
      <c r="B160" s="1001" t="str">
        <f>IF(基本情報入力シート!C185="","",基本情報入力シート!C185)</f>
        <v/>
      </c>
      <c r="C160" s="1002"/>
      <c r="D160" s="1002"/>
      <c r="E160" s="1002"/>
      <c r="F160" s="1002"/>
      <c r="G160" s="1002"/>
      <c r="H160" s="1002"/>
      <c r="I160" s="1003"/>
      <c r="J160" s="411" t="str">
        <f>IF(基本情報入力シート!M185="","",基本情報入力シート!M185)</f>
        <v/>
      </c>
      <c r="K160" s="411" t="str">
        <f>IF(基本情報入力シート!R185="","",基本情報入力シート!R185)</f>
        <v/>
      </c>
      <c r="L160" s="411" t="str">
        <f>IF(基本情報入力シート!W185="","",基本情報入力シート!W185)</f>
        <v/>
      </c>
      <c r="M160" s="411" t="str">
        <f>IF(基本情報入力シート!X185="","",基本情報入力シート!X185)</f>
        <v/>
      </c>
      <c r="N160" s="141" t="str">
        <f>IF(基本情報入力シート!Y185="","",基本情報入力シート!Y185)</f>
        <v/>
      </c>
      <c r="O160" s="148"/>
      <c r="P160" s="50"/>
      <c r="Q160" s="1004"/>
      <c r="R160" s="1005"/>
      <c r="S160" s="142" t="str">
        <f>IFERROR(ROUNDDOWN(Q160*VLOOKUP(N160,【参考】数式用!$AR$2:$AW$50,MATCH(P160,【参考】数式用!$AT$4:$AW$4)+2,FALSE)*0.5, 0), "")</f>
        <v/>
      </c>
      <c r="T160" s="51"/>
      <c r="U160" s="536" t="str">
        <f>IFERROR(IF(AH160&lt;&gt;"",Q160*VLOOKUP(N160,【参考】数式用!$AG$2:$AL$50,MATCH(P160,【参考】数式用!$AI$4:$AL$4,0)+2,0), ""), "")</f>
        <v/>
      </c>
      <c r="V160" s="41"/>
      <c r="W160" s="1006"/>
      <c r="X160" s="1007"/>
      <c r="Y160" s="88"/>
      <c r="Z160" s="537"/>
      <c r="AA160" s="143" t="str">
        <f>IFERROR(IF(Y160="ー", "", ROUNDDOWN(Z160*VLOOKUP(N160,【参考】数式用!$AR$2:$AW$50,MATCH(Y160,【参考】数式用!$AT$4:$AW$4)+2,FALSE)*0.5, 0)), "")</f>
        <v/>
      </c>
      <c r="AB160" s="98"/>
      <c r="AC160" s="1100" t="str">
        <f>IFERROR(IF(AH160&lt;&gt;"",Z160*VLOOKUP(N160,【参考】数式用!$AG$2:$AL$50,MATCH(Y160,【参考】数式用!$AI$4:$AL$4,0)+2,0), ""), "")</f>
        <v/>
      </c>
      <c r="AD160" s="1100"/>
      <c r="AE160" s="415"/>
      <c r="AF160" s="581"/>
      <c r="AG160" s="590"/>
      <c r="AH160" s="428" t="str">
        <f>IFERROR(VLOOKUP(O160, 【参考】数式用!$AY$5:$AY$13, 1, FALSE), "")</f>
        <v/>
      </c>
      <c r="AI160" s="429" t="str">
        <f>IFERROR(VLOOKUP(N160, 【参考】数式用!$BA$2:$BB$50, 2, FALSE), "")</f>
        <v/>
      </c>
      <c r="AJ160" s="430" t="str">
        <f t="shared" si="5"/>
        <v/>
      </c>
      <c r="AK160" s="431" t="str">
        <f t="shared" si="6"/>
        <v/>
      </c>
      <c r="AL160" s="133"/>
      <c r="AM160" s="133"/>
      <c r="AN160" s="106"/>
      <c r="AO160" s="106"/>
      <c r="AV160" s="105"/>
      <c r="AW160" s="105"/>
      <c r="AX160" s="105"/>
      <c r="AY160" s="105"/>
      <c r="AZ160" s="105"/>
      <c r="BA160" s="105"/>
    </row>
    <row r="161" spans="1:53" ht="30" customHeight="1" thickBot="1">
      <c r="A161" s="140">
        <v>148</v>
      </c>
      <c r="B161" s="1001" t="str">
        <f>IF(基本情報入力シート!C186="","",基本情報入力シート!C186)</f>
        <v/>
      </c>
      <c r="C161" s="1002"/>
      <c r="D161" s="1002"/>
      <c r="E161" s="1002"/>
      <c r="F161" s="1002"/>
      <c r="G161" s="1002"/>
      <c r="H161" s="1002"/>
      <c r="I161" s="1003"/>
      <c r="J161" s="411" t="str">
        <f>IF(基本情報入力シート!M186="","",基本情報入力シート!M186)</f>
        <v/>
      </c>
      <c r="K161" s="411" t="str">
        <f>IF(基本情報入力シート!R186="","",基本情報入力シート!R186)</f>
        <v/>
      </c>
      <c r="L161" s="411" t="str">
        <f>IF(基本情報入力シート!W186="","",基本情報入力シート!W186)</f>
        <v/>
      </c>
      <c r="M161" s="411" t="str">
        <f>IF(基本情報入力シート!X186="","",基本情報入力シート!X186)</f>
        <v/>
      </c>
      <c r="N161" s="141" t="str">
        <f>IF(基本情報入力シート!Y186="","",基本情報入力シート!Y186)</f>
        <v/>
      </c>
      <c r="O161" s="148"/>
      <c r="P161" s="50"/>
      <c r="Q161" s="1004"/>
      <c r="R161" s="1005"/>
      <c r="S161" s="142" t="str">
        <f>IFERROR(ROUNDDOWN(Q161*VLOOKUP(N161,【参考】数式用!$AR$2:$AW$50,MATCH(P161,【参考】数式用!$AT$4:$AW$4)+2,FALSE)*0.5, 0), "")</f>
        <v/>
      </c>
      <c r="T161" s="51"/>
      <c r="U161" s="536" t="str">
        <f>IFERROR(IF(AH161&lt;&gt;"",Q161*VLOOKUP(N161,【参考】数式用!$AG$2:$AL$50,MATCH(P161,【参考】数式用!$AI$4:$AL$4,0)+2,0), ""), "")</f>
        <v/>
      </c>
      <c r="V161" s="41"/>
      <c r="W161" s="1006"/>
      <c r="X161" s="1007"/>
      <c r="Y161" s="88"/>
      <c r="Z161" s="537"/>
      <c r="AA161" s="143" t="str">
        <f>IFERROR(IF(Y161="ー", "", ROUNDDOWN(Z161*VLOOKUP(N161,【参考】数式用!$AR$2:$AW$50,MATCH(Y161,【参考】数式用!$AT$4:$AW$4)+2,FALSE)*0.5, 0)), "")</f>
        <v/>
      </c>
      <c r="AB161" s="98"/>
      <c r="AC161" s="1100" t="str">
        <f>IFERROR(IF(AH161&lt;&gt;"",Z161*VLOOKUP(N161,【参考】数式用!$AG$2:$AL$50,MATCH(Y161,【参考】数式用!$AI$4:$AL$4,0)+2,0), ""), "")</f>
        <v/>
      </c>
      <c r="AD161" s="1100"/>
      <c r="AE161" s="415"/>
      <c r="AF161" s="581"/>
      <c r="AG161" s="590"/>
      <c r="AH161" s="428" t="str">
        <f>IFERROR(VLOOKUP(O161, 【参考】数式用!$AY$5:$AY$13, 1, FALSE), "")</f>
        <v/>
      </c>
      <c r="AI161" s="429" t="str">
        <f>IFERROR(VLOOKUP(N161, 【参考】数式用!$BA$2:$BB$50, 2, FALSE), "")</f>
        <v/>
      </c>
      <c r="AJ161" s="430" t="str">
        <f t="shared" si="5"/>
        <v/>
      </c>
      <c r="AK161" s="431" t="str">
        <f t="shared" si="6"/>
        <v/>
      </c>
      <c r="AL161" s="133"/>
      <c r="AM161" s="133"/>
      <c r="AN161" s="106"/>
      <c r="AO161" s="106"/>
      <c r="AV161" s="105"/>
      <c r="AW161" s="105"/>
      <c r="AX161" s="105"/>
      <c r="AY161" s="105"/>
      <c r="AZ161" s="105"/>
      <c r="BA161" s="105"/>
    </row>
    <row r="162" spans="1:53" ht="30" customHeight="1" thickBot="1">
      <c r="A162" s="140">
        <v>149</v>
      </c>
      <c r="B162" s="1001" t="str">
        <f>IF(基本情報入力シート!C187="","",基本情報入力シート!C187)</f>
        <v/>
      </c>
      <c r="C162" s="1002"/>
      <c r="D162" s="1002"/>
      <c r="E162" s="1002"/>
      <c r="F162" s="1002"/>
      <c r="G162" s="1002"/>
      <c r="H162" s="1002"/>
      <c r="I162" s="1003"/>
      <c r="J162" s="411" t="str">
        <f>IF(基本情報入力シート!M187="","",基本情報入力シート!M187)</f>
        <v/>
      </c>
      <c r="K162" s="411" t="str">
        <f>IF(基本情報入力シート!R187="","",基本情報入力シート!R187)</f>
        <v/>
      </c>
      <c r="L162" s="411" t="str">
        <f>IF(基本情報入力シート!W187="","",基本情報入力シート!W187)</f>
        <v/>
      </c>
      <c r="M162" s="411" t="str">
        <f>IF(基本情報入力シート!X187="","",基本情報入力シート!X187)</f>
        <v/>
      </c>
      <c r="N162" s="141" t="str">
        <f>IF(基本情報入力シート!Y187="","",基本情報入力シート!Y187)</f>
        <v/>
      </c>
      <c r="O162" s="148"/>
      <c r="P162" s="50"/>
      <c r="Q162" s="1004"/>
      <c r="R162" s="1005"/>
      <c r="S162" s="142" t="str">
        <f>IFERROR(ROUNDDOWN(Q162*VLOOKUP(N162,【参考】数式用!$AR$2:$AW$50,MATCH(P162,【参考】数式用!$AT$4:$AW$4)+2,FALSE)*0.5, 0), "")</f>
        <v/>
      </c>
      <c r="T162" s="51"/>
      <c r="U162" s="536" t="str">
        <f>IFERROR(IF(AH162&lt;&gt;"",Q162*VLOOKUP(N162,【参考】数式用!$AG$2:$AL$50,MATCH(P162,【参考】数式用!$AI$4:$AL$4,0)+2,0), ""), "")</f>
        <v/>
      </c>
      <c r="V162" s="41"/>
      <c r="W162" s="1006"/>
      <c r="X162" s="1007"/>
      <c r="Y162" s="88"/>
      <c r="Z162" s="537"/>
      <c r="AA162" s="143" t="str">
        <f>IFERROR(IF(Y162="ー", "", ROUNDDOWN(Z162*VLOOKUP(N162,【参考】数式用!$AR$2:$AW$50,MATCH(Y162,【参考】数式用!$AT$4:$AW$4)+2,FALSE)*0.5, 0)), "")</f>
        <v/>
      </c>
      <c r="AB162" s="98"/>
      <c r="AC162" s="1100" t="str">
        <f>IFERROR(IF(AH162&lt;&gt;"",Z162*VLOOKUP(N162,【参考】数式用!$AG$2:$AL$50,MATCH(Y162,【参考】数式用!$AI$4:$AL$4,0)+2,0), ""), "")</f>
        <v/>
      </c>
      <c r="AD162" s="1100"/>
      <c r="AE162" s="415"/>
      <c r="AF162" s="581"/>
      <c r="AG162" s="590"/>
      <c r="AH162" s="428" t="str">
        <f>IFERROR(VLOOKUP(O162, 【参考】数式用!$AY$5:$AY$13, 1, FALSE), "")</f>
        <v/>
      </c>
      <c r="AI162" s="429" t="str">
        <f>IFERROR(VLOOKUP(N162, 【参考】数式用!$BA$2:$BB$50, 2, FALSE), "")</f>
        <v/>
      </c>
      <c r="AJ162" s="430" t="str">
        <f t="shared" si="5"/>
        <v/>
      </c>
      <c r="AK162" s="431" t="str">
        <f t="shared" si="6"/>
        <v/>
      </c>
      <c r="AL162" s="133"/>
      <c r="AM162" s="133"/>
      <c r="AN162" s="106"/>
      <c r="AO162" s="106"/>
      <c r="AV162" s="105"/>
      <c r="AW162" s="105"/>
      <c r="AX162" s="105"/>
      <c r="AY162" s="105"/>
      <c r="AZ162" s="105"/>
      <c r="BA162" s="105"/>
    </row>
    <row r="163" spans="1:53" ht="30" customHeight="1" thickBot="1">
      <c r="A163" s="140">
        <v>150</v>
      </c>
      <c r="B163" s="1001" t="str">
        <f>IF(基本情報入力シート!C188="","",基本情報入力シート!C188)</f>
        <v/>
      </c>
      <c r="C163" s="1002"/>
      <c r="D163" s="1002"/>
      <c r="E163" s="1002"/>
      <c r="F163" s="1002"/>
      <c r="G163" s="1002"/>
      <c r="H163" s="1002"/>
      <c r="I163" s="1003"/>
      <c r="J163" s="411" t="str">
        <f>IF(基本情報入力シート!M188="","",基本情報入力シート!M188)</f>
        <v/>
      </c>
      <c r="K163" s="411" t="str">
        <f>IF(基本情報入力シート!R188="","",基本情報入力シート!R188)</f>
        <v/>
      </c>
      <c r="L163" s="411" t="str">
        <f>IF(基本情報入力シート!W188="","",基本情報入力シート!W188)</f>
        <v/>
      </c>
      <c r="M163" s="411" t="str">
        <f>IF(基本情報入力シート!X188="","",基本情報入力シート!X188)</f>
        <v/>
      </c>
      <c r="N163" s="141" t="str">
        <f>IF(基本情報入力シート!Y188="","",基本情報入力シート!Y188)</f>
        <v/>
      </c>
      <c r="O163" s="148"/>
      <c r="P163" s="50"/>
      <c r="Q163" s="1004"/>
      <c r="R163" s="1005"/>
      <c r="S163" s="142" t="str">
        <f>IFERROR(ROUNDDOWN(Q163*VLOOKUP(N163,【参考】数式用!$AR$2:$AW$50,MATCH(P163,【参考】数式用!$AT$4:$AW$4)+2,FALSE)*0.5, 0), "")</f>
        <v/>
      </c>
      <c r="T163" s="51"/>
      <c r="U163" s="536" t="str">
        <f>IFERROR(IF(AH163&lt;&gt;"",Q163*VLOOKUP(N163,【参考】数式用!$AG$2:$AL$50,MATCH(P163,【参考】数式用!$AI$4:$AL$4,0)+2,0), ""), "")</f>
        <v/>
      </c>
      <c r="V163" s="41"/>
      <c r="W163" s="1006"/>
      <c r="X163" s="1007"/>
      <c r="Y163" s="88"/>
      <c r="Z163" s="537"/>
      <c r="AA163" s="143" t="str">
        <f>IFERROR(IF(Y163="ー", "", ROUNDDOWN(Z163*VLOOKUP(N163,【参考】数式用!$AR$2:$AW$50,MATCH(Y163,【参考】数式用!$AT$4:$AW$4)+2,FALSE)*0.5, 0)), "")</f>
        <v/>
      </c>
      <c r="AB163" s="98"/>
      <c r="AC163" s="1100" t="str">
        <f>IFERROR(IF(AH163&lt;&gt;"",Z163*VLOOKUP(N163,【参考】数式用!$AG$2:$AL$50,MATCH(Y163,【参考】数式用!$AI$4:$AL$4,0)+2,0), ""), "")</f>
        <v/>
      </c>
      <c r="AD163" s="1100"/>
      <c r="AE163" s="415"/>
      <c r="AF163" s="581"/>
      <c r="AG163" s="590"/>
      <c r="AH163" s="428" t="str">
        <f>IFERROR(VLOOKUP(O163, 【参考】数式用!$AY$5:$AY$13, 1, FALSE), "")</f>
        <v/>
      </c>
      <c r="AI163" s="429" t="str">
        <f>IFERROR(VLOOKUP(N163, 【参考】数式用!$BA$2:$BB$50, 2, FALSE), "")</f>
        <v/>
      </c>
      <c r="AJ163" s="430" t="str">
        <f t="shared" si="5"/>
        <v/>
      </c>
      <c r="AK163" s="431" t="str">
        <f t="shared" si="6"/>
        <v/>
      </c>
      <c r="AL163" s="133"/>
      <c r="AM163" s="133"/>
      <c r="AN163" s="106"/>
      <c r="AO163" s="106"/>
      <c r="AV163" s="105"/>
      <c r="AW163" s="105"/>
      <c r="AX163" s="105"/>
      <c r="AY163" s="105"/>
      <c r="AZ163" s="105"/>
      <c r="BA163" s="105"/>
    </row>
    <row r="164" spans="1:53" ht="30" customHeight="1" thickBot="1">
      <c r="A164" s="140">
        <v>151</v>
      </c>
      <c r="B164" s="1001" t="str">
        <f>IF(基本情報入力シート!C189="","",基本情報入力シート!C189)</f>
        <v/>
      </c>
      <c r="C164" s="1002"/>
      <c r="D164" s="1002"/>
      <c r="E164" s="1002"/>
      <c r="F164" s="1002"/>
      <c r="G164" s="1002"/>
      <c r="H164" s="1002"/>
      <c r="I164" s="1003"/>
      <c r="J164" s="411" t="str">
        <f>IF(基本情報入力シート!M189="","",基本情報入力シート!M189)</f>
        <v/>
      </c>
      <c r="K164" s="411" t="str">
        <f>IF(基本情報入力シート!R189="","",基本情報入力シート!R189)</f>
        <v/>
      </c>
      <c r="L164" s="411" t="str">
        <f>IF(基本情報入力シート!W189="","",基本情報入力シート!W189)</f>
        <v/>
      </c>
      <c r="M164" s="411" t="str">
        <f>IF(基本情報入力シート!X189="","",基本情報入力シート!X189)</f>
        <v/>
      </c>
      <c r="N164" s="141" t="str">
        <f>IF(基本情報入力シート!Y189="","",基本情報入力シート!Y189)</f>
        <v/>
      </c>
      <c r="O164" s="148"/>
      <c r="P164" s="50"/>
      <c r="Q164" s="1004"/>
      <c r="R164" s="1005"/>
      <c r="S164" s="142" t="str">
        <f>IFERROR(ROUNDDOWN(Q164*VLOOKUP(N164,【参考】数式用!$AR$2:$AW$50,MATCH(P164,【参考】数式用!$AT$4:$AW$4)+2,FALSE)*0.5, 0), "")</f>
        <v/>
      </c>
      <c r="T164" s="51"/>
      <c r="U164" s="536" t="str">
        <f>IFERROR(IF(AH164&lt;&gt;"",Q164*VLOOKUP(N164,【参考】数式用!$AG$2:$AL$50,MATCH(P164,【参考】数式用!$AI$4:$AL$4,0)+2,0), ""), "")</f>
        <v/>
      </c>
      <c r="V164" s="41"/>
      <c r="W164" s="1006"/>
      <c r="X164" s="1007"/>
      <c r="Y164" s="88"/>
      <c r="Z164" s="537"/>
      <c r="AA164" s="143" t="str">
        <f>IFERROR(IF(Y164="ー", "", ROUNDDOWN(Z164*VLOOKUP(N164,【参考】数式用!$AR$2:$AW$50,MATCH(Y164,【参考】数式用!$AT$4:$AW$4)+2,FALSE)*0.5, 0)), "")</f>
        <v/>
      </c>
      <c r="AB164" s="98"/>
      <c r="AC164" s="1100" t="str">
        <f>IFERROR(IF(AH164&lt;&gt;"",Z164*VLOOKUP(N164,【参考】数式用!$AG$2:$AL$50,MATCH(Y164,【参考】数式用!$AI$4:$AL$4,0)+2,0), ""), "")</f>
        <v/>
      </c>
      <c r="AD164" s="1100"/>
      <c r="AE164" s="415"/>
      <c r="AF164" s="581"/>
      <c r="AG164" s="590"/>
      <c r="AH164" s="428" t="str">
        <f>IFERROR(VLOOKUP(O164, 【参考】数式用!$AY$5:$AY$13, 1, FALSE), "")</f>
        <v/>
      </c>
      <c r="AI164" s="429" t="str">
        <f>IFERROR(VLOOKUP(N164, 【参考】数式用!$BA$2:$BB$50, 2, FALSE), "")</f>
        <v/>
      </c>
      <c r="AJ164" s="430" t="str">
        <f t="shared" si="5"/>
        <v/>
      </c>
      <c r="AK164" s="431" t="str">
        <f t="shared" si="6"/>
        <v/>
      </c>
      <c r="AL164" s="133"/>
      <c r="AM164" s="133"/>
      <c r="AN164" s="106"/>
      <c r="AO164" s="106"/>
      <c r="AV164" s="105"/>
      <c r="AW164" s="105"/>
      <c r="AX164" s="105"/>
      <c r="AY164" s="105"/>
      <c r="AZ164" s="105"/>
      <c r="BA164" s="105"/>
    </row>
    <row r="165" spans="1:53" ht="30" customHeight="1" thickBot="1">
      <c r="A165" s="140">
        <v>152</v>
      </c>
      <c r="B165" s="1001" t="str">
        <f>IF(基本情報入力シート!C190="","",基本情報入力シート!C190)</f>
        <v/>
      </c>
      <c r="C165" s="1002"/>
      <c r="D165" s="1002"/>
      <c r="E165" s="1002"/>
      <c r="F165" s="1002"/>
      <c r="G165" s="1002"/>
      <c r="H165" s="1002"/>
      <c r="I165" s="1003"/>
      <c r="J165" s="411" t="str">
        <f>IF(基本情報入力シート!M190="","",基本情報入力シート!M190)</f>
        <v/>
      </c>
      <c r="K165" s="411" t="str">
        <f>IF(基本情報入力シート!R190="","",基本情報入力シート!R190)</f>
        <v/>
      </c>
      <c r="L165" s="411" t="str">
        <f>IF(基本情報入力シート!W190="","",基本情報入力シート!W190)</f>
        <v/>
      </c>
      <c r="M165" s="411" t="str">
        <f>IF(基本情報入力シート!X190="","",基本情報入力シート!X190)</f>
        <v/>
      </c>
      <c r="N165" s="141" t="str">
        <f>IF(基本情報入力シート!Y190="","",基本情報入力シート!Y190)</f>
        <v/>
      </c>
      <c r="O165" s="148"/>
      <c r="P165" s="50"/>
      <c r="Q165" s="1004"/>
      <c r="R165" s="1005"/>
      <c r="S165" s="142" t="str">
        <f>IFERROR(ROUNDDOWN(Q165*VLOOKUP(N165,【参考】数式用!$AR$2:$AW$50,MATCH(P165,【参考】数式用!$AT$4:$AW$4)+2,FALSE)*0.5, 0), "")</f>
        <v/>
      </c>
      <c r="T165" s="51"/>
      <c r="U165" s="536" t="str">
        <f>IFERROR(IF(AH165&lt;&gt;"",Q165*VLOOKUP(N165,【参考】数式用!$AG$2:$AL$50,MATCH(P165,【参考】数式用!$AI$4:$AL$4,0)+2,0), ""), "")</f>
        <v/>
      </c>
      <c r="V165" s="41"/>
      <c r="W165" s="1006"/>
      <c r="X165" s="1007"/>
      <c r="Y165" s="88"/>
      <c r="Z165" s="537"/>
      <c r="AA165" s="143" t="str">
        <f>IFERROR(IF(Y165="ー", "", ROUNDDOWN(Z165*VLOOKUP(N165,【参考】数式用!$AR$2:$AW$50,MATCH(Y165,【参考】数式用!$AT$4:$AW$4)+2,FALSE)*0.5, 0)), "")</f>
        <v/>
      </c>
      <c r="AB165" s="98"/>
      <c r="AC165" s="1100" t="str">
        <f>IFERROR(IF(AH165&lt;&gt;"",Z165*VLOOKUP(N165,【参考】数式用!$AG$2:$AL$50,MATCH(Y165,【参考】数式用!$AI$4:$AL$4,0)+2,0), ""), "")</f>
        <v/>
      </c>
      <c r="AD165" s="1100"/>
      <c r="AE165" s="415"/>
      <c r="AF165" s="581"/>
      <c r="AG165" s="590"/>
      <c r="AH165" s="428" t="str">
        <f>IFERROR(VLOOKUP(O165, 【参考】数式用!$AY$5:$AY$13, 1, FALSE), "")</f>
        <v/>
      </c>
      <c r="AI165" s="429" t="str">
        <f>IFERROR(VLOOKUP(N165, 【参考】数式用!$BA$2:$BB$50, 2, FALSE), "")</f>
        <v/>
      </c>
      <c r="AJ165" s="430" t="str">
        <f t="shared" si="5"/>
        <v/>
      </c>
      <c r="AK165" s="431" t="str">
        <f t="shared" si="6"/>
        <v/>
      </c>
      <c r="AL165" s="133"/>
      <c r="AM165" s="133"/>
      <c r="AN165" s="106"/>
      <c r="AO165" s="106"/>
      <c r="AV165" s="105"/>
      <c r="AW165" s="105"/>
      <c r="AX165" s="105"/>
      <c r="AY165" s="105"/>
      <c r="AZ165" s="105"/>
      <c r="BA165" s="105"/>
    </row>
    <row r="166" spans="1:53" ht="30" customHeight="1" thickBot="1">
      <c r="A166" s="140">
        <v>153</v>
      </c>
      <c r="B166" s="1001" t="str">
        <f>IF(基本情報入力シート!C191="","",基本情報入力シート!C191)</f>
        <v/>
      </c>
      <c r="C166" s="1002"/>
      <c r="D166" s="1002"/>
      <c r="E166" s="1002"/>
      <c r="F166" s="1002"/>
      <c r="G166" s="1002"/>
      <c r="H166" s="1002"/>
      <c r="I166" s="1003"/>
      <c r="J166" s="411" t="str">
        <f>IF(基本情報入力シート!M191="","",基本情報入力シート!M191)</f>
        <v/>
      </c>
      <c r="K166" s="411" t="str">
        <f>IF(基本情報入力シート!R191="","",基本情報入力シート!R191)</f>
        <v/>
      </c>
      <c r="L166" s="411" t="str">
        <f>IF(基本情報入力シート!W191="","",基本情報入力シート!W191)</f>
        <v/>
      </c>
      <c r="M166" s="411" t="str">
        <f>IF(基本情報入力シート!X191="","",基本情報入力シート!X191)</f>
        <v/>
      </c>
      <c r="N166" s="141" t="str">
        <f>IF(基本情報入力シート!Y191="","",基本情報入力シート!Y191)</f>
        <v/>
      </c>
      <c r="O166" s="148"/>
      <c r="P166" s="50"/>
      <c r="Q166" s="1004"/>
      <c r="R166" s="1005"/>
      <c r="S166" s="142" t="str">
        <f>IFERROR(ROUNDDOWN(Q166*VLOOKUP(N166,【参考】数式用!$AR$2:$AW$50,MATCH(P166,【参考】数式用!$AT$4:$AW$4)+2,FALSE)*0.5, 0), "")</f>
        <v/>
      </c>
      <c r="T166" s="51"/>
      <c r="U166" s="536" t="str">
        <f>IFERROR(IF(AH166&lt;&gt;"",Q166*VLOOKUP(N166,【参考】数式用!$AG$2:$AL$50,MATCH(P166,【参考】数式用!$AI$4:$AL$4,0)+2,0), ""), "")</f>
        <v/>
      </c>
      <c r="V166" s="41"/>
      <c r="W166" s="1006"/>
      <c r="X166" s="1007"/>
      <c r="Y166" s="88"/>
      <c r="Z166" s="537"/>
      <c r="AA166" s="143" t="str">
        <f>IFERROR(IF(Y166="ー", "", ROUNDDOWN(Z166*VLOOKUP(N166,【参考】数式用!$AR$2:$AW$50,MATCH(Y166,【参考】数式用!$AT$4:$AW$4)+2,FALSE)*0.5, 0)), "")</f>
        <v/>
      </c>
      <c r="AB166" s="98"/>
      <c r="AC166" s="1100" t="str">
        <f>IFERROR(IF(AH166&lt;&gt;"",Z166*VLOOKUP(N166,【参考】数式用!$AG$2:$AL$50,MATCH(Y166,【参考】数式用!$AI$4:$AL$4,0)+2,0), ""), "")</f>
        <v/>
      </c>
      <c r="AD166" s="1100"/>
      <c r="AE166" s="415"/>
      <c r="AF166" s="581"/>
      <c r="AG166" s="590"/>
      <c r="AH166" s="428" t="str">
        <f>IFERROR(VLOOKUP(O166, 【参考】数式用!$AY$5:$AY$13, 1, FALSE), "")</f>
        <v/>
      </c>
      <c r="AI166" s="429" t="str">
        <f>IFERROR(VLOOKUP(N166, 【参考】数式用!$BA$2:$BB$50, 2, FALSE), "")</f>
        <v/>
      </c>
      <c r="AJ166" s="430" t="str">
        <f t="shared" si="5"/>
        <v/>
      </c>
      <c r="AK166" s="431" t="str">
        <f t="shared" si="6"/>
        <v/>
      </c>
      <c r="AL166" s="133"/>
      <c r="AM166" s="133"/>
      <c r="AN166" s="106"/>
      <c r="AO166" s="106"/>
      <c r="AV166" s="105"/>
      <c r="AW166" s="105"/>
      <c r="AX166" s="105"/>
      <c r="AY166" s="105"/>
      <c r="AZ166" s="105"/>
      <c r="BA166" s="105"/>
    </row>
    <row r="167" spans="1:53" ht="30" customHeight="1" thickBot="1">
      <c r="A167" s="140">
        <v>154</v>
      </c>
      <c r="B167" s="1001" t="str">
        <f>IF(基本情報入力シート!C192="","",基本情報入力シート!C192)</f>
        <v/>
      </c>
      <c r="C167" s="1002"/>
      <c r="D167" s="1002"/>
      <c r="E167" s="1002"/>
      <c r="F167" s="1002"/>
      <c r="G167" s="1002"/>
      <c r="H167" s="1002"/>
      <c r="I167" s="1003"/>
      <c r="J167" s="411" t="str">
        <f>IF(基本情報入力シート!M192="","",基本情報入力シート!M192)</f>
        <v/>
      </c>
      <c r="K167" s="411" t="str">
        <f>IF(基本情報入力シート!R192="","",基本情報入力シート!R192)</f>
        <v/>
      </c>
      <c r="L167" s="411" t="str">
        <f>IF(基本情報入力シート!W192="","",基本情報入力シート!W192)</f>
        <v/>
      </c>
      <c r="M167" s="411" t="str">
        <f>IF(基本情報入力シート!X192="","",基本情報入力シート!X192)</f>
        <v/>
      </c>
      <c r="N167" s="141" t="str">
        <f>IF(基本情報入力シート!Y192="","",基本情報入力シート!Y192)</f>
        <v/>
      </c>
      <c r="O167" s="148"/>
      <c r="P167" s="50"/>
      <c r="Q167" s="1004"/>
      <c r="R167" s="1005"/>
      <c r="S167" s="142" t="str">
        <f>IFERROR(ROUNDDOWN(Q167*VLOOKUP(N167,【参考】数式用!$AR$2:$AW$50,MATCH(P167,【参考】数式用!$AT$4:$AW$4)+2,FALSE)*0.5, 0), "")</f>
        <v/>
      </c>
      <c r="T167" s="51"/>
      <c r="U167" s="536" t="str">
        <f>IFERROR(IF(AH167&lt;&gt;"",Q167*VLOOKUP(N167,【参考】数式用!$AG$2:$AL$50,MATCH(P167,【参考】数式用!$AI$4:$AL$4,0)+2,0), ""), "")</f>
        <v/>
      </c>
      <c r="V167" s="41"/>
      <c r="W167" s="1006"/>
      <c r="X167" s="1007"/>
      <c r="Y167" s="88"/>
      <c r="Z167" s="537"/>
      <c r="AA167" s="143" t="str">
        <f>IFERROR(IF(Y167="ー", "", ROUNDDOWN(Z167*VLOOKUP(N167,【参考】数式用!$AR$2:$AW$50,MATCH(Y167,【参考】数式用!$AT$4:$AW$4)+2,FALSE)*0.5, 0)), "")</f>
        <v/>
      </c>
      <c r="AB167" s="98"/>
      <c r="AC167" s="1100" t="str">
        <f>IFERROR(IF(AH167&lt;&gt;"",Z167*VLOOKUP(N167,【参考】数式用!$AG$2:$AL$50,MATCH(Y167,【参考】数式用!$AI$4:$AL$4,0)+2,0), ""), "")</f>
        <v/>
      </c>
      <c r="AD167" s="1100"/>
      <c r="AE167" s="415"/>
      <c r="AF167" s="581"/>
      <c r="AG167" s="590"/>
      <c r="AH167" s="428" t="str">
        <f>IFERROR(VLOOKUP(O167, 【参考】数式用!$AY$5:$AY$13, 1, FALSE), "")</f>
        <v/>
      </c>
      <c r="AI167" s="429" t="str">
        <f>IFERROR(VLOOKUP(N167, 【参考】数式用!$BA$2:$BB$50, 2, FALSE), "")</f>
        <v/>
      </c>
      <c r="AJ167" s="430" t="str">
        <f t="shared" si="5"/>
        <v/>
      </c>
      <c r="AK167" s="431" t="str">
        <f t="shared" si="6"/>
        <v/>
      </c>
      <c r="AL167" s="133"/>
      <c r="AM167" s="133"/>
      <c r="AN167" s="106"/>
      <c r="AO167" s="106"/>
      <c r="AV167" s="105"/>
      <c r="AW167" s="105"/>
      <c r="AX167" s="105"/>
      <c r="AY167" s="105"/>
      <c r="AZ167" s="105"/>
      <c r="BA167" s="105"/>
    </row>
    <row r="168" spans="1:53" ht="30" customHeight="1" thickBot="1">
      <c r="A168" s="140">
        <v>155</v>
      </c>
      <c r="B168" s="1001" t="str">
        <f>IF(基本情報入力シート!C193="","",基本情報入力シート!C193)</f>
        <v/>
      </c>
      <c r="C168" s="1002"/>
      <c r="D168" s="1002"/>
      <c r="E168" s="1002"/>
      <c r="F168" s="1002"/>
      <c r="G168" s="1002"/>
      <c r="H168" s="1002"/>
      <c r="I168" s="1003"/>
      <c r="J168" s="411" t="str">
        <f>IF(基本情報入力シート!M193="","",基本情報入力シート!M193)</f>
        <v/>
      </c>
      <c r="K168" s="411" t="str">
        <f>IF(基本情報入力シート!R193="","",基本情報入力シート!R193)</f>
        <v/>
      </c>
      <c r="L168" s="411" t="str">
        <f>IF(基本情報入力シート!W193="","",基本情報入力シート!W193)</f>
        <v/>
      </c>
      <c r="M168" s="411" t="str">
        <f>IF(基本情報入力シート!X193="","",基本情報入力シート!X193)</f>
        <v/>
      </c>
      <c r="N168" s="141" t="str">
        <f>IF(基本情報入力シート!Y193="","",基本情報入力シート!Y193)</f>
        <v/>
      </c>
      <c r="O168" s="148"/>
      <c r="P168" s="50"/>
      <c r="Q168" s="1004"/>
      <c r="R168" s="1005"/>
      <c r="S168" s="142" t="str">
        <f>IFERROR(ROUNDDOWN(Q168*VLOOKUP(N168,【参考】数式用!$AR$2:$AW$50,MATCH(P168,【参考】数式用!$AT$4:$AW$4)+2,FALSE)*0.5, 0), "")</f>
        <v/>
      </c>
      <c r="T168" s="51"/>
      <c r="U168" s="536" t="str">
        <f>IFERROR(IF(AH168&lt;&gt;"",Q168*VLOOKUP(N168,【参考】数式用!$AG$2:$AL$50,MATCH(P168,【参考】数式用!$AI$4:$AL$4,0)+2,0), ""), "")</f>
        <v/>
      </c>
      <c r="V168" s="41"/>
      <c r="W168" s="1006"/>
      <c r="X168" s="1007"/>
      <c r="Y168" s="88"/>
      <c r="Z168" s="537"/>
      <c r="AA168" s="143" t="str">
        <f>IFERROR(IF(Y168="ー", "", ROUNDDOWN(Z168*VLOOKUP(N168,【参考】数式用!$AR$2:$AW$50,MATCH(Y168,【参考】数式用!$AT$4:$AW$4)+2,FALSE)*0.5, 0)), "")</f>
        <v/>
      </c>
      <c r="AB168" s="98"/>
      <c r="AC168" s="1100" t="str">
        <f>IFERROR(IF(AH168&lt;&gt;"",Z168*VLOOKUP(N168,【参考】数式用!$AG$2:$AL$50,MATCH(Y168,【参考】数式用!$AI$4:$AL$4,0)+2,0), ""), "")</f>
        <v/>
      </c>
      <c r="AD168" s="1100"/>
      <c r="AE168" s="415"/>
      <c r="AF168" s="581"/>
      <c r="AG168" s="590"/>
      <c r="AH168" s="428" t="str">
        <f>IFERROR(VLOOKUP(O168, 【参考】数式用!$AY$5:$AY$13, 1, FALSE), "")</f>
        <v/>
      </c>
      <c r="AI168" s="429" t="str">
        <f>IFERROR(VLOOKUP(N168, 【参考】数式用!$BA$2:$BB$50, 2, FALSE), "")</f>
        <v/>
      </c>
      <c r="AJ168" s="430" t="str">
        <f t="shared" si="5"/>
        <v/>
      </c>
      <c r="AK168" s="431" t="str">
        <f t="shared" si="6"/>
        <v/>
      </c>
      <c r="AL168" s="133"/>
      <c r="AM168" s="133"/>
      <c r="AN168" s="106"/>
      <c r="AO168" s="106"/>
      <c r="AV168" s="105"/>
      <c r="AW168" s="105"/>
      <c r="AX168" s="105"/>
      <c r="AY168" s="105"/>
      <c r="AZ168" s="105"/>
      <c r="BA168" s="105"/>
    </row>
    <row r="169" spans="1:53" ht="30" customHeight="1" thickBot="1">
      <c r="A169" s="140">
        <v>156</v>
      </c>
      <c r="B169" s="1001" t="str">
        <f>IF(基本情報入力シート!C194="","",基本情報入力シート!C194)</f>
        <v/>
      </c>
      <c r="C169" s="1002"/>
      <c r="D169" s="1002"/>
      <c r="E169" s="1002"/>
      <c r="F169" s="1002"/>
      <c r="G169" s="1002"/>
      <c r="H169" s="1002"/>
      <c r="I169" s="1003"/>
      <c r="J169" s="411" t="str">
        <f>IF(基本情報入力シート!M194="","",基本情報入力シート!M194)</f>
        <v/>
      </c>
      <c r="K169" s="411" t="str">
        <f>IF(基本情報入力シート!R194="","",基本情報入力シート!R194)</f>
        <v/>
      </c>
      <c r="L169" s="411" t="str">
        <f>IF(基本情報入力シート!W194="","",基本情報入力シート!W194)</f>
        <v/>
      </c>
      <c r="M169" s="411" t="str">
        <f>IF(基本情報入力シート!X194="","",基本情報入力シート!X194)</f>
        <v/>
      </c>
      <c r="N169" s="141" t="str">
        <f>IF(基本情報入力シート!Y194="","",基本情報入力シート!Y194)</f>
        <v/>
      </c>
      <c r="O169" s="148"/>
      <c r="P169" s="50"/>
      <c r="Q169" s="1004"/>
      <c r="R169" s="1005"/>
      <c r="S169" s="142" t="str">
        <f>IFERROR(ROUNDDOWN(Q169*VLOOKUP(N169,【参考】数式用!$AR$2:$AW$50,MATCH(P169,【参考】数式用!$AT$4:$AW$4)+2,FALSE)*0.5, 0), "")</f>
        <v/>
      </c>
      <c r="T169" s="51"/>
      <c r="U169" s="536" t="str">
        <f>IFERROR(IF(AH169&lt;&gt;"",Q169*VLOOKUP(N169,【参考】数式用!$AG$2:$AL$50,MATCH(P169,【参考】数式用!$AI$4:$AL$4,0)+2,0), ""), "")</f>
        <v/>
      </c>
      <c r="V169" s="41"/>
      <c r="W169" s="1006"/>
      <c r="X169" s="1007"/>
      <c r="Y169" s="88"/>
      <c r="Z169" s="537"/>
      <c r="AA169" s="143" t="str">
        <f>IFERROR(IF(Y169="ー", "", ROUNDDOWN(Z169*VLOOKUP(N169,【参考】数式用!$AR$2:$AW$50,MATCH(Y169,【参考】数式用!$AT$4:$AW$4)+2,FALSE)*0.5, 0)), "")</f>
        <v/>
      </c>
      <c r="AB169" s="98"/>
      <c r="AC169" s="1100" t="str">
        <f>IFERROR(IF(AH169&lt;&gt;"",Z169*VLOOKUP(N169,【参考】数式用!$AG$2:$AL$50,MATCH(Y169,【参考】数式用!$AI$4:$AL$4,0)+2,0), ""), "")</f>
        <v/>
      </c>
      <c r="AD169" s="1100"/>
      <c r="AE169" s="415"/>
      <c r="AF169" s="581"/>
      <c r="AG169" s="590"/>
      <c r="AH169" s="428" t="str">
        <f>IFERROR(VLOOKUP(O169, 【参考】数式用!$AY$5:$AY$13, 1, FALSE), "")</f>
        <v/>
      </c>
      <c r="AI169" s="429" t="str">
        <f>IFERROR(VLOOKUP(N169, 【参考】数式用!$BA$2:$BB$50, 2, FALSE), "")</f>
        <v/>
      </c>
      <c r="AJ169" s="430" t="str">
        <f t="shared" si="5"/>
        <v/>
      </c>
      <c r="AK169" s="431" t="str">
        <f t="shared" si="6"/>
        <v/>
      </c>
      <c r="AL169" s="133"/>
      <c r="AM169" s="133"/>
      <c r="AN169" s="106"/>
      <c r="AO169" s="106"/>
      <c r="AV169" s="105"/>
      <c r="AW169" s="105"/>
      <c r="AX169" s="105"/>
      <c r="AY169" s="105"/>
      <c r="AZ169" s="105"/>
      <c r="BA169" s="105"/>
    </row>
    <row r="170" spans="1:53" ht="30" customHeight="1" thickBot="1">
      <c r="A170" s="140">
        <v>157</v>
      </c>
      <c r="B170" s="1001" t="str">
        <f>IF(基本情報入力シート!C195="","",基本情報入力シート!C195)</f>
        <v/>
      </c>
      <c r="C170" s="1002"/>
      <c r="D170" s="1002"/>
      <c r="E170" s="1002"/>
      <c r="F170" s="1002"/>
      <c r="G170" s="1002"/>
      <c r="H170" s="1002"/>
      <c r="I170" s="1003"/>
      <c r="J170" s="411" t="str">
        <f>IF(基本情報入力シート!M195="","",基本情報入力シート!M195)</f>
        <v/>
      </c>
      <c r="K170" s="411" t="str">
        <f>IF(基本情報入力シート!R195="","",基本情報入力シート!R195)</f>
        <v/>
      </c>
      <c r="L170" s="411" t="str">
        <f>IF(基本情報入力シート!W195="","",基本情報入力シート!W195)</f>
        <v/>
      </c>
      <c r="M170" s="411" t="str">
        <f>IF(基本情報入力シート!X195="","",基本情報入力シート!X195)</f>
        <v/>
      </c>
      <c r="N170" s="141" t="str">
        <f>IF(基本情報入力シート!Y195="","",基本情報入力シート!Y195)</f>
        <v/>
      </c>
      <c r="O170" s="148"/>
      <c r="P170" s="50"/>
      <c r="Q170" s="1004"/>
      <c r="R170" s="1005"/>
      <c r="S170" s="142" t="str">
        <f>IFERROR(ROUNDDOWN(Q170*VLOOKUP(N170,【参考】数式用!$AR$2:$AW$50,MATCH(P170,【参考】数式用!$AT$4:$AW$4)+2,FALSE)*0.5, 0), "")</f>
        <v/>
      </c>
      <c r="T170" s="51"/>
      <c r="U170" s="536" t="str">
        <f>IFERROR(IF(AH170&lt;&gt;"",Q170*VLOOKUP(N170,【参考】数式用!$AG$2:$AL$50,MATCH(P170,【参考】数式用!$AI$4:$AL$4,0)+2,0), ""), "")</f>
        <v/>
      </c>
      <c r="V170" s="41"/>
      <c r="W170" s="1006"/>
      <c r="X170" s="1007"/>
      <c r="Y170" s="88"/>
      <c r="Z170" s="537"/>
      <c r="AA170" s="143" t="str">
        <f>IFERROR(IF(Y170="ー", "", ROUNDDOWN(Z170*VLOOKUP(N170,【参考】数式用!$AR$2:$AW$50,MATCH(Y170,【参考】数式用!$AT$4:$AW$4)+2,FALSE)*0.5, 0)), "")</f>
        <v/>
      </c>
      <c r="AB170" s="98"/>
      <c r="AC170" s="1100" t="str">
        <f>IFERROR(IF(AH170&lt;&gt;"",Z170*VLOOKUP(N170,【参考】数式用!$AG$2:$AL$50,MATCH(Y170,【参考】数式用!$AI$4:$AL$4,0)+2,0), ""), "")</f>
        <v/>
      </c>
      <c r="AD170" s="1100"/>
      <c r="AE170" s="415"/>
      <c r="AF170" s="581"/>
      <c r="AG170" s="590"/>
      <c r="AH170" s="428" t="str">
        <f>IFERROR(VLOOKUP(O170, 【参考】数式用!$AY$5:$AY$13, 1, FALSE), "")</f>
        <v/>
      </c>
      <c r="AI170" s="429" t="str">
        <f>IFERROR(VLOOKUP(N170, 【参考】数式用!$BA$2:$BB$50, 2, FALSE), "")</f>
        <v/>
      </c>
      <c r="AJ170" s="430" t="str">
        <f t="shared" si="5"/>
        <v/>
      </c>
      <c r="AK170" s="431" t="str">
        <f t="shared" si="6"/>
        <v/>
      </c>
      <c r="AL170" s="133"/>
      <c r="AM170" s="133"/>
      <c r="AN170" s="106"/>
      <c r="AO170" s="106"/>
      <c r="AV170" s="105"/>
      <c r="AW170" s="105"/>
      <c r="AX170" s="105"/>
      <c r="AY170" s="105"/>
      <c r="AZ170" s="105"/>
      <c r="BA170" s="105"/>
    </row>
    <row r="171" spans="1:53" ht="30" customHeight="1" thickBot="1">
      <c r="A171" s="140">
        <v>158</v>
      </c>
      <c r="B171" s="1001" t="str">
        <f>IF(基本情報入力シート!C196="","",基本情報入力シート!C196)</f>
        <v/>
      </c>
      <c r="C171" s="1002"/>
      <c r="D171" s="1002"/>
      <c r="E171" s="1002"/>
      <c r="F171" s="1002"/>
      <c r="G171" s="1002"/>
      <c r="H171" s="1002"/>
      <c r="I171" s="1003"/>
      <c r="J171" s="411" t="str">
        <f>IF(基本情報入力シート!M196="","",基本情報入力シート!M196)</f>
        <v/>
      </c>
      <c r="K171" s="411" t="str">
        <f>IF(基本情報入力シート!R196="","",基本情報入力シート!R196)</f>
        <v/>
      </c>
      <c r="L171" s="411" t="str">
        <f>IF(基本情報入力シート!W196="","",基本情報入力シート!W196)</f>
        <v/>
      </c>
      <c r="M171" s="411" t="str">
        <f>IF(基本情報入力シート!X196="","",基本情報入力シート!X196)</f>
        <v/>
      </c>
      <c r="N171" s="141" t="str">
        <f>IF(基本情報入力シート!Y196="","",基本情報入力シート!Y196)</f>
        <v/>
      </c>
      <c r="O171" s="148"/>
      <c r="P171" s="50"/>
      <c r="Q171" s="1004"/>
      <c r="R171" s="1005"/>
      <c r="S171" s="142" t="str">
        <f>IFERROR(ROUNDDOWN(Q171*VLOOKUP(N171,【参考】数式用!$AR$2:$AW$50,MATCH(P171,【参考】数式用!$AT$4:$AW$4)+2,FALSE)*0.5, 0), "")</f>
        <v/>
      </c>
      <c r="T171" s="51"/>
      <c r="U171" s="536" t="str">
        <f>IFERROR(IF(AH171&lt;&gt;"",Q171*VLOOKUP(N171,【参考】数式用!$AG$2:$AL$50,MATCH(P171,【参考】数式用!$AI$4:$AL$4,0)+2,0), ""), "")</f>
        <v/>
      </c>
      <c r="V171" s="41"/>
      <c r="W171" s="1006"/>
      <c r="X171" s="1007"/>
      <c r="Y171" s="88"/>
      <c r="Z171" s="537"/>
      <c r="AA171" s="143" t="str">
        <f>IFERROR(IF(Y171="ー", "", ROUNDDOWN(Z171*VLOOKUP(N171,【参考】数式用!$AR$2:$AW$50,MATCH(Y171,【参考】数式用!$AT$4:$AW$4)+2,FALSE)*0.5, 0)), "")</f>
        <v/>
      </c>
      <c r="AB171" s="98"/>
      <c r="AC171" s="1100" t="str">
        <f>IFERROR(IF(AH171&lt;&gt;"",Z171*VLOOKUP(N171,【参考】数式用!$AG$2:$AL$50,MATCH(Y171,【参考】数式用!$AI$4:$AL$4,0)+2,0), ""), "")</f>
        <v/>
      </c>
      <c r="AD171" s="1100"/>
      <c r="AE171" s="415"/>
      <c r="AF171" s="581"/>
      <c r="AG171" s="590"/>
      <c r="AH171" s="428" t="str">
        <f>IFERROR(VLOOKUP(O171, 【参考】数式用!$AY$5:$AY$13, 1, FALSE), "")</f>
        <v/>
      </c>
      <c r="AI171" s="429" t="str">
        <f>IFERROR(VLOOKUP(N171, 【参考】数式用!$BA$2:$BB$50, 2, FALSE), "")</f>
        <v/>
      </c>
      <c r="AJ171" s="430" t="str">
        <f t="shared" si="5"/>
        <v/>
      </c>
      <c r="AK171" s="431" t="str">
        <f t="shared" si="6"/>
        <v/>
      </c>
      <c r="AL171" s="133"/>
      <c r="AM171" s="133"/>
      <c r="AN171" s="106"/>
      <c r="AO171" s="106"/>
      <c r="AV171" s="105"/>
      <c r="AW171" s="105"/>
      <c r="AX171" s="105"/>
      <c r="AY171" s="105"/>
      <c r="AZ171" s="105"/>
      <c r="BA171" s="105"/>
    </row>
    <row r="172" spans="1:53" ht="30" customHeight="1" thickBot="1">
      <c r="A172" s="140">
        <v>159</v>
      </c>
      <c r="B172" s="1001" t="str">
        <f>IF(基本情報入力シート!C197="","",基本情報入力シート!C197)</f>
        <v/>
      </c>
      <c r="C172" s="1002"/>
      <c r="D172" s="1002"/>
      <c r="E172" s="1002"/>
      <c r="F172" s="1002"/>
      <c r="G172" s="1002"/>
      <c r="H172" s="1002"/>
      <c r="I172" s="1003"/>
      <c r="J172" s="411" t="str">
        <f>IF(基本情報入力シート!M197="","",基本情報入力シート!M197)</f>
        <v/>
      </c>
      <c r="K172" s="411" t="str">
        <f>IF(基本情報入力シート!R197="","",基本情報入力シート!R197)</f>
        <v/>
      </c>
      <c r="L172" s="411" t="str">
        <f>IF(基本情報入力シート!W197="","",基本情報入力シート!W197)</f>
        <v/>
      </c>
      <c r="M172" s="411" t="str">
        <f>IF(基本情報入力シート!X197="","",基本情報入力シート!X197)</f>
        <v/>
      </c>
      <c r="N172" s="141" t="str">
        <f>IF(基本情報入力シート!Y197="","",基本情報入力シート!Y197)</f>
        <v/>
      </c>
      <c r="O172" s="148"/>
      <c r="P172" s="50"/>
      <c r="Q172" s="1004"/>
      <c r="R172" s="1005"/>
      <c r="S172" s="142" t="str">
        <f>IFERROR(ROUNDDOWN(Q172*VLOOKUP(N172,【参考】数式用!$AR$2:$AW$50,MATCH(P172,【参考】数式用!$AT$4:$AW$4)+2,FALSE)*0.5, 0), "")</f>
        <v/>
      </c>
      <c r="T172" s="51"/>
      <c r="U172" s="536" t="str">
        <f>IFERROR(IF(AH172&lt;&gt;"",Q172*VLOOKUP(N172,【参考】数式用!$AG$2:$AL$50,MATCH(P172,【参考】数式用!$AI$4:$AL$4,0)+2,0), ""), "")</f>
        <v/>
      </c>
      <c r="V172" s="41"/>
      <c r="W172" s="1006"/>
      <c r="X172" s="1007"/>
      <c r="Y172" s="88"/>
      <c r="Z172" s="537"/>
      <c r="AA172" s="143" t="str">
        <f>IFERROR(IF(Y172="ー", "", ROUNDDOWN(Z172*VLOOKUP(N172,【参考】数式用!$AR$2:$AW$50,MATCH(Y172,【参考】数式用!$AT$4:$AW$4)+2,FALSE)*0.5, 0)), "")</f>
        <v/>
      </c>
      <c r="AB172" s="98"/>
      <c r="AC172" s="1100" t="str">
        <f>IFERROR(IF(AH172&lt;&gt;"",Z172*VLOOKUP(N172,【参考】数式用!$AG$2:$AL$50,MATCH(Y172,【参考】数式用!$AI$4:$AL$4,0)+2,0), ""), "")</f>
        <v/>
      </c>
      <c r="AD172" s="1100"/>
      <c r="AE172" s="415"/>
      <c r="AF172" s="581"/>
      <c r="AG172" s="590"/>
      <c r="AH172" s="428" t="str">
        <f>IFERROR(VLOOKUP(O172, 【参考】数式用!$AY$5:$AY$13, 1, FALSE), "")</f>
        <v/>
      </c>
      <c r="AI172" s="429" t="str">
        <f>IFERROR(VLOOKUP(N172, 【参考】数式用!$BA$2:$BB$50, 2, FALSE), "")</f>
        <v/>
      </c>
      <c r="AJ172" s="430" t="str">
        <f t="shared" si="5"/>
        <v/>
      </c>
      <c r="AK172" s="431" t="str">
        <f t="shared" si="6"/>
        <v/>
      </c>
      <c r="AL172" s="133"/>
      <c r="AM172" s="133"/>
      <c r="AN172" s="106"/>
      <c r="AO172" s="106"/>
      <c r="AV172" s="105"/>
      <c r="AW172" s="105"/>
      <c r="AX172" s="105"/>
      <c r="AY172" s="105"/>
      <c r="AZ172" s="105"/>
      <c r="BA172" s="105"/>
    </row>
    <row r="173" spans="1:53" ht="30" customHeight="1" thickBot="1">
      <c r="A173" s="140">
        <v>160</v>
      </c>
      <c r="B173" s="1001" t="str">
        <f>IF(基本情報入力シート!C198="","",基本情報入力シート!C198)</f>
        <v/>
      </c>
      <c r="C173" s="1002"/>
      <c r="D173" s="1002"/>
      <c r="E173" s="1002"/>
      <c r="F173" s="1002"/>
      <c r="G173" s="1002"/>
      <c r="H173" s="1002"/>
      <c r="I173" s="1003"/>
      <c r="J173" s="411" t="str">
        <f>IF(基本情報入力シート!M198="","",基本情報入力シート!M198)</f>
        <v/>
      </c>
      <c r="K173" s="411" t="str">
        <f>IF(基本情報入力シート!R198="","",基本情報入力シート!R198)</f>
        <v/>
      </c>
      <c r="L173" s="411" t="str">
        <f>IF(基本情報入力シート!W198="","",基本情報入力シート!W198)</f>
        <v/>
      </c>
      <c r="M173" s="411" t="str">
        <f>IF(基本情報入力シート!X198="","",基本情報入力シート!X198)</f>
        <v/>
      </c>
      <c r="N173" s="141" t="str">
        <f>IF(基本情報入力シート!Y198="","",基本情報入力シート!Y198)</f>
        <v/>
      </c>
      <c r="O173" s="148"/>
      <c r="P173" s="50"/>
      <c r="Q173" s="1004"/>
      <c r="R173" s="1005"/>
      <c r="S173" s="142" t="str">
        <f>IFERROR(ROUNDDOWN(Q173*VLOOKUP(N173,【参考】数式用!$AR$2:$AW$50,MATCH(P173,【参考】数式用!$AT$4:$AW$4)+2,FALSE)*0.5, 0), "")</f>
        <v/>
      </c>
      <c r="T173" s="51"/>
      <c r="U173" s="536" t="str">
        <f>IFERROR(IF(AH173&lt;&gt;"",Q173*VLOOKUP(N173,【参考】数式用!$AG$2:$AL$50,MATCH(P173,【参考】数式用!$AI$4:$AL$4,0)+2,0), ""), "")</f>
        <v/>
      </c>
      <c r="V173" s="41"/>
      <c r="W173" s="1006"/>
      <c r="X173" s="1007"/>
      <c r="Y173" s="88"/>
      <c r="Z173" s="537"/>
      <c r="AA173" s="143" t="str">
        <f>IFERROR(IF(Y173="ー", "", ROUNDDOWN(Z173*VLOOKUP(N173,【参考】数式用!$AR$2:$AW$50,MATCH(Y173,【参考】数式用!$AT$4:$AW$4)+2,FALSE)*0.5, 0)), "")</f>
        <v/>
      </c>
      <c r="AB173" s="98"/>
      <c r="AC173" s="1100" t="str">
        <f>IFERROR(IF(AH173&lt;&gt;"",Z173*VLOOKUP(N173,【参考】数式用!$AG$2:$AL$50,MATCH(Y173,【参考】数式用!$AI$4:$AL$4,0)+2,0), ""), "")</f>
        <v/>
      </c>
      <c r="AD173" s="1100"/>
      <c r="AE173" s="415"/>
      <c r="AF173" s="581"/>
      <c r="AG173" s="590"/>
      <c r="AH173" s="428" t="str">
        <f>IFERROR(VLOOKUP(O173, 【参考】数式用!$AY$5:$AY$13, 1, FALSE), "")</f>
        <v/>
      </c>
      <c r="AI173" s="429" t="str">
        <f>IFERROR(VLOOKUP(N173, 【参考】数式用!$BA$2:$BB$50, 2, FALSE), "")</f>
        <v/>
      </c>
      <c r="AJ173" s="430" t="str">
        <f t="shared" si="5"/>
        <v/>
      </c>
      <c r="AK173" s="431" t="str">
        <f t="shared" si="6"/>
        <v/>
      </c>
      <c r="AL173" s="133"/>
      <c r="AM173" s="133"/>
      <c r="AN173" s="106"/>
      <c r="AO173" s="106"/>
      <c r="AV173" s="105"/>
      <c r="AW173" s="105"/>
      <c r="AX173" s="105"/>
      <c r="AY173" s="105"/>
      <c r="AZ173" s="105"/>
      <c r="BA173" s="105"/>
    </row>
    <row r="174" spans="1:53" ht="30" customHeight="1" thickBot="1">
      <c r="A174" s="140">
        <v>161</v>
      </c>
      <c r="B174" s="1001" t="str">
        <f>IF(基本情報入力シート!C199="","",基本情報入力シート!C199)</f>
        <v/>
      </c>
      <c r="C174" s="1002"/>
      <c r="D174" s="1002"/>
      <c r="E174" s="1002"/>
      <c r="F174" s="1002"/>
      <c r="G174" s="1002"/>
      <c r="H174" s="1002"/>
      <c r="I174" s="1003"/>
      <c r="J174" s="411" t="str">
        <f>IF(基本情報入力シート!M199="","",基本情報入力シート!M199)</f>
        <v/>
      </c>
      <c r="K174" s="411" t="str">
        <f>IF(基本情報入力シート!R199="","",基本情報入力シート!R199)</f>
        <v/>
      </c>
      <c r="L174" s="411" t="str">
        <f>IF(基本情報入力シート!W199="","",基本情報入力シート!W199)</f>
        <v/>
      </c>
      <c r="M174" s="411" t="str">
        <f>IF(基本情報入力シート!X199="","",基本情報入力シート!X199)</f>
        <v/>
      </c>
      <c r="N174" s="141" t="str">
        <f>IF(基本情報入力シート!Y199="","",基本情報入力シート!Y199)</f>
        <v/>
      </c>
      <c r="O174" s="148"/>
      <c r="P174" s="50"/>
      <c r="Q174" s="1004"/>
      <c r="R174" s="1005"/>
      <c r="S174" s="142" t="str">
        <f>IFERROR(ROUNDDOWN(Q174*VLOOKUP(N174,【参考】数式用!$AR$2:$AW$50,MATCH(P174,【参考】数式用!$AT$4:$AW$4)+2,FALSE)*0.5, 0), "")</f>
        <v/>
      </c>
      <c r="T174" s="51"/>
      <c r="U174" s="536" t="str">
        <f>IFERROR(IF(AH174&lt;&gt;"",Q174*VLOOKUP(N174,【参考】数式用!$AG$2:$AL$50,MATCH(P174,【参考】数式用!$AI$4:$AL$4,0)+2,0), ""), "")</f>
        <v/>
      </c>
      <c r="V174" s="41"/>
      <c r="W174" s="1006"/>
      <c r="X174" s="1007"/>
      <c r="Y174" s="88"/>
      <c r="Z174" s="537"/>
      <c r="AA174" s="143" t="str">
        <f>IFERROR(IF(Y174="ー", "", ROUNDDOWN(Z174*VLOOKUP(N174,【参考】数式用!$AR$2:$AW$50,MATCH(Y174,【参考】数式用!$AT$4:$AW$4)+2,FALSE)*0.5, 0)), "")</f>
        <v/>
      </c>
      <c r="AB174" s="98"/>
      <c r="AC174" s="1100" t="str">
        <f>IFERROR(IF(AH174&lt;&gt;"",Z174*VLOOKUP(N174,【参考】数式用!$AG$2:$AL$50,MATCH(Y174,【参考】数式用!$AI$4:$AL$4,0)+2,0), ""), "")</f>
        <v/>
      </c>
      <c r="AD174" s="1100"/>
      <c r="AE174" s="415"/>
      <c r="AF174" s="581"/>
      <c r="AG174" s="590"/>
      <c r="AH174" s="428" t="str">
        <f>IFERROR(VLOOKUP(O174, 【参考】数式用!$AY$5:$AY$13, 1, FALSE), "")</f>
        <v/>
      </c>
      <c r="AI174" s="429" t="str">
        <f>IFERROR(VLOOKUP(N174, 【参考】数式用!$BA$2:$BB$50, 2, FALSE), "")</f>
        <v/>
      </c>
      <c r="AJ174" s="430" t="str">
        <f t="shared" si="5"/>
        <v/>
      </c>
      <c r="AK174" s="431" t="str">
        <f t="shared" si="6"/>
        <v/>
      </c>
      <c r="AL174" s="133"/>
      <c r="AM174" s="133"/>
      <c r="AN174" s="106"/>
      <c r="AO174" s="106"/>
      <c r="AV174" s="105"/>
      <c r="AW174" s="105"/>
      <c r="AX174" s="105"/>
      <c r="AY174" s="105"/>
      <c r="AZ174" s="105"/>
      <c r="BA174" s="105"/>
    </row>
    <row r="175" spans="1:53" ht="30" customHeight="1" thickBot="1">
      <c r="A175" s="140">
        <v>162</v>
      </c>
      <c r="B175" s="1001" t="str">
        <f>IF(基本情報入力シート!C200="","",基本情報入力シート!C200)</f>
        <v/>
      </c>
      <c r="C175" s="1002"/>
      <c r="D175" s="1002"/>
      <c r="E175" s="1002"/>
      <c r="F175" s="1002"/>
      <c r="G175" s="1002"/>
      <c r="H175" s="1002"/>
      <c r="I175" s="1003"/>
      <c r="J175" s="411" t="str">
        <f>IF(基本情報入力シート!M200="","",基本情報入力シート!M200)</f>
        <v/>
      </c>
      <c r="K175" s="411" t="str">
        <f>IF(基本情報入力シート!R200="","",基本情報入力シート!R200)</f>
        <v/>
      </c>
      <c r="L175" s="411" t="str">
        <f>IF(基本情報入力シート!W200="","",基本情報入力シート!W200)</f>
        <v/>
      </c>
      <c r="M175" s="411" t="str">
        <f>IF(基本情報入力シート!X200="","",基本情報入力シート!X200)</f>
        <v/>
      </c>
      <c r="N175" s="141" t="str">
        <f>IF(基本情報入力シート!Y200="","",基本情報入力シート!Y200)</f>
        <v/>
      </c>
      <c r="O175" s="148"/>
      <c r="P175" s="50"/>
      <c r="Q175" s="1004"/>
      <c r="R175" s="1005"/>
      <c r="S175" s="142" t="str">
        <f>IFERROR(ROUNDDOWN(Q175*VLOOKUP(N175,【参考】数式用!$AR$2:$AW$50,MATCH(P175,【参考】数式用!$AT$4:$AW$4)+2,FALSE)*0.5, 0), "")</f>
        <v/>
      </c>
      <c r="T175" s="51"/>
      <c r="U175" s="536" t="str">
        <f>IFERROR(IF(AH175&lt;&gt;"",Q175*VLOOKUP(N175,【参考】数式用!$AG$2:$AL$50,MATCH(P175,【参考】数式用!$AI$4:$AL$4,0)+2,0), ""), "")</f>
        <v/>
      </c>
      <c r="V175" s="41"/>
      <c r="W175" s="1006"/>
      <c r="X175" s="1007"/>
      <c r="Y175" s="88"/>
      <c r="Z175" s="537"/>
      <c r="AA175" s="143" t="str">
        <f>IFERROR(IF(Y175="ー", "", ROUNDDOWN(Z175*VLOOKUP(N175,【参考】数式用!$AR$2:$AW$50,MATCH(Y175,【参考】数式用!$AT$4:$AW$4)+2,FALSE)*0.5, 0)), "")</f>
        <v/>
      </c>
      <c r="AB175" s="98"/>
      <c r="AC175" s="1100" t="str">
        <f>IFERROR(IF(AH175&lt;&gt;"",Z175*VLOOKUP(N175,【参考】数式用!$AG$2:$AL$50,MATCH(Y175,【参考】数式用!$AI$4:$AL$4,0)+2,0), ""), "")</f>
        <v/>
      </c>
      <c r="AD175" s="1100"/>
      <c r="AE175" s="415"/>
      <c r="AF175" s="581"/>
      <c r="AG175" s="590"/>
      <c r="AH175" s="428" t="str">
        <f>IFERROR(VLOOKUP(O175, 【参考】数式用!$AY$5:$AY$13, 1, FALSE), "")</f>
        <v/>
      </c>
      <c r="AI175" s="429" t="str">
        <f>IFERROR(VLOOKUP(N175, 【参考】数式用!$BA$2:$BB$50, 2, FALSE), "")</f>
        <v/>
      </c>
      <c r="AJ175" s="430" t="str">
        <f t="shared" si="5"/>
        <v/>
      </c>
      <c r="AK175" s="431" t="str">
        <f t="shared" si="6"/>
        <v/>
      </c>
      <c r="AL175" s="133"/>
      <c r="AM175" s="133"/>
      <c r="AN175" s="106"/>
      <c r="AO175" s="106"/>
      <c r="AV175" s="105"/>
      <c r="AW175" s="105"/>
      <c r="AX175" s="105"/>
      <c r="AY175" s="105"/>
      <c r="AZ175" s="105"/>
      <c r="BA175" s="105"/>
    </row>
    <row r="176" spans="1:53" ht="30" customHeight="1" thickBot="1">
      <c r="A176" s="140">
        <v>163</v>
      </c>
      <c r="B176" s="1001" t="str">
        <f>IF(基本情報入力シート!C201="","",基本情報入力シート!C201)</f>
        <v/>
      </c>
      <c r="C176" s="1002"/>
      <c r="D176" s="1002"/>
      <c r="E176" s="1002"/>
      <c r="F176" s="1002"/>
      <c r="G176" s="1002"/>
      <c r="H176" s="1002"/>
      <c r="I176" s="1003"/>
      <c r="J176" s="411" t="str">
        <f>IF(基本情報入力シート!M201="","",基本情報入力シート!M201)</f>
        <v/>
      </c>
      <c r="K176" s="411" t="str">
        <f>IF(基本情報入力シート!R201="","",基本情報入力シート!R201)</f>
        <v/>
      </c>
      <c r="L176" s="411" t="str">
        <f>IF(基本情報入力シート!W201="","",基本情報入力シート!W201)</f>
        <v/>
      </c>
      <c r="M176" s="411" t="str">
        <f>IF(基本情報入力シート!X201="","",基本情報入力シート!X201)</f>
        <v/>
      </c>
      <c r="N176" s="141" t="str">
        <f>IF(基本情報入力シート!Y201="","",基本情報入力シート!Y201)</f>
        <v/>
      </c>
      <c r="O176" s="148"/>
      <c r="P176" s="50"/>
      <c r="Q176" s="1004"/>
      <c r="R176" s="1005"/>
      <c r="S176" s="142" t="str">
        <f>IFERROR(ROUNDDOWN(Q176*VLOOKUP(N176,【参考】数式用!$AR$2:$AW$50,MATCH(P176,【参考】数式用!$AT$4:$AW$4)+2,FALSE)*0.5, 0), "")</f>
        <v/>
      </c>
      <c r="T176" s="51"/>
      <c r="U176" s="536" t="str">
        <f>IFERROR(IF(AH176&lt;&gt;"",Q176*VLOOKUP(N176,【参考】数式用!$AG$2:$AL$50,MATCH(P176,【参考】数式用!$AI$4:$AL$4,0)+2,0), ""), "")</f>
        <v/>
      </c>
      <c r="V176" s="41"/>
      <c r="W176" s="1006"/>
      <c r="X176" s="1007"/>
      <c r="Y176" s="88"/>
      <c r="Z176" s="537"/>
      <c r="AA176" s="143" t="str">
        <f>IFERROR(IF(Y176="ー", "", ROUNDDOWN(Z176*VLOOKUP(N176,【参考】数式用!$AR$2:$AW$50,MATCH(Y176,【参考】数式用!$AT$4:$AW$4)+2,FALSE)*0.5, 0)), "")</f>
        <v/>
      </c>
      <c r="AB176" s="98"/>
      <c r="AC176" s="1100" t="str">
        <f>IFERROR(IF(AH176&lt;&gt;"",Z176*VLOOKUP(N176,【参考】数式用!$AG$2:$AL$50,MATCH(Y176,【参考】数式用!$AI$4:$AL$4,0)+2,0), ""), "")</f>
        <v/>
      </c>
      <c r="AD176" s="1100"/>
      <c r="AE176" s="415"/>
      <c r="AF176" s="581"/>
      <c r="AG176" s="590"/>
      <c r="AH176" s="428" t="str">
        <f>IFERROR(VLOOKUP(O176, 【参考】数式用!$AY$5:$AY$13, 1, FALSE), "")</f>
        <v/>
      </c>
      <c r="AI176" s="429" t="str">
        <f>IFERROR(VLOOKUP(N176, 【参考】数式用!$BA$2:$BB$50, 2, FALSE), "")</f>
        <v/>
      </c>
      <c r="AJ176" s="430" t="str">
        <f t="shared" si="5"/>
        <v/>
      </c>
      <c r="AK176" s="431" t="str">
        <f t="shared" si="6"/>
        <v/>
      </c>
      <c r="AL176" s="133"/>
      <c r="AM176" s="133"/>
      <c r="AN176" s="106"/>
      <c r="AO176" s="106"/>
      <c r="AV176" s="105"/>
      <c r="AW176" s="105"/>
      <c r="AX176" s="105"/>
      <c r="AY176" s="105"/>
      <c r="AZ176" s="105"/>
      <c r="BA176" s="105"/>
    </row>
    <row r="177" spans="1:53" ht="30" customHeight="1" thickBot="1">
      <c r="A177" s="140">
        <v>164</v>
      </c>
      <c r="B177" s="1001" t="str">
        <f>IF(基本情報入力シート!C202="","",基本情報入力シート!C202)</f>
        <v/>
      </c>
      <c r="C177" s="1002"/>
      <c r="D177" s="1002"/>
      <c r="E177" s="1002"/>
      <c r="F177" s="1002"/>
      <c r="G177" s="1002"/>
      <c r="H177" s="1002"/>
      <c r="I177" s="1003"/>
      <c r="J177" s="411" t="str">
        <f>IF(基本情報入力シート!M202="","",基本情報入力シート!M202)</f>
        <v/>
      </c>
      <c r="K177" s="411" t="str">
        <f>IF(基本情報入力シート!R202="","",基本情報入力シート!R202)</f>
        <v/>
      </c>
      <c r="L177" s="411" t="str">
        <f>IF(基本情報入力シート!W202="","",基本情報入力シート!W202)</f>
        <v/>
      </c>
      <c r="M177" s="411" t="str">
        <f>IF(基本情報入力シート!X202="","",基本情報入力シート!X202)</f>
        <v/>
      </c>
      <c r="N177" s="141" t="str">
        <f>IF(基本情報入力シート!Y202="","",基本情報入力シート!Y202)</f>
        <v/>
      </c>
      <c r="O177" s="148"/>
      <c r="P177" s="50"/>
      <c r="Q177" s="1004"/>
      <c r="R177" s="1005"/>
      <c r="S177" s="142" t="str">
        <f>IFERROR(ROUNDDOWN(Q177*VLOOKUP(N177,【参考】数式用!$AR$2:$AW$50,MATCH(P177,【参考】数式用!$AT$4:$AW$4)+2,FALSE)*0.5, 0), "")</f>
        <v/>
      </c>
      <c r="T177" s="51"/>
      <c r="U177" s="536" t="str">
        <f>IFERROR(IF(AH177&lt;&gt;"",Q177*VLOOKUP(N177,【参考】数式用!$AG$2:$AL$50,MATCH(P177,【参考】数式用!$AI$4:$AL$4,0)+2,0), ""), "")</f>
        <v/>
      </c>
      <c r="V177" s="41"/>
      <c r="W177" s="1006"/>
      <c r="X177" s="1007"/>
      <c r="Y177" s="88"/>
      <c r="Z177" s="537"/>
      <c r="AA177" s="143" t="str">
        <f>IFERROR(IF(Y177="ー", "", ROUNDDOWN(Z177*VLOOKUP(N177,【参考】数式用!$AR$2:$AW$50,MATCH(Y177,【参考】数式用!$AT$4:$AW$4)+2,FALSE)*0.5, 0)), "")</f>
        <v/>
      </c>
      <c r="AB177" s="98"/>
      <c r="AC177" s="1100" t="str">
        <f>IFERROR(IF(AH177&lt;&gt;"",Z177*VLOOKUP(N177,【参考】数式用!$AG$2:$AL$50,MATCH(Y177,【参考】数式用!$AI$4:$AL$4,0)+2,0), ""), "")</f>
        <v/>
      </c>
      <c r="AD177" s="1100"/>
      <c r="AE177" s="415"/>
      <c r="AF177" s="581"/>
      <c r="AG177" s="590"/>
      <c r="AH177" s="428" t="str">
        <f>IFERROR(VLOOKUP(O177, 【参考】数式用!$AY$5:$AY$13, 1, FALSE), "")</f>
        <v/>
      </c>
      <c r="AI177" s="429" t="str">
        <f>IFERROR(VLOOKUP(N177, 【参考】数式用!$BA$2:$BB$50, 2, FALSE), "")</f>
        <v/>
      </c>
      <c r="AJ177" s="430" t="str">
        <f t="shared" si="5"/>
        <v/>
      </c>
      <c r="AK177" s="431" t="str">
        <f t="shared" si="6"/>
        <v/>
      </c>
      <c r="AL177" s="133"/>
      <c r="AM177" s="133"/>
      <c r="AN177" s="106"/>
      <c r="AO177" s="106"/>
      <c r="AV177" s="105"/>
      <c r="AW177" s="105"/>
      <c r="AX177" s="105"/>
      <c r="AY177" s="105"/>
      <c r="AZ177" s="105"/>
      <c r="BA177" s="105"/>
    </row>
    <row r="178" spans="1:53" ht="30" customHeight="1" thickBot="1">
      <c r="A178" s="140">
        <v>165</v>
      </c>
      <c r="B178" s="1001" t="str">
        <f>IF(基本情報入力シート!C203="","",基本情報入力シート!C203)</f>
        <v/>
      </c>
      <c r="C178" s="1002"/>
      <c r="D178" s="1002"/>
      <c r="E178" s="1002"/>
      <c r="F178" s="1002"/>
      <c r="G178" s="1002"/>
      <c r="H178" s="1002"/>
      <c r="I178" s="1003"/>
      <c r="J178" s="411" t="str">
        <f>IF(基本情報入力シート!M203="","",基本情報入力シート!M203)</f>
        <v/>
      </c>
      <c r="K178" s="411" t="str">
        <f>IF(基本情報入力シート!R203="","",基本情報入力シート!R203)</f>
        <v/>
      </c>
      <c r="L178" s="411" t="str">
        <f>IF(基本情報入力シート!W203="","",基本情報入力シート!W203)</f>
        <v/>
      </c>
      <c r="M178" s="411" t="str">
        <f>IF(基本情報入力シート!X203="","",基本情報入力シート!X203)</f>
        <v/>
      </c>
      <c r="N178" s="141" t="str">
        <f>IF(基本情報入力シート!Y203="","",基本情報入力シート!Y203)</f>
        <v/>
      </c>
      <c r="O178" s="148"/>
      <c r="P178" s="50"/>
      <c r="Q178" s="1004"/>
      <c r="R178" s="1005"/>
      <c r="S178" s="142" t="str">
        <f>IFERROR(ROUNDDOWN(Q178*VLOOKUP(N178,【参考】数式用!$AR$2:$AW$50,MATCH(P178,【参考】数式用!$AT$4:$AW$4)+2,FALSE)*0.5, 0), "")</f>
        <v/>
      </c>
      <c r="T178" s="51"/>
      <c r="U178" s="536" t="str">
        <f>IFERROR(IF(AH178&lt;&gt;"",Q178*VLOOKUP(N178,【参考】数式用!$AG$2:$AL$50,MATCH(P178,【参考】数式用!$AI$4:$AL$4,0)+2,0), ""), "")</f>
        <v/>
      </c>
      <c r="V178" s="41"/>
      <c r="W178" s="1006"/>
      <c r="X178" s="1007"/>
      <c r="Y178" s="88"/>
      <c r="Z178" s="537"/>
      <c r="AA178" s="143" t="str">
        <f>IFERROR(IF(Y178="ー", "", ROUNDDOWN(Z178*VLOOKUP(N178,【参考】数式用!$AR$2:$AW$50,MATCH(Y178,【参考】数式用!$AT$4:$AW$4)+2,FALSE)*0.5, 0)), "")</f>
        <v/>
      </c>
      <c r="AB178" s="98"/>
      <c r="AC178" s="1100" t="str">
        <f>IFERROR(IF(AH178&lt;&gt;"",Z178*VLOOKUP(N178,【参考】数式用!$AG$2:$AL$50,MATCH(Y178,【参考】数式用!$AI$4:$AL$4,0)+2,0), ""), "")</f>
        <v/>
      </c>
      <c r="AD178" s="1100"/>
      <c r="AE178" s="415"/>
      <c r="AF178" s="581"/>
      <c r="AG178" s="590"/>
      <c r="AH178" s="428" t="str">
        <f>IFERROR(VLOOKUP(O178, 【参考】数式用!$AY$5:$AY$13, 1, FALSE), "")</f>
        <v/>
      </c>
      <c r="AI178" s="429" t="str">
        <f>IFERROR(VLOOKUP(N178, 【参考】数式用!$BA$2:$BB$50, 2, FALSE), "")</f>
        <v/>
      </c>
      <c r="AJ178" s="430" t="str">
        <f t="shared" ref="AJ178:AJ241" si="7">IF(AND(OR(P178="処遇加算Ⅰ",P178="処遇加算Ⅱ"),AI178="対象"), 1,"")</f>
        <v/>
      </c>
      <c r="AK178" s="431" t="str">
        <f t="shared" ref="AK178:AK241" si="8">IF(OR(Y178="処遇加算Ⅰ",Y178="処遇加算Ⅱ"),1,"")</f>
        <v/>
      </c>
      <c r="AL178" s="133"/>
      <c r="AM178" s="133"/>
      <c r="AN178" s="106"/>
      <c r="AO178" s="106"/>
      <c r="AV178" s="105"/>
      <c r="AW178" s="105"/>
      <c r="AX178" s="105"/>
      <c r="AY178" s="105"/>
      <c r="AZ178" s="105"/>
      <c r="BA178" s="105"/>
    </row>
    <row r="179" spans="1:53" ht="30" customHeight="1" thickBot="1">
      <c r="A179" s="140">
        <v>166</v>
      </c>
      <c r="B179" s="1001" t="str">
        <f>IF(基本情報入力シート!C204="","",基本情報入力シート!C204)</f>
        <v/>
      </c>
      <c r="C179" s="1002"/>
      <c r="D179" s="1002"/>
      <c r="E179" s="1002"/>
      <c r="F179" s="1002"/>
      <c r="G179" s="1002"/>
      <c r="H179" s="1002"/>
      <c r="I179" s="1003"/>
      <c r="J179" s="411" t="str">
        <f>IF(基本情報入力シート!M204="","",基本情報入力シート!M204)</f>
        <v/>
      </c>
      <c r="K179" s="411" t="str">
        <f>IF(基本情報入力シート!R204="","",基本情報入力シート!R204)</f>
        <v/>
      </c>
      <c r="L179" s="411" t="str">
        <f>IF(基本情報入力シート!W204="","",基本情報入力シート!W204)</f>
        <v/>
      </c>
      <c r="M179" s="411" t="str">
        <f>IF(基本情報入力シート!X204="","",基本情報入力シート!X204)</f>
        <v/>
      </c>
      <c r="N179" s="141" t="str">
        <f>IF(基本情報入力シート!Y204="","",基本情報入力シート!Y204)</f>
        <v/>
      </c>
      <c r="O179" s="148"/>
      <c r="P179" s="50"/>
      <c r="Q179" s="1004"/>
      <c r="R179" s="1005"/>
      <c r="S179" s="142" t="str">
        <f>IFERROR(ROUNDDOWN(Q179*VLOOKUP(N179,【参考】数式用!$AR$2:$AW$50,MATCH(P179,【参考】数式用!$AT$4:$AW$4)+2,FALSE)*0.5, 0), "")</f>
        <v/>
      </c>
      <c r="T179" s="51"/>
      <c r="U179" s="536" t="str">
        <f>IFERROR(IF(AH179&lt;&gt;"",Q179*VLOOKUP(N179,【参考】数式用!$AG$2:$AL$50,MATCH(P179,【参考】数式用!$AI$4:$AL$4,0)+2,0), ""), "")</f>
        <v/>
      </c>
      <c r="V179" s="41"/>
      <c r="W179" s="1006"/>
      <c r="X179" s="1007"/>
      <c r="Y179" s="88"/>
      <c r="Z179" s="537"/>
      <c r="AA179" s="143" t="str">
        <f>IFERROR(IF(Y179="ー", "", ROUNDDOWN(Z179*VLOOKUP(N179,【参考】数式用!$AR$2:$AW$50,MATCH(Y179,【参考】数式用!$AT$4:$AW$4)+2,FALSE)*0.5, 0)), "")</f>
        <v/>
      </c>
      <c r="AB179" s="98"/>
      <c r="AC179" s="1100" t="str">
        <f>IFERROR(IF(AH179&lt;&gt;"",Z179*VLOOKUP(N179,【参考】数式用!$AG$2:$AL$50,MATCH(Y179,【参考】数式用!$AI$4:$AL$4,0)+2,0), ""), "")</f>
        <v/>
      </c>
      <c r="AD179" s="1100"/>
      <c r="AE179" s="415"/>
      <c r="AF179" s="581"/>
      <c r="AG179" s="590"/>
      <c r="AH179" s="428" t="str">
        <f>IFERROR(VLOOKUP(O179, 【参考】数式用!$AY$5:$AY$13, 1, FALSE), "")</f>
        <v/>
      </c>
      <c r="AI179" s="429" t="str">
        <f>IFERROR(VLOOKUP(N179, 【参考】数式用!$BA$2:$BB$50, 2, FALSE), "")</f>
        <v/>
      </c>
      <c r="AJ179" s="430" t="str">
        <f t="shared" si="7"/>
        <v/>
      </c>
      <c r="AK179" s="431" t="str">
        <f t="shared" si="8"/>
        <v/>
      </c>
      <c r="AL179" s="133"/>
      <c r="AM179" s="133"/>
      <c r="AN179" s="106"/>
      <c r="AO179" s="106"/>
      <c r="AV179" s="105"/>
      <c r="AW179" s="105"/>
      <c r="AX179" s="105"/>
      <c r="AY179" s="105"/>
      <c r="AZ179" s="105"/>
      <c r="BA179" s="105"/>
    </row>
    <row r="180" spans="1:53" ht="30" customHeight="1" thickBot="1">
      <c r="A180" s="140">
        <v>167</v>
      </c>
      <c r="B180" s="1001" t="str">
        <f>IF(基本情報入力シート!C205="","",基本情報入力シート!C205)</f>
        <v/>
      </c>
      <c r="C180" s="1002"/>
      <c r="D180" s="1002"/>
      <c r="E180" s="1002"/>
      <c r="F180" s="1002"/>
      <c r="G180" s="1002"/>
      <c r="H180" s="1002"/>
      <c r="I180" s="1003"/>
      <c r="J180" s="411" t="str">
        <f>IF(基本情報入力シート!M205="","",基本情報入力シート!M205)</f>
        <v/>
      </c>
      <c r="K180" s="411" t="str">
        <f>IF(基本情報入力シート!R205="","",基本情報入力シート!R205)</f>
        <v/>
      </c>
      <c r="L180" s="411" t="str">
        <f>IF(基本情報入力シート!W205="","",基本情報入力シート!W205)</f>
        <v/>
      </c>
      <c r="M180" s="411" t="str">
        <f>IF(基本情報入力シート!X205="","",基本情報入力シート!X205)</f>
        <v/>
      </c>
      <c r="N180" s="141" t="str">
        <f>IF(基本情報入力シート!Y205="","",基本情報入力シート!Y205)</f>
        <v/>
      </c>
      <c r="O180" s="148"/>
      <c r="P180" s="50"/>
      <c r="Q180" s="1004"/>
      <c r="R180" s="1005"/>
      <c r="S180" s="142" t="str">
        <f>IFERROR(ROUNDDOWN(Q180*VLOOKUP(N180,【参考】数式用!$AR$2:$AW$50,MATCH(P180,【参考】数式用!$AT$4:$AW$4)+2,FALSE)*0.5, 0), "")</f>
        <v/>
      </c>
      <c r="T180" s="51"/>
      <c r="U180" s="536" t="str">
        <f>IFERROR(IF(AH180&lt;&gt;"",Q180*VLOOKUP(N180,【参考】数式用!$AG$2:$AL$50,MATCH(P180,【参考】数式用!$AI$4:$AL$4,0)+2,0), ""), "")</f>
        <v/>
      </c>
      <c r="V180" s="41"/>
      <c r="W180" s="1006"/>
      <c r="X180" s="1007"/>
      <c r="Y180" s="88"/>
      <c r="Z180" s="537"/>
      <c r="AA180" s="143" t="str">
        <f>IFERROR(IF(Y180="ー", "", ROUNDDOWN(Z180*VLOOKUP(N180,【参考】数式用!$AR$2:$AW$50,MATCH(Y180,【参考】数式用!$AT$4:$AW$4)+2,FALSE)*0.5, 0)), "")</f>
        <v/>
      </c>
      <c r="AB180" s="98"/>
      <c r="AC180" s="1100" t="str">
        <f>IFERROR(IF(AH180&lt;&gt;"",Z180*VLOOKUP(N180,【参考】数式用!$AG$2:$AL$50,MATCH(Y180,【参考】数式用!$AI$4:$AL$4,0)+2,0), ""), "")</f>
        <v/>
      </c>
      <c r="AD180" s="1100"/>
      <c r="AE180" s="415"/>
      <c r="AF180" s="581"/>
      <c r="AG180" s="590"/>
      <c r="AH180" s="428" t="str">
        <f>IFERROR(VLOOKUP(O180, 【参考】数式用!$AY$5:$AY$13, 1, FALSE), "")</f>
        <v/>
      </c>
      <c r="AI180" s="429" t="str">
        <f>IFERROR(VLOOKUP(N180, 【参考】数式用!$BA$2:$BB$50, 2, FALSE), "")</f>
        <v/>
      </c>
      <c r="AJ180" s="430" t="str">
        <f t="shared" si="7"/>
        <v/>
      </c>
      <c r="AK180" s="431" t="str">
        <f t="shared" si="8"/>
        <v/>
      </c>
      <c r="AL180" s="133"/>
      <c r="AM180" s="133"/>
      <c r="AN180" s="106"/>
      <c r="AO180" s="106"/>
      <c r="AV180" s="105"/>
      <c r="AW180" s="105"/>
      <c r="AX180" s="105"/>
      <c r="AY180" s="105"/>
      <c r="AZ180" s="105"/>
      <c r="BA180" s="105"/>
    </row>
    <row r="181" spans="1:53" ht="30" customHeight="1" thickBot="1">
      <c r="A181" s="140">
        <v>168</v>
      </c>
      <c r="B181" s="1001" t="str">
        <f>IF(基本情報入力シート!C206="","",基本情報入力シート!C206)</f>
        <v/>
      </c>
      <c r="C181" s="1002"/>
      <c r="D181" s="1002"/>
      <c r="E181" s="1002"/>
      <c r="F181" s="1002"/>
      <c r="G181" s="1002"/>
      <c r="H181" s="1002"/>
      <c r="I181" s="1003"/>
      <c r="J181" s="411" t="str">
        <f>IF(基本情報入力シート!M206="","",基本情報入力シート!M206)</f>
        <v/>
      </c>
      <c r="K181" s="411" t="str">
        <f>IF(基本情報入力シート!R206="","",基本情報入力シート!R206)</f>
        <v/>
      </c>
      <c r="L181" s="411" t="str">
        <f>IF(基本情報入力シート!W206="","",基本情報入力シート!W206)</f>
        <v/>
      </c>
      <c r="M181" s="411" t="str">
        <f>IF(基本情報入力シート!X206="","",基本情報入力シート!X206)</f>
        <v/>
      </c>
      <c r="N181" s="141" t="str">
        <f>IF(基本情報入力シート!Y206="","",基本情報入力シート!Y206)</f>
        <v/>
      </c>
      <c r="O181" s="148"/>
      <c r="P181" s="50"/>
      <c r="Q181" s="1004"/>
      <c r="R181" s="1005"/>
      <c r="S181" s="142" t="str">
        <f>IFERROR(ROUNDDOWN(Q181*VLOOKUP(N181,【参考】数式用!$AR$2:$AW$50,MATCH(P181,【参考】数式用!$AT$4:$AW$4)+2,FALSE)*0.5, 0), "")</f>
        <v/>
      </c>
      <c r="T181" s="51"/>
      <c r="U181" s="536" t="str">
        <f>IFERROR(IF(AH181&lt;&gt;"",Q181*VLOOKUP(N181,【参考】数式用!$AG$2:$AL$50,MATCH(P181,【参考】数式用!$AI$4:$AL$4,0)+2,0), ""), "")</f>
        <v/>
      </c>
      <c r="V181" s="41"/>
      <c r="W181" s="1006"/>
      <c r="X181" s="1007"/>
      <c r="Y181" s="88"/>
      <c r="Z181" s="537"/>
      <c r="AA181" s="143" t="str">
        <f>IFERROR(IF(Y181="ー", "", ROUNDDOWN(Z181*VLOOKUP(N181,【参考】数式用!$AR$2:$AW$50,MATCH(Y181,【参考】数式用!$AT$4:$AW$4)+2,FALSE)*0.5, 0)), "")</f>
        <v/>
      </c>
      <c r="AB181" s="98"/>
      <c r="AC181" s="1100" t="str">
        <f>IFERROR(IF(AH181&lt;&gt;"",Z181*VLOOKUP(N181,【参考】数式用!$AG$2:$AL$50,MATCH(Y181,【参考】数式用!$AI$4:$AL$4,0)+2,0), ""), "")</f>
        <v/>
      </c>
      <c r="AD181" s="1100"/>
      <c r="AE181" s="415"/>
      <c r="AF181" s="581"/>
      <c r="AG181" s="590"/>
      <c r="AH181" s="428" t="str">
        <f>IFERROR(VLOOKUP(O181, 【参考】数式用!$AY$5:$AY$13, 1, FALSE), "")</f>
        <v/>
      </c>
      <c r="AI181" s="429" t="str">
        <f>IFERROR(VLOOKUP(N181, 【参考】数式用!$BA$2:$BB$50, 2, FALSE), "")</f>
        <v/>
      </c>
      <c r="AJ181" s="430" t="str">
        <f t="shared" si="7"/>
        <v/>
      </c>
      <c r="AK181" s="431" t="str">
        <f t="shared" si="8"/>
        <v/>
      </c>
      <c r="AL181" s="133"/>
      <c r="AM181" s="133"/>
      <c r="AN181" s="106"/>
      <c r="AO181" s="106"/>
      <c r="AV181" s="105"/>
      <c r="AW181" s="105"/>
      <c r="AX181" s="105"/>
      <c r="AY181" s="105"/>
      <c r="AZ181" s="105"/>
      <c r="BA181" s="105"/>
    </row>
    <row r="182" spans="1:53" ht="30" customHeight="1" thickBot="1">
      <c r="A182" s="140">
        <v>169</v>
      </c>
      <c r="B182" s="1001" t="str">
        <f>IF(基本情報入力シート!C207="","",基本情報入力シート!C207)</f>
        <v/>
      </c>
      <c r="C182" s="1002"/>
      <c r="D182" s="1002"/>
      <c r="E182" s="1002"/>
      <c r="F182" s="1002"/>
      <c r="G182" s="1002"/>
      <c r="H182" s="1002"/>
      <c r="I182" s="1003"/>
      <c r="J182" s="411" t="str">
        <f>IF(基本情報入力シート!M207="","",基本情報入力シート!M207)</f>
        <v/>
      </c>
      <c r="K182" s="411" t="str">
        <f>IF(基本情報入力シート!R207="","",基本情報入力シート!R207)</f>
        <v/>
      </c>
      <c r="L182" s="411" t="str">
        <f>IF(基本情報入力シート!W207="","",基本情報入力シート!W207)</f>
        <v/>
      </c>
      <c r="M182" s="411" t="str">
        <f>IF(基本情報入力シート!X207="","",基本情報入力シート!X207)</f>
        <v/>
      </c>
      <c r="N182" s="141" t="str">
        <f>IF(基本情報入力シート!Y207="","",基本情報入力シート!Y207)</f>
        <v/>
      </c>
      <c r="O182" s="148"/>
      <c r="P182" s="50"/>
      <c r="Q182" s="1004"/>
      <c r="R182" s="1005"/>
      <c r="S182" s="142" t="str">
        <f>IFERROR(ROUNDDOWN(Q182*VLOOKUP(N182,【参考】数式用!$AR$2:$AW$50,MATCH(P182,【参考】数式用!$AT$4:$AW$4)+2,FALSE)*0.5, 0), "")</f>
        <v/>
      </c>
      <c r="T182" s="51"/>
      <c r="U182" s="536" t="str">
        <f>IFERROR(IF(AH182&lt;&gt;"",Q182*VLOOKUP(N182,【参考】数式用!$AG$2:$AL$50,MATCH(P182,【参考】数式用!$AI$4:$AL$4,0)+2,0), ""), "")</f>
        <v/>
      </c>
      <c r="V182" s="41"/>
      <c r="W182" s="1006"/>
      <c r="X182" s="1007"/>
      <c r="Y182" s="88"/>
      <c r="Z182" s="537"/>
      <c r="AA182" s="143" t="str">
        <f>IFERROR(IF(Y182="ー", "", ROUNDDOWN(Z182*VLOOKUP(N182,【参考】数式用!$AR$2:$AW$50,MATCH(Y182,【参考】数式用!$AT$4:$AW$4)+2,FALSE)*0.5, 0)), "")</f>
        <v/>
      </c>
      <c r="AB182" s="98"/>
      <c r="AC182" s="1100" t="str">
        <f>IFERROR(IF(AH182&lt;&gt;"",Z182*VLOOKUP(N182,【参考】数式用!$AG$2:$AL$50,MATCH(Y182,【参考】数式用!$AI$4:$AL$4,0)+2,0), ""), "")</f>
        <v/>
      </c>
      <c r="AD182" s="1100"/>
      <c r="AE182" s="415"/>
      <c r="AF182" s="581"/>
      <c r="AG182" s="590"/>
      <c r="AH182" s="428" t="str">
        <f>IFERROR(VLOOKUP(O182, 【参考】数式用!$AY$5:$AY$13, 1, FALSE), "")</f>
        <v/>
      </c>
      <c r="AI182" s="429" t="str">
        <f>IFERROR(VLOOKUP(N182, 【参考】数式用!$BA$2:$BB$50, 2, FALSE), "")</f>
        <v/>
      </c>
      <c r="AJ182" s="430" t="str">
        <f t="shared" si="7"/>
        <v/>
      </c>
      <c r="AK182" s="431" t="str">
        <f t="shared" si="8"/>
        <v/>
      </c>
      <c r="AL182" s="133"/>
      <c r="AM182" s="133"/>
      <c r="AN182" s="106"/>
      <c r="AO182" s="106"/>
      <c r="AV182" s="105"/>
      <c r="AW182" s="105"/>
      <c r="AX182" s="105"/>
      <c r="AY182" s="105"/>
      <c r="AZ182" s="105"/>
      <c r="BA182" s="105"/>
    </row>
    <row r="183" spans="1:53" ht="30" customHeight="1" thickBot="1">
      <c r="A183" s="140">
        <v>170</v>
      </c>
      <c r="B183" s="1001" t="str">
        <f>IF(基本情報入力シート!C208="","",基本情報入力シート!C208)</f>
        <v/>
      </c>
      <c r="C183" s="1002"/>
      <c r="D183" s="1002"/>
      <c r="E183" s="1002"/>
      <c r="F183" s="1002"/>
      <c r="G183" s="1002"/>
      <c r="H183" s="1002"/>
      <c r="I183" s="1003"/>
      <c r="J183" s="411" t="str">
        <f>IF(基本情報入力シート!M208="","",基本情報入力シート!M208)</f>
        <v/>
      </c>
      <c r="K183" s="411" t="str">
        <f>IF(基本情報入力シート!R208="","",基本情報入力シート!R208)</f>
        <v/>
      </c>
      <c r="L183" s="411" t="str">
        <f>IF(基本情報入力シート!W208="","",基本情報入力シート!W208)</f>
        <v/>
      </c>
      <c r="M183" s="411" t="str">
        <f>IF(基本情報入力シート!X208="","",基本情報入力シート!X208)</f>
        <v/>
      </c>
      <c r="N183" s="141" t="str">
        <f>IF(基本情報入力シート!Y208="","",基本情報入力シート!Y208)</f>
        <v/>
      </c>
      <c r="O183" s="148"/>
      <c r="P183" s="50"/>
      <c r="Q183" s="1004"/>
      <c r="R183" s="1005"/>
      <c r="S183" s="142" t="str">
        <f>IFERROR(ROUNDDOWN(Q183*VLOOKUP(N183,【参考】数式用!$AR$2:$AW$50,MATCH(P183,【参考】数式用!$AT$4:$AW$4)+2,FALSE)*0.5, 0), "")</f>
        <v/>
      </c>
      <c r="T183" s="51"/>
      <c r="U183" s="536" t="str">
        <f>IFERROR(IF(AH183&lt;&gt;"",Q183*VLOOKUP(N183,【参考】数式用!$AG$2:$AL$50,MATCH(P183,【参考】数式用!$AI$4:$AL$4,0)+2,0), ""), "")</f>
        <v/>
      </c>
      <c r="V183" s="41"/>
      <c r="W183" s="1006"/>
      <c r="X183" s="1007"/>
      <c r="Y183" s="88"/>
      <c r="Z183" s="537"/>
      <c r="AA183" s="143" t="str">
        <f>IFERROR(IF(Y183="ー", "", ROUNDDOWN(Z183*VLOOKUP(N183,【参考】数式用!$AR$2:$AW$50,MATCH(Y183,【参考】数式用!$AT$4:$AW$4)+2,FALSE)*0.5, 0)), "")</f>
        <v/>
      </c>
      <c r="AB183" s="98"/>
      <c r="AC183" s="1100" t="str">
        <f>IFERROR(IF(AH183&lt;&gt;"",Z183*VLOOKUP(N183,【参考】数式用!$AG$2:$AL$50,MATCH(Y183,【参考】数式用!$AI$4:$AL$4,0)+2,0), ""), "")</f>
        <v/>
      </c>
      <c r="AD183" s="1100"/>
      <c r="AE183" s="415"/>
      <c r="AF183" s="581"/>
      <c r="AG183" s="590"/>
      <c r="AH183" s="428" t="str">
        <f>IFERROR(VLOOKUP(O183, 【参考】数式用!$AY$5:$AY$13, 1, FALSE), "")</f>
        <v/>
      </c>
      <c r="AI183" s="429" t="str">
        <f>IFERROR(VLOOKUP(N183, 【参考】数式用!$BA$2:$BB$50, 2, FALSE), "")</f>
        <v/>
      </c>
      <c r="AJ183" s="430" t="str">
        <f t="shared" si="7"/>
        <v/>
      </c>
      <c r="AK183" s="431" t="str">
        <f t="shared" si="8"/>
        <v/>
      </c>
      <c r="AL183" s="133"/>
      <c r="AM183" s="133"/>
      <c r="AN183" s="106"/>
      <c r="AO183" s="106"/>
      <c r="AV183" s="105"/>
      <c r="AW183" s="105"/>
      <c r="AX183" s="105"/>
      <c r="AY183" s="105"/>
      <c r="AZ183" s="105"/>
      <c r="BA183" s="105"/>
    </row>
    <row r="184" spans="1:53" ht="30" customHeight="1" thickBot="1">
      <c r="A184" s="140">
        <v>171</v>
      </c>
      <c r="B184" s="1001" t="str">
        <f>IF(基本情報入力シート!C209="","",基本情報入力シート!C209)</f>
        <v/>
      </c>
      <c r="C184" s="1002"/>
      <c r="D184" s="1002"/>
      <c r="E184" s="1002"/>
      <c r="F184" s="1002"/>
      <c r="G184" s="1002"/>
      <c r="H184" s="1002"/>
      <c r="I184" s="1003"/>
      <c r="J184" s="411" t="str">
        <f>IF(基本情報入力シート!M209="","",基本情報入力シート!M209)</f>
        <v/>
      </c>
      <c r="K184" s="411" t="str">
        <f>IF(基本情報入力シート!R209="","",基本情報入力シート!R209)</f>
        <v/>
      </c>
      <c r="L184" s="411" t="str">
        <f>IF(基本情報入力シート!W209="","",基本情報入力シート!W209)</f>
        <v/>
      </c>
      <c r="M184" s="411" t="str">
        <f>IF(基本情報入力シート!X209="","",基本情報入力シート!X209)</f>
        <v/>
      </c>
      <c r="N184" s="141" t="str">
        <f>IF(基本情報入力シート!Y209="","",基本情報入力シート!Y209)</f>
        <v/>
      </c>
      <c r="O184" s="148"/>
      <c r="P184" s="50"/>
      <c r="Q184" s="1004"/>
      <c r="R184" s="1005"/>
      <c r="S184" s="142" t="str">
        <f>IFERROR(ROUNDDOWN(Q184*VLOOKUP(N184,【参考】数式用!$AR$2:$AW$50,MATCH(P184,【参考】数式用!$AT$4:$AW$4)+2,FALSE)*0.5, 0), "")</f>
        <v/>
      </c>
      <c r="T184" s="51"/>
      <c r="U184" s="536" t="str">
        <f>IFERROR(IF(AH184&lt;&gt;"",Q184*VLOOKUP(N184,【参考】数式用!$AG$2:$AL$50,MATCH(P184,【参考】数式用!$AI$4:$AL$4,0)+2,0), ""), "")</f>
        <v/>
      </c>
      <c r="V184" s="41"/>
      <c r="W184" s="1006"/>
      <c r="X184" s="1007"/>
      <c r="Y184" s="88"/>
      <c r="Z184" s="537"/>
      <c r="AA184" s="143" t="str">
        <f>IFERROR(IF(Y184="ー", "", ROUNDDOWN(Z184*VLOOKUP(N184,【参考】数式用!$AR$2:$AW$50,MATCH(Y184,【参考】数式用!$AT$4:$AW$4)+2,FALSE)*0.5, 0)), "")</f>
        <v/>
      </c>
      <c r="AB184" s="98"/>
      <c r="AC184" s="1100" t="str">
        <f>IFERROR(IF(AH184&lt;&gt;"",Z184*VLOOKUP(N184,【参考】数式用!$AG$2:$AL$50,MATCH(Y184,【参考】数式用!$AI$4:$AL$4,0)+2,0), ""), "")</f>
        <v/>
      </c>
      <c r="AD184" s="1100"/>
      <c r="AE184" s="415"/>
      <c r="AF184" s="581"/>
      <c r="AG184" s="590"/>
      <c r="AH184" s="428" t="str">
        <f>IFERROR(VLOOKUP(O184, 【参考】数式用!$AY$5:$AY$13, 1, FALSE), "")</f>
        <v/>
      </c>
      <c r="AI184" s="429" t="str">
        <f>IFERROR(VLOOKUP(N184, 【参考】数式用!$BA$2:$BB$50, 2, FALSE), "")</f>
        <v/>
      </c>
      <c r="AJ184" s="430" t="str">
        <f t="shared" si="7"/>
        <v/>
      </c>
      <c r="AK184" s="431" t="str">
        <f t="shared" si="8"/>
        <v/>
      </c>
      <c r="AL184" s="133"/>
      <c r="AM184" s="133"/>
      <c r="AN184" s="106"/>
      <c r="AO184" s="106"/>
      <c r="AV184" s="105"/>
      <c r="AW184" s="105"/>
      <c r="AX184" s="105"/>
      <c r="AY184" s="105"/>
      <c r="AZ184" s="105"/>
      <c r="BA184" s="105"/>
    </row>
    <row r="185" spans="1:53" ht="30" customHeight="1" thickBot="1">
      <c r="A185" s="140">
        <v>172</v>
      </c>
      <c r="B185" s="1001" t="str">
        <f>IF(基本情報入力シート!C210="","",基本情報入力シート!C210)</f>
        <v/>
      </c>
      <c r="C185" s="1002"/>
      <c r="D185" s="1002"/>
      <c r="E185" s="1002"/>
      <c r="F185" s="1002"/>
      <c r="G185" s="1002"/>
      <c r="H185" s="1002"/>
      <c r="I185" s="1003"/>
      <c r="J185" s="411" t="str">
        <f>IF(基本情報入力シート!M210="","",基本情報入力シート!M210)</f>
        <v/>
      </c>
      <c r="K185" s="411" t="str">
        <f>IF(基本情報入力シート!R210="","",基本情報入力シート!R210)</f>
        <v/>
      </c>
      <c r="L185" s="411" t="str">
        <f>IF(基本情報入力シート!W210="","",基本情報入力シート!W210)</f>
        <v/>
      </c>
      <c r="M185" s="411" t="str">
        <f>IF(基本情報入力シート!X210="","",基本情報入力シート!X210)</f>
        <v/>
      </c>
      <c r="N185" s="141" t="str">
        <f>IF(基本情報入力シート!Y210="","",基本情報入力シート!Y210)</f>
        <v/>
      </c>
      <c r="O185" s="148"/>
      <c r="P185" s="50"/>
      <c r="Q185" s="1004"/>
      <c r="R185" s="1005"/>
      <c r="S185" s="142" t="str">
        <f>IFERROR(ROUNDDOWN(Q185*VLOOKUP(N185,【参考】数式用!$AR$2:$AW$50,MATCH(P185,【参考】数式用!$AT$4:$AW$4)+2,FALSE)*0.5, 0), "")</f>
        <v/>
      </c>
      <c r="T185" s="51"/>
      <c r="U185" s="536" t="str">
        <f>IFERROR(IF(AH185&lt;&gt;"",Q185*VLOOKUP(N185,【参考】数式用!$AG$2:$AL$50,MATCH(P185,【参考】数式用!$AI$4:$AL$4,0)+2,0), ""), "")</f>
        <v/>
      </c>
      <c r="V185" s="41"/>
      <c r="W185" s="1006"/>
      <c r="X185" s="1007"/>
      <c r="Y185" s="88"/>
      <c r="Z185" s="537"/>
      <c r="AA185" s="143" t="str">
        <f>IFERROR(IF(Y185="ー", "", ROUNDDOWN(Z185*VLOOKUP(N185,【参考】数式用!$AR$2:$AW$50,MATCH(Y185,【参考】数式用!$AT$4:$AW$4)+2,FALSE)*0.5, 0)), "")</f>
        <v/>
      </c>
      <c r="AB185" s="98"/>
      <c r="AC185" s="1100" t="str">
        <f>IFERROR(IF(AH185&lt;&gt;"",Z185*VLOOKUP(N185,【参考】数式用!$AG$2:$AL$50,MATCH(Y185,【参考】数式用!$AI$4:$AL$4,0)+2,0), ""), "")</f>
        <v/>
      </c>
      <c r="AD185" s="1100"/>
      <c r="AE185" s="415"/>
      <c r="AF185" s="581"/>
      <c r="AG185" s="590"/>
      <c r="AH185" s="428" t="str">
        <f>IFERROR(VLOOKUP(O185, 【参考】数式用!$AY$5:$AY$13, 1, FALSE), "")</f>
        <v/>
      </c>
      <c r="AI185" s="429" t="str">
        <f>IFERROR(VLOOKUP(N185, 【参考】数式用!$BA$2:$BB$50, 2, FALSE), "")</f>
        <v/>
      </c>
      <c r="AJ185" s="430" t="str">
        <f t="shared" si="7"/>
        <v/>
      </c>
      <c r="AK185" s="431" t="str">
        <f t="shared" si="8"/>
        <v/>
      </c>
      <c r="AL185" s="133"/>
      <c r="AM185" s="133"/>
      <c r="AN185" s="106"/>
      <c r="AO185" s="106"/>
      <c r="AV185" s="105"/>
      <c r="AW185" s="105"/>
      <c r="AX185" s="105"/>
      <c r="AY185" s="105"/>
      <c r="AZ185" s="105"/>
      <c r="BA185" s="105"/>
    </row>
    <row r="186" spans="1:53" ht="30" customHeight="1" thickBot="1">
      <c r="A186" s="140">
        <v>173</v>
      </c>
      <c r="B186" s="1001" t="str">
        <f>IF(基本情報入力シート!C211="","",基本情報入力シート!C211)</f>
        <v/>
      </c>
      <c r="C186" s="1002"/>
      <c r="D186" s="1002"/>
      <c r="E186" s="1002"/>
      <c r="F186" s="1002"/>
      <c r="G186" s="1002"/>
      <c r="H186" s="1002"/>
      <c r="I186" s="1003"/>
      <c r="J186" s="411" t="str">
        <f>IF(基本情報入力シート!M211="","",基本情報入力シート!M211)</f>
        <v/>
      </c>
      <c r="K186" s="411" t="str">
        <f>IF(基本情報入力シート!R211="","",基本情報入力シート!R211)</f>
        <v/>
      </c>
      <c r="L186" s="411" t="str">
        <f>IF(基本情報入力シート!W211="","",基本情報入力シート!W211)</f>
        <v/>
      </c>
      <c r="M186" s="411" t="str">
        <f>IF(基本情報入力シート!X211="","",基本情報入力シート!X211)</f>
        <v/>
      </c>
      <c r="N186" s="141" t="str">
        <f>IF(基本情報入力シート!Y211="","",基本情報入力シート!Y211)</f>
        <v/>
      </c>
      <c r="O186" s="148"/>
      <c r="P186" s="50"/>
      <c r="Q186" s="1004"/>
      <c r="R186" s="1005"/>
      <c r="S186" s="142" t="str">
        <f>IFERROR(ROUNDDOWN(Q186*VLOOKUP(N186,【参考】数式用!$AR$2:$AW$50,MATCH(P186,【参考】数式用!$AT$4:$AW$4)+2,FALSE)*0.5, 0), "")</f>
        <v/>
      </c>
      <c r="T186" s="51"/>
      <c r="U186" s="536" t="str">
        <f>IFERROR(IF(AH186&lt;&gt;"",Q186*VLOOKUP(N186,【参考】数式用!$AG$2:$AL$50,MATCH(P186,【参考】数式用!$AI$4:$AL$4,0)+2,0), ""), "")</f>
        <v/>
      </c>
      <c r="V186" s="41"/>
      <c r="W186" s="1006"/>
      <c r="X186" s="1007"/>
      <c r="Y186" s="88"/>
      <c r="Z186" s="537"/>
      <c r="AA186" s="143" t="str">
        <f>IFERROR(IF(Y186="ー", "", ROUNDDOWN(Z186*VLOOKUP(N186,【参考】数式用!$AR$2:$AW$50,MATCH(Y186,【参考】数式用!$AT$4:$AW$4)+2,FALSE)*0.5, 0)), "")</f>
        <v/>
      </c>
      <c r="AB186" s="98"/>
      <c r="AC186" s="1100" t="str">
        <f>IFERROR(IF(AH186&lt;&gt;"",Z186*VLOOKUP(N186,【参考】数式用!$AG$2:$AL$50,MATCH(Y186,【参考】数式用!$AI$4:$AL$4,0)+2,0), ""), "")</f>
        <v/>
      </c>
      <c r="AD186" s="1100"/>
      <c r="AE186" s="415"/>
      <c r="AF186" s="581"/>
      <c r="AG186" s="590"/>
      <c r="AH186" s="428" t="str">
        <f>IFERROR(VLOOKUP(O186, 【参考】数式用!$AY$5:$AY$13, 1, FALSE), "")</f>
        <v/>
      </c>
      <c r="AI186" s="429" t="str">
        <f>IFERROR(VLOOKUP(N186, 【参考】数式用!$BA$2:$BB$50, 2, FALSE), "")</f>
        <v/>
      </c>
      <c r="AJ186" s="430" t="str">
        <f t="shared" si="7"/>
        <v/>
      </c>
      <c r="AK186" s="431" t="str">
        <f t="shared" si="8"/>
        <v/>
      </c>
      <c r="AL186" s="133"/>
      <c r="AM186" s="133"/>
      <c r="AN186" s="106"/>
      <c r="AO186" s="106"/>
      <c r="AV186" s="105"/>
      <c r="AW186" s="105"/>
      <c r="AX186" s="105"/>
      <c r="AY186" s="105"/>
      <c r="AZ186" s="105"/>
      <c r="BA186" s="105"/>
    </row>
    <row r="187" spans="1:53" ht="30" customHeight="1" thickBot="1">
      <c r="A187" s="140">
        <v>174</v>
      </c>
      <c r="B187" s="1001" t="str">
        <f>IF(基本情報入力シート!C212="","",基本情報入力シート!C212)</f>
        <v/>
      </c>
      <c r="C187" s="1002"/>
      <c r="D187" s="1002"/>
      <c r="E187" s="1002"/>
      <c r="F187" s="1002"/>
      <c r="G187" s="1002"/>
      <c r="H187" s="1002"/>
      <c r="I187" s="1003"/>
      <c r="J187" s="411" t="str">
        <f>IF(基本情報入力シート!M212="","",基本情報入力シート!M212)</f>
        <v/>
      </c>
      <c r="K187" s="411" t="str">
        <f>IF(基本情報入力シート!R212="","",基本情報入力シート!R212)</f>
        <v/>
      </c>
      <c r="L187" s="411" t="str">
        <f>IF(基本情報入力シート!W212="","",基本情報入力シート!W212)</f>
        <v/>
      </c>
      <c r="M187" s="411" t="str">
        <f>IF(基本情報入力シート!X212="","",基本情報入力シート!X212)</f>
        <v/>
      </c>
      <c r="N187" s="141" t="str">
        <f>IF(基本情報入力シート!Y212="","",基本情報入力シート!Y212)</f>
        <v/>
      </c>
      <c r="O187" s="148"/>
      <c r="P187" s="50"/>
      <c r="Q187" s="1004"/>
      <c r="R187" s="1005"/>
      <c r="S187" s="142" t="str">
        <f>IFERROR(ROUNDDOWN(Q187*VLOOKUP(N187,【参考】数式用!$AR$2:$AW$50,MATCH(P187,【参考】数式用!$AT$4:$AW$4)+2,FALSE)*0.5, 0), "")</f>
        <v/>
      </c>
      <c r="T187" s="51"/>
      <c r="U187" s="536" t="str">
        <f>IFERROR(IF(AH187&lt;&gt;"",Q187*VLOOKUP(N187,【参考】数式用!$AG$2:$AL$50,MATCH(P187,【参考】数式用!$AI$4:$AL$4,0)+2,0), ""), "")</f>
        <v/>
      </c>
      <c r="V187" s="41"/>
      <c r="W187" s="1006"/>
      <c r="X187" s="1007"/>
      <c r="Y187" s="88"/>
      <c r="Z187" s="537"/>
      <c r="AA187" s="143" t="str">
        <f>IFERROR(IF(Y187="ー", "", ROUNDDOWN(Z187*VLOOKUP(N187,【参考】数式用!$AR$2:$AW$50,MATCH(Y187,【参考】数式用!$AT$4:$AW$4)+2,FALSE)*0.5, 0)), "")</f>
        <v/>
      </c>
      <c r="AB187" s="98"/>
      <c r="AC187" s="1100" t="str">
        <f>IFERROR(IF(AH187&lt;&gt;"",Z187*VLOOKUP(N187,【参考】数式用!$AG$2:$AL$50,MATCH(Y187,【参考】数式用!$AI$4:$AL$4,0)+2,0), ""), "")</f>
        <v/>
      </c>
      <c r="AD187" s="1100"/>
      <c r="AE187" s="415"/>
      <c r="AF187" s="581"/>
      <c r="AG187" s="590"/>
      <c r="AH187" s="428" t="str">
        <f>IFERROR(VLOOKUP(O187, 【参考】数式用!$AY$5:$AY$13, 1, FALSE), "")</f>
        <v/>
      </c>
      <c r="AI187" s="429" t="str">
        <f>IFERROR(VLOOKUP(N187, 【参考】数式用!$BA$2:$BB$50, 2, FALSE), "")</f>
        <v/>
      </c>
      <c r="AJ187" s="430" t="str">
        <f t="shared" si="7"/>
        <v/>
      </c>
      <c r="AK187" s="431" t="str">
        <f t="shared" si="8"/>
        <v/>
      </c>
      <c r="AL187" s="133"/>
      <c r="AM187" s="133"/>
      <c r="AN187" s="106"/>
      <c r="AO187" s="106"/>
      <c r="AV187" s="105"/>
      <c r="AW187" s="105"/>
      <c r="AX187" s="105"/>
      <c r="AY187" s="105"/>
      <c r="AZ187" s="105"/>
      <c r="BA187" s="105"/>
    </row>
    <row r="188" spans="1:53" ht="30" customHeight="1" thickBot="1">
      <c r="A188" s="140">
        <v>175</v>
      </c>
      <c r="B188" s="1001" t="str">
        <f>IF(基本情報入力シート!C213="","",基本情報入力シート!C213)</f>
        <v/>
      </c>
      <c r="C188" s="1002"/>
      <c r="D188" s="1002"/>
      <c r="E188" s="1002"/>
      <c r="F188" s="1002"/>
      <c r="G188" s="1002"/>
      <c r="H188" s="1002"/>
      <c r="I188" s="1003"/>
      <c r="J188" s="411" t="str">
        <f>IF(基本情報入力シート!M213="","",基本情報入力シート!M213)</f>
        <v/>
      </c>
      <c r="K188" s="411" t="str">
        <f>IF(基本情報入力シート!R213="","",基本情報入力シート!R213)</f>
        <v/>
      </c>
      <c r="L188" s="411" t="str">
        <f>IF(基本情報入力シート!W213="","",基本情報入力シート!W213)</f>
        <v/>
      </c>
      <c r="M188" s="411" t="str">
        <f>IF(基本情報入力シート!X213="","",基本情報入力シート!X213)</f>
        <v/>
      </c>
      <c r="N188" s="141" t="str">
        <f>IF(基本情報入力シート!Y213="","",基本情報入力シート!Y213)</f>
        <v/>
      </c>
      <c r="O188" s="148"/>
      <c r="P188" s="50"/>
      <c r="Q188" s="1004"/>
      <c r="R188" s="1005"/>
      <c r="S188" s="142" t="str">
        <f>IFERROR(ROUNDDOWN(Q188*VLOOKUP(N188,【参考】数式用!$AR$2:$AW$50,MATCH(P188,【参考】数式用!$AT$4:$AW$4)+2,FALSE)*0.5, 0), "")</f>
        <v/>
      </c>
      <c r="T188" s="51"/>
      <c r="U188" s="536" t="str">
        <f>IFERROR(IF(AH188&lt;&gt;"",Q188*VLOOKUP(N188,【参考】数式用!$AG$2:$AL$50,MATCH(P188,【参考】数式用!$AI$4:$AL$4,0)+2,0), ""), "")</f>
        <v/>
      </c>
      <c r="V188" s="41"/>
      <c r="W188" s="1006"/>
      <c r="X188" s="1007"/>
      <c r="Y188" s="88"/>
      <c r="Z188" s="537"/>
      <c r="AA188" s="143" t="str">
        <f>IFERROR(IF(Y188="ー", "", ROUNDDOWN(Z188*VLOOKUP(N188,【参考】数式用!$AR$2:$AW$50,MATCH(Y188,【参考】数式用!$AT$4:$AW$4)+2,FALSE)*0.5, 0)), "")</f>
        <v/>
      </c>
      <c r="AB188" s="98"/>
      <c r="AC188" s="1100" t="str">
        <f>IFERROR(IF(AH188&lt;&gt;"",Z188*VLOOKUP(N188,【参考】数式用!$AG$2:$AL$50,MATCH(Y188,【参考】数式用!$AI$4:$AL$4,0)+2,0), ""), "")</f>
        <v/>
      </c>
      <c r="AD188" s="1100"/>
      <c r="AE188" s="415"/>
      <c r="AF188" s="581"/>
      <c r="AG188" s="590"/>
      <c r="AH188" s="428" t="str">
        <f>IFERROR(VLOOKUP(O188, 【参考】数式用!$AY$5:$AY$13, 1, FALSE), "")</f>
        <v/>
      </c>
      <c r="AI188" s="429" t="str">
        <f>IFERROR(VLOOKUP(N188, 【参考】数式用!$BA$2:$BB$50, 2, FALSE), "")</f>
        <v/>
      </c>
      <c r="AJ188" s="430" t="str">
        <f t="shared" si="7"/>
        <v/>
      </c>
      <c r="AK188" s="431" t="str">
        <f t="shared" si="8"/>
        <v/>
      </c>
      <c r="AL188" s="133"/>
      <c r="AM188" s="133"/>
      <c r="AN188" s="106"/>
      <c r="AO188" s="106"/>
      <c r="AV188" s="105"/>
      <c r="AW188" s="105"/>
      <c r="AX188" s="105"/>
      <c r="AY188" s="105"/>
      <c r="AZ188" s="105"/>
      <c r="BA188" s="105"/>
    </row>
    <row r="189" spans="1:53" ht="30" customHeight="1" thickBot="1">
      <c r="A189" s="140">
        <v>176</v>
      </c>
      <c r="B189" s="1001" t="str">
        <f>IF(基本情報入力シート!C214="","",基本情報入力シート!C214)</f>
        <v/>
      </c>
      <c r="C189" s="1002"/>
      <c r="D189" s="1002"/>
      <c r="E189" s="1002"/>
      <c r="F189" s="1002"/>
      <c r="G189" s="1002"/>
      <c r="H189" s="1002"/>
      <c r="I189" s="1003"/>
      <c r="J189" s="411" t="str">
        <f>IF(基本情報入力シート!M214="","",基本情報入力シート!M214)</f>
        <v/>
      </c>
      <c r="K189" s="411" t="str">
        <f>IF(基本情報入力シート!R214="","",基本情報入力シート!R214)</f>
        <v/>
      </c>
      <c r="L189" s="411" t="str">
        <f>IF(基本情報入力シート!W214="","",基本情報入力シート!W214)</f>
        <v/>
      </c>
      <c r="M189" s="411" t="str">
        <f>IF(基本情報入力シート!X214="","",基本情報入力シート!X214)</f>
        <v/>
      </c>
      <c r="N189" s="141" t="str">
        <f>IF(基本情報入力シート!Y214="","",基本情報入力シート!Y214)</f>
        <v/>
      </c>
      <c r="O189" s="148"/>
      <c r="P189" s="50"/>
      <c r="Q189" s="1004"/>
      <c r="R189" s="1005"/>
      <c r="S189" s="142" t="str">
        <f>IFERROR(ROUNDDOWN(Q189*VLOOKUP(N189,【参考】数式用!$AR$2:$AW$50,MATCH(P189,【参考】数式用!$AT$4:$AW$4)+2,FALSE)*0.5, 0), "")</f>
        <v/>
      </c>
      <c r="T189" s="51"/>
      <c r="U189" s="536" t="str">
        <f>IFERROR(IF(AH189&lt;&gt;"",Q189*VLOOKUP(N189,【参考】数式用!$AG$2:$AL$50,MATCH(P189,【参考】数式用!$AI$4:$AL$4,0)+2,0), ""), "")</f>
        <v/>
      </c>
      <c r="V189" s="41"/>
      <c r="W189" s="1006"/>
      <c r="X189" s="1007"/>
      <c r="Y189" s="88"/>
      <c r="Z189" s="537"/>
      <c r="AA189" s="143" t="str">
        <f>IFERROR(IF(Y189="ー", "", ROUNDDOWN(Z189*VLOOKUP(N189,【参考】数式用!$AR$2:$AW$50,MATCH(Y189,【参考】数式用!$AT$4:$AW$4)+2,FALSE)*0.5, 0)), "")</f>
        <v/>
      </c>
      <c r="AB189" s="98"/>
      <c r="AC189" s="1100" t="str">
        <f>IFERROR(IF(AH189&lt;&gt;"",Z189*VLOOKUP(N189,【参考】数式用!$AG$2:$AL$50,MATCH(Y189,【参考】数式用!$AI$4:$AL$4,0)+2,0), ""), "")</f>
        <v/>
      </c>
      <c r="AD189" s="1100"/>
      <c r="AE189" s="415"/>
      <c r="AF189" s="581"/>
      <c r="AG189" s="590"/>
      <c r="AH189" s="428" t="str">
        <f>IFERROR(VLOOKUP(O189, 【参考】数式用!$AY$5:$AY$13, 1, FALSE), "")</f>
        <v/>
      </c>
      <c r="AI189" s="429" t="str">
        <f>IFERROR(VLOOKUP(N189, 【参考】数式用!$BA$2:$BB$50, 2, FALSE), "")</f>
        <v/>
      </c>
      <c r="AJ189" s="430" t="str">
        <f t="shared" si="7"/>
        <v/>
      </c>
      <c r="AK189" s="431" t="str">
        <f t="shared" si="8"/>
        <v/>
      </c>
      <c r="AL189" s="133"/>
      <c r="AM189" s="133"/>
      <c r="AN189" s="106"/>
      <c r="AO189" s="106"/>
      <c r="AV189" s="105"/>
      <c r="AW189" s="105"/>
      <c r="AX189" s="105"/>
      <c r="AY189" s="105"/>
      <c r="AZ189" s="105"/>
      <c r="BA189" s="105"/>
    </row>
    <row r="190" spans="1:53" ht="30" customHeight="1" thickBot="1">
      <c r="A190" s="140">
        <v>177</v>
      </c>
      <c r="B190" s="1001" t="str">
        <f>IF(基本情報入力シート!C215="","",基本情報入力シート!C215)</f>
        <v/>
      </c>
      <c r="C190" s="1002"/>
      <c r="D190" s="1002"/>
      <c r="E190" s="1002"/>
      <c r="F190" s="1002"/>
      <c r="G190" s="1002"/>
      <c r="H190" s="1002"/>
      <c r="I190" s="1003"/>
      <c r="J190" s="411" t="str">
        <f>IF(基本情報入力シート!M215="","",基本情報入力シート!M215)</f>
        <v/>
      </c>
      <c r="K190" s="411" t="str">
        <f>IF(基本情報入力シート!R215="","",基本情報入力シート!R215)</f>
        <v/>
      </c>
      <c r="L190" s="411" t="str">
        <f>IF(基本情報入力シート!W215="","",基本情報入力シート!W215)</f>
        <v/>
      </c>
      <c r="M190" s="411" t="str">
        <f>IF(基本情報入力シート!X215="","",基本情報入力シート!X215)</f>
        <v/>
      </c>
      <c r="N190" s="141" t="str">
        <f>IF(基本情報入力シート!Y215="","",基本情報入力シート!Y215)</f>
        <v/>
      </c>
      <c r="O190" s="148"/>
      <c r="P190" s="50"/>
      <c r="Q190" s="1004"/>
      <c r="R190" s="1005"/>
      <c r="S190" s="142" t="str">
        <f>IFERROR(ROUNDDOWN(Q190*VLOOKUP(N190,【参考】数式用!$AR$2:$AW$50,MATCH(P190,【参考】数式用!$AT$4:$AW$4)+2,FALSE)*0.5, 0), "")</f>
        <v/>
      </c>
      <c r="T190" s="51"/>
      <c r="U190" s="536" t="str">
        <f>IFERROR(IF(AH190&lt;&gt;"",Q190*VLOOKUP(N190,【参考】数式用!$AG$2:$AL$50,MATCH(P190,【参考】数式用!$AI$4:$AL$4,0)+2,0), ""), "")</f>
        <v/>
      </c>
      <c r="V190" s="41"/>
      <c r="W190" s="1006"/>
      <c r="X190" s="1007"/>
      <c r="Y190" s="88"/>
      <c r="Z190" s="537"/>
      <c r="AA190" s="143" t="str">
        <f>IFERROR(IF(Y190="ー", "", ROUNDDOWN(Z190*VLOOKUP(N190,【参考】数式用!$AR$2:$AW$50,MATCH(Y190,【参考】数式用!$AT$4:$AW$4)+2,FALSE)*0.5, 0)), "")</f>
        <v/>
      </c>
      <c r="AB190" s="98"/>
      <c r="AC190" s="1100" t="str">
        <f>IFERROR(IF(AH190&lt;&gt;"",Z190*VLOOKUP(N190,【参考】数式用!$AG$2:$AL$50,MATCH(Y190,【参考】数式用!$AI$4:$AL$4,0)+2,0), ""), "")</f>
        <v/>
      </c>
      <c r="AD190" s="1100"/>
      <c r="AE190" s="415"/>
      <c r="AF190" s="581"/>
      <c r="AG190" s="590"/>
      <c r="AH190" s="428" t="str">
        <f>IFERROR(VLOOKUP(O190, 【参考】数式用!$AY$5:$AY$13, 1, FALSE), "")</f>
        <v/>
      </c>
      <c r="AI190" s="429" t="str">
        <f>IFERROR(VLOOKUP(N190, 【参考】数式用!$BA$2:$BB$50, 2, FALSE), "")</f>
        <v/>
      </c>
      <c r="AJ190" s="430" t="str">
        <f t="shared" si="7"/>
        <v/>
      </c>
      <c r="AK190" s="431" t="str">
        <f t="shared" si="8"/>
        <v/>
      </c>
      <c r="AL190" s="133"/>
      <c r="AM190" s="133"/>
      <c r="AN190" s="106"/>
      <c r="AO190" s="106"/>
      <c r="AV190" s="105"/>
      <c r="AW190" s="105"/>
      <c r="AX190" s="105"/>
      <c r="AY190" s="105"/>
      <c r="AZ190" s="105"/>
      <c r="BA190" s="105"/>
    </row>
    <row r="191" spans="1:53" ht="30" customHeight="1" thickBot="1">
      <c r="A191" s="140">
        <v>178</v>
      </c>
      <c r="B191" s="1001" t="str">
        <f>IF(基本情報入力シート!C216="","",基本情報入力シート!C216)</f>
        <v/>
      </c>
      <c r="C191" s="1002"/>
      <c r="D191" s="1002"/>
      <c r="E191" s="1002"/>
      <c r="F191" s="1002"/>
      <c r="G191" s="1002"/>
      <c r="H191" s="1002"/>
      <c r="I191" s="1003"/>
      <c r="J191" s="411" t="str">
        <f>IF(基本情報入力シート!M216="","",基本情報入力シート!M216)</f>
        <v/>
      </c>
      <c r="K191" s="411" t="str">
        <f>IF(基本情報入力シート!R216="","",基本情報入力シート!R216)</f>
        <v/>
      </c>
      <c r="L191" s="411" t="str">
        <f>IF(基本情報入力シート!W216="","",基本情報入力シート!W216)</f>
        <v/>
      </c>
      <c r="M191" s="411" t="str">
        <f>IF(基本情報入力シート!X216="","",基本情報入力シート!X216)</f>
        <v/>
      </c>
      <c r="N191" s="141" t="str">
        <f>IF(基本情報入力シート!Y216="","",基本情報入力シート!Y216)</f>
        <v/>
      </c>
      <c r="O191" s="148"/>
      <c r="P191" s="50"/>
      <c r="Q191" s="1004"/>
      <c r="R191" s="1005"/>
      <c r="S191" s="142" t="str">
        <f>IFERROR(ROUNDDOWN(Q191*VLOOKUP(N191,【参考】数式用!$AR$2:$AW$50,MATCH(P191,【参考】数式用!$AT$4:$AW$4)+2,FALSE)*0.5, 0), "")</f>
        <v/>
      </c>
      <c r="T191" s="51"/>
      <c r="U191" s="536" t="str">
        <f>IFERROR(IF(AH191&lt;&gt;"",Q191*VLOOKUP(N191,【参考】数式用!$AG$2:$AL$50,MATCH(P191,【参考】数式用!$AI$4:$AL$4,0)+2,0), ""), "")</f>
        <v/>
      </c>
      <c r="V191" s="41"/>
      <c r="W191" s="1006"/>
      <c r="X191" s="1007"/>
      <c r="Y191" s="88"/>
      <c r="Z191" s="537"/>
      <c r="AA191" s="143" t="str">
        <f>IFERROR(IF(Y191="ー", "", ROUNDDOWN(Z191*VLOOKUP(N191,【参考】数式用!$AR$2:$AW$50,MATCH(Y191,【参考】数式用!$AT$4:$AW$4)+2,FALSE)*0.5, 0)), "")</f>
        <v/>
      </c>
      <c r="AB191" s="98"/>
      <c r="AC191" s="1100" t="str">
        <f>IFERROR(IF(AH191&lt;&gt;"",Z191*VLOOKUP(N191,【参考】数式用!$AG$2:$AL$50,MATCH(Y191,【参考】数式用!$AI$4:$AL$4,0)+2,0), ""), "")</f>
        <v/>
      </c>
      <c r="AD191" s="1100"/>
      <c r="AE191" s="415"/>
      <c r="AF191" s="581"/>
      <c r="AG191" s="590"/>
      <c r="AH191" s="428" t="str">
        <f>IFERROR(VLOOKUP(O191, 【参考】数式用!$AY$5:$AY$13, 1, FALSE), "")</f>
        <v/>
      </c>
      <c r="AI191" s="429" t="str">
        <f>IFERROR(VLOOKUP(N191, 【参考】数式用!$BA$2:$BB$50, 2, FALSE), "")</f>
        <v/>
      </c>
      <c r="AJ191" s="430" t="str">
        <f t="shared" si="7"/>
        <v/>
      </c>
      <c r="AK191" s="431" t="str">
        <f t="shared" si="8"/>
        <v/>
      </c>
      <c r="AL191" s="133"/>
      <c r="AM191" s="133"/>
      <c r="AN191" s="106"/>
      <c r="AO191" s="106"/>
      <c r="AV191" s="105"/>
      <c r="AW191" s="105"/>
      <c r="AX191" s="105"/>
      <c r="AY191" s="105"/>
      <c r="AZ191" s="105"/>
      <c r="BA191" s="105"/>
    </row>
    <row r="192" spans="1:53" ht="30" customHeight="1" thickBot="1">
      <c r="A192" s="140">
        <v>179</v>
      </c>
      <c r="B192" s="1001" t="str">
        <f>IF(基本情報入力シート!C217="","",基本情報入力シート!C217)</f>
        <v/>
      </c>
      <c r="C192" s="1002"/>
      <c r="D192" s="1002"/>
      <c r="E192" s="1002"/>
      <c r="F192" s="1002"/>
      <c r="G192" s="1002"/>
      <c r="H192" s="1002"/>
      <c r="I192" s="1003"/>
      <c r="J192" s="411" t="str">
        <f>IF(基本情報入力シート!M217="","",基本情報入力シート!M217)</f>
        <v/>
      </c>
      <c r="K192" s="411" t="str">
        <f>IF(基本情報入力シート!R217="","",基本情報入力シート!R217)</f>
        <v/>
      </c>
      <c r="L192" s="411" t="str">
        <f>IF(基本情報入力シート!W217="","",基本情報入力シート!W217)</f>
        <v/>
      </c>
      <c r="M192" s="411" t="str">
        <f>IF(基本情報入力シート!X217="","",基本情報入力シート!X217)</f>
        <v/>
      </c>
      <c r="N192" s="141" t="str">
        <f>IF(基本情報入力シート!Y217="","",基本情報入力シート!Y217)</f>
        <v/>
      </c>
      <c r="O192" s="148"/>
      <c r="P192" s="50"/>
      <c r="Q192" s="1004"/>
      <c r="R192" s="1005"/>
      <c r="S192" s="142" t="str">
        <f>IFERROR(ROUNDDOWN(Q192*VLOOKUP(N192,【参考】数式用!$AR$2:$AW$50,MATCH(P192,【参考】数式用!$AT$4:$AW$4)+2,FALSE)*0.5, 0), "")</f>
        <v/>
      </c>
      <c r="T192" s="51"/>
      <c r="U192" s="536" t="str">
        <f>IFERROR(IF(AH192&lt;&gt;"",Q192*VLOOKUP(N192,【参考】数式用!$AG$2:$AL$50,MATCH(P192,【参考】数式用!$AI$4:$AL$4,0)+2,0), ""), "")</f>
        <v/>
      </c>
      <c r="V192" s="41"/>
      <c r="W192" s="1006"/>
      <c r="X192" s="1007"/>
      <c r="Y192" s="88"/>
      <c r="Z192" s="537"/>
      <c r="AA192" s="143" t="str">
        <f>IFERROR(IF(Y192="ー", "", ROUNDDOWN(Z192*VLOOKUP(N192,【参考】数式用!$AR$2:$AW$50,MATCH(Y192,【参考】数式用!$AT$4:$AW$4)+2,FALSE)*0.5, 0)), "")</f>
        <v/>
      </c>
      <c r="AB192" s="98"/>
      <c r="AC192" s="1100" t="str">
        <f>IFERROR(IF(AH192&lt;&gt;"",Z192*VLOOKUP(N192,【参考】数式用!$AG$2:$AL$50,MATCH(Y192,【参考】数式用!$AI$4:$AL$4,0)+2,0), ""), "")</f>
        <v/>
      </c>
      <c r="AD192" s="1100"/>
      <c r="AE192" s="415"/>
      <c r="AF192" s="581"/>
      <c r="AG192" s="590"/>
      <c r="AH192" s="428" t="str">
        <f>IFERROR(VLOOKUP(O192, 【参考】数式用!$AY$5:$AY$13, 1, FALSE), "")</f>
        <v/>
      </c>
      <c r="AI192" s="429" t="str">
        <f>IFERROR(VLOOKUP(N192, 【参考】数式用!$BA$2:$BB$50, 2, FALSE), "")</f>
        <v/>
      </c>
      <c r="AJ192" s="430" t="str">
        <f t="shared" si="7"/>
        <v/>
      </c>
      <c r="AK192" s="431" t="str">
        <f t="shared" si="8"/>
        <v/>
      </c>
      <c r="AL192" s="133"/>
      <c r="AM192" s="133"/>
      <c r="AN192" s="106"/>
      <c r="AO192" s="106"/>
      <c r="AV192" s="105"/>
      <c r="AW192" s="105"/>
      <c r="AX192" s="105"/>
      <c r="AY192" s="105"/>
      <c r="AZ192" s="105"/>
      <c r="BA192" s="105"/>
    </row>
    <row r="193" spans="1:53" ht="30" customHeight="1" thickBot="1">
      <c r="A193" s="140">
        <v>180</v>
      </c>
      <c r="B193" s="1001" t="str">
        <f>IF(基本情報入力シート!C218="","",基本情報入力シート!C218)</f>
        <v/>
      </c>
      <c r="C193" s="1002"/>
      <c r="D193" s="1002"/>
      <c r="E193" s="1002"/>
      <c r="F193" s="1002"/>
      <c r="G193" s="1002"/>
      <c r="H193" s="1002"/>
      <c r="I193" s="1003"/>
      <c r="J193" s="411" t="str">
        <f>IF(基本情報入力シート!M218="","",基本情報入力シート!M218)</f>
        <v/>
      </c>
      <c r="K193" s="411" t="str">
        <f>IF(基本情報入力シート!R218="","",基本情報入力シート!R218)</f>
        <v/>
      </c>
      <c r="L193" s="411" t="str">
        <f>IF(基本情報入力シート!W218="","",基本情報入力シート!W218)</f>
        <v/>
      </c>
      <c r="M193" s="411" t="str">
        <f>IF(基本情報入力シート!X218="","",基本情報入力シート!X218)</f>
        <v/>
      </c>
      <c r="N193" s="141" t="str">
        <f>IF(基本情報入力シート!Y218="","",基本情報入力シート!Y218)</f>
        <v/>
      </c>
      <c r="O193" s="148"/>
      <c r="P193" s="50"/>
      <c r="Q193" s="1004"/>
      <c r="R193" s="1005"/>
      <c r="S193" s="142" t="str">
        <f>IFERROR(ROUNDDOWN(Q193*VLOOKUP(N193,【参考】数式用!$AR$2:$AW$50,MATCH(P193,【参考】数式用!$AT$4:$AW$4)+2,FALSE)*0.5, 0), "")</f>
        <v/>
      </c>
      <c r="T193" s="51"/>
      <c r="U193" s="536" t="str">
        <f>IFERROR(IF(AH193&lt;&gt;"",Q193*VLOOKUP(N193,【参考】数式用!$AG$2:$AL$50,MATCH(P193,【参考】数式用!$AI$4:$AL$4,0)+2,0), ""), "")</f>
        <v/>
      </c>
      <c r="V193" s="41"/>
      <c r="W193" s="1006"/>
      <c r="X193" s="1007"/>
      <c r="Y193" s="88"/>
      <c r="Z193" s="537"/>
      <c r="AA193" s="143" t="str">
        <f>IFERROR(IF(Y193="ー", "", ROUNDDOWN(Z193*VLOOKUP(N193,【参考】数式用!$AR$2:$AW$50,MATCH(Y193,【参考】数式用!$AT$4:$AW$4)+2,FALSE)*0.5, 0)), "")</f>
        <v/>
      </c>
      <c r="AB193" s="98"/>
      <c r="AC193" s="1100" t="str">
        <f>IFERROR(IF(AH193&lt;&gt;"",Z193*VLOOKUP(N193,【参考】数式用!$AG$2:$AL$50,MATCH(Y193,【参考】数式用!$AI$4:$AL$4,0)+2,0), ""), "")</f>
        <v/>
      </c>
      <c r="AD193" s="1100"/>
      <c r="AE193" s="415"/>
      <c r="AF193" s="581"/>
      <c r="AG193" s="590"/>
      <c r="AH193" s="428" t="str">
        <f>IFERROR(VLOOKUP(O193, 【参考】数式用!$AY$5:$AY$13, 1, FALSE), "")</f>
        <v/>
      </c>
      <c r="AI193" s="429" t="str">
        <f>IFERROR(VLOOKUP(N193, 【参考】数式用!$BA$2:$BB$50, 2, FALSE), "")</f>
        <v/>
      </c>
      <c r="AJ193" s="430" t="str">
        <f t="shared" si="7"/>
        <v/>
      </c>
      <c r="AK193" s="431" t="str">
        <f t="shared" si="8"/>
        <v/>
      </c>
      <c r="AL193" s="133"/>
      <c r="AM193" s="133"/>
      <c r="AN193" s="106"/>
      <c r="AO193" s="106"/>
      <c r="AV193" s="105"/>
      <c r="AW193" s="105"/>
      <c r="AX193" s="105"/>
      <c r="AY193" s="105"/>
      <c r="AZ193" s="105"/>
      <c r="BA193" s="105"/>
    </row>
    <row r="194" spans="1:53" ht="30" customHeight="1" thickBot="1">
      <c r="A194" s="140">
        <v>181</v>
      </c>
      <c r="B194" s="1001" t="str">
        <f>IF(基本情報入力シート!C219="","",基本情報入力シート!C219)</f>
        <v/>
      </c>
      <c r="C194" s="1002"/>
      <c r="D194" s="1002"/>
      <c r="E194" s="1002"/>
      <c r="F194" s="1002"/>
      <c r="G194" s="1002"/>
      <c r="H194" s="1002"/>
      <c r="I194" s="1003"/>
      <c r="J194" s="411" t="str">
        <f>IF(基本情報入力シート!M219="","",基本情報入力シート!M219)</f>
        <v/>
      </c>
      <c r="K194" s="411" t="str">
        <f>IF(基本情報入力シート!R219="","",基本情報入力シート!R219)</f>
        <v/>
      </c>
      <c r="L194" s="411" t="str">
        <f>IF(基本情報入力シート!W219="","",基本情報入力シート!W219)</f>
        <v/>
      </c>
      <c r="M194" s="411" t="str">
        <f>IF(基本情報入力シート!X219="","",基本情報入力シート!X219)</f>
        <v/>
      </c>
      <c r="N194" s="141" t="str">
        <f>IF(基本情報入力シート!Y219="","",基本情報入力シート!Y219)</f>
        <v/>
      </c>
      <c r="O194" s="148"/>
      <c r="P194" s="50"/>
      <c r="Q194" s="1004"/>
      <c r="R194" s="1005"/>
      <c r="S194" s="142" t="str">
        <f>IFERROR(ROUNDDOWN(Q194*VLOOKUP(N194,【参考】数式用!$AR$2:$AW$50,MATCH(P194,【参考】数式用!$AT$4:$AW$4)+2,FALSE)*0.5, 0), "")</f>
        <v/>
      </c>
      <c r="T194" s="51"/>
      <c r="U194" s="536" t="str">
        <f>IFERROR(IF(AH194&lt;&gt;"",Q194*VLOOKUP(N194,【参考】数式用!$AG$2:$AL$50,MATCH(P194,【参考】数式用!$AI$4:$AL$4,0)+2,0), ""), "")</f>
        <v/>
      </c>
      <c r="V194" s="41"/>
      <c r="W194" s="1006"/>
      <c r="X194" s="1007"/>
      <c r="Y194" s="88"/>
      <c r="Z194" s="537"/>
      <c r="AA194" s="143" t="str">
        <f>IFERROR(IF(Y194="ー", "", ROUNDDOWN(Z194*VLOOKUP(N194,【参考】数式用!$AR$2:$AW$50,MATCH(Y194,【参考】数式用!$AT$4:$AW$4)+2,FALSE)*0.5, 0)), "")</f>
        <v/>
      </c>
      <c r="AB194" s="98"/>
      <c r="AC194" s="1100" t="str">
        <f>IFERROR(IF(AH194&lt;&gt;"",Z194*VLOOKUP(N194,【参考】数式用!$AG$2:$AL$50,MATCH(Y194,【参考】数式用!$AI$4:$AL$4,0)+2,0), ""), "")</f>
        <v/>
      </c>
      <c r="AD194" s="1100"/>
      <c r="AE194" s="415"/>
      <c r="AF194" s="581"/>
      <c r="AG194" s="590"/>
      <c r="AH194" s="428" t="str">
        <f>IFERROR(VLOOKUP(O194, 【参考】数式用!$AY$5:$AY$13, 1, FALSE), "")</f>
        <v/>
      </c>
      <c r="AI194" s="429" t="str">
        <f>IFERROR(VLOOKUP(N194, 【参考】数式用!$BA$2:$BB$50, 2, FALSE), "")</f>
        <v/>
      </c>
      <c r="AJ194" s="430" t="str">
        <f t="shared" si="7"/>
        <v/>
      </c>
      <c r="AK194" s="431" t="str">
        <f t="shared" si="8"/>
        <v/>
      </c>
      <c r="AL194" s="133"/>
      <c r="AM194" s="133"/>
      <c r="AN194" s="106"/>
      <c r="AO194" s="106"/>
      <c r="AV194" s="105"/>
      <c r="AW194" s="105"/>
      <c r="AX194" s="105"/>
      <c r="AY194" s="105"/>
      <c r="AZ194" s="105"/>
      <c r="BA194" s="105"/>
    </row>
    <row r="195" spans="1:53" ht="30" customHeight="1" thickBot="1">
      <c r="A195" s="140">
        <v>182</v>
      </c>
      <c r="B195" s="1001" t="str">
        <f>IF(基本情報入力シート!C220="","",基本情報入力シート!C220)</f>
        <v/>
      </c>
      <c r="C195" s="1002"/>
      <c r="D195" s="1002"/>
      <c r="E195" s="1002"/>
      <c r="F195" s="1002"/>
      <c r="G195" s="1002"/>
      <c r="H195" s="1002"/>
      <c r="I195" s="1003"/>
      <c r="J195" s="411" t="str">
        <f>IF(基本情報入力シート!M220="","",基本情報入力シート!M220)</f>
        <v/>
      </c>
      <c r="K195" s="411" t="str">
        <f>IF(基本情報入力シート!R220="","",基本情報入力シート!R220)</f>
        <v/>
      </c>
      <c r="L195" s="411" t="str">
        <f>IF(基本情報入力シート!W220="","",基本情報入力シート!W220)</f>
        <v/>
      </c>
      <c r="M195" s="411" t="str">
        <f>IF(基本情報入力シート!X220="","",基本情報入力シート!X220)</f>
        <v/>
      </c>
      <c r="N195" s="141" t="str">
        <f>IF(基本情報入力シート!Y220="","",基本情報入力シート!Y220)</f>
        <v/>
      </c>
      <c r="O195" s="148"/>
      <c r="P195" s="50"/>
      <c r="Q195" s="1004"/>
      <c r="R195" s="1005"/>
      <c r="S195" s="142" t="str">
        <f>IFERROR(ROUNDDOWN(Q195*VLOOKUP(N195,【参考】数式用!$AR$2:$AW$50,MATCH(P195,【参考】数式用!$AT$4:$AW$4)+2,FALSE)*0.5, 0), "")</f>
        <v/>
      </c>
      <c r="T195" s="51"/>
      <c r="U195" s="536" t="str">
        <f>IFERROR(IF(AH195&lt;&gt;"",Q195*VLOOKUP(N195,【参考】数式用!$AG$2:$AL$50,MATCH(P195,【参考】数式用!$AI$4:$AL$4,0)+2,0), ""), "")</f>
        <v/>
      </c>
      <c r="V195" s="41"/>
      <c r="W195" s="1006"/>
      <c r="X195" s="1007"/>
      <c r="Y195" s="88"/>
      <c r="Z195" s="537"/>
      <c r="AA195" s="143" t="str">
        <f>IFERROR(IF(Y195="ー", "", ROUNDDOWN(Z195*VLOOKUP(N195,【参考】数式用!$AR$2:$AW$50,MATCH(Y195,【参考】数式用!$AT$4:$AW$4)+2,FALSE)*0.5, 0)), "")</f>
        <v/>
      </c>
      <c r="AB195" s="98"/>
      <c r="AC195" s="1100" t="str">
        <f>IFERROR(IF(AH195&lt;&gt;"",Z195*VLOOKUP(N195,【参考】数式用!$AG$2:$AL$50,MATCH(Y195,【参考】数式用!$AI$4:$AL$4,0)+2,0), ""), "")</f>
        <v/>
      </c>
      <c r="AD195" s="1100"/>
      <c r="AE195" s="415"/>
      <c r="AF195" s="581"/>
      <c r="AG195" s="590"/>
      <c r="AH195" s="428" t="str">
        <f>IFERROR(VLOOKUP(O195, 【参考】数式用!$AY$5:$AY$13, 1, FALSE), "")</f>
        <v/>
      </c>
      <c r="AI195" s="429" t="str">
        <f>IFERROR(VLOOKUP(N195, 【参考】数式用!$BA$2:$BB$50, 2, FALSE), "")</f>
        <v/>
      </c>
      <c r="AJ195" s="430" t="str">
        <f t="shared" si="7"/>
        <v/>
      </c>
      <c r="AK195" s="431" t="str">
        <f t="shared" si="8"/>
        <v/>
      </c>
      <c r="AL195" s="133"/>
      <c r="AM195" s="133"/>
      <c r="AN195" s="106"/>
      <c r="AO195" s="106"/>
      <c r="AV195" s="105"/>
      <c r="AW195" s="105"/>
      <c r="AX195" s="105"/>
      <c r="AY195" s="105"/>
      <c r="AZ195" s="105"/>
      <c r="BA195" s="105"/>
    </row>
    <row r="196" spans="1:53" ht="30" customHeight="1" thickBot="1">
      <c r="A196" s="140">
        <v>183</v>
      </c>
      <c r="B196" s="1001" t="str">
        <f>IF(基本情報入力シート!C221="","",基本情報入力シート!C221)</f>
        <v/>
      </c>
      <c r="C196" s="1002"/>
      <c r="D196" s="1002"/>
      <c r="E196" s="1002"/>
      <c r="F196" s="1002"/>
      <c r="G196" s="1002"/>
      <c r="H196" s="1002"/>
      <c r="I196" s="1003"/>
      <c r="J196" s="411" t="str">
        <f>IF(基本情報入力シート!M221="","",基本情報入力シート!M221)</f>
        <v/>
      </c>
      <c r="K196" s="411" t="str">
        <f>IF(基本情報入力シート!R221="","",基本情報入力シート!R221)</f>
        <v/>
      </c>
      <c r="L196" s="411" t="str">
        <f>IF(基本情報入力シート!W221="","",基本情報入力シート!W221)</f>
        <v/>
      </c>
      <c r="M196" s="411" t="str">
        <f>IF(基本情報入力シート!X221="","",基本情報入力シート!X221)</f>
        <v/>
      </c>
      <c r="N196" s="141" t="str">
        <f>IF(基本情報入力シート!Y221="","",基本情報入力シート!Y221)</f>
        <v/>
      </c>
      <c r="O196" s="148"/>
      <c r="P196" s="50"/>
      <c r="Q196" s="1004"/>
      <c r="R196" s="1005"/>
      <c r="S196" s="142" t="str">
        <f>IFERROR(ROUNDDOWN(Q196*VLOOKUP(N196,【参考】数式用!$AR$2:$AW$50,MATCH(P196,【参考】数式用!$AT$4:$AW$4)+2,FALSE)*0.5, 0), "")</f>
        <v/>
      </c>
      <c r="T196" s="51"/>
      <c r="U196" s="536" t="str">
        <f>IFERROR(IF(AH196&lt;&gt;"",Q196*VLOOKUP(N196,【参考】数式用!$AG$2:$AL$50,MATCH(P196,【参考】数式用!$AI$4:$AL$4,0)+2,0), ""), "")</f>
        <v/>
      </c>
      <c r="V196" s="41"/>
      <c r="W196" s="1006"/>
      <c r="X196" s="1007"/>
      <c r="Y196" s="88"/>
      <c r="Z196" s="537"/>
      <c r="AA196" s="143" t="str">
        <f>IFERROR(IF(Y196="ー", "", ROUNDDOWN(Z196*VLOOKUP(N196,【参考】数式用!$AR$2:$AW$50,MATCH(Y196,【参考】数式用!$AT$4:$AW$4)+2,FALSE)*0.5, 0)), "")</f>
        <v/>
      </c>
      <c r="AB196" s="98"/>
      <c r="AC196" s="1100" t="str">
        <f>IFERROR(IF(AH196&lt;&gt;"",Z196*VLOOKUP(N196,【参考】数式用!$AG$2:$AL$50,MATCH(Y196,【参考】数式用!$AI$4:$AL$4,0)+2,0), ""), "")</f>
        <v/>
      </c>
      <c r="AD196" s="1100"/>
      <c r="AE196" s="415"/>
      <c r="AF196" s="581"/>
      <c r="AG196" s="590"/>
      <c r="AH196" s="428" t="str">
        <f>IFERROR(VLOOKUP(O196, 【参考】数式用!$AY$5:$AY$13, 1, FALSE), "")</f>
        <v/>
      </c>
      <c r="AI196" s="429" t="str">
        <f>IFERROR(VLOOKUP(N196, 【参考】数式用!$BA$2:$BB$50, 2, FALSE), "")</f>
        <v/>
      </c>
      <c r="AJ196" s="430" t="str">
        <f t="shared" si="7"/>
        <v/>
      </c>
      <c r="AK196" s="431" t="str">
        <f t="shared" si="8"/>
        <v/>
      </c>
      <c r="AL196" s="133"/>
      <c r="AM196" s="133"/>
      <c r="AN196" s="106"/>
      <c r="AO196" s="106"/>
      <c r="AV196" s="105"/>
      <c r="AW196" s="105"/>
      <c r="AX196" s="105"/>
      <c r="AY196" s="105"/>
      <c r="AZ196" s="105"/>
      <c r="BA196" s="105"/>
    </row>
    <row r="197" spans="1:53" ht="30" customHeight="1" thickBot="1">
      <c r="A197" s="140">
        <v>184</v>
      </c>
      <c r="B197" s="1001" t="str">
        <f>IF(基本情報入力シート!C222="","",基本情報入力シート!C222)</f>
        <v/>
      </c>
      <c r="C197" s="1002"/>
      <c r="D197" s="1002"/>
      <c r="E197" s="1002"/>
      <c r="F197" s="1002"/>
      <c r="G197" s="1002"/>
      <c r="H197" s="1002"/>
      <c r="I197" s="1003"/>
      <c r="J197" s="411" t="str">
        <f>IF(基本情報入力シート!M222="","",基本情報入力シート!M222)</f>
        <v/>
      </c>
      <c r="K197" s="411" t="str">
        <f>IF(基本情報入力シート!R222="","",基本情報入力シート!R222)</f>
        <v/>
      </c>
      <c r="L197" s="411" t="str">
        <f>IF(基本情報入力シート!W222="","",基本情報入力シート!W222)</f>
        <v/>
      </c>
      <c r="M197" s="411" t="str">
        <f>IF(基本情報入力シート!X222="","",基本情報入力シート!X222)</f>
        <v/>
      </c>
      <c r="N197" s="141" t="str">
        <f>IF(基本情報入力シート!Y222="","",基本情報入力シート!Y222)</f>
        <v/>
      </c>
      <c r="O197" s="148"/>
      <c r="P197" s="50"/>
      <c r="Q197" s="1004"/>
      <c r="R197" s="1005"/>
      <c r="S197" s="142" t="str">
        <f>IFERROR(ROUNDDOWN(Q197*VLOOKUP(N197,【参考】数式用!$AR$2:$AW$50,MATCH(P197,【参考】数式用!$AT$4:$AW$4)+2,FALSE)*0.5, 0), "")</f>
        <v/>
      </c>
      <c r="T197" s="51"/>
      <c r="U197" s="536" t="str">
        <f>IFERROR(IF(AH197&lt;&gt;"",Q197*VLOOKUP(N197,【参考】数式用!$AG$2:$AL$50,MATCH(P197,【参考】数式用!$AI$4:$AL$4,0)+2,0), ""), "")</f>
        <v/>
      </c>
      <c r="V197" s="41"/>
      <c r="W197" s="1006"/>
      <c r="X197" s="1007"/>
      <c r="Y197" s="88"/>
      <c r="Z197" s="537"/>
      <c r="AA197" s="143" t="str">
        <f>IFERROR(IF(Y197="ー", "", ROUNDDOWN(Z197*VLOOKUP(N197,【参考】数式用!$AR$2:$AW$50,MATCH(Y197,【参考】数式用!$AT$4:$AW$4)+2,FALSE)*0.5, 0)), "")</f>
        <v/>
      </c>
      <c r="AB197" s="98"/>
      <c r="AC197" s="1100" t="str">
        <f>IFERROR(IF(AH197&lt;&gt;"",Z197*VLOOKUP(N197,【参考】数式用!$AG$2:$AL$50,MATCH(Y197,【参考】数式用!$AI$4:$AL$4,0)+2,0), ""), "")</f>
        <v/>
      </c>
      <c r="AD197" s="1100"/>
      <c r="AE197" s="415"/>
      <c r="AF197" s="581"/>
      <c r="AG197" s="590"/>
      <c r="AH197" s="428" t="str">
        <f>IFERROR(VLOOKUP(O197, 【参考】数式用!$AY$5:$AY$13, 1, FALSE), "")</f>
        <v/>
      </c>
      <c r="AI197" s="429" t="str">
        <f>IFERROR(VLOOKUP(N197, 【参考】数式用!$BA$2:$BB$50, 2, FALSE), "")</f>
        <v/>
      </c>
      <c r="AJ197" s="430" t="str">
        <f t="shared" si="7"/>
        <v/>
      </c>
      <c r="AK197" s="431" t="str">
        <f t="shared" si="8"/>
        <v/>
      </c>
      <c r="AL197" s="133"/>
      <c r="AM197" s="133"/>
      <c r="AN197" s="106"/>
      <c r="AO197" s="106"/>
      <c r="AV197" s="105"/>
      <c r="AW197" s="105"/>
      <c r="AX197" s="105"/>
      <c r="AY197" s="105"/>
      <c r="AZ197" s="105"/>
      <c r="BA197" s="105"/>
    </row>
    <row r="198" spans="1:53" ht="30" customHeight="1" thickBot="1">
      <c r="A198" s="140">
        <v>185</v>
      </c>
      <c r="B198" s="1001" t="str">
        <f>IF(基本情報入力シート!C223="","",基本情報入力シート!C223)</f>
        <v/>
      </c>
      <c r="C198" s="1002"/>
      <c r="D198" s="1002"/>
      <c r="E198" s="1002"/>
      <c r="F198" s="1002"/>
      <c r="G198" s="1002"/>
      <c r="H198" s="1002"/>
      <c r="I198" s="1003"/>
      <c r="J198" s="411" t="str">
        <f>IF(基本情報入力シート!M223="","",基本情報入力シート!M223)</f>
        <v/>
      </c>
      <c r="K198" s="411" t="str">
        <f>IF(基本情報入力シート!R223="","",基本情報入力シート!R223)</f>
        <v/>
      </c>
      <c r="L198" s="411" t="str">
        <f>IF(基本情報入力シート!W223="","",基本情報入力シート!W223)</f>
        <v/>
      </c>
      <c r="M198" s="411" t="str">
        <f>IF(基本情報入力シート!X223="","",基本情報入力シート!X223)</f>
        <v/>
      </c>
      <c r="N198" s="141" t="str">
        <f>IF(基本情報入力シート!Y223="","",基本情報入力シート!Y223)</f>
        <v/>
      </c>
      <c r="O198" s="148"/>
      <c r="P198" s="50"/>
      <c r="Q198" s="1004"/>
      <c r="R198" s="1005"/>
      <c r="S198" s="142" t="str">
        <f>IFERROR(ROUNDDOWN(Q198*VLOOKUP(N198,【参考】数式用!$AR$2:$AW$50,MATCH(P198,【参考】数式用!$AT$4:$AW$4)+2,FALSE)*0.5, 0), "")</f>
        <v/>
      </c>
      <c r="T198" s="51"/>
      <c r="U198" s="536" t="str">
        <f>IFERROR(IF(AH198&lt;&gt;"",Q198*VLOOKUP(N198,【参考】数式用!$AG$2:$AL$50,MATCH(P198,【参考】数式用!$AI$4:$AL$4,0)+2,0), ""), "")</f>
        <v/>
      </c>
      <c r="V198" s="41"/>
      <c r="W198" s="1006"/>
      <c r="X198" s="1007"/>
      <c r="Y198" s="88"/>
      <c r="Z198" s="537"/>
      <c r="AA198" s="143" t="str">
        <f>IFERROR(IF(Y198="ー", "", ROUNDDOWN(Z198*VLOOKUP(N198,【参考】数式用!$AR$2:$AW$50,MATCH(Y198,【参考】数式用!$AT$4:$AW$4)+2,FALSE)*0.5, 0)), "")</f>
        <v/>
      </c>
      <c r="AB198" s="98"/>
      <c r="AC198" s="1100" t="str">
        <f>IFERROR(IF(AH198&lt;&gt;"",Z198*VLOOKUP(N198,【参考】数式用!$AG$2:$AL$50,MATCH(Y198,【参考】数式用!$AI$4:$AL$4,0)+2,0), ""), "")</f>
        <v/>
      </c>
      <c r="AD198" s="1100"/>
      <c r="AE198" s="415"/>
      <c r="AF198" s="581"/>
      <c r="AG198" s="590"/>
      <c r="AH198" s="428" t="str">
        <f>IFERROR(VLOOKUP(O198, 【参考】数式用!$AY$5:$AY$13, 1, FALSE), "")</f>
        <v/>
      </c>
      <c r="AI198" s="429" t="str">
        <f>IFERROR(VLOOKUP(N198, 【参考】数式用!$BA$2:$BB$50, 2, FALSE), "")</f>
        <v/>
      </c>
      <c r="AJ198" s="430" t="str">
        <f t="shared" si="7"/>
        <v/>
      </c>
      <c r="AK198" s="431" t="str">
        <f t="shared" si="8"/>
        <v/>
      </c>
      <c r="AL198" s="133"/>
      <c r="AM198" s="133"/>
      <c r="AN198" s="106"/>
      <c r="AO198" s="106"/>
      <c r="AV198" s="105"/>
      <c r="AW198" s="105"/>
      <c r="AX198" s="105"/>
      <c r="AY198" s="105"/>
      <c r="AZ198" s="105"/>
      <c r="BA198" s="105"/>
    </row>
    <row r="199" spans="1:53" ht="30" customHeight="1" thickBot="1">
      <c r="A199" s="140">
        <v>186</v>
      </c>
      <c r="B199" s="1001" t="str">
        <f>IF(基本情報入力シート!C224="","",基本情報入力シート!C224)</f>
        <v/>
      </c>
      <c r="C199" s="1002"/>
      <c r="D199" s="1002"/>
      <c r="E199" s="1002"/>
      <c r="F199" s="1002"/>
      <c r="G199" s="1002"/>
      <c r="H199" s="1002"/>
      <c r="I199" s="1003"/>
      <c r="J199" s="411" t="str">
        <f>IF(基本情報入力シート!M224="","",基本情報入力シート!M224)</f>
        <v/>
      </c>
      <c r="K199" s="411" t="str">
        <f>IF(基本情報入力シート!R224="","",基本情報入力シート!R224)</f>
        <v/>
      </c>
      <c r="L199" s="411" t="str">
        <f>IF(基本情報入力シート!W224="","",基本情報入力シート!W224)</f>
        <v/>
      </c>
      <c r="M199" s="411" t="str">
        <f>IF(基本情報入力シート!X224="","",基本情報入力シート!X224)</f>
        <v/>
      </c>
      <c r="N199" s="141" t="str">
        <f>IF(基本情報入力シート!Y224="","",基本情報入力シート!Y224)</f>
        <v/>
      </c>
      <c r="O199" s="148"/>
      <c r="P199" s="50"/>
      <c r="Q199" s="1004"/>
      <c r="R199" s="1005"/>
      <c r="S199" s="142" t="str">
        <f>IFERROR(ROUNDDOWN(Q199*VLOOKUP(N199,【参考】数式用!$AR$2:$AW$50,MATCH(P199,【参考】数式用!$AT$4:$AW$4)+2,FALSE)*0.5, 0), "")</f>
        <v/>
      </c>
      <c r="T199" s="51"/>
      <c r="U199" s="536" t="str">
        <f>IFERROR(IF(AH199&lt;&gt;"",Q199*VLOOKUP(N199,【参考】数式用!$AG$2:$AL$50,MATCH(P199,【参考】数式用!$AI$4:$AL$4,0)+2,0), ""), "")</f>
        <v/>
      </c>
      <c r="V199" s="41"/>
      <c r="W199" s="1006"/>
      <c r="X199" s="1007"/>
      <c r="Y199" s="88"/>
      <c r="Z199" s="537"/>
      <c r="AA199" s="143" t="str">
        <f>IFERROR(IF(Y199="ー", "", ROUNDDOWN(Z199*VLOOKUP(N199,【参考】数式用!$AR$2:$AW$50,MATCH(Y199,【参考】数式用!$AT$4:$AW$4)+2,FALSE)*0.5, 0)), "")</f>
        <v/>
      </c>
      <c r="AB199" s="98"/>
      <c r="AC199" s="1100" t="str">
        <f>IFERROR(IF(AH199&lt;&gt;"",Z199*VLOOKUP(N199,【参考】数式用!$AG$2:$AL$50,MATCH(Y199,【参考】数式用!$AI$4:$AL$4,0)+2,0), ""), "")</f>
        <v/>
      </c>
      <c r="AD199" s="1100"/>
      <c r="AE199" s="415"/>
      <c r="AF199" s="581"/>
      <c r="AG199" s="590"/>
      <c r="AH199" s="428" t="str">
        <f>IFERROR(VLOOKUP(O199, 【参考】数式用!$AY$5:$AY$13, 1, FALSE), "")</f>
        <v/>
      </c>
      <c r="AI199" s="429" t="str">
        <f>IFERROR(VLOOKUP(N199, 【参考】数式用!$BA$2:$BB$50, 2, FALSE), "")</f>
        <v/>
      </c>
      <c r="AJ199" s="430" t="str">
        <f t="shared" si="7"/>
        <v/>
      </c>
      <c r="AK199" s="431" t="str">
        <f t="shared" si="8"/>
        <v/>
      </c>
      <c r="AL199" s="133"/>
      <c r="AM199" s="133"/>
      <c r="AN199" s="106"/>
      <c r="AO199" s="106"/>
      <c r="AV199" s="105"/>
      <c r="AW199" s="105"/>
      <c r="AX199" s="105"/>
      <c r="AY199" s="105"/>
      <c r="AZ199" s="105"/>
      <c r="BA199" s="105"/>
    </row>
    <row r="200" spans="1:53" ht="30" customHeight="1" thickBot="1">
      <c r="A200" s="140">
        <v>187</v>
      </c>
      <c r="B200" s="1001" t="str">
        <f>IF(基本情報入力シート!C225="","",基本情報入力シート!C225)</f>
        <v/>
      </c>
      <c r="C200" s="1002"/>
      <c r="D200" s="1002"/>
      <c r="E200" s="1002"/>
      <c r="F200" s="1002"/>
      <c r="G200" s="1002"/>
      <c r="H200" s="1002"/>
      <c r="I200" s="1003"/>
      <c r="J200" s="411" t="str">
        <f>IF(基本情報入力シート!M225="","",基本情報入力シート!M225)</f>
        <v/>
      </c>
      <c r="K200" s="411" t="str">
        <f>IF(基本情報入力シート!R225="","",基本情報入力シート!R225)</f>
        <v/>
      </c>
      <c r="L200" s="411" t="str">
        <f>IF(基本情報入力シート!W225="","",基本情報入力シート!W225)</f>
        <v/>
      </c>
      <c r="M200" s="411" t="str">
        <f>IF(基本情報入力シート!X225="","",基本情報入力シート!X225)</f>
        <v/>
      </c>
      <c r="N200" s="141" t="str">
        <f>IF(基本情報入力シート!Y225="","",基本情報入力シート!Y225)</f>
        <v/>
      </c>
      <c r="O200" s="148"/>
      <c r="P200" s="50"/>
      <c r="Q200" s="1004"/>
      <c r="R200" s="1005"/>
      <c r="S200" s="142" t="str">
        <f>IFERROR(ROUNDDOWN(Q200*VLOOKUP(N200,【参考】数式用!$AR$2:$AW$50,MATCH(P200,【参考】数式用!$AT$4:$AW$4)+2,FALSE)*0.5, 0), "")</f>
        <v/>
      </c>
      <c r="T200" s="51"/>
      <c r="U200" s="536" t="str">
        <f>IFERROR(IF(AH200&lt;&gt;"",Q200*VLOOKUP(N200,【参考】数式用!$AG$2:$AL$50,MATCH(P200,【参考】数式用!$AI$4:$AL$4,0)+2,0), ""), "")</f>
        <v/>
      </c>
      <c r="V200" s="41"/>
      <c r="W200" s="1006"/>
      <c r="X200" s="1007"/>
      <c r="Y200" s="88"/>
      <c r="Z200" s="537"/>
      <c r="AA200" s="143" t="str">
        <f>IFERROR(IF(Y200="ー", "", ROUNDDOWN(Z200*VLOOKUP(N200,【参考】数式用!$AR$2:$AW$50,MATCH(Y200,【参考】数式用!$AT$4:$AW$4)+2,FALSE)*0.5, 0)), "")</f>
        <v/>
      </c>
      <c r="AB200" s="98"/>
      <c r="AC200" s="1100" t="str">
        <f>IFERROR(IF(AH200&lt;&gt;"",Z200*VLOOKUP(N200,【参考】数式用!$AG$2:$AL$50,MATCH(Y200,【参考】数式用!$AI$4:$AL$4,0)+2,0), ""), "")</f>
        <v/>
      </c>
      <c r="AD200" s="1100"/>
      <c r="AE200" s="415"/>
      <c r="AF200" s="581"/>
      <c r="AG200" s="590"/>
      <c r="AH200" s="428" t="str">
        <f>IFERROR(VLOOKUP(O200, 【参考】数式用!$AY$5:$AY$13, 1, FALSE), "")</f>
        <v/>
      </c>
      <c r="AI200" s="429" t="str">
        <f>IFERROR(VLOOKUP(N200, 【参考】数式用!$BA$2:$BB$50, 2, FALSE), "")</f>
        <v/>
      </c>
      <c r="AJ200" s="430" t="str">
        <f t="shared" si="7"/>
        <v/>
      </c>
      <c r="AK200" s="431" t="str">
        <f t="shared" si="8"/>
        <v/>
      </c>
      <c r="AL200" s="133"/>
      <c r="AM200" s="133"/>
      <c r="AN200" s="106"/>
      <c r="AO200" s="106"/>
      <c r="AV200" s="105"/>
      <c r="AW200" s="105"/>
      <c r="AX200" s="105"/>
      <c r="AY200" s="105"/>
      <c r="AZ200" s="105"/>
      <c r="BA200" s="105"/>
    </row>
    <row r="201" spans="1:53" ht="30" customHeight="1" thickBot="1">
      <c r="A201" s="140">
        <v>188</v>
      </c>
      <c r="B201" s="1001" t="str">
        <f>IF(基本情報入力シート!C226="","",基本情報入力シート!C226)</f>
        <v/>
      </c>
      <c r="C201" s="1002"/>
      <c r="D201" s="1002"/>
      <c r="E201" s="1002"/>
      <c r="F201" s="1002"/>
      <c r="G201" s="1002"/>
      <c r="H201" s="1002"/>
      <c r="I201" s="1003"/>
      <c r="J201" s="411" t="str">
        <f>IF(基本情報入力シート!M226="","",基本情報入力シート!M226)</f>
        <v/>
      </c>
      <c r="K201" s="411" t="str">
        <f>IF(基本情報入力シート!R226="","",基本情報入力シート!R226)</f>
        <v/>
      </c>
      <c r="L201" s="411" t="str">
        <f>IF(基本情報入力シート!W226="","",基本情報入力シート!W226)</f>
        <v/>
      </c>
      <c r="M201" s="411" t="str">
        <f>IF(基本情報入力シート!X226="","",基本情報入力シート!X226)</f>
        <v/>
      </c>
      <c r="N201" s="141" t="str">
        <f>IF(基本情報入力シート!Y226="","",基本情報入力シート!Y226)</f>
        <v/>
      </c>
      <c r="O201" s="148"/>
      <c r="P201" s="50"/>
      <c r="Q201" s="1004"/>
      <c r="R201" s="1005"/>
      <c r="S201" s="142" t="str">
        <f>IFERROR(ROUNDDOWN(Q201*VLOOKUP(N201,【参考】数式用!$AR$2:$AW$50,MATCH(P201,【参考】数式用!$AT$4:$AW$4)+2,FALSE)*0.5, 0), "")</f>
        <v/>
      </c>
      <c r="T201" s="51"/>
      <c r="U201" s="536" t="str">
        <f>IFERROR(IF(AH201&lt;&gt;"",Q201*VLOOKUP(N201,【参考】数式用!$AG$2:$AL$50,MATCH(P201,【参考】数式用!$AI$4:$AL$4,0)+2,0), ""), "")</f>
        <v/>
      </c>
      <c r="V201" s="41"/>
      <c r="W201" s="1006"/>
      <c r="X201" s="1007"/>
      <c r="Y201" s="88"/>
      <c r="Z201" s="537"/>
      <c r="AA201" s="143" t="str">
        <f>IFERROR(IF(Y201="ー", "", ROUNDDOWN(Z201*VLOOKUP(N201,【参考】数式用!$AR$2:$AW$50,MATCH(Y201,【参考】数式用!$AT$4:$AW$4)+2,FALSE)*0.5, 0)), "")</f>
        <v/>
      </c>
      <c r="AB201" s="98"/>
      <c r="AC201" s="1100" t="str">
        <f>IFERROR(IF(AH201&lt;&gt;"",Z201*VLOOKUP(N201,【参考】数式用!$AG$2:$AL$50,MATCH(Y201,【参考】数式用!$AI$4:$AL$4,0)+2,0), ""), "")</f>
        <v/>
      </c>
      <c r="AD201" s="1100"/>
      <c r="AE201" s="415"/>
      <c r="AF201" s="581"/>
      <c r="AG201" s="590"/>
      <c r="AH201" s="428" t="str">
        <f>IFERROR(VLOOKUP(O201, 【参考】数式用!$AY$5:$AY$13, 1, FALSE), "")</f>
        <v/>
      </c>
      <c r="AI201" s="429" t="str">
        <f>IFERROR(VLOOKUP(N201, 【参考】数式用!$BA$2:$BB$50, 2, FALSE), "")</f>
        <v/>
      </c>
      <c r="AJ201" s="430" t="str">
        <f t="shared" si="7"/>
        <v/>
      </c>
      <c r="AK201" s="431" t="str">
        <f t="shared" si="8"/>
        <v/>
      </c>
      <c r="AL201" s="133"/>
      <c r="AM201" s="133"/>
      <c r="AN201" s="106"/>
      <c r="AO201" s="106"/>
      <c r="AV201" s="105"/>
      <c r="AW201" s="105"/>
      <c r="AX201" s="105"/>
      <c r="AY201" s="105"/>
      <c r="AZ201" s="105"/>
      <c r="BA201" s="105"/>
    </row>
    <row r="202" spans="1:53" ht="30" customHeight="1" thickBot="1">
      <c r="A202" s="140">
        <v>189</v>
      </c>
      <c r="B202" s="1001" t="str">
        <f>IF(基本情報入力シート!C227="","",基本情報入力シート!C227)</f>
        <v/>
      </c>
      <c r="C202" s="1002"/>
      <c r="D202" s="1002"/>
      <c r="E202" s="1002"/>
      <c r="F202" s="1002"/>
      <c r="G202" s="1002"/>
      <c r="H202" s="1002"/>
      <c r="I202" s="1003"/>
      <c r="J202" s="411" t="str">
        <f>IF(基本情報入力シート!M227="","",基本情報入力シート!M227)</f>
        <v/>
      </c>
      <c r="K202" s="411" t="str">
        <f>IF(基本情報入力シート!R227="","",基本情報入力シート!R227)</f>
        <v/>
      </c>
      <c r="L202" s="411" t="str">
        <f>IF(基本情報入力シート!W227="","",基本情報入力シート!W227)</f>
        <v/>
      </c>
      <c r="M202" s="411" t="str">
        <f>IF(基本情報入力シート!X227="","",基本情報入力シート!X227)</f>
        <v/>
      </c>
      <c r="N202" s="141" t="str">
        <f>IF(基本情報入力シート!Y227="","",基本情報入力シート!Y227)</f>
        <v/>
      </c>
      <c r="O202" s="148"/>
      <c r="P202" s="50"/>
      <c r="Q202" s="1004"/>
      <c r="R202" s="1005"/>
      <c r="S202" s="142" t="str">
        <f>IFERROR(ROUNDDOWN(Q202*VLOOKUP(N202,【参考】数式用!$AR$2:$AW$50,MATCH(P202,【参考】数式用!$AT$4:$AW$4)+2,FALSE)*0.5, 0), "")</f>
        <v/>
      </c>
      <c r="T202" s="51"/>
      <c r="U202" s="536" t="str">
        <f>IFERROR(IF(AH202&lt;&gt;"",Q202*VLOOKUP(N202,【参考】数式用!$AG$2:$AL$50,MATCH(P202,【参考】数式用!$AI$4:$AL$4,0)+2,0), ""), "")</f>
        <v/>
      </c>
      <c r="V202" s="41"/>
      <c r="W202" s="1006"/>
      <c r="X202" s="1007"/>
      <c r="Y202" s="88"/>
      <c r="Z202" s="537"/>
      <c r="AA202" s="143" t="str">
        <f>IFERROR(IF(Y202="ー", "", ROUNDDOWN(Z202*VLOOKUP(N202,【参考】数式用!$AR$2:$AW$50,MATCH(Y202,【参考】数式用!$AT$4:$AW$4)+2,FALSE)*0.5, 0)), "")</f>
        <v/>
      </c>
      <c r="AB202" s="98"/>
      <c r="AC202" s="1100" t="str">
        <f>IFERROR(IF(AH202&lt;&gt;"",Z202*VLOOKUP(N202,【参考】数式用!$AG$2:$AL$50,MATCH(Y202,【参考】数式用!$AI$4:$AL$4,0)+2,0), ""), "")</f>
        <v/>
      </c>
      <c r="AD202" s="1100"/>
      <c r="AE202" s="415"/>
      <c r="AF202" s="581"/>
      <c r="AG202" s="590"/>
      <c r="AH202" s="428" t="str">
        <f>IFERROR(VLOOKUP(O202, 【参考】数式用!$AY$5:$AY$13, 1, FALSE), "")</f>
        <v/>
      </c>
      <c r="AI202" s="429" t="str">
        <f>IFERROR(VLOOKUP(N202, 【参考】数式用!$BA$2:$BB$50, 2, FALSE), "")</f>
        <v/>
      </c>
      <c r="AJ202" s="430" t="str">
        <f t="shared" si="7"/>
        <v/>
      </c>
      <c r="AK202" s="431" t="str">
        <f t="shared" si="8"/>
        <v/>
      </c>
      <c r="AL202" s="133"/>
      <c r="AM202" s="133"/>
      <c r="AN202" s="106"/>
      <c r="AO202" s="106"/>
      <c r="AV202" s="105"/>
      <c r="AW202" s="105"/>
      <c r="AX202" s="105"/>
      <c r="AY202" s="105"/>
      <c r="AZ202" s="105"/>
      <c r="BA202" s="105"/>
    </row>
    <row r="203" spans="1:53" ht="30" customHeight="1" thickBot="1">
      <c r="A203" s="140">
        <v>190</v>
      </c>
      <c r="B203" s="1001" t="str">
        <f>IF(基本情報入力シート!C228="","",基本情報入力シート!C228)</f>
        <v/>
      </c>
      <c r="C203" s="1002"/>
      <c r="D203" s="1002"/>
      <c r="E203" s="1002"/>
      <c r="F203" s="1002"/>
      <c r="G203" s="1002"/>
      <c r="H203" s="1002"/>
      <c r="I203" s="1003"/>
      <c r="J203" s="411" t="str">
        <f>IF(基本情報入力シート!M228="","",基本情報入力シート!M228)</f>
        <v/>
      </c>
      <c r="K203" s="411" t="str">
        <f>IF(基本情報入力シート!R228="","",基本情報入力シート!R228)</f>
        <v/>
      </c>
      <c r="L203" s="411" t="str">
        <f>IF(基本情報入力シート!W228="","",基本情報入力シート!W228)</f>
        <v/>
      </c>
      <c r="M203" s="411" t="str">
        <f>IF(基本情報入力シート!X228="","",基本情報入力シート!X228)</f>
        <v/>
      </c>
      <c r="N203" s="141" t="str">
        <f>IF(基本情報入力シート!Y228="","",基本情報入力シート!Y228)</f>
        <v/>
      </c>
      <c r="O203" s="148"/>
      <c r="P203" s="50"/>
      <c r="Q203" s="1004"/>
      <c r="R203" s="1005"/>
      <c r="S203" s="142" t="str">
        <f>IFERROR(ROUNDDOWN(Q203*VLOOKUP(N203,【参考】数式用!$AR$2:$AW$50,MATCH(P203,【参考】数式用!$AT$4:$AW$4)+2,FALSE)*0.5, 0), "")</f>
        <v/>
      </c>
      <c r="T203" s="51"/>
      <c r="U203" s="536" t="str">
        <f>IFERROR(IF(AH203&lt;&gt;"",Q203*VLOOKUP(N203,【参考】数式用!$AG$2:$AL$50,MATCH(P203,【参考】数式用!$AI$4:$AL$4,0)+2,0), ""), "")</f>
        <v/>
      </c>
      <c r="V203" s="41"/>
      <c r="W203" s="1006"/>
      <c r="X203" s="1007"/>
      <c r="Y203" s="88"/>
      <c r="Z203" s="537"/>
      <c r="AA203" s="143" t="str">
        <f>IFERROR(IF(Y203="ー", "", ROUNDDOWN(Z203*VLOOKUP(N203,【参考】数式用!$AR$2:$AW$50,MATCH(Y203,【参考】数式用!$AT$4:$AW$4)+2,FALSE)*0.5, 0)), "")</f>
        <v/>
      </c>
      <c r="AB203" s="98"/>
      <c r="AC203" s="1100" t="str">
        <f>IFERROR(IF(AH203&lt;&gt;"",Z203*VLOOKUP(N203,【参考】数式用!$AG$2:$AL$50,MATCH(Y203,【参考】数式用!$AI$4:$AL$4,0)+2,0), ""), "")</f>
        <v/>
      </c>
      <c r="AD203" s="1100"/>
      <c r="AE203" s="415"/>
      <c r="AF203" s="581"/>
      <c r="AG203" s="590"/>
      <c r="AH203" s="428" t="str">
        <f>IFERROR(VLOOKUP(O203, 【参考】数式用!$AY$5:$AY$13, 1, FALSE), "")</f>
        <v/>
      </c>
      <c r="AI203" s="429" t="str">
        <f>IFERROR(VLOOKUP(N203, 【参考】数式用!$BA$2:$BB$50, 2, FALSE), "")</f>
        <v/>
      </c>
      <c r="AJ203" s="430" t="str">
        <f t="shared" si="7"/>
        <v/>
      </c>
      <c r="AK203" s="431" t="str">
        <f t="shared" si="8"/>
        <v/>
      </c>
      <c r="AL203" s="133"/>
      <c r="AM203" s="133"/>
      <c r="AN203" s="106"/>
      <c r="AO203" s="106"/>
      <c r="AV203" s="105"/>
      <c r="AW203" s="105"/>
      <c r="AX203" s="105"/>
      <c r="AY203" s="105"/>
      <c r="AZ203" s="105"/>
      <c r="BA203" s="105"/>
    </row>
    <row r="204" spans="1:53" ht="30" customHeight="1" thickBot="1">
      <c r="A204" s="140">
        <v>191</v>
      </c>
      <c r="B204" s="1001" t="str">
        <f>IF(基本情報入力シート!C229="","",基本情報入力シート!C229)</f>
        <v/>
      </c>
      <c r="C204" s="1002"/>
      <c r="D204" s="1002"/>
      <c r="E204" s="1002"/>
      <c r="F204" s="1002"/>
      <c r="G204" s="1002"/>
      <c r="H204" s="1002"/>
      <c r="I204" s="1003"/>
      <c r="J204" s="411" t="str">
        <f>IF(基本情報入力シート!M229="","",基本情報入力シート!M229)</f>
        <v/>
      </c>
      <c r="K204" s="411" t="str">
        <f>IF(基本情報入力シート!R229="","",基本情報入力シート!R229)</f>
        <v/>
      </c>
      <c r="L204" s="411" t="str">
        <f>IF(基本情報入力シート!W229="","",基本情報入力シート!W229)</f>
        <v/>
      </c>
      <c r="M204" s="411" t="str">
        <f>IF(基本情報入力シート!X229="","",基本情報入力シート!X229)</f>
        <v/>
      </c>
      <c r="N204" s="141" t="str">
        <f>IF(基本情報入力シート!Y229="","",基本情報入力シート!Y229)</f>
        <v/>
      </c>
      <c r="O204" s="148"/>
      <c r="P204" s="50"/>
      <c r="Q204" s="1004"/>
      <c r="R204" s="1005"/>
      <c r="S204" s="142" t="str">
        <f>IFERROR(ROUNDDOWN(Q204*VLOOKUP(N204,【参考】数式用!$AR$2:$AW$50,MATCH(P204,【参考】数式用!$AT$4:$AW$4)+2,FALSE)*0.5, 0), "")</f>
        <v/>
      </c>
      <c r="T204" s="51"/>
      <c r="U204" s="536" t="str">
        <f>IFERROR(IF(AH204&lt;&gt;"",Q204*VLOOKUP(N204,【参考】数式用!$AG$2:$AL$50,MATCH(P204,【参考】数式用!$AI$4:$AL$4,0)+2,0), ""), "")</f>
        <v/>
      </c>
      <c r="V204" s="41"/>
      <c r="W204" s="1006"/>
      <c r="X204" s="1007"/>
      <c r="Y204" s="88"/>
      <c r="Z204" s="537"/>
      <c r="AA204" s="143" t="str">
        <f>IFERROR(IF(Y204="ー", "", ROUNDDOWN(Z204*VLOOKUP(N204,【参考】数式用!$AR$2:$AW$50,MATCH(Y204,【参考】数式用!$AT$4:$AW$4)+2,FALSE)*0.5, 0)), "")</f>
        <v/>
      </c>
      <c r="AB204" s="98"/>
      <c r="AC204" s="1100" t="str">
        <f>IFERROR(IF(AH204&lt;&gt;"",Z204*VLOOKUP(N204,【参考】数式用!$AG$2:$AL$50,MATCH(Y204,【参考】数式用!$AI$4:$AL$4,0)+2,0), ""), "")</f>
        <v/>
      </c>
      <c r="AD204" s="1100"/>
      <c r="AE204" s="415"/>
      <c r="AF204" s="581"/>
      <c r="AG204" s="590"/>
      <c r="AH204" s="428" t="str">
        <f>IFERROR(VLOOKUP(O204, 【参考】数式用!$AY$5:$AY$13, 1, FALSE), "")</f>
        <v/>
      </c>
      <c r="AI204" s="429" t="str">
        <f>IFERROR(VLOOKUP(N204, 【参考】数式用!$BA$2:$BB$50, 2, FALSE), "")</f>
        <v/>
      </c>
      <c r="AJ204" s="430" t="str">
        <f t="shared" si="7"/>
        <v/>
      </c>
      <c r="AK204" s="431" t="str">
        <f t="shared" si="8"/>
        <v/>
      </c>
      <c r="AL204" s="133"/>
      <c r="AM204" s="133"/>
      <c r="AN204" s="106"/>
      <c r="AO204" s="106"/>
      <c r="AV204" s="105"/>
      <c r="AW204" s="105"/>
      <c r="AX204" s="105"/>
      <c r="AY204" s="105"/>
      <c r="AZ204" s="105"/>
      <c r="BA204" s="105"/>
    </row>
    <row r="205" spans="1:53" ht="30" customHeight="1" thickBot="1">
      <c r="A205" s="140">
        <v>192</v>
      </c>
      <c r="B205" s="1001" t="str">
        <f>IF(基本情報入力シート!C230="","",基本情報入力シート!C230)</f>
        <v/>
      </c>
      <c r="C205" s="1002"/>
      <c r="D205" s="1002"/>
      <c r="E205" s="1002"/>
      <c r="F205" s="1002"/>
      <c r="G205" s="1002"/>
      <c r="H205" s="1002"/>
      <c r="I205" s="1003"/>
      <c r="J205" s="411" t="str">
        <f>IF(基本情報入力シート!M230="","",基本情報入力シート!M230)</f>
        <v/>
      </c>
      <c r="K205" s="411" t="str">
        <f>IF(基本情報入力シート!R230="","",基本情報入力シート!R230)</f>
        <v/>
      </c>
      <c r="L205" s="411" t="str">
        <f>IF(基本情報入力シート!W230="","",基本情報入力シート!W230)</f>
        <v/>
      </c>
      <c r="M205" s="411" t="str">
        <f>IF(基本情報入力シート!X230="","",基本情報入力シート!X230)</f>
        <v/>
      </c>
      <c r="N205" s="141" t="str">
        <f>IF(基本情報入力シート!Y230="","",基本情報入力シート!Y230)</f>
        <v/>
      </c>
      <c r="O205" s="148"/>
      <c r="P205" s="50"/>
      <c r="Q205" s="1004"/>
      <c r="R205" s="1005"/>
      <c r="S205" s="142" t="str">
        <f>IFERROR(ROUNDDOWN(Q205*VLOOKUP(N205,【参考】数式用!$AR$2:$AW$50,MATCH(P205,【参考】数式用!$AT$4:$AW$4)+2,FALSE)*0.5, 0), "")</f>
        <v/>
      </c>
      <c r="T205" s="51"/>
      <c r="U205" s="536" t="str">
        <f>IFERROR(IF(AH205&lt;&gt;"",Q205*VLOOKUP(N205,【参考】数式用!$AG$2:$AL$50,MATCH(P205,【参考】数式用!$AI$4:$AL$4,0)+2,0), ""), "")</f>
        <v/>
      </c>
      <c r="V205" s="41"/>
      <c r="W205" s="1006"/>
      <c r="X205" s="1007"/>
      <c r="Y205" s="88"/>
      <c r="Z205" s="537"/>
      <c r="AA205" s="143" t="str">
        <f>IFERROR(IF(Y205="ー", "", ROUNDDOWN(Z205*VLOOKUP(N205,【参考】数式用!$AR$2:$AW$50,MATCH(Y205,【参考】数式用!$AT$4:$AW$4)+2,FALSE)*0.5, 0)), "")</f>
        <v/>
      </c>
      <c r="AB205" s="98"/>
      <c r="AC205" s="1100" t="str">
        <f>IFERROR(IF(AH205&lt;&gt;"",Z205*VLOOKUP(N205,【参考】数式用!$AG$2:$AL$50,MATCH(Y205,【参考】数式用!$AI$4:$AL$4,0)+2,0), ""), "")</f>
        <v/>
      </c>
      <c r="AD205" s="1100"/>
      <c r="AE205" s="415"/>
      <c r="AF205" s="581"/>
      <c r="AG205" s="590"/>
      <c r="AH205" s="428" t="str">
        <f>IFERROR(VLOOKUP(O205, 【参考】数式用!$AY$5:$AY$13, 1, FALSE), "")</f>
        <v/>
      </c>
      <c r="AI205" s="429" t="str">
        <f>IFERROR(VLOOKUP(N205, 【参考】数式用!$BA$2:$BB$50, 2, FALSE), "")</f>
        <v/>
      </c>
      <c r="AJ205" s="430" t="str">
        <f t="shared" si="7"/>
        <v/>
      </c>
      <c r="AK205" s="431" t="str">
        <f t="shared" si="8"/>
        <v/>
      </c>
      <c r="AL205" s="133"/>
      <c r="AM205" s="133"/>
      <c r="AN205" s="106"/>
      <c r="AO205" s="106"/>
      <c r="AV205" s="105"/>
      <c r="AW205" s="105"/>
      <c r="AX205" s="105"/>
      <c r="AY205" s="105"/>
      <c r="AZ205" s="105"/>
      <c r="BA205" s="105"/>
    </row>
    <row r="206" spans="1:53" ht="30" customHeight="1" thickBot="1">
      <c r="A206" s="140">
        <v>193</v>
      </c>
      <c r="B206" s="1001" t="str">
        <f>IF(基本情報入力シート!C231="","",基本情報入力シート!C231)</f>
        <v/>
      </c>
      <c r="C206" s="1002"/>
      <c r="D206" s="1002"/>
      <c r="E206" s="1002"/>
      <c r="F206" s="1002"/>
      <c r="G206" s="1002"/>
      <c r="H206" s="1002"/>
      <c r="I206" s="1003"/>
      <c r="J206" s="411" t="str">
        <f>IF(基本情報入力シート!M231="","",基本情報入力シート!M231)</f>
        <v/>
      </c>
      <c r="K206" s="411" t="str">
        <f>IF(基本情報入力シート!R231="","",基本情報入力シート!R231)</f>
        <v/>
      </c>
      <c r="L206" s="411" t="str">
        <f>IF(基本情報入力シート!W231="","",基本情報入力シート!W231)</f>
        <v/>
      </c>
      <c r="M206" s="411" t="str">
        <f>IF(基本情報入力シート!X231="","",基本情報入力シート!X231)</f>
        <v/>
      </c>
      <c r="N206" s="141" t="str">
        <f>IF(基本情報入力シート!Y231="","",基本情報入力シート!Y231)</f>
        <v/>
      </c>
      <c r="O206" s="148"/>
      <c r="P206" s="50"/>
      <c r="Q206" s="1004"/>
      <c r="R206" s="1005"/>
      <c r="S206" s="142" t="str">
        <f>IFERROR(ROUNDDOWN(Q206*VLOOKUP(N206,【参考】数式用!$AR$2:$AW$50,MATCH(P206,【参考】数式用!$AT$4:$AW$4)+2,FALSE)*0.5, 0), "")</f>
        <v/>
      </c>
      <c r="T206" s="51"/>
      <c r="U206" s="536" t="str">
        <f>IFERROR(IF(AH206&lt;&gt;"",Q206*VLOOKUP(N206,【参考】数式用!$AG$2:$AL$50,MATCH(P206,【参考】数式用!$AI$4:$AL$4,0)+2,0), ""), "")</f>
        <v/>
      </c>
      <c r="V206" s="41"/>
      <c r="W206" s="1006"/>
      <c r="X206" s="1007"/>
      <c r="Y206" s="88"/>
      <c r="Z206" s="537"/>
      <c r="AA206" s="143" t="str">
        <f>IFERROR(IF(Y206="ー", "", ROUNDDOWN(Z206*VLOOKUP(N206,【参考】数式用!$AR$2:$AW$50,MATCH(Y206,【参考】数式用!$AT$4:$AW$4)+2,FALSE)*0.5, 0)), "")</f>
        <v/>
      </c>
      <c r="AB206" s="98"/>
      <c r="AC206" s="1100" t="str">
        <f>IFERROR(IF(AH206&lt;&gt;"",Z206*VLOOKUP(N206,【参考】数式用!$AG$2:$AL$50,MATCH(Y206,【参考】数式用!$AI$4:$AL$4,0)+2,0), ""), "")</f>
        <v/>
      </c>
      <c r="AD206" s="1100"/>
      <c r="AE206" s="415"/>
      <c r="AF206" s="581"/>
      <c r="AG206" s="590"/>
      <c r="AH206" s="428" t="str">
        <f>IFERROR(VLOOKUP(O206, 【参考】数式用!$AY$5:$AY$13, 1, FALSE), "")</f>
        <v/>
      </c>
      <c r="AI206" s="429" t="str">
        <f>IFERROR(VLOOKUP(N206, 【参考】数式用!$BA$2:$BB$50, 2, FALSE), "")</f>
        <v/>
      </c>
      <c r="AJ206" s="430" t="str">
        <f t="shared" si="7"/>
        <v/>
      </c>
      <c r="AK206" s="431" t="str">
        <f t="shared" si="8"/>
        <v/>
      </c>
      <c r="AL206" s="133"/>
      <c r="AM206" s="133"/>
      <c r="AN206" s="106"/>
      <c r="AO206" s="106"/>
      <c r="AV206" s="105"/>
      <c r="AW206" s="105"/>
      <c r="AX206" s="105"/>
      <c r="AY206" s="105"/>
      <c r="AZ206" s="105"/>
      <c r="BA206" s="105"/>
    </row>
    <row r="207" spans="1:53" ht="30" customHeight="1" thickBot="1">
      <c r="A207" s="140">
        <v>194</v>
      </c>
      <c r="B207" s="1001" t="str">
        <f>IF(基本情報入力シート!C232="","",基本情報入力シート!C232)</f>
        <v/>
      </c>
      <c r="C207" s="1002"/>
      <c r="D207" s="1002"/>
      <c r="E207" s="1002"/>
      <c r="F207" s="1002"/>
      <c r="G207" s="1002"/>
      <c r="H207" s="1002"/>
      <c r="I207" s="1003"/>
      <c r="J207" s="411" t="str">
        <f>IF(基本情報入力シート!M232="","",基本情報入力シート!M232)</f>
        <v/>
      </c>
      <c r="K207" s="411" t="str">
        <f>IF(基本情報入力シート!R232="","",基本情報入力シート!R232)</f>
        <v/>
      </c>
      <c r="L207" s="411" t="str">
        <f>IF(基本情報入力シート!W232="","",基本情報入力シート!W232)</f>
        <v/>
      </c>
      <c r="M207" s="411" t="str">
        <f>IF(基本情報入力シート!X232="","",基本情報入力シート!X232)</f>
        <v/>
      </c>
      <c r="N207" s="141" t="str">
        <f>IF(基本情報入力シート!Y232="","",基本情報入力シート!Y232)</f>
        <v/>
      </c>
      <c r="O207" s="148"/>
      <c r="P207" s="50"/>
      <c r="Q207" s="1004"/>
      <c r="R207" s="1005"/>
      <c r="S207" s="142" t="str">
        <f>IFERROR(ROUNDDOWN(Q207*VLOOKUP(N207,【参考】数式用!$AR$2:$AW$50,MATCH(P207,【参考】数式用!$AT$4:$AW$4)+2,FALSE)*0.5, 0), "")</f>
        <v/>
      </c>
      <c r="T207" s="51"/>
      <c r="U207" s="536" t="str">
        <f>IFERROR(IF(AH207&lt;&gt;"",Q207*VLOOKUP(N207,【参考】数式用!$AG$2:$AL$50,MATCH(P207,【参考】数式用!$AI$4:$AL$4,0)+2,0), ""), "")</f>
        <v/>
      </c>
      <c r="V207" s="41"/>
      <c r="W207" s="1006"/>
      <c r="X207" s="1007"/>
      <c r="Y207" s="88"/>
      <c r="Z207" s="537"/>
      <c r="AA207" s="143" t="str">
        <f>IFERROR(IF(Y207="ー", "", ROUNDDOWN(Z207*VLOOKUP(N207,【参考】数式用!$AR$2:$AW$50,MATCH(Y207,【参考】数式用!$AT$4:$AW$4)+2,FALSE)*0.5, 0)), "")</f>
        <v/>
      </c>
      <c r="AB207" s="98"/>
      <c r="AC207" s="1100" t="str">
        <f>IFERROR(IF(AH207&lt;&gt;"",Z207*VLOOKUP(N207,【参考】数式用!$AG$2:$AL$50,MATCH(Y207,【参考】数式用!$AI$4:$AL$4,0)+2,0), ""), "")</f>
        <v/>
      </c>
      <c r="AD207" s="1100"/>
      <c r="AE207" s="415"/>
      <c r="AF207" s="581"/>
      <c r="AG207" s="590"/>
      <c r="AH207" s="428" t="str">
        <f>IFERROR(VLOOKUP(O207, 【参考】数式用!$AY$5:$AY$13, 1, FALSE), "")</f>
        <v/>
      </c>
      <c r="AI207" s="429" t="str">
        <f>IFERROR(VLOOKUP(N207, 【参考】数式用!$BA$2:$BB$50, 2, FALSE), "")</f>
        <v/>
      </c>
      <c r="AJ207" s="430" t="str">
        <f t="shared" si="7"/>
        <v/>
      </c>
      <c r="AK207" s="431" t="str">
        <f t="shared" si="8"/>
        <v/>
      </c>
      <c r="AL207" s="133"/>
      <c r="AM207" s="133"/>
      <c r="AN207" s="106"/>
      <c r="AO207" s="106"/>
      <c r="AV207" s="105"/>
      <c r="AW207" s="105"/>
      <c r="AX207" s="105"/>
      <c r="AY207" s="105"/>
      <c r="AZ207" s="105"/>
      <c r="BA207" s="105"/>
    </row>
    <row r="208" spans="1:53" ht="30" customHeight="1" thickBot="1">
      <c r="A208" s="140">
        <v>195</v>
      </c>
      <c r="B208" s="1001" t="str">
        <f>IF(基本情報入力シート!C233="","",基本情報入力シート!C233)</f>
        <v/>
      </c>
      <c r="C208" s="1002"/>
      <c r="D208" s="1002"/>
      <c r="E208" s="1002"/>
      <c r="F208" s="1002"/>
      <c r="G208" s="1002"/>
      <c r="H208" s="1002"/>
      <c r="I208" s="1003"/>
      <c r="J208" s="411" t="str">
        <f>IF(基本情報入力シート!M233="","",基本情報入力シート!M233)</f>
        <v/>
      </c>
      <c r="K208" s="411" t="str">
        <f>IF(基本情報入力シート!R233="","",基本情報入力シート!R233)</f>
        <v/>
      </c>
      <c r="L208" s="411" t="str">
        <f>IF(基本情報入力シート!W233="","",基本情報入力シート!W233)</f>
        <v/>
      </c>
      <c r="M208" s="411" t="str">
        <f>IF(基本情報入力シート!X233="","",基本情報入力シート!X233)</f>
        <v/>
      </c>
      <c r="N208" s="141" t="str">
        <f>IF(基本情報入力シート!Y233="","",基本情報入力シート!Y233)</f>
        <v/>
      </c>
      <c r="O208" s="148"/>
      <c r="P208" s="50"/>
      <c r="Q208" s="1004"/>
      <c r="R208" s="1005"/>
      <c r="S208" s="142" t="str">
        <f>IFERROR(ROUNDDOWN(Q208*VLOOKUP(N208,【参考】数式用!$AR$2:$AW$50,MATCH(P208,【参考】数式用!$AT$4:$AW$4)+2,FALSE)*0.5, 0), "")</f>
        <v/>
      </c>
      <c r="T208" s="51"/>
      <c r="U208" s="536" t="str">
        <f>IFERROR(IF(AH208&lt;&gt;"",Q208*VLOOKUP(N208,【参考】数式用!$AG$2:$AL$50,MATCH(P208,【参考】数式用!$AI$4:$AL$4,0)+2,0), ""), "")</f>
        <v/>
      </c>
      <c r="V208" s="41"/>
      <c r="W208" s="1006"/>
      <c r="X208" s="1007"/>
      <c r="Y208" s="88"/>
      <c r="Z208" s="537"/>
      <c r="AA208" s="143" t="str">
        <f>IFERROR(IF(Y208="ー", "", ROUNDDOWN(Z208*VLOOKUP(N208,【参考】数式用!$AR$2:$AW$50,MATCH(Y208,【参考】数式用!$AT$4:$AW$4)+2,FALSE)*0.5, 0)), "")</f>
        <v/>
      </c>
      <c r="AB208" s="98"/>
      <c r="AC208" s="1100" t="str">
        <f>IFERROR(IF(AH208&lt;&gt;"",Z208*VLOOKUP(N208,【参考】数式用!$AG$2:$AL$50,MATCH(Y208,【参考】数式用!$AI$4:$AL$4,0)+2,0), ""), "")</f>
        <v/>
      </c>
      <c r="AD208" s="1100"/>
      <c r="AE208" s="415"/>
      <c r="AF208" s="581"/>
      <c r="AG208" s="590"/>
      <c r="AH208" s="428" t="str">
        <f>IFERROR(VLOOKUP(O208, 【参考】数式用!$AY$5:$AY$13, 1, FALSE), "")</f>
        <v/>
      </c>
      <c r="AI208" s="429" t="str">
        <f>IFERROR(VLOOKUP(N208, 【参考】数式用!$BA$2:$BB$50, 2, FALSE), "")</f>
        <v/>
      </c>
      <c r="AJ208" s="430" t="str">
        <f t="shared" si="7"/>
        <v/>
      </c>
      <c r="AK208" s="431" t="str">
        <f t="shared" si="8"/>
        <v/>
      </c>
      <c r="AL208" s="133"/>
      <c r="AM208" s="133"/>
      <c r="AN208" s="106"/>
      <c r="AO208" s="106"/>
      <c r="AV208" s="105"/>
      <c r="AW208" s="105"/>
      <c r="AX208" s="105"/>
      <c r="AY208" s="105"/>
      <c r="AZ208" s="105"/>
      <c r="BA208" s="105"/>
    </row>
    <row r="209" spans="1:53" ht="30" customHeight="1" thickBot="1">
      <c r="A209" s="140">
        <v>196</v>
      </c>
      <c r="B209" s="1001" t="str">
        <f>IF(基本情報入力シート!C234="","",基本情報入力シート!C234)</f>
        <v/>
      </c>
      <c r="C209" s="1002"/>
      <c r="D209" s="1002"/>
      <c r="E209" s="1002"/>
      <c r="F209" s="1002"/>
      <c r="G209" s="1002"/>
      <c r="H209" s="1002"/>
      <c r="I209" s="1003"/>
      <c r="J209" s="411" t="str">
        <f>IF(基本情報入力シート!M234="","",基本情報入力シート!M234)</f>
        <v/>
      </c>
      <c r="K209" s="411" t="str">
        <f>IF(基本情報入力シート!R234="","",基本情報入力シート!R234)</f>
        <v/>
      </c>
      <c r="L209" s="411" t="str">
        <f>IF(基本情報入力シート!W234="","",基本情報入力シート!W234)</f>
        <v/>
      </c>
      <c r="M209" s="411" t="str">
        <f>IF(基本情報入力シート!X234="","",基本情報入力シート!X234)</f>
        <v/>
      </c>
      <c r="N209" s="141" t="str">
        <f>IF(基本情報入力シート!Y234="","",基本情報入力シート!Y234)</f>
        <v/>
      </c>
      <c r="O209" s="148"/>
      <c r="P209" s="50"/>
      <c r="Q209" s="1004"/>
      <c r="R209" s="1005"/>
      <c r="S209" s="142" t="str">
        <f>IFERROR(ROUNDDOWN(Q209*VLOOKUP(N209,【参考】数式用!$AR$2:$AW$50,MATCH(P209,【参考】数式用!$AT$4:$AW$4)+2,FALSE)*0.5, 0), "")</f>
        <v/>
      </c>
      <c r="T209" s="51"/>
      <c r="U209" s="536" t="str">
        <f>IFERROR(IF(AH209&lt;&gt;"",Q209*VLOOKUP(N209,【参考】数式用!$AG$2:$AL$50,MATCH(P209,【参考】数式用!$AI$4:$AL$4,0)+2,0), ""), "")</f>
        <v/>
      </c>
      <c r="V209" s="41"/>
      <c r="W209" s="1006"/>
      <c r="X209" s="1007"/>
      <c r="Y209" s="88"/>
      <c r="Z209" s="537"/>
      <c r="AA209" s="143" t="str">
        <f>IFERROR(IF(Y209="ー", "", ROUNDDOWN(Z209*VLOOKUP(N209,【参考】数式用!$AR$2:$AW$50,MATCH(Y209,【参考】数式用!$AT$4:$AW$4)+2,FALSE)*0.5, 0)), "")</f>
        <v/>
      </c>
      <c r="AB209" s="98"/>
      <c r="AC209" s="1100" t="str">
        <f>IFERROR(IF(AH209&lt;&gt;"",Z209*VLOOKUP(N209,【参考】数式用!$AG$2:$AL$50,MATCH(Y209,【参考】数式用!$AI$4:$AL$4,0)+2,0), ""), "")</f>
        <v/>
      </c>
      <c r="AD209" s="1100"/>
      <c r="AE209" s="415"/>
      <c r="AF209" s="581"/>
      <c r="AG209" s="590"/>
      <c r="AH209" s="428" t="str">
        <f>IFERROR(VLOOKUP(O209, 【参考】数式用!$AY$5:$AY$13, 1, FALSE), "")</f>
        <v/>
      </c>
      <c r="AI209" s="429" t="str">
        <f>IFERROR(VLOOKUP(N209, 【参考】数式用!$BA$2:$BB$50, 2, FALSE), "")</f>
        <v/>
      </c>
      <c r="AJ209" s="430" t="str">
        <f t="shared" si="7"/>
        <v/>
      </c>
      <c r="AK209" s="431" t="str">
        <f t="shared" si="8"/>
        <v/>
      </c>
      <c r="AL209" s="133"/>
      <c r="AM209" s="133"/>
      <c r="AN209" s="106"/>
      <c r="AO209" s="106"/>
      <c r="AV209" s="105"/>
      <c r="AW209" s="105"/>
      <c r="AX209" s="105"/>
      <c r="AY209" s="105"/>
      <c r="AZ209" s="105"/>
      <c r="BA209" s="105"/>
    </row>
    <row r="210" spans="1:53" ht="30" customHeight="1" thickBot="1">
      <c r="A210" s="140">
        <v>197</v>
      </c>
      <c r="B210" s="1001" t="str">
        <f>IF(基本情報入力シート!C235="","",基本情報入力シート!C235)</f>
        <v/>
      </c>
      <c r="C210" s="1002"/>
      <c r="D210" s="1002"/>
      <c r="E210" s="1002"/>
      <c r="F210" s="1002"/>
      <c r="G210" s="1002"/>
      <c r="H210" s="1002"/>
      <c r="I210" s="1003"/>
      <c r="J210" s="411" t="str">
        <f>IF(基本情報入力シート!M235="","",基本情報入力シート!M235)</f>
        <v/>
      </c>
      <c r="K210" s="411" t="str">
        <f>IF(基本情報入力シート!R235="","",基本情報入力シート!R235)</f>
        <v/>
      </c>
      <c r="L210" s="411" t="str">
        <f>IF(基本情報入力シート!W235="","",基本情報入力シート!W235)</f>
        <v/>
      </c>
      <c r="M210" s="411" t="str">
        <f>IF(基本情報入力シート!X235="","",基本情報入力シート!X235)</f>
        <v/>
      </c>
      <c r="N210" s="141" t="str">
        <f>IF(基本情報入力シート!Y235="","",基本情報入力シート!Y235)</f>
        <v/>
      </c>
      <c r="O210" s="148"/>
      <c r="P210" s="50"/>
      <c r="Q210" s="1004"/>
      <c r="R210" s="1005"/>
      <c r="S210" s="142" t="str">
        <f>IFERROR(ROUNDDOWN(Q210*VLOOKUP(N210,【参考】数式用!$AR$2:$AW$50,MATCH(P210,【参考】数式用!$AT$4:$AW$4)+2,FALSE)*0.5, 0), "")</f>
        <v/>
      </c>
      <c r="T210" s="51"/>
      <c r="U210" s="536" t="str">
        <f>IFERROR(IF(AH210&lt;&gt;"",Q210*VLOOKUP(N210,【参考】数式用!$AG$2:$AL$50,MATCH(P210,【参考】数式用!$AI$4:$AL$4,0)+2,0), ""), "")</f>
        <v/>
      </c>
      <c r="V210" s="41"/>
      <c r="W210" s="1006"/>
      <c r="X210" s="1007"/>
      <c r="Y210" s="88"/>
      <c r="Z210" s="537"/>
      <c r="AA210" s="143" t="str">
        <f>IFERROR(IF(Y210="ー", "", ROUNDDOWN(Z210*VLOOKUP(N210,【参考】数式用!$AR$2:$AW$50,MATCH(Y210,【参考】数式用!$AT$4:$AW$4)+2,FALSE)*0.5, 0)), "")</f>
        <v/>
      </c>
      <c r="AB210" s="98"/>
      <c r="AC210" s="1100" t="str">
        <f>IFERROR(IF(AH210&lt;&gt;"",Z210*VLOOKUP(N210,【参考】数式用!$AG$2:$AL$50,MATCH(Y210,【参考】数式用!$AI$4:$AL$4,0)+2,0), ""), "")</f>
        <v/>
      </c>
      <c r="AD210" s="1100"/>
      <c r="AE210" s="415"/>
      <c r="AF210" s="581"/>
      <c r="AG210" s="590"/>
      <c r="AH210" s="428" t="str">
        <f>IFERROR(VLOOKUP(O210, 【参考】数式用!$AY$5:$AY$13, 1, FALSE), "")</f>
        <v/>
      </c>
      <c r="AI210" s="429" t="str">
        <f>IFERROR(VLOOKUP(N210, 【参考】数式用!$BA$2:$BB$50, 2, FALSE), "")</f>
        <v/>
      </c>
      <c r="AJ210" s="430" t="str">
        <f t="shared" si="7"/>
        <v/>
      </c>
      <c r="AK210" s="431" t="str">
        <f t="shared" si="8"/>
        <v/>
      </c>
      <c r="AL210" s="133"/>
      <c r="AM210" s="133"/>
      <c r="AN210" s="106"/>
      <c r="AO210" s="106"/>
      <c r="AV210" s="105"/>
      <c r="AW210" s="105"/>
      <c r="AX210" s="105"/>
      <c r="AY210" s="105"/>
      <c r="AZ210" s="105"/>
      <c r="BA210" s="105"/>
    </row>
    <row r="211" spans="1:53" ht="30" customHeight="1" thickBot="1">
      <c r="A211" s="140">
        <v>198</v>
      </c>
      <c r="B211" s="1001" t="str">
        <f>IF(基本情報入力シート!C236="","",基本情報入力シート!C236)</f>
        <v/>
      </c>
      <c r="C211" s="1002"/>
      <c r="D211" s="1002"/>
      <c r="E211" s="1002"/>
      <c r="F211" s="1002"/>
      <c r="G211" s="1002"/>
      <c r="H211" s="1002"/>
      <c r="I211" s="1003"/>
      <c r="J211" s="411" t="str">
        <f>IF(基本情報入力シート!M236="","",基本情報入力シート!M236)</f>
        <v/>
      </c>
      <c r="K211" s="411" t="str">
        <f>IF(基本情報入力シート!R236="","",基本情報入力シート!R236)</f>
        <v/>
      </c>
      <c r="L211" s="411" t="str">
        <f>IF(基本情報入力シート!W236="","",基本情報入力シート!W236)</f>
        <v/>
      </c>
      <c r="M211" s="411" t="str">
        <f>IF(基本情報入力シート!X236="","",基本情報入力シート!X236)</f>
        <v/>
      </c>
      <c r="N211" s="141" t="str">
        <f>IF(基本情報入力シート!Y236="","",基本情報入力シート!Y236)</f>
        <v/>
      </c>
      <c r="O211" s="148"/>
      <c r="P211" s="50"/>
      <c r="Q211" s="1004"/>
      <c r="R211" s="1005"/>
      <c r="S211" s="142" t="str">
        <f>IFERROR(ROUNDDOWN(Q211*VLOOKUP(N211,【参考】数式用!$AR$2:$AW$50,MATCH(P211,【参考】数式用!$AT$4:$AW$4)+2,FALSE)*0.5, 0), "")</f>
        <v/>
      </c>
      <c r="T211" s="51"/>
      <c r="U211" s="536" t="str">
        <f>IFERROR(IF(AH211&lt;&gt;"",Q211*VLOOKUP(N211,【参考】数式用!$AG$2:$AL$50,MATCH(P211,【参考】数式用!$AI$4:$AL$4,0)+2,0), ""), "")</f>
        <v/>
      </c>
      <c r="V211" s="41"/>
      <c r="W211" s="1006"/>
      <c r="X211" s="1007"/>
      <c r="Y211" s="88"/>
      <c r="Z211" s="537"/>
      <c r="AA211" s="143" t="str">
        <f>IFERROR(IF(Y211="ー", "", ROUNDDOWN(Z211*VLOOKUP(N211,【参考】数式用!$AR$2:$AW$50,MATCH(Y211,【参考】数式用!$AT$4:$AW$4)+2,FALSE)*0.5, 0)), "")</f>
        <v/>
      </c>
      <c r="AB211" s="98"/>
      <c r="AC211" s="1100" t="str">
        <f>IFERROR(IF(AH211&lt;&gt;"",Z211*VLOOKUP(N211,【参考】数式用!$AG$2:$AL$50,MATCH(Y211,【参考】数式用!$AI$4:$AL$4,0)+2,0), ""), "")</f>
        <v/>
      </c>
      <c r="AD211" s="1100"/>
      <c r="AE211" s="415"/>
      <c r="AF211" s="581"/>
      <c r="AG211" s="590"/>
      <c r="AH211" s="428" t="str">
        <f>IFERROR(VLOOKUP(O211, 【参考】数式用!$AY$5:$AY$13, 1, FALSE), "")</f>
        <v/>
      </c>
      <c r="AI211" s="429" t="str">
        <f>IFERROR(VLOOKUP(N211, 【参考】数式用!$BA$2:$BB$50, 2, FALSE), "")</f>
        <v/>
      </c>
      <c r="AJ211" s="430" t="str">
        <f t="shared" si="7"/>
        <v/>
      </c>
      <c r="AK211" s="431" t="str">
        <f t="shared" si="8"/>
        <v/>
      </c>
      <c r="AL211" s="133"/>
      <c r="AM211" s="133"/>
      <c r="AN211" s="106"/>
      <c r="AO211" s="106"/>
      <c r="AV211" s="105"/>
      <c r="AW211" s="105"/>
      <c r="AX211" s="105"/>
      <c r="AY211" s="105"/>
      <c r="AZ211" s="105"/>
      <c r="BA211" s="105"/>
    </row>
    <row r="212" spans="1:53" ht="30" customHeight="1" thickBot="1">
      <c r="A212" s="140">
        <v>199</v>
      </c>
      <c r="B212" s="1001" t="str">
        <f>IF(基本情報入力シート!C237="","",基本情報入力シート!C237)</f>
        <v/>
      </c>
      <c r="C212" s="1002"/>
      <c r="D212" s="1002"/>
      <c r="E212" s="1002"/>
      <c r="F212" s="1002"/>
      <c r="G212" s="1002"/>
      <c r="H212" s="1002"/>
      <c r="I212" s="1003"/>
      <c r="J212" s="411" t="str">
        <f>IF(基本情報入力シート!M237="","",基本情報入力シート!M237)</f>
        <v/>
      </c>
      <c r="K212" s="411" t="str">
        <f>IF(基本情報入力シート!R237="","",基本情報入力シート!R237)</f>
        <v/>
      </c>
      <c r="L212" s="411" t="str">
        <f>IF(基本情報入力シート!W237="","",基本情報入力シート!W237)</f>
        <v/>
      </c>
      <c r="M212" s="411" t="str">
        <f>IF(基本情報入力シート!X237="","",基本情報入力シート!X237)</f>
        <v/>
      </c>
      <c r="N212" s="141" t="str">
        <f>IF(基本情報入力シート!Y237="","",基本情報入力シート!Y237)</f>
        <v/>
      </c>
      <c r="O212" s="148"/>
      <c r="P212" s="50"/>
      <c r="Q212" s="1004"/>
      <c r="R212" s="1005"/>
      <c r="S212" s="142" t="str">
        <f>IFERROR(ROUNDDOWN(Q212*VLOOKUP(N212,【参考】数式用!$AR$2:$AW$50,MATCH(P212,【参考】数式用!$AT$4:$AW$4)+2,FALSE)*0.5, 0), "")</f>
        <v/>
      </c>
      <c r="T212" s="51"/>
      <c r="U212" s="536" t="str">
        <f>IFERROR(IF(AH212&lt;&gt;"",Q212*VLOOKUP(N212,【参考】数式用!$AG$2:$AL$50,MATCH(P212,【参考】数式用!$AI$4:$AL$4,0)+2,0), ""), "")</f>
        <v/>
      </c>
      <c r="V212" s="41"/>
      <c r="W212" s="1006"/>
      <c r="X212" s="1007"/>
      <c r="Y212" s="88"/>
      <c r="Z212" s="537"/>
      <c r="AA212" s="143" t="str">
        <f>IFERROR(IF(Y212="ー", "", ROUNDDOWN(Z212*VLOOKUP(N212,【参考】数式用!$AR$2:$AW$50,MATCH(Y212,【参考】数式用!$AT$4:$AW$4)+2,FALSE)*0.5, 0)), "")</f>
        <v/>
      </c>
      <c r="AB212" s="98"/>
      <c r="AC212" s="1100" t="str">
        <f>IFERROR(IF(AH212&lt;&gt;"",Z212*VLOOKUP(N212,【参考】数式用!$AG$2:$AL$50,MATCH(Y212,【参考】数式用!$AI$4:$AL$4,0)+2,0), ""), "")</f>
        <v/>
      </c>
      <c r="AD212" s="1100"/>
      <c r="AE212" s="415"/>
      <c r="AF212" s="581"/>
      <c r="AG212" s="590"/>
      <c r="AH212" s="428" t="str">
        <f>IFERROR(VLOOKUP(O212, 【参考】数式用!$AY$5:$AY$13, 1, FALSE), "")</f>
        <v/>
      </c>
      <c r="AI212" s="429" t="str">
        <f>IFERROR(VLOOKUP(N212, 【参考】数式用!$BA$2:$BB$50, 2, FALSE), "")</f>
        <v/>
      </c>
      <c r="AJ212" s="430" t="str">
        <f t="shared" si="7"/>
        <v/>
      </c>
      <c r="AK212" s="431" t="str">
        <f t="shared" si="8"/>
        <v/>
      </c>
      <c r="AL212" s="133"/>
      <c r="AM212" s="133"/>
      <c r="AN212" s="106"/>
      <c r="AO212" s="106"/>
      <c r="AV212" s="105"/>
      <c r="AW212" s="105"/>
      <c r="AX212" s="105"/>
      <c r="AY212" s="105"/>
      <c r="AZ212" s="105"/>
      <c r="BA212" s="105"/>
    </row>
    <row r="213" spans="1:53" ht="30" customHeight="1" thickBot="1">
      <c r="A213" s="140">
        <v>200</v>
      </c>
      <c r="B213" s="1001" t="str">
        <f>IF(基本情報入力シート!C238="","",基本情報入力シート!C238)</f>
        <v/>
      </c>
      <c r="C213" s="1002"/>
      <c r="D213" s="1002"/>
      <c r="E213" s="1002"/>
      <c r="F213" s="1002"/>
      <c r="G213" s="1002"/>
      <c r="H213" s="1002"/>
      <c r="I213" s="1003"/>
      <c r="J213" s="411" t="str">
        <f>IF(基本情報入力シート!M238="","",基本情報入力シート!M238)</f>
        <v/>
      </c>
      <c r="K213" s="411" t="str">
        <f>IF(基本情報入力シート!R238="","",基本情報入力シート!R238)</f>
        <v/>
      </c>
      <c r="L213" s="411" t="str">
        <f>IF(基本情報入力シート!W238="","",基本情報入力シート!W238)</f>
        <v/>
      </c>
      <c r="M213" s="411" t="str">
        <f>IF(基本情報入力シート!X238="","",基本情報入力シート!X238)</f>
        <v/>
      </c>
      <c r="N213" s="141" t="str">
        <f>IF(基本情報入力シート!Y238="","",基本情報入力シート!Y238)</f>
        <v/>
      </c>
      <c r="O213" s="148"/>
      <c r="P213" s="50"/>
      <c r="Q213" s="1004"/>
      <c r="R213" s="1005"/>
      <c r="S213" s="142" t="str">
        <f>IFERROR(ROUNDDOWN(Q213*VLOOKUP(N213,【参考】数式用!$AR$2:$AW$50,MATCH(P213,【参考】数式用!$AT$4:$AW$4)+2,FALSE)*0.5, 0), "")</f>
        <v/>
      </c>
      <c r="T213" s="51"/>
      <c r="U213" s="536" t="str">
        <f>IFERROR(IF(AH213&lt;&gt;"",Q213*VLOOKUP(N213,【参考】数式用!$AG$2:$AL$50,MATCH(P213,【参考】数式用!$AI$4:$AL$4,0)+2,0), ""), "")</f>
        <v/>
      </c>
      <c r="V213" s="41"/>
      <c r="W213" s="1006"/>
      <c r="X213" s="1007"/>
      <c r="Y213" s="88"/>
      <c r="Z213" s="537"/>
      <c r="AA213" s="143" t="str">
        <f>IFERROR(IF(Y213="ー", "", ROUNDDOWN(Z213*VLOOKUP(N213,【参考】数式用!$AR$2:$AW$50,MATCH(Y213,【参考】数式用!$AT$4:$AW$4)+2,FALSE)*0.5, 0)), "")</f>
        <v/>
      </c>
      <c r="AB213" s="98"/>
      <c r="AC213" s="1100" t="str">
        <f>IFERROR(IF(AH213&lt;&gt;"",Z213*VLOOKUP(N213,【参考】数式用!$AG$2:$AL$50,MATCH(Y213,【参考】数式用!$AI$4:$AL$4,0)+2,0), ""), "")</f>
        <v/>
      </c>
      <c r="AD213" s="1100"/>
      <c r="AE213" s="415"/>
      <c r="AF213" s="581"/>
      <c r="AG213" s="590"/>
      <c r="AH213" s="428" t="str">
        <f>IFERROR(VLOOKUP(O213, 【参考】数式用!$AY$5:$AY$13, 1, FALSE), "")</f>
        <v/>
      </c>
      <c r="AI213" s="429" t="str">
        <f>IFERROR(VLOOKUP(N213, 【参考】数式用!$BA$2:$BB$50, 2, FALSE), "")</f>
        <v/>
      </c>
      <c r="AJ213" s="430" t="str">
        <f t="shared" si="7"/>
        <v/>
      </c>
      <c r="AK213" s="431" t="str">
        <f t="shared" si="8"/>
        <v/>
      </c>
      <c r="AL213" s="133"/>
      <c r="AM213" s="133"/>
      <c r="AN213" s="106"/>
      <c r="AO213" s="106"/>
      <c r="AV213" s="105"/>
      <c r="AW213" s="105"/>
      <c r="AX213" s="105"/>
      <c r="AY213" s="105"/>
      <c r="AZ213" s="105"/>
      <c r="BA213" s="105"/>
    </row>
    <row r="214" spans="1:53" ht="30" customHeight="1" thickBot="1">
      <c r="A214" s="140">
        <v>201</v>
      </c>
      <c r="B214" s="1001" t="str">
        <f>IF(基本情報入力シート!C239="","",基本情報入力シート!C239)</f>
        <v/>
      </c>
      <c r="C214" s="1002"/>
      <c r="D214" s="1002"/>
      <c r="E214" s="1002"/>
      <c r="F214" s="1002"/>
      <c r="G214" s="1002"/>
      <c r="H214" s="1002"/>
      <c r="I214" s="1003"/>
      <c r="J214" s="411" t="str">
        <f>IF(基本情報入力シート!M239="","",基本情報入力シート!M239)</f>
        <v/>
      </c>
      <c r="K214" s="411" t="str">
        <f>IF(基本情報入力シート!R239="","",基本情報入力シート!R239)</f>
        <v/>
      </c>
      <c r="L214" s="411" t="str">
        <f>IF(基本情報入力シート!W239="","",基本情報入力シート!W239)</f>
        <v/>
      </c>
      <c r="M214" s="411" t="str">
        <f>IF(基本情報入力シート!X239="","",基本情報入力シート!X239)</f>
        <v/>
      </c>
      <c r="N214" s="141" t="str">
        <f>IF(基本情報入力シート!Y239="","",基本情報入力シート!Y239)</f>
        <v/>
      </c>
      <c r="O214" s="148"/>
      <c r="P214" s="50"/>
      <c r="Q214" s="1004"/>
      <c r="R214" s="1005"/>
      <c r="S214" s="142" t="str">
        <f>IFERROR(ROUNDDOWN(Q214*VLOOKUP(N214,【参考】数式用!$AR$2:$AW$50,MATCH(P214,【参考】数式用!$AT$4:$AW$4)+2,FALSE)*0.5, 0), "")</f>
        <v/>
      </c>
      <c r="T214" s="51"/>
      <c r="U214" s="536" t="str">
        <f>IFERROR(IF(AH214&lt;&gt;"",Q214*VLOOKUP(N214,【参考】数式用!$AG$2:$AL$50,MATCH(P214,【参考】数式用!$AI$4:$AL$4,0)+2,0), ""), "")</f>
        <v/>
      </c>
      <c r="V214" s="41"/>
      <c r="W214" s="1006"/>
      <c r="X214" s="1007"/>
      <c r="Y214" s="88"/>
      <c r="Z214" s="537"/>
      <c r="AA214" s="143" t="str">
        <f>IFERROR(IF(Y214="ー", "", ROUNDDOWN(Z214*VLOOKUP(N214,【参考】数式用!$AR$2:$AW$50,MATCH(Y214,【参考】数式用!$AT$4:$AW$4)+2,FALSE)*0.5, 0)), "")</f>
        <v/>
      </c>
      <c r="AB214" s="98"/>
      <c r="AC214" s="1100" t="str">
        <f>IFERROR(IF(AH214&lt;&gt;"",Z214*VLOOKUP(N214,【参考】数式用!$AG$2:$AL$50,MATCH(Y214,【参考】数式用!$AI$4:$AL$4,0)+2,0), ""), "")</f>
        <v/>
      </c>
      <c r="AD214" s="1100"/>
      <c r="AE214" s="415"/>
      <c r="AF214" s="581"/>
      <c r="AG214" s="590"/>
      <c r="AH214" s="428" t="str">
        <f>IFERROR(VLOOKUP(O214, 【参考】数式用!$AY$5:$AY$13, 1, FALSE), "")</f>
        <v/>
      </c>
      <c r="AI214" s="429" t="str">
        <f>IFERROR(VLOOKUP(N214, 【参考】数式用!$BA$2:$BB$50, 2, FALSE), "")</f>
        <v/>
      </c>
      <c r="AJ214" s="430" t="str">
        <f t="shared" si="7"/>
        <v/>
      </c>
      <c r="AK214" s="431" t="str">
        <f t="shared" si="8"/>
        <v/>
      </c>
      <c r="AL214" s="133"/>
      <c r="AM214" s="133"/>
      <c r="AN214" s="106"/>
      <c r="AO214" s="106"/>
      <c r="AV214" s="105"/>
      <c r="AW214" s="105"/>
      <c r="AX214" s="105"/>
      <c r="AY214" s="105"/>
      <c r="AZ214" s="105"/>
      <c r="BA214" s="105"/>
    </row>
    <row r="215" spans="1:53" ht="30" customHeight="1" thickBot="1">
      <c r="A215" s="140">
        <v>202</v>
      </c>
      <c r="B215" s="1001" t="str">
        <f>IF(基本情報入力シート!C240="","",基本情報入力シート!C240)</f>
        <v/>
      </c>
      <c r="C215" s="1002"/>
      <c r="D215" s="1002"/>
      <c r="E215" s="1002"/>
      <c r="F215" s="1002"/>
      <c r="G215" s="1002"/>
      <c r="H215" s="1002"/>
      <c r="I215" s="1003"/>
      <c r="J215" s="411" t="str">
        <f>IF(基本情報入力シート!M240="","",基本情報入力シート!M240)</f>
        <v/>
      </c>
      <c r="K215" s="411" t="str">
        <f>IF(基本情報入力シート!R240="","",基本情報入力シート!R240)</f>
        <v/>
      </c>
      <c r="L215" s="411" t="str">
        <f>IF(基本情報入力シート!W240="","",基本情報入力シート!W240)</f>
        <v/>
      </c>
      <c r="M215" s="411" t="str">
        <f>IF(基本情報入力シート!X240="","",基本情報入力シート!X240)</f>
        <v/>
      </c>
      <c r="N215" s="141" t="str">
        <f>IF(基本情報入力シート!Y240="","",基本情報入力シート!Y240)</f>
        <v/>
      </c>
      <c r="O215" s="148"/>
      <c r="P215" s="50"/>
      <c r="Q215" s="1004"/>
      <c r="R215" s="1005"/>
      <c r="S215" s="142" t="str">
        <f>IFERROR(ROUNDDOWN(Q215*VLOOKUP(N215,【参考】数式用!$AR$2:$AW$50,MATCH(P215,【参考】数式用!$AT$4:$AW$4)+2,FALSE)*0.5, 0), "")</f>
        <v/>
      </c>
      <c r="T215" s="51"/>
      <c r="U215" s="536" t="str">
        <f>IFERROR(IF(AH215&lt;&gt;"",Q215*VLOOKUP(N215,【参考】数式用!$AG$2:$AL$50,MATCH(P215,【参考】数式用!$AI$4:$AL$4,0)+2,0), ""), "")</f>
        <v/>
      </c>
      <c r="V215" s="41"/>
      <c r="W215" s="1006"/>
      <c r="X215" s="1007"/>
      <c r="Y215" s="88"/>
      <c r="Z215" s="537"/>
      <c r="AA215" s="143" t="str">
        <f>IFERROR(IF(Y215="ー", "", ROUNDDOWN(Z215*VLOOKUP(N215,【参考】数式用!$AR$2:$AW$50,MATCH(Y215,【参考】数式用!$AT$4:$AW$4)+2,FALSE)*0.5, 0)), "")</f>
        <v/>
      </c>
      <c r="AB215" s="98"/>
      <c r="AC215" s="1100" t="str">
        <f>IFERROR(IF(AH215&lt;&gt;"",Z215*VLOOKUP(N215,【参考】数式用!$AG$2:$AL$50,MATCH(Y215,【参考】数式用!$AI$4:$AL$4,0)+2,0), ""), "")</f>
        <v/>
      </c>
      <c r="AD215" s="1100"/>
      <c r="AE215" s="415"/>
      <c r="AF215" s="581"/>
      <c r="AG215" s="590"/>
      <c r="AH215" s="428" t="str">
        <f>IFERROR(VLOOKUP(O215, 【参考】数式用!$AY$5:$AY$13, 1, FALSE), "")</f>
        <v/>
      </c>
      <c r="AI215" s="429" t="str">
        <f>IFERROR(VLOOKUP(N215, 【参考】数式用!$BA$2:$BB$50, 2, FALSE), "")</f>
        <v/>
      </c>
      <c r="AJ215" s="430" t="str">
        <f t="shared" si="7"/>
        <v/>
      </c>
      <c r="AK215" s="431" t="str">
        <f t="shared" si="8"/>
        <v/>
      </c>
      <c r="AL215" s="133"/>
      <c r="AM215" s="133"/>
      <c r="AN215" s="106"/>
      <c r="AO215" s="106"/>
      <c r="AV215" s="105"/>
      <c r="AW215" s="105"/>
      <c r="AX215" s="105"/>
      <c r="AY215" s="105"/>
      <c r="AZ215" s="105"/>
      <c r="BA215" s="105"/>
    </row>
    <row r="216" spans="1:53" ht="30" customHeight="1" thickBot="1">
      <c r="A216" s="140">
        <v>203</v>
      </c>
      <c r="B216" s="1001" t="str">
        <f>IF(基本情報入力シート!C241="","",基本情報入力シート!C241)</f>
        <v/>
      </c>
      <c r="C216" s="1002"/>
      <c r="D216" s="1002"/>
      <c r="E216" s="1002"/>
      <c r="F216" s="1002"/>
      <c r="G216" s="1002"/>
      <c r="H216" s="1002"/>
      <c r="I216" s="1003"/>
      <c r="J216" s="411" t="str">
        <f>IF(基本情報入力シート!M241="","",基本情報入力シート!M241)</f>
        <v/>
      </c>
      <c r="K216" s="411" t="str">
        <f>IF(基本情報入力シート!R241="","",基本情報入力シート!R241)</f>
        <v/>
      </c>
      <c r="L216" s="411" t="str">
        <f>IF(基本情報入力シート!W241="","",基本情報入力シート!W241)</f>
        <v/>
      </c>
      <c r="M216" s="411" t="str">
        <f>IF(基本情報入力シート!X241="","",基本情報入力シート!X241)</f>
        <v/>
      </c>
      <c r="N216" s="141" t="str">
        <f>IF(基本情報入力シート!Y241="","",基本情報入力シート!Y241)</f>
        <v/>
      </c>
      <c r="O216" s="148"/>
      <c r="P216" s="50"/>
      <c r="Q216" s="1004"/>
      <c r="R216" s="1005"/>
      <c r="S216" s="142" t="str">
        <f>IFERROR(ROUNDDOWN(Q216*VLOOKUP(N216,【参考】数式用!$AR$2:$AW$50,MATCH(P216,【参考】数式用!$AT$4:$AW$4)+2,FALSE)*0.5, 0), "")</f>
        <v/>
      </c>
      <c r="T216" s="51"/>
      <c r="U216" s="536" t="str">
        <f>IFERROR(IF(AH216&lt;&gt;"",Q216*VLOOKUP(N216,【参考】数式用!$AG$2:$AL$50,MATCH(P216,【参考】数式用!$AI$4:$AL$4,0)+2,0), ""), "")</f>
        <v/>
      </c>
      <c r="V216" s="41"/>
      <c r="W216" s="1006"/>
      <c r="X216" s="1007"/>
      <c r="Y216" s="88"/>
      <c r="Z216" s="537"/>
      <c r="AA216" s="143" t="str">
        <f>IFERROR(IF(Y216="ー", "", ROUNDDOWN(Z216*VLOOKUP(N216,【参考】数式用!$AR$2:$AW$50,MATCH(Y216,【参考】数式用!$AT$4:$AW$4)+2,FALSE)*0.5, 0)), "")</f>
        <v/>
      </c>
      <c r="AB216" s="98"/>
      <c r="AC216" s="1100" t="str">
        <f>IFERROR(IF(AH216&lt;&gt;"",Z216*VLOOKUP(N216,【参考】数式用!$AG$2:$AL$50,MATCH(Y216,【参考】数式用!$AI$4:$AL$4,0)+2,0), ""), "")</f>
        <v/>
      </c>
      <c r="AD216" s="1100"/>
      <c r="AE216" s="415"/>
      <c r="AF216" s="581"/>
      <c r="AG216" s="590"/>
      <c r="AH216" s="428" t="str">
        <f>IFERROR(VLOOKUP(O216, 【参考】数式用!$AY$5:$AY$13, 1, FALSE), "")</f>
        <v/>
      </c>
      <c r="AI216" s="429" t="str">
        <f>IFERROR(VLOOKUP(N216, 【参考】数式用!$BA$2:$BB$50, 2, FALSE), "")</f>
        <v/>
      </c>
      <c r="AJ216" s="430" t="str">
        <f t="shared" si="7"/>
        <v/>
      </c>
      <c r="AK216" s="431" t="str">
        <f t="shared" si="8"/>
        <v/>
      </c>
      <c r="AL216" s="133"/>
      <c r="AM216" s="133"/>
      <c r="AN216" s="106"/>
      <c r="AO216" s="106"/>
      <c r="AV216" s="105"/>
      <c r="AW216" s="105"/>
      <c r="AX216" s="105"/>
      <c r="AY216" s="105"/>
      <c r="AZ216" s="105"/>
      <c r="BA216" s="105"/>
    </row>
    <row r="217" spans="1:53" ht="30" customHeight="1" thickBot="1">
      <c r="A217" s="140">
        <v>204</v>
      </c>
      <c r="B217" s="1001" t="str">
        <f>IF(基本情報入力シート!C242="","",基本情報入力シート!C242)</f>
        <v/>
      </c>
      <c r="C217" s="1002"/>
      <c r="D217" s="1002"/>
      <c r="E217" s="1002"/>
      <c r="F217" s="1002"/>
      <c r="G217" s="1002"/>
      <c r="H217" s="1002"/>
      <c r="I217" s="1003"/>
      <c r="J217" s="411" t="str">
        <f>IF(基本情報入力シート!M242="","",基本情報入力シート!M242)</f>
        <v/>
      </c>
      <c r="K217" s="411" t="str">
        <f>IF(基本情報入力シート!R242="","",基本情報入力シート!R242)</f>
        <v/>
      </c>
      <c r="L217" s="411" t="str">
        <f>IF(基本情報入力シート!W242="","",基本情報入力シート!W242)</f>
        <v/>
      </c>
      <c r="M217" s="411" t="str">
        <f>IF(基本情報入力シート!X242="","",基本情報入力シート!X242)</f>
        <v/>
      </c>
      <c r="N217" s="141" t="str">
        <f>IF(基本情報入力シート!Y242="","",基本情報入力シート!Y242)</f>
        <v/>
      </c>
      <c r="O217" s="148"/>
      <c r="P217" s="50"/>
      <c r="Q217" s="1004"/>
      <c r="R217" s="1005"/>
      <c r="S217" s="142" t="str">
        <f>IFERROR(ROUNDDOWN(Q217*VLOOKUP(N217,【参考】数式用!$AR$2:$AW$50,MATCH(P217,【参考】数式用!$AT$4:$AW$4)+2,FALSE)*0.5, 0), "")</f>
        <v/>
      </c>
      <c r="T217" s="51"/>
      <c r="U217" s="536" t="str">
        <f>IFERROR(IF(AH217&lt;&gt;"",Q217*VLOOKUP(N217,【参考】数式用!$AG$2:$AL$50,MATCH(P217,【参考】数式用!$AI$4:$AL$4,0)+2,0), ""), "")</f>
        <v/>
      </c>
      <c r="V217" s="41"/>
      <c r="W217" s="1006"/>
      <c r="X217" s="1007"/>
      <c r="Y217" s="88"/>
      <c r="Z217" s="537"/>
      <c r="AA217" s="143" t="str">
        <f>IFERROR(IF(Y217="ー", "", ROUNDDOWN(Z217*VLOOKUP(N217,【参考】数式用!$AR$2:$AW$50,MATCH(Y217,【参考】数式用!$AT$4:$AW$4)+2,FALSE)*0.5, 0)), "")</f>
        <v/>
      </c>
      <c r="AB217" s="98"/>
      <c r="AC217" s="1100" t="str">
        <f>IFERROR(IF(AH217&lt;&gt;"",Z217*VLOOKUP(N217,【参考】数式用!$AG$2:$AL$50,MATCH(Y217,【参考】数式用!$AI$4:$AL$4,0)+2,0), ""), "")</f>
        <v/>
      </c>
      <c r="AD217" s="1100"/>
      <c r="AE217" s="415"/>
      <c r="AF217" s="581"/>
      <c r="AG217" s="590"/>
      <c r="AH217" s="428" t="str">
        <f>IFERROR(VLOOKUP(O217, 【参考】数式用!$AY$5:$AY$13, 1, FALSE), "")</f>
        <v/>
      </c>
      <c r="AI217" s="429" t="str">
        <f>IFERROR(VLOOKUP(N217, 【参考】数式用!$BA$2:$BB$50, 2, FALSE), "")</f>
        <v/>
      </c>
      <c r="AJ217" s="430" t="str">
        <f t="shared" si="7"/>
        <v/>
      </c>
      <c r="AK217" s="431" t="str">
        <f t="shared" si="8"/>
        <v/>
      </c>
      <c r="AL217" s="133"/>
      <c r="AM217" s="133"/>
      <c r="AN217" s="106"/>
      <c r="AO217" s="106"/>
      <c r="AV217" s="105"/>
      <c r="AW217" s="105"/>
      <c r="AX217" s="105"/>
      <c r="AY217" s="105"/>
      <c r="AZ217" s="105"/>
      <c r="BA217" s="105"/>
    </row>
    <row r="218" spans="1:53" ht="30" customHeight="1" thickBot="1">
      <c r="A218" s="140">
        <v>205</v>
      </c>
      <c r="B218" s="1001" t="str">
        <f>IF(基本情報入力シート!C243="","",基本情報入力シート!C243)</f>
        <v/>
      </c>
      <c r="C218" s="1002"/>
      <c r="D218" s="1002"/>
      <c r="E218" s="1002"/>
      <c r="F218" s="1002"/>
      <c r="G218" s="1002"/>
      <c r="H218" s="1002"/>
      <c r="I218" s="1003"/>
      <c r="J218" s="411" t="str">
        <f>IF(基本情報入力シート!M243="","",基本情報入力シート!M243)</f>
        <v/>
      </c>
      <c r="K218" s="411" t="str">
        <f>IF(基本情報入力シート!R243="","",基本情報入力シート!R243)</f>
        <v/>
      </c>
      <c r="L218" s="411" t="str">
        <f>IF(基本情報入力シート!W243="","",基本情報入力シート!W243)</f>
        <v/>
      </c>
      <c r="M218" s="411" t="str">
        <f>IF(基本情報入力シート!X243="","",基本情報入力シート!X243)</f>
        <v/>
      </c>
      <c r="N218" s="141" t="str">
        <f>IF(基本情報入力シート!Y243="","",基本情報入力シート!Y243)</f>
        <v/>
      </c>
      <c r="O218" s="148"/>
      <c r="P218" s="50"/>
      <c r="Q218" s="1004"/>
      <c r="R218" s="1005"/>
      <c r="S218" s="142" t="str">
        <f>IFERROR(ROUNDDOWN(Q218*VLOOKUP(N218,【参考】数式用!$AR$2:$AW$50,MATCH(P218,【参考】数式用!$AT$4:$AW$4)+2,FALSE)*0.5, 0), "")</f>
        <v/>
      </c>
      <c r="T218" s="51"/>
      <c r="U218" s="536" t="str">
        <f>IFERROR(IF(AH218&lt;&gt;"",Q218*VLOOKUP(N218,【参考】数式用!$AG$2:$AL$50,MATCH(P218,【参考】数式用!$AI$4:$AL$4,0)+2,0), ""), "")</f>
        <v/>
      </c>
      <c r="V218" s="41"/>
      <c r="W218" s="1006"/>
      <c r="X218" s="1007"/>
      <c r="Y218" s="88"/>
      <c r="Z218" s="537"/>
      <c r="AA218" s="143" t="str">
        <f>IFERROR(IF(Y218="ー", "", ROUNDDOWN(Z218*VLOOKUP(N218,【参考】数式用!$AR$2:$AW$50,MATCH(Y218,【参考】数式用!$AT$4:$AW$4)+2,FALSE)*0.5, 0)), "")</f>
        <v/>
      </c>
      <c r="AB218" s="98"/>
      <c r="AC218" s="1100" t="str">
        <f>IFERROR(IF(AH218&lt;&gt;"",Z218*VLOOKUP(N218,【参考】数式用!$AG$2:$AL$50,MATCH(Y218,【参考】数式用!$AI$4:$AL$4,0)+2,0), ""), "")</f>
        <v/>
      </c>
      <c r="AD218" s="1100"/>
      <c r="AE218" s="415"/>
      <c r="AF218" s="581"/>
      <c r="AG218" s="590"/>
      <c r="AH218" s="428" t="str">
        <f>IFERROR(VLOOKUP(O218, 【参考】数式用!$AY$5:$AY$13, 1, FALSE), "")</f>
        <v/>
      </c>
      <c r="AI218" s="429" t="str">
        <f>IFERROR(VLOOKUP(N218, 【参考】数式用!$BA$2:$BB$50, 2, FALSE), "")</f>
        <v/>
      </c>
      <c r="AJ218" s="430" t="str">
        <f t="shared" si="7"/>
        <v/>
      </c>
      <c r="AK218" s="431" t="str">
        <f t="shared" si="8"/>
        <v/>
      </c>
      <c r="AL218" s="133"/>
      <c r="AM218" s="133"/>
      <c r="AN218" s="106"/>
      <c r="AO218" s="106"/>
      <c r="AV218" s="105"/>
      <c r="AW218" s="105"/>
      <c r="AX218" s="105"/>
      <c r="AY218" s="105"/>
      <c r="AZ218" s="105"/>
      <c r="BA218" s="105"/>
    </row>
    <row r="219" spans="1:53" ht="30" customHeight="1" thickBot="1">
      <c r="A219" s="140">
        <v>206</v>
      </c>
      <c r="B219" s="1001" t="str">
        <f>IF(基本情報入力シート!C244="","",基本情報入力シート!C244)</f>
        <v/>
      </c>
      <c r="C219" s="1002"/>
      <c r="D219" s="1002"/>
      <c r="E219" s="1002"/>
      <c r="F219" s="1002"/>
      <c r="G219" s="1002"/>
      <c r="H219" s="1002"/>
      <c r="I219" s="1003"/>
      <c r="J219" s="411" t="str">
        <f>IF(基本情報入力シート!M244="","",基本情報入力シート!M244)</f>
        <v/>
      </c>
      <c r="K219" s="411" t="str">
        <f>IF(基本情報入力シート!R244="","",基本情報入力シート!R244)</f>
        <v/>
      </c>
      <c r="L219" s="411" t="str">
        <f>IF(基本情報入力シート!W244="","",基本情報入力シート!W244)</f>
        <v/>
      </c>
      <c r="M219" s="411" t="str">
        <f>IF(基本情報入力シート!X244="","",基本情報入力シート!X244)</f>
        <v/>
      </c>
      <c r="N219" s="141" t="str">
        <f>IF(基本情報入力シート!Y244="","",基本情報入力シート!Y244)</f>
        <v/>
      </c>
      <c r="O219" s="148"/>
      <c r="P219" s="50"/>
      <c r="Q219" s="1004"/>
      <c r="R219" s="1005"/>
      <c r="S219" s="142" t="str">
        <f>IFERROR(ROUNDDOWN(Q219*VLOOKUP(N219,【参考】数式用!$AR$2:$AW$50,MATCH(P219,【参考】数式用!$AT$4:$AW$4)+2,FALSE)*0.5, 0), "")</f>
        <v/>
      </c>
      <c r="T219" s="51"/>
      <c r="U219" s="536" t="str">
        <f>IFERROR(IF(AH219&lt;&gt;"",Q219*VLOOKUP(N219,【参考】数式用!$AG$2:$AL$50,MATCH(P219,【参考】数式用!$AI$4:$AL$4,0)+2,0), ""), "")</f>
        <v/>
      </c>
      <c r="V219" s="41"/>
      <c r="W219" s="1006"/>
      <c r="X219" s="1007"/>
      <c r="Y219" s="88"/>
      <c r="Z219" s="537"/>
      <c r="AA219" s="143" t="str">
        <f>IFERROR(IF(Y219="ー", "", ROUNDDOWN(Z219*VLOOKUP(N219,【参考】数式用!$AR$2:$AW$50,MATCH(Y219,【参考】数式用!$AT$4:$AW$4)+2,FALSE)*0.5, 0)), "")</f>
        <v/>
      </c>
      <c r="AB219" s="98"/>
      <c r="AC219" s="1100" t="str">
        <f>IFERROR(IF(AH219&lt;&gt;"",Z219*VLOOKUP(N219,【参考】数式用!$AG$2:$AL$50,MATCH(Y219,【参考】数式用!$AI$4:$AL$4,0)+2,0), ""), "")</f>
        <v/>
      </c>
      <c r="AD219" s="1100"/>
      <c r="AE219" s="415"/>
      <c r="AF219" s="581"/>
      <c r="AG219" s="590"/>
      <c r="AH219" s="428" t="str">
        <f>IFERROR(VLOOKUP(O219, 【参考】数式用!$AY$5:$AY$13, 1, FALSE), "")</f>
        <v/>
      </c>
      <c r="AI219" s="429" t="str">
        <f>IFERROR(VLOOKUP(N219, 【参考】数式用!$BA$2:$BB$50, 2, FALSE), "")</f>
        <v/>
      </c>
      <c r="AJ219" s="430" t="str">
        <f t="shared" si="7"/>
        <v/>
      </c>
      <c r="AK219" s="431" t="str">
        <f t="shared" si="8"/>
        <v/>
      </c>
      <c r="AL219" s="133"/>
      <c r="AM219" s="133"/>
      <c r="AN219" s="106"/>
      <c r="AO219" s="106"/>
      <c r="AV219" s="105"/>
      <c r="AW219" s="105"/>
      <c r="AX219" s="105"/>
      <c r="AY219" s="105"/>
      <c r="AZ219" s="105"/>
      <c r="BA219" s="105"/>
    </row>
    <row r="220" spans="1:53" ht="30" customHeight="1" thickBot="1">
      <c r="A220" s="140">
        <v>207</v>
      </c>
      <c r="B220" s="1001" t="str">
        <f>IF(基本情報入力シート!C245="","",基本情報入力シート!C245)</f>
        <v/>
      </c>
      <c r="C220" s="1002"/>
      <c r="D220" s="1002"/>
      <c r="E220" s="1002"/>
      <c r="F220" s="1002"/>
      <c r="G220" s="1002"/>
      <c r="H220" s="1002"/>
      <c r="I220" s="1003"/>
      <c r="J220" s="411" t="str">
        <f>IF(基本情報入力シート!M245="","",基本情報入力シート!M245)</f>
        <v/>
      </c>
      <c r="K220" s="411" t="str">
        <f>IF(基本情報入力シート!R245="","",基本情報入力シート!R245)</f>
        <v/>
      </c>
      <c r="L220" s="411" t="str">
        <f>IF(基本情報入力シート!W245="","",基本情報入力シート!W245)</f>
        <v/>
      </c>
      <c r="M220" s="411" t="str">
        <f>IF(基本情報入力シート!X245="","",基本情報入力シート!X245)</f>
        <v/>
      </c>
      <c r="N220" s="141" t="str">
        <f>IF(基本情報入力シート!Y245="","",基本情報入力シート!Y245)</f>
        <v/>
      </c>
      <c r="O220" s="148"/>
      <c r="P220" s="50"/>
      <c r="Q220" s="1004"/>
      <c r="R220" s="1005"/>
      <c r="S220" s="142" t="str">
        <f>IFERROR(ROUNDDOWN(Q220*VLOOKUP(N220,【参考】数式用!$AR$2:$AW$50,MATCH(P220,【参考】数式用!$AT$4:$AW$4)+2,FALSE)*0.5, 0), "")</f>
        <v/>
      </c>
      <c r="T220" s="51"/>
      <c r="U220" s="536" t="str">
        <f>IFERROR(IF(AH220&lt;&gt;"",Q220*VLOOKUP(N220,【参考】数式用!$AG$2:$AL$50,MATCH(P220,【参考】数式用!$AI$4:$AL$4,0)+2,0), ""), "")</f>
        <v/>
      </c>
      <c r="V220" s="41"/>
      <c r="W220" s="1006"/>
      <c r="X220" s="1007"/>
      <c r="Y220" s="88"/>
      <c r="Z220" s="537"/>
      <c r="AA220" s="143" t="str">
        <f>IFERROR(IF(Y220="ー", "", ROUNDDOWN(Z220*VLOOKUP(N220,【参考】数式用!$AR$2:$AW$50,MATCH(Y220,【参考】数式用!$AT$4:$AW$4)+2,FALSE)*0.5, 0)), "")</f>
        <v/>
      </c>
      <c r="AB220" s="98"/>
      <c r="AC220" s="1100" t="str">
        <f>IFERROR(IF(AH220&lt;&gt;"",Z220*VLOOKUP(N220,【参考】数式用!$AG$2:$AL$50,MATCH(Y220,【参考】数式用!$AI$4:$AL$4,0)+2,0), ""), "")</f>
        <v/>
      </c>
      <c r="AD220" s="1100"/>
      <c r="AE220" s="415"/>
      <c r="AF220" s="581"/>
      <c r="AG220" s="590"/>
      <c r="AH220" s="428" t="str">
        <f>IFERROR(VLOOKUP(O220, 【参考】数式用!$AY$5:$AY$13, 1, FALSE), "")</f>
        <v/>
      </c>
      <c r="AI220" s="429" t="str">
        <f>IFERROR(VLOOKUP(N220, 【参考】数式用!$BA$2:$BB$50, 2, FALSE), "")</f>
        <v/>
      </c>
      <c r="AJ220" s="430" t="str">
        <f t="shared" si="7"/>
        <v/>
      </c>
      <c r="AK220" s="431" t="str">
        <f t="shared" si="8"/>
        <v/>
      </c>
      <c r="AL220" s="133"/>
      <c r="AM220" s="133"/>
      <c r="AN220" s="106"/>
      <c r="AO220" s="106"/>
      <c r="AV220" s="105"/>
      <c r="AW220" s="105"/>
      <c r="AX220" s="105"/>
      <c r="AY220" s="105"/>
      <c r="AZ220" s="105"/>
      <c r="BA220" s="105"/>
    </row>
    <row r="221" spans="1:53" ht="30" customHeight="1" thickBot="1">
      <c r="A221" s="140">
        <v>208</v>
      </c>
      <c r="B221" s="1001" t="str">
        <f>IF(基本情報入力シート!C246="","",基本情報入力シート!C246)</f>
        <v/>
      </c>
      <c r="C221" s="1002"/>
      <c r="D221" s="1002"/>
      <c r="E221" s="1002"/>
      <c r="F221" s="1002"/>
      <c r="G221" s="1002"/>
      <c r="H221" s="1002"/>
      <c r="I221" s="1003"/>
      <c r="J221" s="411" t="str">
        <f>IF(基本情報入力シート!M246="","",基本情報入力シート!M246)</f>
        <v/>
      </c>
      <c r="K221" s="411" t="str">
        <f>IF(基本情報入力シート!R246="","",基本情報入力シート!R246)</f>
        <v/>
      </c>
      <c r="L221" s="411" t="str">
        <f>IF(基本情報入力シート!W246="","",基本情報入力シート!W246)</f>
        <v/>
      </c>
      <c r="M221" s="411" t="str">
        <f>IF(基本情報入力シート!X246="","",基本情報入力シート!X246)</f>
        <v/>
      </c>
      <c r="N221" s="141" t="str">
        <f>IF(基本情報入力シート!Y246="","",基本情報入力シート!Y246)</f>
        <v/>
      </c>
      <c r="O221" s="148"/>
      <c r="P221" s="50"/>
      <c r="Q221" s="1004"/>
      <c r="R221" s="1005"/>
      <c r="S221" s="142" t="str">
        <f>IFERROR(ROUNDDOWN(Q221*VLOOKUP(N221,【参考】数式用!$AR$2:$AW$50,MATCH(P221,【参考】数式用!$AT$4:$AW$4)+2,FALSE)*0.5, 0), "")</f>
        <v/>
      </c>
      <c r="T221" s="51"/>
      <c r="U221" s="536" t="str">
        <f>IFERROR(IF(AH221&lt;&gt;"",Q221*VLOOKUP(N221,【参考】数式用!$AG$2:$AL$50,MATCH(P221,【参考】数式用!$AI$4:$AL$4,0)+2,0), ""), "")</f>
        <v/>
      </c>
      <c r="V221" s="41"/>
      <c r="W221" s="1006"/>
      <c r="X221" s="1007"/>
      <c r="Y221" s="88"/>
      <c r="Z221" s="537"/>
      <c r="AA221" s="143" t="str">
        <f>IFERROR(IF(Y221="ー", "", ROUNDDOWN(Z221*VLOOKUP(N221,【参考】数式用!$AR$2:$AW$50,MATCH(Y221,【参考】数式用!$AT$4:$AW$4)+2,FALSE)*0.5, 0)), "")</f>
        <v/>
      </c>
      <c r="AB221" s="98"/>
      <c r="AC221" s="1100" t="str">
        <f>IFERROR(IF(AH221&lt;&gt;"",Z221*VLOOKUP(N221,【参考】数式用!$AG$2:$AL$50,MATCH(Y221,【参考】数式用!$AI$4:$AL$4,0)+2,0), ""), "")</f>
        <v/>
      </c>
      <c r="AD221" s="1100"/>
      <c r="AE221" s="415"/>
      <c r="AF221" s="581"/>
      <c r="AG221" s="590"/>
      <c r="AH221" s="428" t="str">
        <f>IFERROR(VLOOKUP(O221, 【参考】数式用!$AY$5:$AY$13, 1, FALSE), "")</f>
        <v/>
      </c>
      <c r="AI221" s="429" t="str">
        <f>IFERROR(VLOOKUP(N221, 【参考】数式用!$BA$2:$BB$50, 2, FALSE), "")</f>
        <v/>
      </c>
      <c r="AJ221" s="430" t="str">
        <f t="shared" si="7"/>
        <v/>
      </c>
      <c r="AK221" s="431" t="str">
        <f t="shared" si="8"/>
        <v/>
      </c>
      <c r="AL221" s="133"/>
      <c r="AM221" s="133"/>
      <c r="AN221" s="106"/>
      <c r="AO221" s="106"/>
      <c r="AV221" s="105"/>
      <c r="AW221" s="105"/>
      <c r="AX221" s="105"/>
      <c r="AY221" s="105"/>
      <c r="AZ221" s="105"/>
      <c r="BA221" s="105"/>
    </row>
    <row r="222" spans="1:53" ht="30" customHeight="1" thickBot="1">
      <c r="A222" s="140">
        <v>209</v>
      </c>
      <c r="B222" s="1001" t="str">
        <f>IF(基本情報入力シート!C247="","",基本情報入力シート!C247)</f>
        <v/>
      </c>
      <c r="C222" s="1002"/>
      <c r="D222" s="1002"/>
      <c r="E222" s="1002"/>
      <c r="F222" s="1002"/>
      <c r="G222" s="1002"/>
      <c r="H222" s="1002"/>
      <c r="I222" s="1003"/>
      <c r="J222" s="411" t="str">
        <f>IF(基本情報入力シート!M247="","",基本情報入力シート!M247)</f>
        <v/>
      </c>
      <c r="K222" s="411" t="str">
        <f>IF(基本情報入力シート!R247="","",基本情報入力シート!R247)</f>
        <v/>
      </c>
      <c r="L222" s="411" t="str">
        <f>IF(基本情報入力シート!W247="","",基本情報入力シート!W247)</f>
        <v/>
      </c>
      <c r="M222" s="411" t="str">
        <f>IF(基本情報入力シート!X247="","",基本情報入力シート!X247)</f>
        <v/>
      </c>
      <c r="N222" s="141" t="str">
        <f>IF(基本情報入力シート!Y247="","",基本情報入力シート!Y247)</f>
        <v/>
      </c>
      <c r="O222" s="148"/>
      <c r="P222" s="50"/>
      <c r="Q222" s="1004"/>
      <c r="R222" s="1005"/>
      <c r="S222" s="142" t="str">
        <f>IFERROR(ROUNDDOWN(Q222*VLOOKUP(N222,【参考】数式用!$AR$2:$AW$50,MATCH(P222,【参考】数式用!$AT$4:$AW$4)+2,FALSE)*0.5, 0), "")</f>
        <v/>
      </c>
      <c r="T222" s="51"/>
      <c r="U222" s="536" t="str">
        <f>IFERROR(IF(AH222&lt;&gt;"",Q222*VLOOKUP(N222,【参考】数式用!$AG$2:$AL$50,MATCH(P222,【参考】数式用!$AI$4:$AL$4,0)+2,0), ""), "")</f>
        <v/>
      </c>
      <c r="V222" s="41"/>
      <c r="W222" s="1006"/>
      <c r="X222" s="1007"/>
      <c r="Y222" s="88"/>
      <c r="Z222" s="537"/>
      <c r="AA222" s="143" t="str">
        <f>IFERROR(IF(Y222="ー", "", ROUNDDOWN(Z222*VLOOKUP(N222,【参考】数式用!$AR$2:$AW$50,MATCH(Y222,【参考】数式用!$AT$4:$AW$4)+2,FALSE)*0.5, 0)), "")</f>
        <v/>
      </c>
      <c r="AB222" s="98"/>
      <c r="AC222" s="1100" t="str">
        <f>IFERROR(IF(AH222&lt;&gt;"",Z222*VLOOKUP(N222,【参考】数式用!$AG$2:$AL$50,MATCH(Y222,【参考】数式用!$AI$4:$AL$4,0)+2,0), ""), "")</f>
        <v/>
      </c>
      <c r="AD222" s="1100"/>
      <c r="AE222" s="415"/>
      <c r="AF222" s="581"/>
      <c r="AG222" s="590"/>
      <c r="AH222" s="428" t="str">
        <f>IFERROR(VLOOKUP(O222, 【参考】数式用!$AY$5:$AY$13, 1, FALSE), "")</f>
        <v/>
      </c>
      <c r="AI222" s="429" t="str">
        <f>IFERROR(VLOOKUP(N222, 【参考】数式用!$BA$2:$BB$50, 2, FALSE), "")</f>
        <v/>
      </c>
      <c r="AJ222" s="430" t="str">
        <f t="shared" si="7"/>
        <v/>
      </c>
      <c r="AK222" s="431" t="str">
        <f t="shared" si="8"/>
        <v/>
      </c>
      <c r="AL222" s="133"/>
      <c r="AM222" s="133"/>
      <c r="AN222" s="106"/>
      <c r="AO222" s="106"/>
      <c r="AV222" s="105"/>
      <c r="AW222" s="105"/>
      <c r="AX222" s="105"/>
      <c r="AY222" s="105"/>
      <c r="AZ222" s="105"/>
      <c r="BA222" s="105"/>
    </row>
    <row r="223" spans="1:53" ht="30" customHeight="1" thickBot="1">
      <c r="A223" s="140">
        <v>210</v>
      </c>
      <c r="B223" s="1001" t="str">
        <f>IF(基本情報入力シート!C248="","",基本情報入力シート!C248)</f>
        <v/>
      </c>
      <c r="C223" s="1002"/>
      <c r="D223" s="1002"/>
      <c r="E223" s="1002"/>
      <c r="F223" s="1002"/>
      <c r="G223" s="1002"/>
      <c r="H223" s="1002"/>
      <c r="I223" s="1003"/>
      <c r="J223" s="411" t="str">
        <f>IF(基本情報入力シート!M248="","",基本情報入力シート!M248)</f>
        <v/>
      </c>
      <c r="K223" s="411" t="str">
        <f>IF(基本情報入力シート!R248="","",基本情報入力シート!R248)</f>
        <v/>
      </c>
      <c r="L223" s="411" t="str">
        <f>IF(基本情報入力シート!W248="","",基本情報入力シート!W248)</f>
        <v/>
      </c>
      <c r="M223" s="411" t="str">
        <f>IF(基本情報入力シート!X248="","",基本情報入力シート!X248)</f>
        <v/>
      </c>
      <c r="N223" s="141" t="str">
        <f>IF(基本情報入力シート!Y248="","",基本情報入力シート!Y248)</f>
        <v/>
      </c>
      <c r="O223" s="148"/>
      <c r="P223" s="50"/>
      <c r="Q223" s="1004"/>
      <c r="R223" s="1005"/>
      <c r="S223" s="142" t="str">
        <f>IFERROR(ROUNDDOWN(Q223*VLOOKUP(N223,【参考】数式用!$AR$2:$AW$50,MATCH(P223,【参考】数式用!$AT$4:$AW$4)+2,FALSE)*0.5, 0), "")</f>
        <v/>
      </c>
      <c r="T223" s="51"/>
      <c r="U223" s="536" t="str">
        <f>IFERROR(IF(AH223&lt;&gt;"",Q223*VLOOKUP(N223,【参考】数式用!$AG$2:$AL$50,MATCH(P223,【参考】数式用!$AI$4:$AL$4,0)+2,0), ""), "")</f>
        <v/>
      </c>
      <c r="V223" s="41"/>
      <c r="W223" s="1006"/>
      <c r="X223" s="1007"/>
      <c r="Y223" s="88"/>
      <c r="Z223" s="537"/>
      <c r="AA223" s="143" t="str">
        <f>IFERROR(IF(Y223="ー", "", ROUNDDOWN(Z223*VLOOKUP(N223,【参考】数式用!$AR$2:$AW$50,MATCH(Y223,【参考】数式用!$AT$4:$AW$4)+2,FALSE)*0.5, 0)), "")</f>
        <v/>
      </c>
      <c r="AB223" s="98"/>
      <c r="AC223" s="1100" t="str">
        <f>IFERROR(IF(AH223&lt;&gt;"",Z223*VLOOKUP(N223,【参考】数式用!$AG$2:$AL$50,MATCH(Y223,【参考】数式用!$AI$4:$AL$4,0)+2,0), ""), "")</f>
        <v/>
      </c>
      <c r="AD223" s="1100"/>
      <c r="AE223" s="415"/>
      <c r="AF223" s="581"/>
      <c r="AG223" s="590"/>
      <c r="AH223" s="428" t="str">
        <f>IFERROR(VLOOKUP(O223, 【参考】数式用!$AY$5:$AY$13, 1, FALSE), "")</f>
        <v/>
      </c>
      <c r="AI223" s="429" t="str">
        <f>IFERROR(VLOOKUP(N223, 【参考】数式用!$BA$2:$BB$50, 2, FALSE), "")</f>
        <v/>
      </c>
      <c r="AJ223" s="430" t="str">
        <f t="shared" si="7"/>
        <v/>
      </c>
      <c r="AK223" s="431" t="str">
        <f t="shared" si="8"/>
        <v/>
      </c>
      <c r="AL223" s="133"/>
      <c r="AM223" s="133"/>
      <c r="AN223" s="106"/>
      <c r="AO223" s="106"/>
      <c r="AV223" s="105"/>
      <c r="AW223" s="105"/>
      <c r="AX223" s="105"/>
      <c r="AY223" s="105"/>
      <c r="AZ223" s="105"/>
      <c r="BA223" s="105"/>
    </row>
    <row r="224" spans="1:53" ht="30" customHeight="1" thickBot="1">
      <c r="A224" s="140">
        <v>211</v>
      </c>
      <c r="B224" s="1001" t="str">
        <f>IF(基本情報入力シート!C249="","",基本情報入力シート!C249)</f>
        <v/>
      </c>
      <c r="C224" s="1002"/>
      <c r="D224" s="1002"/>
      <c r="E224" s="1002"/>
      <c r="F224" s="1002"/>
      <c r="G224" s="1002"/>
      <c r="H224" s="1002"/>
      <c r="I224" s="1003"/>
      <c r="J224" s="411" t="str">
        <f>IF(基本情報入力シート!M249="","",基本情報入力シート!M249)</f>
        <v/>
      </c>
      <c r="K224" s="411" t="str">
        <f>IF(基本情報入力シート!R249="","",基本情報入力シート!R249)</f>
        <v/>
      </c>
      <c r="L224" s="411" t="str">
        <f>IF(基本情報入力シート!W249="","",基本情報入力シート!W249)</f>
        <v/>
      </c>
      <c r="M224" s="411" t="str">
        <f>IF(基本情報入力シート!X249="","",基本情報入力シート!X249)</f>
        <v/>
      </c>
      <c r="N224" s="141" t="str">
        <f>IF(基本情報入力シート!Y249="","",基本情報入力シート!Y249)</f>
        <v/>
      </c>
      <c r="O224" s="148"/>
      <c r="P224" s="50"/>
      <c r="Q224" s="1004"/>
      <c r="R224" s="1005"/>
      <c r="S224" s="142" t="str">
        <f>IFERROR(ROUNDDOWN(Q224*VLOOKUP(N224,【参考】数式用!$AR$2:$AW$50,MATCH(P224,【参考】数式用!$AT$4:$AW$4)+2,FALSE)*0.5, 0), "")</f>
        <v/>
      </c>
      <c r="T224" s="51"/>
      <c r="U224" s="536" t="str">
        <f>IFERROR(IF(AH224&lt;&gt;"",Q224*VLOOKUP(N224,【参考】数式用!$AG$2:$AL$50,MATCH(P224,【参考】数式用!$AI$4:$AL$4,0)+2,0), ""), "")</f>
        <v/>
      </c>
      <c r="V224" s="41"/>
      <c r="W224" s="1006"/>
      <c r="X224" s="1007"/>
      <c r="Y224" s="88"/>
      <c r="Z224" s="537"/>
      <c r="AA224" s="143" t="str">
        <f>IFERROR(IF(Y224="ー", "", ROUNDDOWN(Z224*VLOOKUP(N224,【参考】数式用!$AR$2:$AW$50,MATCH(Y224,【参考】数式用!$AT$4:$AW$4)+2,FALSE)*0.5, 0)), "")</f>
        <v/>
      </c>
      <c r="AB224" s="98"/>
      <c r="AC224" s="1100" t="str">
        <f>IFERROR(IF(AH224&lt;&gt;"",Z224*VLOOKUP(N224,【参考】数式用!$AG$2:$AL$50,MATCH(Y224,【参考】数式用!$AI$4:$AL$4,0)+2,0), ""), "")</f>
        <v/>
      </c>
      <c r="AD224" s="1100"/>
      <c r="AE224" s="415"/>
      <c r="AF224" s="581"/>
      <c r="AG224" s="590"/>
      <c r="AH224" s="428" t="str">
        <f>IFERROR(VLOOKUP(O224, 【参考】数式用!$AY$5:$AY$13, 1, FALSE), "")</f>
        <v/>
      </c>
      <c r="AI224" s="429" t="str">
        <f>IFERROR(VLOOKUP(N224, 【参考】数式用!$BA$2:$BB$50, 2, FALSE), "")</f>
        <v/>
      </c>
      <c r="AJ224" s="430" t="str">
        <f t="shared" si="7"/>
        <v/>
      </c>
      <c r="AK224" s="431" t="str">
        <f t="shared" si="8"/>
        <v/>
      </c>
      <c r="AL224" s="133"/>
      <c r="AM224" s="133"/>
      <c r="AN224" s="106"/>
      <c r="AO224" s="106"/>
      <c r="AV224" s="105"/>
      <c r="AW224" s="105"/>
      <c r="AX224" s="105"/>
      <c r="AY224" s="105"/>
      <c r="AZ224" s="105"/>
      <c r="BA224" s="105"/>
    </row>
    <row r="225" spans="1:53" ht="30" customHeight="1" thickBot="1">
      <c r="A225" s="140">
        <v>212</v>
      </c>
      <c r="B225" s="1001" t="str">
        <f>IF(基本情報入力シート!C250="","",基本情報入力シート!C250)</f>
        <v/>
      </c>
      <c r="C225" s="1002"/>
      <c r="D225" s="1002"/>
      <c r="E225" s="1002"/>
      <c r="F225" s="1002"/>
      <c r="G225" s="1002"/>
      <c r="H225" s="1002"/>
      <c r="I225" s="1003"/>
      <c r="J225" s="411" t="str">
        <f>IF(基本情報入力シート!M250="","",基本情報入力シート!M250)</f>
        <v/>
      </c>
      <c r="K225" s="411" t="str">
        <f>IF(基本情報入力シート!R250="","",基本情報入力シート!R250)</f>
        <v/>
      </c>
      <c r="L225" s="411" t="str">
        <f>IF(基本情報入力シート!W250="","",基本情報入力シート!W250)</f>
        <v/>
      </c>
      <c r="M225" s="411" t="str">
        <f>IF(基本情報入力シート!X250="","",基本情報入力シート!X250)</f>
        <v/>
      </c>
      <c r="N225" s="141" t="str">
        <f>IF(基本情報入力シート!Y250="","",基本情報入力シート!Y250)</f>
        <v/>
      </c>
      <c r="O225" s="148"/>
      <c r="P225" s="50"/>
      <c r="Q225" s="1004"/>
      <c r="R225" s="1005"/>
      <c r="S225" s="142" t="str">
        <f>IFERROR(ROUNDDOWN(Q225*VLOOKUP(N225,【参考】数式用!$AR$2:$AW$50,MATCH(P225,【参考】数式用!$AT$4:$AW$4)+2,FALSE)*0.5, 0), "")</f>
        <v/>
      </c>
      <c r="T225" s="51"/>
      <c r="U225" s="536" t="str">
        <f>IFERROR(IF(AH225&lt;&gt;"",Q225*VLOOKUP(N225,【参考】数式用!$AG$2:$AL$50,MATCH(P225,【参考】数式用!$AI$4:$AL$4,0)+2,0), ""), "")</f>
        <v/>
      </c>
      <c r="V225" s="41"/>
      <c r="W225" s="1006"/>
      <c r="X225" s="1007"/>
      <c r="Y225" s="88"/>
      <c r="Z225" s="537"/>
      <c r="AA225" s="143" t="str">
        <f>IFERROR(IF(Y225="ー", "", ROUNDDOWN(Z225*VLOOKUP(N225,【参考】数式用!$AR$2:$AW$50,MATCH(Y225,【参考】数式用!$AT$4:$AW$4)+2,FALSE)*0.5, 0)), "")</f>
        <v/>
      </c>
      <c r="AB225" s="98"/>
      <c r="AC225" s="1100" t="str">
        <f>IFERROR(IF(AH225&lt;&gt;"",Z225*VLOOKUP(N225,【参考】数式用!$AG$2:$AL$50,MATCH(Y225,【参考】数式用!$AI$4:$AL$4,0)+2,0), ""), "")</f>
        <v/>
      </c>
      <c r="AD225" s="1100"/>
      <c r="AE225" s="415"/>
      <c r="AF225" s="581"/>
      <c r="AG225" s="590"/>
      <c r="AH225" s="428" t="str">
        <f>IFERROR(VLOOKUP(O225, 【参考】数式用!$AY$5:$AY$13, 1, FALSE), "")</f>
        <v/>
      </c>
      <c r="AI225" s="429" t="str">
        <f>IFERROR(VLOOKUP(N225, 【参考】数式用!$BA$2:$BB$50, 2, FALSE), "")</f>
        <v/>
      </c>
      <c r="AJ225" s="430" t="str">
        <f t="shared" si="7"/>
        <v/>
      </c>
      <c r="AK225" s="431" t="str">
        <f t="shared" si="8"/>
        <v/>
      </c>
      <c r="AL225" s="133"/>
      <c r="AM225" s="133"/>
      <c r="AN225" s="106"/>
      <c r="AO225" s="106"/>
      <c r="AV225" s="105"/>
      <c r="AW225" s="105"/>
      <c r="AX225" s="105"/>
      <c r="AY225" s="105"/>
      <c r="AZ225" s="105"/>
      <c r="BA225" s="105"/>
    </row>
    <row r="226" spans="1:53" ht="30" customHeight="1" thickBot="1">
      <c r="A226" s="140">
        <v>213</v>
      </c>
      <c r="B226" s="1001" t="str">
        <f>IF(基本情報入力シート!C251="","",基本情報入力シート!C251)</f>
        <v/>
      </c>
      <c r="C226" s="1002"/>
      <c r="D226" s="1002"/>
      <c r="E226" s="1002"/>
      <c r="F226" s="1002"/>
      <c r="G226" s="1002"/>
      <c r="H226" s="1002"/>
      <c r="I226" s="1003"/>
      <c r="J226" s="411" t="str">
        <f>IF(基本情報入力シート!M251="","",基本情報入力シート!M251)</f>
        <v/>
      </c>
      <c r="K226" s="411" t="str">
        <f>IF(基本情報入力シート!R251="","",基本情報入力シート!R251)</f>
        <v/>
      </c>
      <c r="L226" s="411" t="str">
        <f>IF(基本情報入力シート!W251="","",基本情報入力シート!W251)</f>
        <v/>
      </c>
      <c r="M226" s="411" t="str">
        <f>IF(基本情報入力シート!X251="","",基本情報入力シート!X251)</f>
        <v/>
      </c>
      <c r="N226" s="141" t="str">
        <f>IF(基本情報入力シート!Y251="","",基本情報入力シート!Y251)</f>
        <v/>
      </c>
      <c r="O226" s="148"/>
      <c r="P226" s="50"/>
      <c r="Q226" s="1004"/>
      <c r="R226" s="1005"/>
      <c r="S226" s="142" t="str">
        <f>IFERROR(ROUNDDOWN(Q226*VLOOKUP(N226,【参考】数式用!$AR$2:$AW$50,MATCH(P226,【参考】数式用!$AT$4:$AW$4)+2,FALSE)*0.5, 0), "")</f>
        <v/>
      </c>
      <c r="T226" s="51"/>
      <c r="U226" s="536" t="str">
        <f>IFERROR(IF(AH226&lt;&gt;"",Q226*VLOOKUP(N226,【参考】数式用!$AG$2:$AL$50,MATCH(P226,【参考】数式用!$AI$4:$AL$4,0)+2,0), ""), "")</f>
        <v/>
      </c>
      <c r="V226" s="41"/>
      <c r="W226" s="1006"/>
      <c r="X226" s="1007"/>
      <c r="Y226" s="88"/>
      <c r="Z226" s="537"/>
      <c r="AA226" s="143" t="str">
        <f>IFERROR(IF(Y226="ー", "", ROUNDDOWN(Z226*VLOOKUP(N226,【参考】数式用!$AR$2:$AW$50,MATCH(Y226,【参考】数式用!$AT$4:$AW$4)+2,FALSE)*0.5, 0)), "")</f>
        <v/>
      </c>
      <c r="AB226" s="98"/>
      <c r="AC226" s="1100" t="str">
        <f>IFERROR(IF(AH226&lt;&gt;"",Z226*VLOOKUP(N226,【参考】数式用!$AG$2:$AL$50,MATCH(Y226,【参考】数式用!$AI$4:$AL$4,0)+2,0), ""), "")</f>
        <v/>
      </c>
      <c r="AD226" s="1100"/>
      <c r="AE226" s="415"/>
      <c r="AF226" s="581"/>
      <c r="AG226" s="590"/>
      <c r="AH226" s="428" t="str">
        <f>IFERROR(VLOOKUP(O226, 【参考】数式用!$AY$5:$AY$13, 1, FALSE), "")</f>
        <v/>
      </c>
      <c r="AI226" s="429" t="str">
        <f>IFERROR(VLOOKUP(N226, 【参考】数式用!$BA$2:$BB$50, 2, FALSE), "")</f>
        <v/>
      </c>
      <c r="AJ226" s="430" t="str">
        <f t="shared" si="7"/>
        <v/>
      </c>
      <c r="AK226" s="431" t="str">
        <f t="shared" si="8"/>
        <v/>
      </c>
      <c r="AL226" s="133"/>
      <c r="AM226" s="133"/>
      <c r="AN226" s="106"/>
      <c r="AO226" s="106"/>
      <c r="AV226" s="105"/>
      <c r="AW226" s="105"/>
      <c r="AX226" s="105"/>
      <c r="AY226" s="105"/>
      <c r="AZ226" s="105"/>
      <c r="BA226" s="105"/>
    </row>
    <row r="227" spans="1:53" ht="30" customHeight="1" thickBot="1">
      <c r="A227" s="140">
        <v>214</v>
      </c>
      <c r="B227" s="1001" t="str">
        <f>IF(基本情報入力シート!C252="","",基本情報入力シート!C252)</f>
        <v/>
      </c>
      <c r="C227" s="1002"/>
      <c r="D227" s="1002"/>
      <c r="E227" s="1002"/>
      <c r="F227" s="1002"/>
      <c r="G227" s="1002"/>
      <c r="H227" s="1002"/>
      <c r="I227" s="1003"/>
      <c r="J227" s="411" t="str">
        <f>IF(基本情報入力シート!M252="","",基本情報入力シート!M252)</f>
        <v/>
      </c>
      <c r="K227" s="411" t="str">
        <f>IF(基本情報入力シート!R252="","",基本情報入力シート!R252)</f>
        <v/>
      </c>
      <c r="L227" s="411" t="str">
        <f>IF(基本情報入力シート!W252="","",基本情報入力シート!W252)</f>
        <v/>
      </c>
      <c r="M227" s="411" t="str">
        <f>IF(基本情報入力シート!X252="","",基本情報入力シート!X252)</f>
        <v/>
      </c>
      <c r="N227" s="141" t="str">
        <f>IF(基本情報入力シート!Y252="","",基本情報入力シート!Y252)</f>
        <v/>
      </c>
      <c r="O227" s="148"/>
      <c r="P227" s="50"/>
      <c r="Q227" s="1004"/>
      <c r="R227" s="1005"/>
      <c r="S227" s="142" t="str">
        <f>IFERROR(ROUNDDOWN(Q227*VLOOKUP(N227,【参考】数式用!$AR$2:$AW$50,MATCH(P227,【参考】数式用!$AT$4:$AW$4)+2,FALSE)*0.5, 0), "")</f>
        <v/>
      </c>
      <c r="T227" s="51"/>
      <c r="U227" s="536" t="str">
        <f>IFERROR(IF(AH227&lt;&gt;"",Q227*VLOOKUP(N227,【参考】数式用!$AG$2:$AL$50,MATCH(P227,【参考】数式用!$AI$4:$AL$4,0)+2,0), ""), "")</f>
        <v/>
      </c>
      <c r="V227" s="41"/>
      <c r="W227" s="1006"/>
      <c r="X227" s="1007"/>
      <c r="Y227" s="88"/>
      <c r="Z227" s="537"/>
      <c r="AA227" s="143" t="str">
        <f>IFERROR(IF(Y227="ー", "", ROUNDDOWN(Z227*VLOOKUP(N227,【参考】数式用!$AR$2:$AW$50,MATCH(Y227,【参考】数式用!$AT$4:$AW$4)+2,FALSE)*0.5, 0)), "")</f>
        <v/>
      </c>
      <c r="AB227" s="98"/>
      <c r="AC227" s="1100" t="str">
        <f>IFERROR(IF(AH227&lt;&gt;"",Z227*VLOOKUP(N227,【参考】数式用!$AG$2:$AL$50,MATCH(Y227,【参考】数式用!$AI$4:$AL$4,0)+2,0), ""), "")</f>
        <v/>
      </c>
      <c r="AD227" s="1100"/>
      <c r="AE227" s="415"/>
      <c r="AF227" s="581"/>
      <c r="AG227" s="590"/>
      <c r="AH227" s="428" t="str">
        <f>IFERROR(VLOOKUP(O227, 【参考】数式用!$AY$5:$AY$13, 1, FALSE), "")</f>
        <v/>
      </c>
      <c r="AI227" s="429" t="str">
        <f>IFERROR(VLOOKUP(N227, 【参考】数式用!$BA$2:$BB$50, 2, FALSE), "")</f>
        <v/>
      </c>
      <c r="AJ227" s="430" t="str">
        <f t="shared" si="7"/>
        <v/>
      </c>
      <c r="AK227" s="431" t="str">
        <f t="shared" si="8"/>
        <v/>
      </c>
      <c r="AL227" s="133"/>
      <c r="AM227" s="133"/>
      <c r="AN227" s="106"/>
      <c r="AO227" s="106"/>
      <c r="AV227" s="105"/>
      <c r="AW227" s="105"/>
      <c r="AX227" s="105"/>
      <c r="AY227" s="105"/>
      <c r="AZ227" s="105"/>
      <c r="BA227" s="105"/>
    </row>
    <row r="228" spans="1:53" ht="30" customHeight="1" thickBot="1">
      <c r="A228" s="140">
        <v>215</v>
      </c>
      <c r="B228" s="1001" t="str">
        <f>IF(基本情報入力シート!C253="","",基本情報入力シート!C253)</f>
        <v/>
      </c>
      <c r="C228" s="1002"/>
      <c r="D228" s="1002"/>
      <c r="E228" s="1002"/>
      <c r="F228" s="1002"/>
      <c r="G228" s="1002"/>
      <c r="H228" s="1002"/>
      <c r="I228" s="1003"/>
      <c r="J228" s="411" t="str">
        <f>IF(基本情報入力シート!M253="","",基本情報入力シート!M253)</f>
        <v/>
      </c>
      <c r="K228" s="411" t="str">
        <f>IF(基本情報入力シート!R253="","",基本情報入力シート!R253)</f>
        <v/>
      </c>
      <c r="L228" s="411" t="str">
        <f>IF(基本情報入力シート!W253="","",基本情報入力シート!W253)</f>
        <v/>
      </c>
      <c r="M228" s="411" t="str">
        <f>IF(基本情報入力シート!X253="","",基本情報入力シート!X253)</f>
        <v/>
      </c>
      <c r="N228" s="141" t="str">
        <f>IF(基本情報入力シート!Y253="","",基本情報入力シート!Y253)</f>
        <v/>
      </c>
      <c r="O228" s="148"/>
      <c r="P228" s="50"/>
      <c r="Q228" s="1004"/>
      <c r="R228" s="1005"/>
      <c r="S228" s="142" t="str">
        <f>IFERROR(ROUNDDOWN(Q228*VLOOKUP(N228,【参考】数式用!$AR$2:$AW$50,MATCH(P228,【参考】数式用!$AT$4:$AW$4)+2,FALSE)*0.5, 0), "")</f>
        <v/>
      </c>
      <c r="T228" s="51"/>
      <c r="U228" s="536" t="str">
        <f>IFERROR(IF(AH228&lt;&gt;"",Q228*VLOOKUP(N228,【参考】数式用!$AG$2:$AL$50,MATCH(P228,【参考】数式用!$AI$4:$AL$4,0)+2,0), ""), "")</f>
        <v/>
      </c>
      <c r="V228" s="41"/>
      <c r="W228" s="1006"/>
      <c r="X228" s="1007"/>
      <c r="Y228" s="88"/>
      <c r="Z228" s="537"/>
      <c r="AA228" s="143" t="str">
        <f>IFERROR(IF(Y228="ー", "", ROUNDDOWN(Z228*VLOOKUP(N228,【参考】数式用!$AR$2:$AW$50,MATCH(Y228,【参考】数式用!$AT$4:$AW$4)+2,FALSE)*0.5, 0)), "")</f>
        <v/>
      </c>
      <c r="AB228" s="98"/>
      <c r="AC228" s="1100" t="str">
        <f>IFERROR(IF(AH228&lt;&gt;"",Z228*VLOOKUP(N228,【参考】数式用!$AG$2:$AL$50,MATCH(Y228,【参考】数式用!$AI$4:$AL$4,0)+2,0), ""), "")</f>
        <v/>
      </c>
      <c r="AD228" s="1100"/>
      <c r="AE228" s="415"/>
      <c r="AF228" s="581"/>
      <c r="AG228" s="590"/>
      <c r="AH228" s="428" t="str">
        <f>IFERROR(VLOOKUP(O228, 【参考】数式用!$AY$5:$AY$13, 1, FALSE), "")</f>
        <v/>
      </c>
      <c r="AI228" s="429" t="str">
        <f>IFERROR(VLOOKUP(N228, 【参考】数式用!$BA$2:$BB$50, 2, FALSE), "")</f>
        <v/>
      </c>
      <c r="AJ228" s="430" t="str">
        <f t="shared" si="7"/>
        <v/>
      </c>
      <c r="AK228" s="431" t="str">
        <f t="shared" si="8"/>
        <v/>
      </c>
      <c r="AL228" s="133"/>
      <c r="AM228" s="133"/>
      <c r="AN228" s="106"/>
      <c r="AO228" s="106"/>
      <c r="AV228" s="105"/>
      <c r="AW228" s="105"/>
      <c r="AX228" s="105"/>
      <c r="AY228" s="105"/>
      <c r="AZ228" s="105"/>
      <c r="BA228" s="105"/>
    </row>
    <row r="229" spans="1:53" ht="30" customHeight="1" thickBot="1">
      <c r="A229" s="140">
        <v>216</v>
      </c>
      <c r="B229" s="1001" t="str">
        <f>IF(基本情報入力シート!C254="","",基本情報入力シート!C254)</f>
        <v/>
      </c>
      <c r="C229" s="1002"/>
      <c r="D229" s="1002"/>
      <c r="E229" s="1002"/>
      <c r="F229" s="1002"/>
      <c r="G229" s="1002"/>
      <c r="H229" s="1002"/>
      <c r="I229" s="1003"/>
      <c r="J229" s="411" t="str">
        <f>IF(基本情報入力シート!M254="","",基本情報入力シート!M254)</f>
        <v/>
      </c>
      <c r="K229" s="411" t="str">
        <f>IF(基本情報入力シート!R254="","",基本情報入力シート!R254)</f>
        <v/>
      </c>
      <c r="L229" s="411" t="str">
        <f>IF(基本情報入力シート!W254="","",基本情報入力シート!W254)</f>
        <v/>
      </c>
      <c r="M229" s="411" t="str">
        <f>IF(基本情報入力シート!X254="","",基本情報入力シート!X254)</f>
        <v/>
      </c>
      <c r="N229" s="141" t="str">
        <f>IF(基本情報入力シート!Y254="","",基本情報入力シート!Y254)</f>
        <v/>
      </c>
      <c r="O229" s="148"/>
      <c r="P229" s="50"/>
      <c r="Q229" s="1004"/>
      <c r="R229" s="1005"/>
      <c r="S229" s="142" t="str">
        <f>IFERROR(ROUNDDOWN(Q229*VLOOKUP(N229,【参考】数式用!$AR$2:$AW$50,MATCH(P229,【参考】数式用!$AT$4:$AW$4)+2,FALSE)*0.5, 0), "")</f>
        <v/>
      </c>
      <c r="T229" s="51"/>
      <c r="U229" s="536" t="str">
        <f>IFERROR(IF(AH229&lt;&gt;"",Q229*VLOOKUP(N229,【参考】数式用!$AG$2:$AL$50,MATCH(P229,【参考】数式用!$AI$4:$AL$4,0)+2,0), ""), "")</f>
        <v/>
      </c>
      <c r="V229" s="41"/>
      <c r="W229" s="1006"/>
      <c r="X229" s="1007"/>
      <c r="Y229" s="88"/>
      <c r="Z229" s="537"/>
      <c r="AA229" s="143" t="str">
        <f>IFERROR(IF(Y229="ー", "", ROUNDDOWN(Z229*VLOOKUP(N229,【参考】数式用!$AR$2:$AW$50,MATCH(Y229,【参考】数式用!$AT$4:$AW$4)+2,FALSE)*0.5, 0)), "")</f>
        <v/>
      </c>
      <c r="AB229" s="98"/>
      <c r="AC229" s="1100" t="str">
        <f>IFERROR(IF(AH229&lt;&gt;"",Z229*VLOOKUP(N229,【参考】数式用!$AG$2:$AL$50,MATCH(Y229,【参考】数式用!$AI$4:$AL$4,0)+2,0), ""), "")</f>
        <v/>
      </c>
      <c r="AD229" s="1100"/>
      <c r="AE229" s="415"/>
      <c r="AF229" s="581"/>
      <c r="AG229" s="590"/>
      <c r="AH229" s="428" t="str">
        <f>IFERROR(VLOOKUP(O229, 【参考】数式用!$AY$5:$AY$13, 1, FALSE), "")</f>
        <v/>
      </c>
      <c r="AI229" s="429" t="str">
        <f>IFERROR(VLOOKUP(N229, 【参考】数式用!$BA$2:$BB$50, 2, FALSE), "")</f>
        <v/>
      </c>
      <c r="AJ229" s="430" t="str">
        <f t="shared" si="7"/>
        <v/>
      </c>
      <c r="AK229" s="431" t="str">
        <f t="shared" si="8"/>
        <v/>
      </c>
      <c r="AL229" s="133"/>
      <c r="AM229" s="133"/>
      <c r="AN229" s="106"/>
      <c r="AO229" s="106"/>
      <c r="AV229" s="105"/>
      <c r="AW229" s="105"/>
      <c r="AX229" s="105"/>
      <c r="AY229" s="105"/>
      <c r="AZ229" s="105"/>
      <c r="BA229" s="105"/>
    </row>
    <row r="230" spans="1:53" ht="30" customHeight="1" thickBot="1">
      <c r="A230" s="140">
        <v>217</v>
      </c>
      <c r="B230" s="1001" t="str">
        <f>IF(基本情報入力シート!C255="","",基本情報入力シート!C255)</f>
        <v/>
      </c>
      <c r="C230" s="1002"/>
      <c r="D230" s="1002"/>
      <c r="E230" s="1002"/>
      <c r="F230" s="1002"/>
      <c r="G230" s="1002"/>
      <c r="H230" s="1002"/>
      <c r="I230" s="1003"/>
      <c r="J230" s="411" t="str">
        <f>IF(基本情報入力シート!M255="","",基本情報入力シート!M255)</f>
        <v/>
      </c>
      <c r="K230" s="411" t="str">
        <f>IF(基本情報入力シート!R255="","",基本情報入力シート!R255)</f>
        <v/>
      </c>
      <c r="L230" s="411" t="str">
        <f>IF(基本情報入力シート!W255="","",基本情報入力シート!W255)</f>
        <v/>
      </c>
      <c r="M230" s="411" t="str">
        <f>IF(基本情報入力シート!X255="","",基本情報入力シート!X255)</f>
        <v/>
      </c>
      <c r="N230" s="141" t="str">
        <f>IF(基本情報入力シート!Y255="","",基本情報入力シート!Y255)</f>
        <v/>
      </c>
      <c r="O230" s="148"/>
      <c r="P230" s="50"/>
      <c r="Q230" s="1004"/>
      <c r="R230" s="1005"/>
      <c r="S230" s="142" t="str">
        <f>IFERROR(ROUNDDOWN(Q230*VLOOKUP(N230,【参考】数式用!$AR$2:$AW$50,MATCH(P230,【参考】数式用!$AT$4:$AW$4)+2,FALSE)*0.5, 0), "")</f>
        <v/>
      </c>
      <c r="T230" s="51"/>
      <c r="U230" s="536" t="str">
        <f>IFERROR(IF(AH230&lt;&gt;"",Q230*VLOOKUP(N230,【参考】数式用!$AG$2:$AL$50,MATCH(P230,【参考】数式用!$AI$4:$AL$4,0)+2,0), ""), "")</f>
        <v/>
      </c>
      <c r="V230" s="41"/>
      <c r="W230" s="1006"/>
      <c r="X230" s="1007"/>
      <c r="Y230" s="88"/>
      <c r="Z230" s="537"/>
      <c r="AA230" s="143" t="str">
        <f>IFERROR(IF(Y230="ー", "", ROUNDDOWN(Z230*VLOOKUP(N230,【参考】数式用!$AR$2:$AW$50,MATCH(Y230,【参考】数式用!$AT$4:$AW$4)+2,FALSE)*0.5, 0)), "")</f>
        <v/>
      </c>
      <c r="AB230" s="98"/>
      <c r="AC230" s="1100" t="str">
        <f>IFERROR(IF(AH230&lt;&gt;"",Z230*VLOOKUP(N230,【参考】数式用!$AG$2:$AL$50,MATCH(Y230,【参考】数式用!$AI$4:$AL$4,0)+2,0), ""), "")</f>
        <v/>
      </c>
      <c r="AD230" s="1100"/>
      <c r="AE230" s="415"/>
      <c r="AF230" s="581"/>
      <c r="AG230" s="590"/>
      <c r="AH230" s="428" t="str">
        <f>IFERROR(VLOOKUP(O230, 【参考】数式用!$AY$5:$AY$13, 1, FALSE), "")</f>
        <v/>
      </c>
      <c r="AI230" s="429" t="str">
        <f>IFERROR(VLOOKUP(N230, 【参考】数式用!$BA$2:$BB$50, 2, FALSE), "")</f>
        <v/>
      </c>
      <c r="AJ230" s="430" t="str">
        <f t="shared" si="7"/>
        <v/>
      </c>
      <c r="AK230" s="431" t="str">
        <f t="shared" si="8"/>
        <v/>
      </c>
      <c r="AL230" s="133"/>
      <c r="AM230" s="133"/>
      <c r="AN230" s="106"/>
      <c r="AO230" s="106"/>
      <c r="AV230" s="105"/>
      <c r="AW230" s="105"/>
      <c r="AX230" s="105"/>
      <c r="AY230" s="105"/>
      <c r="AZ230" s="105"/>
      <c r="BA230" s="105"/>
    </row>
    <row r="231" spans="1:53" ht="30" customHeight="1" thickBot="1">
      <c r="A231" s="140">
        <v>218</v>
      </c>
      <c r="B231" s="1001" t="str">
        <f>IF(基本情報入力シート!C256="","",基本情報入力シート!C256)</f>
        <v/>
      </c>
      <c r="C231" s="1002"/>
      <c r="D231" s="1002"/>
      <c r="E231" s="1002"/>
      <c r="F231" s="1002"/>
      <c r="G231" s="1002"/>
      <c r="H231" s="1002"/>
      <c r="I231" s="1003"/>
      <c r="J231" s="411" t="str">
        <f>IF(基本情報入力シート!M256="","",基本情報入力シート!M256)</f>
        <v/>
      </c>
      <c r="K231" s="411" t="str">
        <f>IF(基本情報入力シート!R256="","",基本情報入力シート!R256)</f>
        <v/>
      </c>
      <c r="L231" s="411" t="str">
        <f>IF(基本情報入力シート!W256="","",基本情報入力シート!W256)</f>
        <v/>
      </c>
      <c r="M231" s="411" t="str">
        <f>IF(基本情報入力シート!X256="","",基本情報入力シート!X256)</f>
        <v/>
      </c>
      <c r="N231" s="141" t="str">
        <f>IF(基本情報入力シート!Y256="","",基本情報入力シート!Y256)</f>
        <v/>
      </c>
      <c r="O231" s="148"/>
      <c r="P231" s="50"/>
      <c r="Q231" s="1004"/>
      <c r="R231" s="1005"/>
      <c r="S231" s="142" t="str">
        <f>IFERROR(ROUNDDOWN(Q231*VLOOKUP(N231,【参考】数式用!$AR$2:$AW$50,MATCH(P231,【参考】数式用!$AT$4:$AW$4)+2,FALSE)*0.5, 0), "")</f>
        <v/>
      </c>
      <c r="T231" s="51"/>
      <c r="U231" s="536" t="str">
        <f>IFERROR(IF(AH231&lt;&gt;"",Q231*VLOOKUP(N231,【参考】数式用!$AG$2:$AL$50,MATCH(P231,【参考】数式用!$AI$4:$AL$4,0)+2,0), ""), "")</f>
        <v/>
      </c>
      <c r="V231" s="41"/>
      <c r="W231" s="1006"/>
      <c r="X231" s="1007"/>
      <c r="Y231" s="88"/>
      <c r="Z231" s="537"/>
      <c r="AA231" s="143" t="str">
        <f>IFERROR(IF(Y231="ー", "", ROUNDDOWN(Z231*VLOOKUP(N231,【参考】数式用!$AR$2:$AW$50,MATCH(Y231,【参考】数式用!$AT$4:$AW$4)+2,FALSE)*0.5, 0)), "")</f>
        <v/>
      </c>
      <c r="AB231" s="98"/>
      <c r="AC231" s="1100" t="str">
        <f>IFERROR(IF(AH231&lt;&gt;"",Z231*VLOOKUP(N231,【参考】数式用!$AG$2:$AL$50,MATCH(Y231,【参考】数式用!$AI$4:$AL$4,0)+2,0), ""), "")</f>
        <v/>
      </c>
      <c r="AD231" s="1100"/>
      <c r="AE231" s="415"/>
      <c r="AF231" s="581"/>
      <c r="AG231" s="590"/>
      <c r="AH231" s="428" t="str">
        <f>IFERROR(VLOOKUP(O231, 【参考】数式用!$AY$5:$AY$13, 1, FALSE), "")</f>
        <v/>
      </c>
      <c r="AI231" s="429" t="str">
        <f>IFERROR(VLOOKUP(N231, 【参考】数式用!$BA$2:$BB$50, 2, FALSE), "")</f>
        <v/>
      </c>
      <c r="AJ231" s="430" t="str">
        <f t="shared" si="7"/>
        <v/>
      </c>
      <c r="AK231" s="431" t="str">
        <f t="shared" si="8"/>
        <v/>
      </c>
      <c r="AL231" s="133"/>
      <c r="AM231" s="133"/>
      <c r="AN231" s="106"/>
      <c r="AO231" s="106"/>
      <c r="AV231" s="105"/>
      <c r="AW231" s="105"/>
      <c r="AX231" s="105"/>
      <c r="AY231" s="105"/>
      <c r="AZ231" s="105"/>
      <c r="BA231" s="105"/>
    </row>
    <row r="232" spans="1:53" ht="30" customHeight="1" thickBot="1">
      <c r="A232" s="140">
        <v>219</v>
      </c>
      <c r="B232" s="1001" t="str">
        <f>IF(基本情報入力シート!C257="","",基本情報入力シート!C257)</f>
        <v/>
      </c>
      <c r="C232" s="1002"/>
      <c r="D232" s="1002"/>
      <c r="E232" s="1002"/>
      <c r="F232" s="1002"/>
      <c r="G232" s="1002"/>
      <c r="H232" s="1002"/>
      <c r="I232" s="1003"/>
      <c r="J232" s="411" t="str">
        <f>IF(基本情報入力シート!M257="","",基本情報入力シート!M257)</f>
        <v/>
      </c>
      <c r="K232" s="411" t="str">
        <f>IF(基本情報入力シート!R257="","",基本情報入力シート!R257)</f>
        <v/>
      </c>
      <c r="L232" s="411" t="str">
        <f>IF(基本情報入力シート!W257="","",基本情報入力シート!W257)</f>
        <v/>
      </c>
      <c r="M232" s="411" t="str">
        <f>IF(基本情報入力シート!X257="","",基本情報入力シート!X257)</f>
        <v/>
      </c>
      <c r="N232" s="141" t="str">
        <f>IF(基本情報入力シート!Y257="","",基本情報入力シート!Y257)</f>
        <v/>
      </c>
      <c r="O232" s="148"/>
      <c r="P232" s="50"/>
      <c r="Q232" s="1004"/>
      <c r="R232" s="1005"/>
      <c r="S232" s="142" t="str">
        <f>IFERROR(ROUNDDOWN(Q232*VLOOKUP(N232,【参考】数式用!$AR$2:$AW$50,MATCH(P232,【参考】数式用!$AT$4:$AW$4)+2,FALSE)*0.5, 0), "")</f>
        <v/>
      </c>
      <c r="T232" s="51"/>
      <c r="U232" s="536" t="str">
        <f>IFERROR(IF(AH232&lt;&gt;"",Q232*VLOOKUP(N232,【参考】数式用!$AG$2:$AL$50,MATCH(P232,【参考】数式用!$AI$4:$AL$4,0)+2,0), ""), "")</f>
        <v/>
      </c>
      <c r="V232" s="41"/>
      <c r="W232" s="1006"/>
      <c r="X232" s="1007"/>
      <c r="Y232" s="88"/>
      <c r="Z232" s="537"/>
      <c r="AA232" s="143" t="str">
        <f>IFERROR(IF(Y232="ー", "", ROUNDDOWN(Z232*VLOOKUP(N232,【参考】数式用!$AR$2:$AW$50,MATCH(Y232,【参考】数式用!$AT$4:$AW$4)+2,FALSE)*0.5, 0)), "")</f>
        <v/>
      </c>
      <c r="AB232" s="98"/>
      <c r="AC232" s="1100" t="str">
        <f>IFERROR(IF(AH232&lt;&gt;"",Z232*VLOOKUP(N232,【参考】数式用!$AG$2:$AL$50,MATCH(Y232,【参考】数式用!$AI$4:$AL$4,0)+2,0), ""), "")</f>
        <v/>
      </c>
      <c r="AD232" s="1100"/>
      <c r="AE232" s="415"/>
      <c r="AF232" s="581"/>
      <c r="AG232" s="590"/>
      <c r="AH232" s="428" t="str">
        <f>IFERROR(VLOOKUP(O232, 【参考】数式用!$AY$5:$AY$13, 1, FALSE), "")</f>
        <v/>
      </c>
      <c r="AI232" s="429" t="str">
        <f>IFERROR(VLOOKUP(N232, 【参考】数式用!$BA$2:$BB$50, 2, FALSE), "")</f>
        <v/>
      </c>
      <c r="AJ232" s="430" t="str">
        <f t="shared" si="7"/>
        <v/>
      </c>
      <c r="AK232" s="431" t="str">
        <f t="shared" si="8"/>
        <v/>
      </c>
      <c r="AL232" s="133"/>
      <c r="AM232" s="133"/>
      <c r="AN232" s="106"/>
      <c r="AO232" s="106"/>
      <c r="AV232" s="105"/>
      <c r="AW232" s="105"/>
      <c r="AX232" s="105"/>
      <c r="AY232" s="105"/>
      <c r="AZ232" s="105"/>
      <c r="BA232" s="105"/>
    </row>
    <row r="233" spans="1:53" ht="30" customHeight="1" thickBot="1">
      <c r="A233" s="140">
        <v>220</v>
      </c>
      <c r="B233" s="1001" t="str">
        <f>IF(基本情報入力シート!C258="","",基本情報入力シート!C258)</f>
        <v/>
      </c>
      <c r="C233" s="1002"/>
      <c r="D233" s="1002"/>
      <c r="E233" s="1002"/>
      <c r="F233" s="1002"/>
      <c r="G233" s="1002"/>
      <c r="H233" s="1002"/>
      <c r="I233" s="1003"/>
      <c r="J233" s="411" t="str">
        <f>IF(基本情報入力シート!M258="","",基本情報入力シート!M258)</f>
        <v/>
      </c>
      <c r="K233" s="411" t="str">
        <f>IF(基本情報入力シート!R258="","",基本情報入力シート!R258)</f>
        <v/>
      </c>
      <c r="L233" s="411" t="str">
        <f>IF(基本情報入力シート!W258="","",基本情報入力シート!W258)</f>
        <v/>
      </c>
      <c r="M233" s="411" t="str">
        <f>IF(基本情報入力シート!X258="","",基本情報入力シート!X258)</f>
        <v/>
      </c>
      <c r="N233" s="141" t="str">
        <f>IF(基本情報入力シート!Y258="","",基本情報入力シート!Y258)</f>
        <v/>
      </c>
      <c r="O233" s="148"/>
      <c r="P233" s="50"/>
      <c r="Q233" s="1004"/>
      <c r="R233" s="1005"/>
      <c r="S233" s="142" t="str">
        <f>IFERROR(ROUNDDOWN(Q233*VLOOKUP(N233,【参考】数式用!$AR$2:$AW$50,MATCH(P233,【参考】数式用!$AT$4:$AW$4)+2,FALSE)*0.5, 0), "")</f>
        <v/>
      </c>
      <c r="T233" s="51"/>
      <c r="U233" s="536" t="str">
        <f>IFERROR(IF(AH233&lt;&gt;"",Q233*VLOOKUP(N233,【参考】数式用!$AG$2:$AL$50,MATCH(P233,【参考】数式用!$AI$4:$AL$4,0)+2,0), ""), "")</f>
        <v/>
      </c>
      <c r="V233" s="41"/>
      <c r="W233" s="1006"/>
      <c r="X233" s="1007"/>
      <c r="Y233" s="88"/>
      <c r="Z233" s="537"/>
      <c r="AA233" s="143" t="str">
        <f>IFERROR(IF(Y233="ー", "", ROUNDDOWN(Z233*VLOOKUP(N233,【参考】数式用!$AR$2:$AW$50,MATCH(Y233,【参考】数式用!$AT$4:$AW$4)+2,FALSE)*0.5, 0)), "")</f>
        <v/>
      </c>
      <c r="AB233" s="98"/>
      <c r="AC233" s="1100" t="str">
        <f>IFERROR(IF(AH233&lt;&gt;"",Z233*VLOOKUP(N233,【参考】数式用!$AG$2:$AL$50,MATCH(Y233,【参考】数式用!$AI$4:$AL$4,0)+2,0), ""), "")</f>
        <v/>
      </c>
      <c r="AD233" s="1100"/>
      <c r="AE233" s="415"/>
      <c r="AF233" s="581"/>
      <c r="AG233" s="590"/>
      <c r="AH233" s="428" t="str">
        <f>IFERROR(VLOOKUP(O233, 【参考】数式用!$AY$5:$AY$13, 1, FALSE), "")</f>
        <v/>
      </c>
      <c r="AI233" s="429" t="str">
        <f>IFERROR(VLOOKUP(N233, 【参考】数式用!$BA$2:$BB$50, 2, FALSE), "")</f>
        <v/>
      </c>
      <c r="AJ233" s="430" t="str">
        <f t="shared" si="7"/>
        <v/>
      </c>
      <c r="AK233" s="431" t="str">
        <f t="shared" si="8"/>
        <v/>
      </c>
      <c r="AL233" s="133"/>
      <c r="AM233" s="133"/>
      <c r="AN233" s="106"/>
      <c r="AO233" s="106"/>
      <c r="AV233" s="105"/>
      <c r="AW233" s="105"/>
      <c r="AX233" s="105"/>
      <c r="AY233" s="105"/>
      <c r="AZ233" s="105"/>
      <c r="BA233" s="105"/>
    </row>
    <row r="234" spans="1:53" ht="30" customHeight="1" thickBot="1">
      <c r="A234" s="140">
        <v>221</v>
      </c>
      <c r="B234" s="1001" t="str">
        <f>IF(基本情報入力シート!C259="","",基本情報入力シート!C259)</f>
        <v/>
      </c>
      <c r="C234" s="1002"/>
      <c r="D234" s="1002"/>
      <c r="E234" s="1002"/>
      <c r="F234" s="1002"/>
      <c r="G234" s="1002"/>
      <c r="H234" s="1002"/>
      <c r="I234" s="1003"/>
      <c r="J234" s="411" t="str">
        <f>IF(基本情報入力シート!M259="","",基本情報入力シート!M259)</f>
        <v/>
      </c>
      <c r="K234" s="411" t="str">
        <f>IF(基本情報入力シート!R259="","",基本情報入力シート!R259)</f>
        <v/>
      </c>
      <c r="L234" s="411" t="str">
        <f>IF(基本情報入力シート!W259="","",基本情報入力シート!W259)</f>
        <v/>
      </c>
      <c r="M234" s="411" t="str">
        <f>IF(基本情報入力シート!X259="","",基本情報入力シート!X259)</f>
        <v/>
      </c>
      <c r="N234" s="141" t="str">
        <f>IF(基本情報入力シート!Y259="","",基本情報入力シート!Y259)</f>
        <v/>
      </c>
      <c r="O234" s="148"/>
      <c r="P234" s="50"/>
      <c r="Q234" s="1004"/>
      <c r="R234" s="1005"/>
      <c r="S234" s="142" t="str">
        <f>IFERROR(ROUNDDOWN(Q234*VLOOKUP(N234,【参考】数式用!$AR$2:$AW$50,MATCH(P234,【参考】数式用!$AT$4:$AW$4)+2,FALSE)*0.5, 0), "")</f>
        <v/>
      </c>
      <c r="T234" s="51"/>
      <c r="U234" s="536" t="str">
        <f>IFERROR(IF(AH234&lt;&gt;"",Q234*VLOOKUP(N234,【参考】数式用!$AG$2:$AL$50,MATCH(P234,【参考】数式用!$AI$4:$AL$4,0)+2,0), ""), "")</f>
        <v/>
      </c>
      <c r="V234" s="41"/>
      <c r="W234" s="1006"/>
      <c r="X234" s="1007"/>
      <c r="Y234" s="88"/>
      <c r="Z234" s="537"/>
      <c r="AA234" s="143" t="str">
        <f>IFERROR(IF(Y234="ー", "", ROUNDDOWN(Z234*VLOOKUP(N234,【参考】数式用!$AR$2:$AW$50,MATCH(Y234,【参考】数式用!$AT$4:$AW$4)+2,FALSE)*0.5, 0)), "")</f>
        <v/>
      </c>
      <c r="AB234" s="98"/>
      <c r="AC234" s="1100" t="str">
        <f>IFERROR(IF(AH234&lt;&gt;"",Z234*VLOOKUP(N234,【参考】数式用!$AG$2:$AL$50,MATCH(Y234,【参考】数式用!$AI$4:$AL$4,0)+2,0), ""), "")</f>
        <v/>
      </c>
      <c r="AD234" s="1100"/>
      <c r="AE234" s="415"/>
      <c r="AF234" s="581"/>
      <c r="AG234" s="590"/>
      <c r="AH234" s="428" t="str">
        <f>IFERROR(VLOOKUP(O234, 【参考】数式用!$AY$5:$AY$13, 1, FALSE), "")</f>
        <v/>
      </c>
      <c r="AI234" s="429" t="str">
        <f>IFERROR(VLOOKUP(N234, 【参考】数式用!$BA$2:$BB$50, 2, FALSE), "")</f>
        <v/>
      </c>
      <c r="AJ234" s="430" t="str">
        <f t="shared" si="7"/>
        <v/>
      </c>
      <c r="AK234" s="431" t="str">
        <f t="shared" si="8"/>
        <v/>
      </c>
      <c r="AL234" s="133"/>
      <c r="AM234" s="133"/>
      <c r="AN234" s="106"/>
      <c r="AO234" s="106"/>
      <c r="AV234" s="105"/>
      <c r="AW234" s="105"/>
      <c r="AX234" s="105"/>
      <c r="AY234" s="105"/>
      <c r="AZ234" s="105"/>
      <c r="BA234" s="105"/>
    </row>
    <row r="235" spans="1:53" ht="30" customHeight="1" thickBot="1">
      <c r="A235" s="140">
        <v>222</v>
      </c>
      <c r="B235" s="1001" t="str">
        <f>IF(基本情報入力シート!C260="","",基本情報入力シート!C260)</f>
        <v/>
      </c>
      <c r="C235" s="1002"/>
      <c r="D235" s="1002"/>
      <c r="E235" s="1002"/>
      <c r="F235" s="1002"/>
      <c r="G235" s="1002"/>
      <c r="H235" s="1002"/>
      <c r="I235" s="1003"/>
      <c r="J235" s="411" t="str">
        <f>IF(基本情報入力シート!M260="","",基本情報入力シート!M260)</f>
        <v/>
      </c>
      <c r="K235" s="411" t="str">
        <f>IF(基本情報入力シート!R260="","",基本情報入力シート!R260)</f>
        <v/>
      </c>
      <c r="L235" s="411" t="str">
        <f>IF(基本情報入力シート!W260="","",基本情報入力シート!W260)</f>
        <v/>
      </c>
      <c r="M235" s="411" t="str">
        <f>IF(基本情報入力シート!X260="","",基本情報入力シート!X260)</f>
        <v/>
      </c>
      <c r="N235" s="141" t="str">
        <f>IF(基本情報入力シート!Y260="","",基本情報入力シート!Y260)</f>
        <v/>
      </c>
      <c r="O235" s="148"/>
      <c r="P235" s="50"/>
      <c r="Q235" s="1004"/>
      <c r="R235" s="1005"/>
      <c r="S235" s="142" t="str">
        <f>IFERROR(ROUNDDOWN(Q235*VLOOKUP(N235,【参考】数式用!$AR$2:$AW$50,MATCH(P235,【参考】数式用!$AT$4:$AW$4)+2,FALSE)*0.5, 0), "")</f>
        <v/>
      </c>
      <c r="T235" s="51"/>
      <c r="U235" s="536" t="str">
        <f>IFERROR(IF(AH235&lt;&gt;"",Q235*VLOOKUP(N235,【参考】数式用!$AG$2:$AL$50,MATCH(P235,【参考】数式用!$AI$4:$AL$4,0)+2,0), ""), "")</f>
        <v/>
      </c>
      <c r="V235" s="41"/>
      <c r="W235" s="1006"/>
      <c r="X235" s="1007"/>
      <c r="Y235" s="88"/>
      <c r="Z235" s="537"/>
      <c r="AA235" s="143" t="str">
        <f>IFERROR(IF(Y235="ー", "", ROUNDDOWN(Z235*VLOOKUP(N235,【参考】数式用!$AR$2:$AW$50,MATCH(Y235,【参考】数式用!$AT$4:$AW$4)+2,FALSE)*0.5, 0)), "")</f>
        <v/>
      </c>
      <c r="AB235" s="98"/>
      <c r="AC235" s="1100" t="str">
        <f>IFERROR(IF(AH235&lt;&gt;"",Z235*VLOOKUP(N235,【参考】数式用!$AG$2:$AL$50,MATCH(Y235,【参考】数式用!$AI$4:$AL$4,0)+2,0), ""), "")</f>
        <v/>
      </c>
      <c r="AD235" s="1100"/>
      <c r="AE235" s="415"/>
      <c r="AF235" s="581"/>
      <c r="AG235" s="590"/>
      <c r="AH235" s="428" t="str">
        <f>IFERROR(VLOOKUP(O235, 【参考】数式用!$AY$5:$AY$13, 1, FALSE), "")</f>
        <v/>
      </c>
      <c r="AI235" s="429" t="str">
        <f>IFERROR(VLOOKUP(N235, 【参考】数式用!$BA$2:$BB$50, 2, FALSE), "")</f>
        <v/>
      </c>
      <c r="AJ235" s="430" t="str">
        <f t="shared" si="7"/>
        <v/>
      </c>
      <c r="AK235" s="431" t="str">
        <f t="shared" si="8"/>
        <v/>
      </c>
      <c r="AL235" s="133"/>
      <c r="AM235" s="133"/>
      <c r="AN235" s="106"/>
      <c r="AO235" s="106"/>
      <c r="AV235" s="105"/>
      <c r="AW235" s="105"/>
      <c r="AX235" s="105"/>
      <c r="AY235" s="105"/>
      <c r="AZ235" s="105"/>
      <c r="BA235" s="105"/>
    </row>
    <row r="236" spans="1:53" ht="30" customHeight="1" thickBot="1">
      <c r="A236" s="140">
        <v>223</v>
      </c>
      <c r="B236" s="1001" t="str">
        <f>IF(基本情報入力シート!C261="","",基本情報入力シート!C261)</f>
        <v/>
      </c>
      <c r="C236" s="1002"/>
      <c r="D236" s="1002"/>
      <c r="E236" s="1002"/>
      <c r="F236" s="1002"/>
      <c r="G236" s="1002"/>
      <c r="H236" s="1002"/>
      <c r="I236" s="1003"/>
      <c r="J236" s="411" t="str">
        <f>IF(基本情報入力シート!M261="","",基本情報入力シート!M261)</f>
        <v/>
      </c>
      <c r="K236" s="411" t="str">
        <f>IF(基本情報入力シート!R261="","",基本情報入力シート!R261)</f>
        <v/>
      </c>
      <c r="L236" s="411" t="str">
        <f>IF(基本情報入力シート!W261="","",基本情報入力シート!W261)</f>
        <v/>
      </c>
      <c r="M236" s="411" t="str">
        <f>IF(基本情報入力シート!X261="","",基本情報入力シート!X261)</f>
        <v/>
      </c>
      <c r="N236" s="141" t="str">
        <f>IF(基本情報入力シート!Y261="","",基本情報入力シート!Y261)</f>
        <v/>
      </c>
      <c r="O236" s="148"/>
      <c r="P236" s="50"/>
      <c r="Q236" s="1004"/>
      <c r="R236" s="1005"/>
      <c r="S236" s="142" t="str">
        <f>IFERROR(ROUNDDOWN(Q236*VLOOKUP(N236,【参考】数式用!$AR$2:$AW$50,MATCH(P236,【参考】数式用!$AT$4:$AW$4)+2,FALSE)*0.5, 0), "")</f>
        <v/>
      </c>
      <c r="T236" s="51"/>
      <c r="U236" s="536" t="str">
        <f>IFERROR(IF(AH236&lt;&gt;"",Q236*VLOOKUP(N236,【参考】数式用!$AG$2:$AL$50,MATCH(P236,【参考】数式用!$AI$4:$AL$4,0)+2,0), ""), "")</f>
        <v/>
      </c>
      <c r="V236" s="41"/>
      <c r="W236" s="1006"/>
      <c r="X236" s="1007"/>
      <c r="Y236" s="88"/>
      <c r="Z236" s="537"/>
      <c r="AA236" s="143" t="str">
        <f>IFERROR(IF(Y236="ー", "", ROUNDDOWN(Z236*VLOOKUP(N236,【参考】数式用!$AR$2:$AW$50,MATCH(Y236,【参考】数式用!$AT$4:$AW$4)+2,FALSE)*0.5, 0)), "")</f>
        <v/>
      </c>
      <c r="AB236" s="98"/>
      <c r="AC236" s="1100" t="str">
        <f>IFERROR(IF(AH236&lt;&gt;"",Z236*VLOOKUP(N236,【参考】数式用!$AG$2:$AL$50,MATCH(Y236,【参考】数式用!$AI$4:$AL$4,0)+2,0), ""), "")</f>
        <v/>
      </c>
      <c r="AD236" s="1100"/>
      <c r="AE236" s="415"/>
      <c r="AF236" s="581"/>
      <c r="AG236" s="590"/>
      <c r="AH236" s="428" t="str">
        <f>IFERROR(VLOOKUP(O236, 【参考】数式用!$AY$5:$AY$13, 1, FALSE), "")</f>
        <v/>
      </c>
      <c r="AI236" s="429" t="str">
        <f>IFERROR(VLOOKUP(N236, 【参考】数式用!$BA$2:$BB$50, 2, FALSE), "")</f>
        <v/>
      </c>
      <c r="AJ236" s="430" t="str">
        <f t="shared" si="7"/>
        <v/>
      </c>
      <c r="AK236" s="431" t="str">
        <f t="shared" si="8"/>
        <v/>
      </c>
      <c r="AL236" s="133"/>
      <c r="AM236" s="133"/>
      <c r="AN236" s="106"/>
      <c r="AO236" s="106"/>
      <c r="AV236" s="105"/>
      <c r="AW236" s="105"/>
      <c r="AX236" s="105"/>
      <c r="AY236" s="105"/>
      <c r="AZ236" s="105"/>
      <c r="BA236" s="105"/>
    </row>
    <row r="237" spans="1:53" ht="30" customHeight="1" thickBot="1">
      <c r="A237" s="140">
        <v>224</v>
      </c>
      <c r="B237" s="1001" t="str">
        <f>IF(基本情報入力シート!C262="","",基本情報入力シート!C262)</f>
        <v/>
      </c>
      <c r="C237" s="1002"/>
      <c r="D237" s="1002"/>
      <c r="E237" s="1002"/>
      <c r="F237" s="1002"/>
      <c r="G237" s="1002"/>
      <c r="H237" s="1002"/>
      <c r="I237" s="1003"/>
      <c r="J237" s="411" t="str">
        <f>IF(基本情報入力シート!M262="","",基本情報入力シート!M262)</f>
        <v/>
      </c>
      <c r="K237" s="411" t="str">
        <f>IF(基本情報入力シート!R262="","",基本情報入力シート!R262)</f>
        <v/>
      </c>
      <c r="L237" s="411" t="str">
        <f>IF(基本情報入力シート!W262="","",基本情報入力シート!W262)</f>
        <v/>
      </c>
      <c r="M237" s="411" t="str">
        <f>IF(基本情報入力シート!X262="","",基本情報入力シート!X262)</f>
        <v/>
      </c>
      <c r="N237" s="141" t="str">
        <f>IF(基本情報入力シート!Y262="","",基本情報入力シート!Y262)</f>
        <v/>
      </c>
      <c r="O237" s="148"/>
      <c r="P237" s="50"/>
      <c r="Q237" s="1004"/>
      <c r="R237" s="1005"/>
      <c r="S237" s="142" t="str">
        <f>IFERROR(ROUNDDOWN(Q237*VLOOKUP(N237,【参考】数式用!$AR$2:$AW$50,MATCH(P237,【参考】数式用!$AT$4:$AW$4)+2,FALSE)*0.5, 0), "")</f>
        <v/>
      </c>
      <c r="T237" s="51"/>
      <c r="U237" s="536" t="str">
        <f>IFERROR(IF(AH237&lt;&gt;"",Q237*VLOOKUP(N237,【参考】数式用!$AG$2:$AL$50,MATCH(P237,【参考】数式用!$AI$4:$AL$4,0)+2,0), ""), "")</f>
        <v/>
      </c>
      <c r="V237" s="41"/>
      <c r="W237" s="1006"/>
      <c r="X237" s="1007"/>
      <c r="Y237" s="88"/>
      <c r="Z237" s="537"/>
      <c r="AA237" s="143" t="str">
        <f>IFERROR(IF(Y237="ー", "", ROUNDDOWN(Z237*VLOOKUP(N237,【参考】数式用!$AR$2:$AW$50,MATCH(Y237,【参考】数式用!$AT$4:$AW$4)+2,FALSE)*0.5, 0)), "")</f>
        <v/>
      </c>
      <c r="AB237" s="98"/>
      <c r="AC237" s="1100" t="str">
        <f>IFERROR(IF(AH237&lt;&gt;"",Z237*VLOOKUP(N237,【参考】数式用!$AG$2:$AL$50,MATCH(Y237,【参考】数式用!$AI$4:$AL$4,0)+2,0), ""), "")</f>
        <v/>
      </c>
      <c r="AD237" s="1100"/>
      <c r="AE237" s="415"/>
      <c r="AF237" s="581"/>
      <c r="AG237" s="590"/>
      <c r="AH237" s="428" t="str">
        <f>IFERROR(VLOOKUP(O237, 【参考】数式用!$AY$5:$AY$13, 1, FALSE), "")</f>
        <v/>
      </c>
      <c r="AI237" s="429" t="str">
        <f>IFERROR(VLOOKUP(N237, 【参考】数式用!$BA$2:$BB$50, 2, FALSE), "")</f>
        <v/>
      </c>
      <c r="AJ237" s="430" t="str">
        <f t="shared" si="7"/>
        <v/>
      </c>
      <c r="AK237" s="431" t="str">
        <f t="shared" si="8"/>
        <v/>
      </c>
      <c r="AL237" s="133"/>
      <c r="AM237" s="133"/>
      <c r="AN237" s="106"/>
      <c r="AO237" s="106"/>
      <c r="AV237" s="105"/>
      <c r="AW237" s="105"/>
      <c r="AX237" s="105"/>
      <c r="AY237" s="105"/>
      <c r="AZ237" s="105"/>
      <c r="BA237" s="105"/>
    </row>
    <row r="238" spans="1:53" ht="30" customHeight="1" thickBot="1">
      <c r="A238" s="140">
        <v>225</v>
      </c>
      <c r="B238" s="1001" t="str">
        <f>IF(基本情報入力シート!C263="","",基本情報入力シート!C263)</f>
        <v/>
      </c>
      <c r="C238" s="1002"/>
      <c r="D238" s="1002"/>
      <c r="E238" s="1002"/>
      <c r="F238" s="1002"/>
      <c r="G238" s="1002"/>
      <c r="H238" s="1002"/>
      <c r="I238" s="1003"/>
      <c r="J238" s="411" t="str">
        <f>IF(基本情報入力シート!M263="","",基本情報入力シート!M263)</f>
        <v/>
      </c>
      <c r="K238" s="411" t="str">
        <f>IF(基本情報入力シート!R263="","",基本情報入力シート!R263)</f>
        <v/>
      </c>
      <c r="L238" s="411" t="str">
        <f>IF(基本情報入力シート!W263="","",基本情報入力シート!W263)</f>
        <v/>
      </c>
      <c r="M238" s="411" t="str">
        <f>IF(基本情報入力シート!X263="","",基本情報入力シート!X263)</f>
        <v/>
      </c>
      <c r="N238" s="141" t="str">
        <f>IF(基本情報入力シート!Y263="","",基本情報入力シート!Y263)</f>
        <v/>
      </c>
      <c r="O238" s="148"/>
      <c r="P238" s="50"/>
      <c r="Q238" s="1004"/>
      <c r="R238" s="1005"/>
      <c r="S238" s="142" t="str">
        <f>IFERROR(ROUNDDOWN(Q238*VLOOKUP(N238,【参考】数式用!$AR$2:$AW$50,MATCH(P238,【参考】数式用!$AT$4:$AW$4)+2,FALSE)*0.5, 0), "")</f>
        <v/>
      </c>
      <c r="T238" s="51"/>
      <c r="U238" s="536" t="str">
        <f>IFERROR(IF(AH238&lt;&gt;"",Q238*VLOOKUP(N238,【参考】数式用!$AG$2:$AL$50,MATCH(P238,【参考】数式用!$AI$4:$AL$4,0)+2,0), ""), "")</f>
        <v/>
      </c>
      <c r="V238" s="41"/>
      <c r="W238" s="1006"/>
      <c r="X238" s="1007"/>
      <c r="Y238" s="88"/>
      <c r="Z238" s="537"/>
      <c r="AA238" s="143" t="str">
        <f>IFERROR(IF(Y238="ー", "", ROUNDDOWN(Z238*VLOOKUP(N238,【参考】数式用!$AR$2:$AW$50,MATCH(Y238,【参考】数式用!$AT$4:$AW$4)+2,FALSE)*0.5, 0)), "")</f>
        <v/>
      </c>
      <c r="AB238" s="98"/>
      <c r="AC238" s="1100" t="str">
        <f>IFERROR(IF(AH238&lt;&gt;"",Z238*VLOOKUP(N238,【参考】数式用!$AG$2:$AL$50,MATCH(Y238,【参考】数式用!$AI$4:$AL$4,0)+2,0), ""), "")</f>
        <v/>
      </c>
      <c r="AD238" s="1100"/>
      <c r="AE238" s="415"/>
      <c r="AF238" s="581"/>
      <c r="AG238" s="590"/>
      <c r="AH238" s="428" t="str">
        <f>IFERROR(VLOOKUP(O238, 【参考】数式用!$AY$5:$AY$13, 1, FALSE), "")</f>
        <v/>
      </c>
      <c r="AI238" s="429" t="str">
        <f>IFERROR(VLOOKUP(N238, 【参考】数式用!$BA$2:$BB$50, 2, FALSE), "")</f>
        <v/>
      </c>
      <c r="AJ238" s="430" t="str">
        <f t="shared" si="7"/>
        <v/>
      </c>
      <c r="AK238" s="431" t="str">
        <f t="shared" si="8"/>
        <v/>
      </c>
      <c r="AL238" s="133"/>
      <c r="AM238" s="133"/>
      <c r="AN238" s="106"/>
      <c r="AO238" s="106"/>
      <c r="AV238" s="105"/>
      <c r="AW238" s="105"/>
      <c r="AX238" s="105"/>
      <c r="AY238" s="105"/>
      <c r="AZ238" s="105"/>
      <c r="BA238" s="105"/>
    </row>
    <row r="239" spans="1:53" ht="30" customHeight="1" thickBot="1">
      <c r="A239" s="140">
        <v>226</v>
      </c>
      <c r="B239" s="1001" t="str">
        <f>IF(基本情報入力シート!C264="","",基本情報入力シート!C264)</f>
        <v/>
      </c>
      <c r="C239" s="1002"/>
      <c r="D239" s="1002"/>
      <c r="E239" s="1002"/>
      <c r="F239" s="1002"/>
      <c r="G239" s="1002"/>
      <c r="H239" s="1002"/>
      <c r="I239" s="1003"/>
      <c r="J239" s="411" t="str">
        <f>IF(基本情報入力シート!M264="","",基本情報入力シート!M264)</f>
        <v/>
      </c>
      <c r="K239" s="411" t="str">
        <f>IF(基本情報入力シート!R264="","",基本情報入力シート!R264)</f>
        <v/>
      </c>
      <c r="L239" s="411" t="str">
        <f>IF(基本情報入力シート!W264="","",基本情報入力シート!W264)</f>
        <v/>
      </c>
      <c r="M239" s="411" t="str">
        <f>IF(基本情報入力シート!X264="","",基本情報入力シート!X264)</f>
        <v/>
      </c>
      <c r="N239" s="141" t="str">
        <f>IF(基本情報入力シート!Y264="","",基本情報入力シート!Y264)</f>
        <v/>
      </c>
      <c r="O239" s="148"/>
      <c r="P239" s="50"/>
      <c r="Q239" s="1004"/>
      <c r="R239" s="1005"/>
      <c r="S239" s="142" t="str">
        <f>IFERROR(ROUNDDOWN(Q239*VLOOKUP(N239,【参考】数式用!$AR$2:$AW$50,MATCH(P239,【参考】数式用!$AT$4:$AW$4)+2,FALSE)*0.5, 0), "")</f>
        <v/>
      </c>
      <c r="T239" s="51"/>
      <c r="U239" s="536" t="str">
        <f>IFERROR(IF(AH239&lt;&gt;"",Q239*VLOOKUP(N239,【参考】数式用!$AG$2:$AL$50,MATCH(P239,【参考】数式用!$AI$4:$AL$4,0)+2,0), ""), "")</f>
        <v/>
      </c>
      <c r="V239" s="41"/>
      <c r="W239" s="1006"/>
      <c r="X239" s="1007"/>
      <c r="Y239" s="88"/>
      <c r="Z239" s="537"/>
      <c r="AA239" s="143" t="str">
        <f>IFERROR(IF(Y239="ー", "", ROUNDDOWN(Z239*VLOOKUP(N239,【参考】数式用!$AR$2:$AW$50,MATCH(Y239,【参考】数式用!$AT$4:$AW$4)+2,FALSE)*0.5, 0)), "")</f>
        <v/>
      </c>
      <c r="AB239" s="98"/>
      <c r="AC239" s="1100" t="str">
        <f>IFERROR(IF(AH239&lt;&gt;"",Z239*VLOOKUP(N239,【参考】数式用!$AG$2:$AL$50,MATCH(Y239,【参考】数式用!$AI$4:$AL$4,0)+2,0), ""), "")</f>
        <v/>
      </c>
      <c r="AD239" s="1100"/>
      <c r="AE239" s="415"/>
      <c r="AF239" s="581"/>
      <c r="AG239" s="590"/>
      <c r="AH239" s="428" t="str">
        <f>IFERROR(VLOOKUP(O239, 【参考】数式用!$AY$5:$AY$13, 1, FALSE), "")</f>
        <v/>
      </c>
      <c r="AI239" s="429" t="str">
        <f>IFERROR(VLOOKUP(N239, 【参考】数式用!$BA$2:$BB$50, 2, FALSE), "")</f>
        <v/>
      </c>
      <c r="AJ239" s="430" t="str">
        <f t="shared" si="7"/>
        <v/>
      </c>
      <c r="AK239" s="431" t="str">
        <f t="shared" si="8"/>
        <v/>
      </c>
      <c r="AL239" s="133"/>
      <c r="AM239" s="133"/>
      <c r="AN239" s="106"/>
      <c r="AO239" s="106"/>
      <c r="AV239" s="105"/>
      <c r="AW239" s="105"/>
      <c r="AX239" s="105"/>
      <c r="AY239" s="105"/>
      <c r="AZ239" s="105"/>
      <c r="BA239" s="105"/>
    </row>
    <row r="240" spans="1:53" ht="30" customHeight="1" thickBot="1">
      <c r="A240" s="140">
        <v>227</v>
      </c>
      <c r="B240" s="1001" t="str">
        <f>IF(基本情報入力シート!C265="","",基本情報入力シート!C265)</f>
        <v/>
      </c>
      <c r="C240" s="1002"/>
      <c r="D240" s="1002"/>
      <c r="E240" s="1002"/>
      <c r="F240" s="1002"/>
      <c r="G240" s="1002"/>
      <c r="H240" s="1002"/>
      <c r="I240" s="1003"/>
      <c r="J240" s="411" t="str">
        <f>IF(基本情報入力シート!M265="","",基本情報入力シート!M265)</f>
        <v/>
      </c>
      <c r="K240" s="411" t="str">
        <f>IF(基本情報入力シート!R265="","",基本情報入力シート!R265)</f>
        <v/>
      </c>
      <c r="L240" s="411" t="str">
        <f>IF(基本情報入力シート!W265="","",基本情報入力シート!W265)</f>
        <v/>
      </c>
      <c r="M240" s="411" t="str">
        <f>IF(基本情報入力シート!X265="","",基本情報入力シート!X265)</f>
        <v/>
      </c>
      <c r="N240" s="141" t="str">
        <f>IF(基本情報入力シート!Y265="","",基本情報入力シート!Y265)</f>
        <v/>
      </c>
      <c r="O240" s="148"/>
      <c r="P240" s="50"/>
      <c r="Q240" s="1004"/>
      <c r="R240" s="1005"/>
      <c r="S240" s="142" t="str">
        <f>IFERROR(ROUNDDOWN(Q240*VLOOKUP(N240,【参考】数式用!$AR$2:$AW$50,MATCH(P240,【参考】数式用!$AT$4:$AW$4)+2,FALSE)*0.5, 0), "")</f>
        <v/>
      </c>
      <c r="T240" s="51"/>
      <c r="U240" s="536" t="str">
        <f>IFERROR(IF(AH240&lt;&gt;"",Q240*VLOOKUP(N240,【参考】数式用!$AG$2:$AL$50,MATCH(P240,【参考】数式用!$AI$4:$AL$4,0)+2,0), ""), "")</f>
        <v/>
      </c>
      <c r="V240" s="41"/>
      <c r="W240" s="1006"/>
      <c r="X240" s="1007"/>
      <c r="Y240" s="88"/>
      <c r="Z240" s="537"/>
      <c r="AA240" s="143" t="str">
        <f>IFERROR(IF(Y240="ー", "", ROUNDDOWN(Z240*VLOOKUP(N240,【参考】数式用!$AR$2:$AW$50,MATCH(Y240,【参考】数式用!$AT$4:$AW$4)+2,FALSE)*0.5, 0)), "")</f>
        <v/>
      </c>
      <c r="AB240" s="98"/>
      <c r="AC240" s="1100" t="str">
        <f>IFERROR(IF(AH240&lt;&gt;"",Z240*VLOOKUP(N240,【参考】数式用!$AG$2:$AL$50,MATCH(Y240,【参考】数式用!$AI$4:$AL$4,0)+2,0), ""), "")</f>
        <v/>
      </c>
      <c r="AD240" s="1100"/>
      <c r="AE240" s="415"/>
      <c r="AF240" s="581"/>
      <c r="AG240" s="590"/>
      <c r="AH240" s="428" t="str">
        <f>IFERROR(VLOOKUP(O240, 【参考】数式用!$AY$5:$AY$13, 1, FALSE), "")</f>
        <v/>
      </c>
      <c r="AI240" s="429" t="str">
        <f>IFERROR(VLOOKUP(N240, 【参考】数式用!$BA$2:$BB$50, 2, FALSE), "")</f>
        <v/>
      </c>
      <c r="AJ240" s="430" t="str">
        <f t="shared" si="7"/>
        <v/>
      </c>
      <c r="AK240" s="431" t="str">
        <f t="shared" si="8"/>
        <v/>
      </c>
      <c r="AL240" s="133"/>
      <c r="AM240" s="133"/>
      <c r="AN240" s="106"/>
      <c r="AO240" s="106"/>
      <c r="AV240" s="105"/>
      <c r="AW240" s="105"/>
      <c r="AX240" s="105"/>
      <c r="AY240" s="105"/>
      <c r="AZ240" s="105"/>
      <c r="BA240" s="105"/>
    </row>
    <row r="241" spans="1:53" ht="30" customHeight="1" thickBot="1">
      <c r="A241" s="140">
        <v>228</v>
      </c>
      <c r="B241" s="1001" t="str">
        <f>IF(基本情報入力シート!C266="","",基本情報入力シート!C266)</f>
        <v/>
      </c>
      <c r="C241" s="1002"/>
      <c r="D241" s="1002"/>
      <c r="E241" s="1002"/>
      <c r="F241" s="1002"/>
      <c r="G241" s="1002"/>
      <c r="H241" s="1002"/>
      <c r="I241" s="1003"/>
      <c r="J241" s="411" t="str">
        <f>IF(基本情報入力シート!M266="","",基本情報入力シート!M266)</f>
        <v/>
      </c>
      <c r="K241" s="411" t="str">
        <f>IF(基本情報入力シート!R266="","",基本情報入力シート!R266)</f>
        <v/>
      </c>
      <c r="L241" s="411" t="str">
        <f>IF(基本情報入力シート!W266="","",基本情報入力シート!W266)</f>
        <v/>
      </c>
      <c r="M241" s="411" t="str">
        <f>IF(基本情報入力シート!X266="","",基本情報入力シート!X266)</f>
        <v/>
      </c>
      <c r="N241" s="141" t="str">
        <f>IF(基本情報入力シート!Y266="","",基本情報入力シート!Y266)</f>
        <v/>
      </c>
      <c r="O241" s="148"/>
      <c r="P241" s="50"/>
      <c r="Q241" s="1004"/>
      <c r="R241" s="1005"/>
      <c r="S241" s="142" t="str">
        <f>IFERROR(ROUNDDOWN(Q241*VLOOKUP(N241,【参考】数式用!$AR$2:$AW$50,MATCH(P241,【参考】数式用!$AT$4:$AW$4)+2,FALSE)*0.5, 0), "")</f>
        <v/>
      </c>
      <c r="T241" s="51"/>
      <c r="U241" s="536" t="str">
        <f>IFERROR(IF(AH241&lt;&gt;"",Q241*VLOOKUP(N241,【参考】数式用!$AG$2:$AL$50,MATCH(P241,【参考】数式用!$AI$4:$AL$4,0)+2,0), ""), "")</f>
        <v/>
      </c>
      <c r="V241" s="41"/>
      <c r="W241" s="1006"/>
      <c r="X241" s="1007"/>
      <c r="Y241" s="88"/>
      <c r="Z241" s="537"/>
      <c r="AA241" s="143" t="str">
        <f>IFERROR(IF(Y241="ー", "", ROUNDDOWN(Z241*VLOOKUP(N241,【参考】数式用!$AR$2:$AW$50,MATCH(Y241,【参考】数式用!$AT$4:$AW$4)+2,FALSE)*0.5, 0)), "")</f>
        <v/>
      </c>
      <c r="AB241" s="98"/>
      <c r="AC241" s="1100" t="str">
        <f>IFERROR(IF(AH241&lt;&gt;"",Z241*VLOOKUP(N241,【参考】数式用!$AG$2:$AL$50,MATCH(Y241,【参考】数式用!$AI$4:$AL$4,0)+2,0), ""), "")</f>
        <v/>
      </c>
      <c r="AD241" s="1100"/>
      <c r="AE241" s="415"/>
      <c r="AF241" s="581"/>
      <c r="AG241" s="590"/>
      <c r="AH241" s="428" t="str">
        <f>IFERROR(VLOOKUP(O241, 【参考】数式用!$AY$5:$AY$13, 1, FALSE), "")</f>
        <v/>
      </c>
      <c r="AI241" s="429" t="str">
        <f>IFERROR(VLOOKUP(N241, 【参考】数式用!$BA$2:$BB$50, 2, FALSE), "")</f>
        <v/>
      </c>
      <c r="AJ241" s="430" t="str">
        <f t="shared" si="7"/>
        <v/>
      </c>
      <c r="AK241" s="431" t="str">
        <f t="shared" si="8"/>
        <v/>
      </c>
      <c r="AL241" s="133"/>
      <c r="AM241" s="133"/>
      <c r="AN241" s="106"/>
      <c r="AO241" s="106"/>
      <c r="AV241" s="105"/>
      <c r="AW241" s="105"/>
      <c r="AX241" s="105"/>
      <c r="AY241" s="105"/>
      <c r="AZ241" s="105"/>
      <c r="BA241" s="105"/>
    </row>
    <row r="242" spans="1:53" ht="30" customHeight="1" thickBot="1">
      <c r="A242" s="140">
        <v>229</v>
      </c>
      <c r="B242" s="1001" t="str">
        <f>IF(基本情報入力シート!C267="","",基本情報入力シート!C267)</f>
        <v/>
      </c>
      <c r="C242" s="1002"/>
      <c r="D242" s="1002"/>
      <c r="E242" s="1002"/>
      <c r="F242" s="1002"/>
      <c r="G242" s="1002"/>
      <c r="H242" s="1002"/>
      <c r="I242" s="1003"/>
      <c r="J242" s="411" t="str">
        <f>IF(基本情報入力シート!M267="","",基本情報入力シート!M267)</f>
        <v/>
      </c>
      <c r="K242" s="411" t="str">
        <f>IF(基本情報入力シート!R267="","",基本情報入力シート!R267)</f>
        <v/>
      </c>
      <c r="L242" s="411" t="str">
        <f>IF(基本情報入力シート!W267="","",基本情報入力シート!W267)</f>
        <v/>
      </c>
      <c r="M242" s="411" t="str">
        <f>IF(基本情報入力シート!X267="","",基本情報入力シート!X267)</f>
        <v/>
      </c>
      <c r="N242" s="141" t="str">
        <f>IF(基本情報入力シート!Y267="","",基本情報入力シート!Y267)</f>
        <v/>
      </c>
      <c r="O242" s="148"/>
      <c r="P242" s="50"/>
      <c r="Q242" s="1004"/>
      <c r="R242" s="1005"/>
      <c r="S242" s="142" t="str">
        <f>IFERROR(ROUNDDOWN(Q242*VLOOKUP(N242,【参考】数式用!$AR$2:$AW$50,MATCH(P242,【参考】数式用!$AT$4:$AW$4)+2,FALSE)*0.5, 0), "")</f>
        <v/>
      </c>
      <c r="T242" s="51"/>
      <c r="U242" s="536" t="str">
        <f>IFERROR(IF(AH242&lt;&gt;"",Q242*VLOOKUP(N242,【参考】数式用!$AG$2:$AL$50,MATCH(P242,【参考】数式用!$AI$4:$AL$4,0)+2,0), ""), "")</f>
        <v/>
      </c>
      <c r="V242" s="41"/>
      <c r="W242" s="1006"/>
      <c r="X242" s="1007"/>
      <c r="Y242" s="88"/>
      <c r="Z242" s="537"/>
      <c r="AA242" s="143" t="str">
        <f>IFERROR(IF(Y242="ー", "", ROUNDDOWN(Z242*VLOOKUP(N242,【参考】数式用!$AR$2:$AW$50,MATCH(Y242,【参考】数式用!$AT$4:$AW$4)+2,FALSE)*0.5, 0)), "")</f>
        <v/>
      </c>
      <c r="AB242" s="98"/>
      <c r="AC242" s="1100" t="str">
        <f>IFERROR(IF(AH242&lt;&gt;"",Z242*VLOOKUP(N242,【参考】数式用!$AG$2:$AL$50,MATCH(Y242,【参考】数式用!$AI$4:$AL$4,0)+2,0), ""), "")</f>
        <v/>
      </c>
      <c r="AD242" s="1100"/>
      <c r="AE242" s="415"/>
      <c r="AF242" s="581"/>
      <c r="AG242" s="590"/>
      <c r="AH242" s="428" t="str">
        <f>IFERROR(VLOOKUP(O242, 【参考】数式用!$AY$5:$AY$13, 1, FALSE), "")</f>
        <v/>
      </c>
      <c r="AI242" s="429" t="str">
        <f>IFERROR(VLOOKUP(N242, 【参考】数式用!$BA$2:$BB$50, 2, FALSE), "")</f>
        <v/>
      </c>
      <c r="AJ242" s="430" t="str">
        <f t="shared" ref="AJ242:AJ305" si="9">IF(AND(OR(P242="処遇加算Ⅰ",P242="処遇加算Ⅱ"),AI242="対象"), 1,"")</f>
        <v/>
      </c>
      <c r="AK242" s="431" t="str">
        <f t="shared" ref="AK242:AK305" si="10">IF(OR(Y242="処遇加算Ⅰ",Y242="処遇加算Ⅱ"),1,"")</f>
        <v/>
      </c>
      <c r="AL242" s="133"/>
      <c r="AM242" s="133"/>
      <c r="AN242" s="106"/>
      <c r="AO242" s="106"/>
      <c r="AV242" s="105"/>
      <c r="AW242" s="105"/>
      <c r="AX242" s="105"/>
      <c r="AY242" s="105"/>
      <c r="AZ242" s="105"/>
      <c r="BA242" s="105"/>
    </row>
    <row r="243" spans="1:53" ht="30" customHeight="1" thickBot="1">
      <c r="A243" s="140">
        <v>230</v>
      </c>
      <c r="B243" s="1001" t="str">
        <f>IF(基本情報入力シート!C268="","",基本情報入力シート!C268)</f>
        <v/>
      </c>
      <c r="C243" s="1002"/>
      <c r="D243" s="1002"/>
      <c r="E243" s="1002"/>
      <c r="F243" s="1002"/>
      <c r="G243" s="1002"/>
      <c r="H243" s="1002"/>
      <c r="I243" s="1003"/>
      <c r="J243" s="411" t="str">
        <f>IF(基本情報入力シート!M268="","",基本情報入力シート!M268)</f>
        <v/>
      </c>
      <c r="K243" s="411" t="str">
        <f>IF(基本情報入力シート!R268="","",基本情報入力シート!R268)</f>
        <v/>
      </c>
      <c r="L243" s="411" t="str">
        <f>IF(基本情報入力シート!W268="","",基本情報入力シート!W268)</f>
        <v/>
      </c>
      <c r="M243" s="411" t="str">
        <f>IF(基本情報入力シート!X268="","",基本情報入力シート!X268)</f>
        <v/>
      </c>
      <c r="N243" s="141" t="str">
        <f>IF(基本情報入力シート!Y268="","",基本情報入力シート!Y268)</f>
        <v/>
      </c>
      <c r="O243" s="148"/>
      <c r="P243" s="50"/>
      <c r="Q243" s="1004"/>
      <c r="R243" s="1005"/>
      <c r="S243" s="142" t="str">
        <f>IFERROR(ROUNDDOWN(Q243*VLOOKUP(N243,【参考】数式用!$AR$2:$AW$50,MATCH(P243,【参考】数式用!$AT$4:$AW$4)+2,FALSE)*0.5, 0), "")</f>
        <v/>
      </c>
      <c r="T243" s="51"/>
      <c r="U243" s="536" t="str">
        <f>IFERROR(IF(AH243&lt;&gt;"",Q243*VLOOKUP(N243,【参考】数式用!$AG$2:$AL$50,MATCH(P243,【参考】数式用!$AI$4:$AL$4,0)+2,0), ""), "")</f>
        <v/>
      </c>
      <c r="V243" s="41"/>
      <c r="W243" s="1006"/>
      <c r="X243" s="1007"/>
      <c r="Y243" s="88"/>
      <c r="Z243" s="537"/>
      <c r="AA243" s="143" t="str">
        <f>IFERROR(IF(Y243="ー", "", ROUNDDOWN(Z243*VLOOKUP(N243,【参考】数式用!$AR$2:$AW$50,MATCH(Y243,【参考】数式用!$AT$4:$AW$4)+2,FALSE)*0.5, 0)), "")</f>
        <v/>
      </c>
      <c r="AB243" s="98"/>
      <c r="AC243" s="1100" t="str">
        <f>IFERROR(IF(AH243&lt;&gt;"",Z243*VLOOKUP(N243,【参考】数式用!$AG$2:$AL$50,MATCH(Y243,【参考】数式用!$AI$4:$AL$4,0)+2,0), ""), "")</f>
        <v/>
      </c>
      <c r="AD243" s="1100"/>
      <c r="AE243" s="415"/>
      <c r="AF243" s="581"/>
      <c r="AG243" s="590"/>
      <c r="AH243" s="428" t="str">
        <f>IFERROR(VLOOKUP(O243, 【参考】数式用!$AY$5:$AY$13, 1, FALSE), "")</f>
        <v/>
      </c>
      <c r="AI243" s="429" t="str">
        <f>IFERROR(VLOOKUP(N243, 【参考】数式用!$BA$2:$BB$50, 2, FALSE), "")</f>
        <v/>
      </c>
      <c r="AJ243" s="430" t="str">
        <f t="shared" si="9"/>
        <v/>
      </c>
      <c r="AK243" s="431" t="str">
        <f t="shared" si="10"/>
        <v/>
      </c>
      <c r="AL243" s="133"/>
      <c r="AM243" s="133"/>
      <c r="AN243" s="106"/>
      <c r="AO243" s="106"/>
      <c r="AV243" s="105"/>
      <c r="AW243" s="105"/>
      <c r="AX243" s="105"/>
      <c r="AY243" s="105"/>
      <c r="AZ243" s="105"/>
      <c r="BA243" s="105"/>
    </row>
    <row r="244" spans="1:53" ht="30" customHeight="1" thickBot="1">
      <c r="A244" s="140">
        <v>231</v>
      </c>
      <c r="B244" s="1001" t="str">
        <f>IF(基本情報入力シート!C269="","",基本情報入力シート!C269)</f>
        <v/>
      </c>
      <c r="C244" s="1002"/>
      <c r="D244" s="1002"/>
      <c r="E244" s="1002"/>
      <c r="F244" s="1002"/>
      <c r="G244" s="1002"/>
      <c r="H244" s="1002"/>
      <c r="I244" s="1003"/>
      <c r="J244" s="411" t="str">
        <f>IF(基本情報入力シート!M269="","",基本情報入力シート!M269)</f>
        <v/>
      </c>
      <c r="K244" s="411" t="str">
        <f>IF(基本情報入力シート!R269="","",基本情報入力シート!R269)</f>
        <v/>
      </c>
      <c r="L244" s="411" t="str">
        <f>IF(基本情報入力シート!W269="","",基本情報入力シート!W269)</f>
        <v/>
      </c>
      <c r="M244" s="411" t="str">
        <f>IF(基本情報入力シート!X269="","",基本情報入力シート!X269)</f>
        <v/>
      </c>
      <c r="N244" s="141" t="str">
        <f>IF(基本情報入力シート!Y269="","",基本情報入力シート!Y269)</f>
        <v/>
      </c>
      <c r="O244" s="148"/>
      <c r="P244" s="50"/>
      <c r="Q244" s="1004"/>
      <c r="R244" s="1005"/>
      <c r="S244" s="142" t="str">
        <f>IFERROR(ROUNDDOWN(Q244*VLOOKUP(N244,【参考】数式用!$AR$2:$AW$50,MATCH(P244,【参考】数式用!$AT$4:$AW$4)+2,FALSE)*0.5, 0), "")</f>
        <v/>
      </c>
      <c r="T244" s="51"/>
      <c r="U244" s="536" t="str">
        <f>IFERROR(IF(AH244&lt;&gt;"",Q244*VLOOKUP(N244,【参考】数式用!$AG$2:$AL$50,MATCH(P244,【参考】数式用!$AI$4:$AL$4,0)+2,0), ""), "")</f>
        <v/>
      </c>
      <c r="V244" s="41"/>
      <c r="W244" s="1006"/>
      <c r="X244" s="1007"/>
      <c r="Y244" s="88"/>
      <c r="Z244" s="537"/>
      <c r="AA244" s="143" t="str">
        <f>IFERROR(IF(Y244="ー", "", ROUNDDOWN(Z244*VLOOKUP(N244,【参考】数式用!$AR$2:$AW$50,MATCH(Y244,【参考】数式用!$AT$4:$AW$4)+2,FALSE)*0.5, 0)), "")</f>
        <v/>
      </c>
      <c r="AB244" s="98"/>
      <c r="AC244" s="1100" t="str">
        <f>IFERROR(IF(AH244&lt;&gt;"",Z244*VLOOKUP(N244,【参考】数式用!$AG$2:$AL$50,MATCH(Y244,【参考】数式用!$AI$4:$AL$4,0)+2,0), ""), "")</f>
        <v/>
      </c>
      <c r="AD244" s="1100"/>
      <c r="AE244" s="415"/>
      <c r="AF244" s="581"/>
      <c r="AG244" s="590"/>
      <c r="AH244" s="428" t="str">
        <f>IFERROR(VLOOKUP(O244, 【参考】数式用!$AY$5:$AY$13, 1, FALSE), "")</f>
        <v/>
      </c>
      <c r="AI244" s="429" t="str">
        <f>IFERROR(VLOOKUP(N244, 【参考】数式用!$BA$2:$BB$50, 2, FALSE), "")</f>
        <v/>
      </c>
      <c r="AJ244" s="430" t="str">
        <f t="shared" si="9"/>
        <v/>
      </c>
      <c r="AK244" s="431" t="str">
        <f t="shared" si="10"/>
        <v/>
      </c>
      <c r="AL244" s="133"/>
      <c r="AM244" s="133"/>
      <c r="AN244" s="106"/>
      <c r="AO244" s="106"/>
      <c r="AV244" s="105"/>
      <c r="AW244" s="105"/>
      <c r="AX244" s="105"/>
      <c r="AY244" s="105"/>
      <c r="AZ244" s="105"/>
      <c r="BA244" s="105"/>
    </row>
    <row r="245" spans="1:53" ht="30" customHeight="1" thickBot="1">
      <c r="A245" s="140">
        <v>232</v>
      </c>
      <c r="B245" s="1001" t="str">
        <f>IF(基本情報入力シート!C270="","",基本情報入力シート!C270)</f>
        <v/>
      </c>
      <c r="C245" s="1002"/>
      <c r="D245" s="1002"/>
      <c r="E245" s="1002"/>
      <c r="F245" s="1002"/>
      <c r="G245" s="1002"/>
      <c r="H245" s="1002"/>
      <c r="I245" s="1003"/>
      <c r="J245" s="411" t="str">
        <f>IF(基本情報入力シート!M270="","",基本情報入力シート!M270)</f>
        <v/>
      </c>
      <c r="K245" s="411" t="str">
        <f>IF(基本情報入力シート!R270="","",基本情報入力シート!R270)</f>
        <v/>
      </c>
      <c r="L245" s="411" t="str">
        <f>IF(基本情報入力シート!W270="","",基本情報入力シート!W270)</f>
        <v/>
      </c>
      <c r="M245" s="411" t="str">
        <f>IF(基本情報入力シート!X270="","",基本情報入力シート!X270)</f>
        <v/>
      </c>
      <c r="N245" s="141" t="str">
        <f>IF(基本情報入力シート!Y270="","",基本情報入力シート!Y270)</f>
        <v/>
      </c>
      <c r="O245" s="148"/>
      <c r="P245" s="50"/>
      <c r="Q245" s="1004"/>
      <c r="R245" s="1005"/>
      <c r="S245" s="142" t="str">
        <f>IFERROR(ROUNDDOWN(Q245*VLOOKUP(N245,【参考】数式用!$AR$2:$AW$50,MATCH(P245,【参考】数式用!$AT$4:$AW$4)+2,FALSE)*0.5, 0), "")</f>
        <v/>
      </c>
      <c r="T245" s="51"/>
      <c r="U245" s="536" t="str">
        <f>IFERROR(IF(AH245&lt;&gt;"",Q245*VLOOKUP(N245,【参考】数式用!$AG$2:$AL$50,MATCH(P245,【参考】数式用!$AI$4:$AL$4,0)+2,0), ""), "")</f>
        <v/>
      </c>
      <c r="V245" s="41"/>
      <c r="W245" s="1006"/>
      <c r="X245" s="1007"/>
      <c r="Y245" s="88"/>
      <c r="Z245" s="537"/>
      <c r="AA245" s="143" t="str">
        <f>IFERROR(IF(Y245="ー", "", ROUNDDOWN(Z245*VLOOKUP(N245,【参考】数式用!$AR$2:$AW$50,MATCH(Y245,【参考】数式用!$AT$4:$AW$4)+2,FALSE)*0.5, 0)), "")</f>
        <v/>
      </c>
      <c r="AB245" s="98"/>
      <c r="AC245" s="1100" t="str">
        <f>IFERROR(IF(AH245&lt;&gt;"",Z245*VLOOKUP(N245,【参考】数式用!$AG$2:$AL$50,MATCH(Y245,【参考】数式用!$AI$4:$AL$4,0)+2,0), ""), "")</f>
        <v/>
      </c>
      <c r="AD245" s="1100"/>
      <c r="AE245" s="415"/>
      <c r="AF245" s="581"/>
      <c r="AG245" s="590"/>
      <c r="AH245" s="428" t="str">
        <f>IFERROR(VLOOKUP(O245, 【参考】数式用!$AY$5:$AY$13, 1, FALSE), "")</f>
        <v/>
      </c>
      <c r="AI245" s="429" t="str">
        <f>IFERROR(VLOOKUP(N245, 【参考】数式用!$BA$2:$BB$50, 2, FALSE), "")</f>
        <v/>
      </c>
      <c r="AJ245" s="430" t="str">
        <f t="shared" si="9"/>
        <v/>
      </c>
      <c r="AK245" s="431" t="str">
        <f t="shared" si="10"/>
        <v/>
      </c>
      <c r="AL245" s="133"/>
      <c r="AM245" s="133"/>
      <c r="AN245" s="106"/>
      <c r="AO245" s="106"/>
      <c r="AV245" s="105"/>
      <c r="AW245" s="105"/>
      <c r="AX245" s="105"/>
      <c r="AY245" s="105"/>
      <c r="AZ245" s="105"/>
      <c r="BA245" s="105"/>
    </row>
    <row r="246" spans="1:53" ht="30" customHeight="1" thickBot="1">
      <c r="A246" s="140">
        <v>233</v>
      </c>
      <c r="B246" s="1001" t="str">
        <f>IF(基本情報入力シート!C271="","",基本情報入力シート!C271)</f>
        <v/>
      </c>
      <c r="C246" s="1002"/>
      <c r="D246" s="1002"/>
      <c r="E246" s="1002"/>
      <c r="F246" s="1002"/>
      <c r="G246" s="1002"/>
      <c r="H246" s="1002"/>
      <c r="I246" s="1003"/>
      <c r="J246" s="411" t="str">
        <f>IF(基本情報入力シート!M271="","",基本情報入力シート!M271)</f>
        <v/>
      </c>
      <c r="K246" s="411" t="str">
        <f>IF(基本情報入力シート!R271="","",基本情報入力シート!R271)</f>
        <v/>
      </c>
      <c r="L246" s="411" t="str">
        <f>IF(基本情報入力シート!W271="","",基本情報入力シート!W271)</f>
        <v/>
      </c>
      <c r="M246" s="411" t="str">
        <f>IF(基本情報入力シート!X271="","",基本情報入力シート!X271)</f>
        <v/>
      </c>
      <c r="N246" s="141" t="str">
        <f>IF(基本情報入力シート!Y271="","",基本情報入力シート!Y271)</f>
        <v/>
      </c>
      <c r="O246" s="148"/>
      <c r="P246" s="50"/>
      <c r="Q246" s="1004"/>
      <c r="R246" s="1005"/>
      <c r="S246" s="142" t="str">
        <f>IFERROR(ROUNDDOWN(Q246*VLOOKUP(N246,【参考】数式用!$AR$2:$AW$50,MATCH(P246,【参考】数式用!$AT$4:$AW$4)+2,FALSE)*0.5, 0), "")</f>
        <v/>
      </c>
      <c r="T246" s="51"/>
      <c r="U246" s="536" t="str">
        <f>IFERROR(IF(AH246&lt;&gt;"",Q246*VLOOKUP(N246,【参考】数式用!$AG$2:$AL$50,MATCH(P246,【参考】数式用!$AI$4:$AL$4,0)+2,0), ""), "")</f>
        <v/>
      </c>
      <c r="V246" s="41"/>
      <c r="W246" s="1006"/>
      <c r="X246" s="1007"/>
      <c r="Y246" s="88"/>
      <c r="Z246" s="537"/>
      <c r="AA246" s="143" t="str">
        <f>IFERROR(IF(Y246="ー", "", ROUNDDOWN(Z246*VLOOKUP(N246,【参考】数式用!$AR$2:$AW$50,MATCH(Y246,【参考】数式用!$AT$4:$AW$4)+2,FALSE)*0.5, 0)), "")</f>
        <v/>
      </c>
      <c r="AB246" s="98"/>
      <c r="AC246" s="1100" t="str">
        <f>IFERROR(IF(AH246&lt;&gt;"",Z246*VLOOKUP(N246,【参考】数式用!$AG$2:$AL$50,MATCH(Y246,【参考】数式用!$AI$4:$AL$4,0)+2,0), ""), "")</f>
        <v/>
      </c>
      <c r="AD246" s="1100"/>
      <c r="AE246" s="415"/>
      <c r="AF246" s="581"/>
      <c r="AG246" s="590"/>
      <c r="AH246" s="428" t="str">
        <f>IFERROR(VLOOKUP(O246, 【参考】数式用!$AY$5:$AY$13, 1, FALSE), "")</f>
        <v/>
      </c>
      <c r="AI246" s="429" t="str">
        <f>IFERROR(VLOOKUP(N246, 【参考】数式用!$BA$2:$BB$50, 2, FALSE), "")</f>
        <v/>
      </c>
      <c r="AJ246" s="430" t="str">
        <f t="shared" si="9"/>
        <v/>
      </c>
      <c r="AK246" s="431" t="str">
        <f t="shared" si="10"/>
        <v/>
      </c>
      <c r="AL246" s="133"/>
      <c r="AM246" s="133"/>
      <c r="AN246" s="106"/>
      <c r="AO246" s="106"/>
      <c r="AV246" s="105"/>
      <c r="AW246" s="105"/>
      <c r="AX246" s="105"/>
      <c r="AY246" s="105"/>
      <c r="AZ246" s="105"/>
      <c r="BA246" s="105"/>
    </row>
    <row r="247" spans="1:53" ht="30" customHeight="1" thickBot="1">
      <c r="A247" s="140">
        <v>234</v>
      </c>
      <c r="B247" s="1001" t="str">
        <f>IF(基本情報入力シート!C272="","",基本情報入力シート!C272)</f>
        <v/>
      </c>
      <c r="C247" s="1002"/>
      <c r="D247" s="1002"/>
      <c r="E247" s="1002"/>
      <c r="F247" s="1002"/>
      <c r="G247" s="1002"/>
      <c r="H247" s="1002"/>
      <c r="I247" s="1003"/>
      <c r="J247" s="411" t="str">
        <f>IF(基本情報入力シート!M272="","",基本情報入力シート!M272)</f>
        <v/>
      </c>
      <c r="K247" s="411" t="str">
        <f>IF(基本情報入力シート!R272="","",基本情報入力シート!R272)</f>
        <v/>
      </c>
      <c r="L247" s="411" t="str">
        <f>IF(基本情報入力シート!W272="","",基本情報入力シート!W272)</f>
        <v/>
      </c>
      <c r="M247" s="411" t="str">
        <f>IF(基本情報入力シート!X272="","",基本情報入力シート!X272)</f>
        <v/>
      </c>
      <c r="N247" s="141" t="str">
        <f>IF(基本情報入力シート!Y272="","",基本情報入力シート!Y272)</f>
        <v/>
      </c>
      <c r="O247" s="148"/>
      <c r="P247" s="50"/>
      <c r="Q247" s="1004"/>
      <c r="R247" s="1005"/>
      <c r="S247" s="142" t="str">
        <f>IFERROR(ROUNDDOWN(Q247*VLOOKUP(N247,【参考】数式用!$AR$2:$AW$50,MATCH(P247,【参考】数式用!$AT$4:$AW$4)+2,FALSE)*0.5, 0), "")</f>
        <v/>
      </c>
      <c r="T247" s="51"/>
      <c r="U247" s="536" t="str">
        <f>IFERROR(IF(AH247&lt;&gt;"",Q247*VLOOKUP(N247,【参考】数式用!$AG$2:$AL$50,MATCH(P247,【参考】数式用!$AI$4:$AL$4,0)+2,0), ""), "")</f>
        <v/>
      </c>
      <c r="V247" s="41"/>
      <c r="W247" s="1006"/>
      <c r="X247" s="1007"/>
      <c r="Y247" s="88"/>
      <c r="Z247" s="537"/>
      <c r="AA247" s="143" t="str">
        <f>IFERROR(IF(Y247="ー", "", ROUNDDOWN(Z247*VLOOKUP(N247,【参考】数式用!$AR$2:$AW$50,MATCH(Y247,【参考】数式用!$AT$4:$AW$4)+2,FALSE)*0.5, 0)), "")</f>
        <v/>
      </c>
      <c r="AB247" s="98"/>
      <c r="AC247" s="1100" t="str">
        <f>IFERROR(IF(AH247&lt;&gt;"",Z247*VLOOKUP(N247,【参考】数式用!$AG$2:$AL$50,MATCH(Y247,【参考】数式用!$AI$4:$AL$4,0)+2,0), ""), "")</f>
        <v/>
      </c>
      <c r="AD247" s="1100"/>
      <c r="AE247" s="415"/>
      <c r="AF247" s="581"/>
      <c r="AG247" s="590"/>
      <c r="AH247" s="428" t="str">
        <f>IFERROR(VLOOKUP(O247, 【参考】数式用!$AY$5:$AY$13, 1, FALSE), "")</f>
        <v/>
      </c>
      <c r="AI247" s="429" t="str">
        <f>IFERROR(VLOOKUP(N247, 【参考】数式用!$BA$2:$BB$50, 2, FALSE), "")</f>
        <v/>
      </c>
      <c r="AJ247" s="430" t="str">
        <f t="shared" si="9"/>
        <v/>
      </c>
      <c r="AK247" s="431" t="str">
        <f t="shared" si="10"/>
        <v/>
      </c>
      <c r="AL247" s="133"/>
      <c r="AM247" s="133"/>
      <c r="AN247" s="106"/>
      <c r="AO247" s="106"/>
      <c r="AV247" s="105"/>
      <c r="AW247" s="105"/>
      <c r="AX247" s="105"/>
      <c r="AY247" s="105"/>
      <c r="AZ247" s="105"/>
      <c r="BA247" s="105"/>
    </row>
    <row r="248" spans="1:53" ht="30" customHeight="1" thickBot="1">
      <c r="A248" s="140">
        <v>235</v>
      </c>
      <c r="B248" s="1001" t="str">
        <f>IF(基本情報入力シート!C273="","",基本情報入力シート!C273)</f>
        <v/>
      </c>
      <c r="C248" s="1002"/>
      <c r="D248" s="1002"/>
      <c r="E248" s="1002"/>
      <c r="F248" s="1002"/>
      <c r="G248" s="1002"/>
      <c r="H248" s="1002"/>
      <c r="I248" s="1003"/>
      <c r="J248" s="411" t="str">
        <f>IF(基本情報入力シート!M273="","",基本情報入力シート!M273)</f>
        <v/>
      </c>
      <c r="K248" s="411" t="str">
        <f>IF(基本情報入力シート!R273="","",基本情報入力シート!R273)</f>
        <v/>
      </c>
      <c r="L248" s="411" t="str">
        <f>IF(基本情報入力シート!W273="","",基本情報入力シート!W273)</f>
        <v/>
      </c>
      <c r="M248" s="411" t="str">
        <f>IF(基本情報入力シート!X273="","",基本情報入力シート!X273)</f>
        <v/>
      </c>
      <c r="N248" s="141" t="str">
        <f>IF(基本情報入力シート!Y273="","",基本情報入力シート!Y273)</f>
        <v/>
      </c>
      <c r="O248" s="148"/>
      <c r="P248" s="50"/>
      <c r="Q248" s="1004"/>
      <c r="R248" s="1005"/>
      <c r="S248" s="142" t="str">
        <f>IFERROR(ROUNDDOWN(Q248*VLOOKUP(N248,【参考】数式用!$AR$2:$AW$50,MATCH(P248,【参考】数式用!$AT$4:$AW$4)+2,FALSE)*0.5, 0), "")</f>
        <v/>
      </c>
      <c r="T248" s="51"/>
      <c r="U248" s="536" t="str">
        <f>IFERROR(IF(AH248&lt;&gt;"",Q248*VLOOKUP(N248,【参考】数式用!$AG$2:$AL$50,MATCH(P248,【参考】数式用!$AI$4:$AL$4,0)+2,0), ""), "")</f>
        <v/>
      </c>
      <c r="V248" s="41"/>
      <c r="W248" s="1006"/>
      <c r="X248" s="1007"/>
      <c r="Y248" s="88"/>
      <c r="Z248" s="537"/>
      <c r="AA248" s="143" t="str">
        <f>IFERROR(IF(Y248="ー", "", ROUNDDOWN(Z248*VLOOKUP(N248,【参考】数式用!$AR$2:$AW$50,MATCH(Y248,【参考】数式用!$AT$4:$AW$4)+2,FALSE)*0.5, 0)), "")</f>
        <v/>
      </c>
      <c r="AB248" s="98"/>
      <c r="AC248" s="1100" t="str">
        <f>IFERROR(IF(AH248&lt;&gt;"",Z248*VLOOKUP(N248,【参考】数式用!$AG$2:$AL$50,MATCH(Y248,【参考】数式用!$AI$4:$AL$4,0)+2,0), ""), "")</f>
        <v/>
      </c>
      <c r="AD248" s="1100"/>
      <c r="AE248" s="415"/>
      <c r="AF248" s="581"/>
      <c r="AG248" s="590"/>
      <c r="AH248" s="428" t="str">
        <f>IFERROR(VLOOKUP(O248, 【参考】数式用!$AY$5:$AY$13, 1, FALSE), "")</f>
        <v/>
      </c>
      <c r="AI248" s="429" t="str">
        <f>IFERROR(VLOOKUP(N248, 【参考】数式用!$BA$2:$BB$50, 2, FALSE), "")</f>
        <v/>
      </c>
      <c r="AJ248" s="430" t="str">
        <f t="shared" si="9"/>
        <v/>
      </c>
      <c r="AK248" s="431" t="str">
        <f t="shared" si="10"/>
        <v/>
      </c>
      <c r="AL248" s="133"/>
      <c r="AM248" s="133"/>
      <c r="AN248" s="106"/>
      <c r="AO248" s="106"/>
      <c r="AV248" s="105"/>
      <c r="AW248" s="105"/>
      <c r="AX248" s="105"/>
      <c r="AY248" s="105"/>
      <c r="AZ248" s="105"/>
      <c r="BA248" s="105"/>
    </row>
    <row r="249" spans="1:53" ht="30" customHeight="1" thickBot="1">
      <c r="A249" s="140">
        <v>236</v>
      </c>
      <c r="B249" s="1001" t="str">
        <f>IF(基本情報入力シート!C274="","",基本情報入力シート!C274)</f>
        <v/>
      </c>
      <c r="C249" s="1002"/>
      <c r="D249" s="1002"/>
      <c r="E249" s="1002"/>
      <c r="F249" s="1002"/>
      <c r="G249" s="1002"/>
      <c r="H249" s="1002"/>
      <c r="I249" s="1003"/>
      <c r="J249" s="411" t="str">
        <f>IF(基本情報入力シート!M274="","",基本情報入力シート!M274)</f>
        <v/>
      </c>
      <c r="K249" s="411" t="str">
        <f>IF(基本情報入力シート!R274="","",基本情報入力シート!R274)</f>
        <v/>
      </c>
      <c r="L249" s="411" t="str">
        <f>IF(基本情報入力シート!W274="","",基本情報入力シート!W274)</f>
        <v/>
      </c>
      <c r="M249" s="411" t="str">
        <f>IF(基本情報入力シート!X274="","",基本情報入力シート!X274)</f>
        <v/>
      </c>
      <c r="N249" s="141" t="str">
        <f>IF(基本情報入力シート!Y274="","",基本情報入力シート!Y274)</f>
        <v/>
      </c>
      <c r="O249" s="148"/>
      <c r="P249" s="50"/>
      <c r="Q249" s="1004"/>
      <c r="R249" s="1005"/>
      <c r="S249" s="142" t="str">
        <f>IFERROR(ROUNDDOWN(Q249*VLOOKUP(N249,【参考】数式用!$AR$2:$AW$50,MATCH(P249,【参考】数式用!$AT$4:$AW$4)+2,FALSE)*0.5, 0), "")</f>
        <v/>
      </c>
      <c r="T249" s="51"/>
      <c r="U249" s="536" t="str">
        <f>IFERROR(IF(AH249&lt;&gt;"",Q249*VLOOKUP(N249,【参考】数式用!$AG$2:$AL$50,MATCH(P249,【参考】数式用!$AI$4:$AL$4,0)+2,0), ""), "")</f>
        <v/>
      </c>
      <c r="V249" s="41"/>
      <c r="W249" s="1006"/>
      <c r="X249" s="1007"/>
      <c r="Y249" s="88"/>
      <c r="Z249" s="537"/>
      <c r="AA249" s="143" t="str">
        <f>IFERROR(IF(Y249="ー", "", ROUNDDOWN(Z249*VLOOKUP(N249,【参考】数式用!$AR$2:$AW$50,MATCH(Y249,【参考】数式用!$AT$4:$AW$4)+2,FALSE)*0.5, 0)), "")</f>
        <v/>
      </c>
      <c r="AB249" s="98"/>
      <c r="AC249" s="1100" t="str">
        <f>IFERROR(IF(AH249&lt;&gt;"",Z249*VLOOKUP(N249,【参考】数式用!$AG$2:$AL$50,MATCH(Y249,【参考】数式用!$AI$4:$AL$4,0)+2,0), ""), "")</f>
        <v/>
      </c>
      <c r="AD249" s="1100"/>
      <c r="AE249" s="415"/>
      <c r="AF249" s="581"/>
      <c r="AG249" s="590"/>
      <c r="AH249" s="428" t="str">
        <f>IFERROR(VLOOKUP(O249, 【参考】数式用!$AY$5:$AY$13, 1, FALSE), "")</f>
        <v/>
      </c>
      <c r="AI249" s="429" t="str">
        <f>IFERROR(VLOOKUP(N249, 【参考】数式用!$BA$2:$BB$50, 2, FALSE), "")</f>
        <v/>
      </c>
      <c r="AJ249" s="430" t="str">
        <f t="shared" si="9"/>
        <v/>
      </c>
      <c r="AK249" s="431" t="str">
        <f t="shared" si="10"/>
        <v/>
      </c>
      <c r="AL249" s="133"/>
      <c r="AM249" s="133"/>
      <c r="AN249" s="106"/>
      <c r="AO249" s="106"/>
      <c r="AV249" s="105"/>
      <c r="AW249" s="105"/>
      <c r="AX249" s="105"/>
      <c r="AY249" s="105"/>
      <c r="AZ249" s="105"/>
      <c r="BA249" s="105"/>
    </row>
    <row r="250" spans="1:53" ht="30" customHeight="1" thickBot="1">
      <c r="A250" s="140">
        <v>237</v>
      </c>
      <c r="B250" s="1001" t="str">
        <f>IF(基本情報入力シート!C275="","",基本情報入力シート!C275)</f>
        <v/>
      </c>
      <c r="C250" s="1002"/>
      <c r="D250" s="1002"/>
      <c r="E250" s="1002"/>
      <c r="F250" s="1002"/>
      <c r="G250" s="1002"/>
      <c r="H250" s="1002"/>
      <c r="I250" s="1003"/>
      <c r="J250" s="411" t="str">
        <f>IF(基本情報入力シート!M275="","",基本情報入力シート!M275)</f>
        <v/>
      </c>
      <c r="K250" s="411" t="str">
        <f>IF(基本情報入力シート!R275="","",基本情報入力シート!R275)</f>
        <v/>
      </c>
      <c r="L250" s="411" t="str">
        <f>IF(基本情報入力シート!W275="","",基本情報入力シート!W275)</f>
        <v/>
      </c>
      <c r="M250" s="411" t="str">
        <f>IF(基本情報入力シート!X275="","",基本情報入力シート!X275)</f>
        <v/>
      </c>
      <c r="N250" s="141" t="str">
        <f>IF(基本情報入力シート!Y275="","",基本情報入力シート!Y275)</f>
        <v/>
      </c>
      <c r="O250" s="148"/>
      <c r="P250" s="50"/>
      <c r="Q250" s="1004"/>
      <c r="R250" s="1005"/>
      <c r="S250" s="142" t="str">
        <f>IFERROR(ROUNDDOWN(Q250*VLOOKUP(N250,【参考】数式用!$AR$2:$AW$50,MATCH(P250,【参考】数式用!$AT$4:$AW$4)+2,FALSE)*0.5, 0), "")</f>
        <v/>
      </c>
      <c r="T250" s="51"/>
      <c r="U250" s="536" t="str">
        <f>IFERROR(IF(AH250&lt;&gt;"",Q250*VLOOKUP(N250,【参考】数式用!$AG$2:$AL$50,MATCH(P250,【参考】数式用!$AI$4:$AL$4,0)+2,0), ""), "")</f>
        <v/>
      </c>
      <c r="V250" s="41"/>
      <c r="W250" s="1006"/>
      <c r="X250" s="1007"/>
      <c r="Y250" s="88"/>
      <c r="Z250" s="537"/>
      <c r="AA250" s="143" t="str">
        <f>IFERROR(IF(Y250="ー", "", ROUNDDOWN(Z250*VLOOKUP(N250,【参考】数式用!$AR$2:$AW$50,MATCH(Y250,【参考】数式用!$AT$4:$AW$4)+2,FALSE)*0.5, 0)), "")</f>
        <v/>
      </c>
      <c r="AB250" s="98"/>
      <c r="AC250" s="1100" t="str">
        <f>IFERROR(IF(AH250&lt;&gt;"",Z250*VLOOKUP(N250,【参考】数式用!$AG$2:$AL$50,MATCH(Y250,【参考】数式用!$AI$4:$AL$4,0)+2,0), ""), "")</f>
        <v/>
      </c>
      <c r="AD250" s="1100"/>
      <c r="AE250" s="415"/>
      <c r="AF250" s="581"/>
      <c r="AG250" s="590"/>
      <c r="AH250" s="428" t="str">
        <f>IFERROR(VLOOKUP(O250, 【参考】数式用!$AY$5:$AY$13, 1, FALSE), "")</f>
        <v/>
      </c>
      <c r="AI250" s="429" t="str">
        <f>IFERROR(VLOOKUP(N250, 【参考】数式用!$BA$2:$BB$50, 2, FALSE), "")</f>
        <v/>
      </c>
      <c r="AJ250" s="430" t="str">
        <f t="shared" si="9"/>
        <v/>
      </c>
      <c r="AK250" s="431" t="str">
        <f t="shared" si="10"/>
        <v/>
      </c>
      <c r="AL250" s="133"/>
      <c r="AM250" s="133"/>
      <c r="AN250" s="106"/>
      <c r="AO250" s="106"/>
      <c r="AV250" s="105"/>
      <c r="AW250" s="105"/>
      <c r="AX250" s="105"/>
      <c r="AY250" s="105"/>
      <c r="AZ250" s="105"/>
      <c r="BA250" s="105"/>
    </row>
    <row r="251" spans="1:53" ht="30" customHeight="1" thickBot="1">
      <c r="A251" s="140">
        <v>238</v>
      </c>
      <c r="B251" s="1001" t="str">
        <f>IF(基本情報入力シート!C276="","",基本情報入力シート!C276)</f>
        <v/>
      </c>
      <c r="C251" s="1002"/>
      <c r="D251" s="1002"/>
      <c r="E251" s="1002"/>
      <c r="F251" s="1002"/>
      <c r="G251" s="1002"/>
      <c r="H251" s="1002"/>
      <c r="I251" s="1003"/>
      <c r="J251" s="411" t="str">
        <f>IF(基本情報入力シート!M276="","",基本情報入力シート!M276)</f>
        <v/>
      </c>
      <c r="K251" s="411" t="str">
        <f>IF(基本情報入力シート!R276="","",基本情報入力シート!R276)</f>
        <v/>
      </c>
      <c r="L251" s="411" t="str">
        <f>IF(基本情報入力シート!W276="","",基本情報入力シート!W276)</f>
        <v/>
      </c>
      <c r="M251" s="411" t="str">
        <f>IF(基本情報入力シート!X276="","",基本情報入力シート!X276)</f>
        <v/>
      </c>
      <c r="N251" s="141" t="str">
        <f>IF(基本情報入力シート!Y276="","",基本情報入力シート!Y276)</f>
        <v/>
      </c>
      <c r="O251" s="148"/>
      <c r="P251" s="50"/>
      <c r="Q251" s="1004"/>
      <c r="R251" s="1005"/>
      <c r="S251" s="142" t="str">
        <f>IFERROR(ROUNDDOWN(Q251*VLOOKUP(N251,【参考】数式用!$AR$2:$AW$50,MATCH(P251,【参考】数式用!$AT$4:$AW$4)+2,FALSE)*0.5, 0), "")</f>
        <v/>
      </c>
      <c r="T251" s="51"/>
      <c r="U251" s="536" t="str">
        <f>IFERROR(IF(AH251&lt;&gt;"",Q251*VLOOKUP(N251,【参考】数式用!$AG$2:$AL$50,MATCH(P251,【参考】数式用!$AI$4:$AL$4,0)+2,0), ""), "")</f>
        <v/>
      </c>
      <c r="V251" s="41"/>
      <c r="W251" s="1006"/>
      <c r="X251" s="1007"/>
      <c r="Y251" s="88"/>
      <c r="Z251" s="537"/>
      <c r="AA251" s="143" t="str">
        <f>IFERROR(IF(Y251="ー", "", ROUNDDOWN(Z251*VLOOKUP(N251,【参考】数式用!$AR$2:$AW$50,MATCH(Y251,【参考】数式用!$AT$4:$AW$4)+2,FALSE)*0.5, 0)), "")</f>
        <v/>
      </c>
      <c r="AB251" s="98"/>
      <c r="AC251" s="1100" t="str">
        <f>IFERROR(IF(AH251&lt;&gt;"",Z251*VLOOKUP(N251,【参考】数式用!$AG$2:$AL$50,MATCH(Y251,【参考】数式用!$AI$4:$AL$4,0)+2,0), ""), "")</f>
        <v/>
      </c>
      <c r="AD251" s="1100"/>
      <c r="AE251" s="415"/>
      <c r="AF251" s="581"/>
      <c r="AG251" s="590"/>
      <c r="AH251" s="428" t="str">
        <f>IFERROR(VLOOKUP(O251, 【参考】数式用!$AY$5:$AY$13, 1, FALSE), "")</f>
        <v/>
      </c>
      <c r="AI251" s="429" t="str">
        <f>IFERROR(VLOOKUP(N251, 【参考】数式用!$BA$2:$BB$50, 2, FALSE), "")</f>
        <v/>
      </c>
      <c r="AJ251" s="430" t="str">
        <f t="shared" si="9"/>
        <v/>
      </c>
      <c r="AK251" s="431" t="str">
        <f t="shared" si="10"/>
        <v/>
      </c>
      <c r="AL251" s="133"/>
      <c r="AM251" s="133"/>
      <c r="AN251" s="106"/>
      <c r="AO251" s="106"/>
      <c r="AV251" s="105"/>
      <c r="AW251" s="105"/>
      <c r="AX251" s="105"/>
      <c r="AY251" s="105"/>
      <c r="AZ251" s="105"/>
      <c r="BA251" s="105"/>
    </row>
    <row r="252" spans="1:53" ht="30" customHeight="1" thickBot="1">
      <c r="A252" s="140">
        <v>239</v>
      </c>
      <c r="B252" s="1001" t="str">
        <f>IF(基本情報入力シート!C277="","",基本情報入力シート!C277)</f>
        <v/>
      </c>
      <c r="C252" s="1002"/>
      <c r="D252" s="1002"/>
      <c r="E252" s="1002"/>
      <c r="F252" s="1002"/>
      <c r="G252" s="1002"/>
      <c r="H252" s="1002"/>
      <c r="I252" s="1003"/>
      <c r="J252" s="411" t="str">
        <f>IF(基本情報入力シート!M277="","",基本情報入力シート!M277)</f>
        <v/>
      </c>
      <c r="K252" s="411" t="str">
        <f>IF(基本情報入力シート!R277="","",基本情報入力シート!R277)</f>
        <v/>
      </c>
      <c r="L252" s="411" t="str">
        <f>IF(基本情報入力シート!W277="","",基本情報入力シート!W277)</f>
        <v/>
      </c>
      <c r="M252" s="411" t="str">
        <f>IF(基本情報入力シート!X277="","",基本情報入力シート!X277)</f>
        <v/>
      </c>
      <c r="N252" s="141" t="str">
        <f>IF(基本情報入力シート!Y277="","",基本情報入力シート!Y277)</f>
        <v/>
      </c>
      <c r="O252" s="148"/>
      <c r="P252" s="50"/>
      <c r="Q252" s="1004"/>
      <c r="R252" s="1005"/>
      <c r="S252" s="142" t="str">
        <f>IFERROR(ROUNDDOWN(Q252*VLOOKUP(N252,【参考】数式用!$AR$2:$AW$50,MATCH(P252,【参考】数式用!$AT$4:$AW$4)+2,FALSE)*0.5, 0), "")</f>
        <v/>
      </c>
      <c r="T252" s="51"/>
      <c r="U252" s="536" t="str">
        <f>IFERROR(IF(AH252&lt;&gt;"",Q252*VLOOKUP(N252,【参考】数式用!$AG$2:$AL$50,MATCH(P252,【参考】数式用!$AI$4:$AL$4,0)+2,0), ""), "")</f>
        <v/>
      </c>
      <c r="V252" s="41"/>
      <c r="W252" s="1006"/>
      <c r="X252" s="1007"/>
      <c r="Y252" s="88"/>
      <c r="Z252" s="537"/>
      <c r="AA252" s="143" t="str">
        <f>IFERROR(IF(Y252="ー", "", ROUNDDOWN(Z252*VLOOKUP(N252,【参考】数式用!$AR$2:$AW$50,MATCH(Y252,【参考】数式用!$AT$4:$AW$4)+2,FALSE)*0.5, 0)), "")</f>
        <v/>
      </c>
      <c r="AB252" s="98"/>
      <c r="AC252" s="1100" t="str">
        <f>IFERROR(IF(AH252&lt;&gt;"",Z252*VLOOKUP(N252,【参考】数式用!$AG$2:$AL$50,MATCH(Y252,【参考】数式用!$AI$4:$AL$4,0)+2,0), ""), "")</f>
        <v/>
      </c>
      <c r="AD252" s="1100"/>
      <c r="AE252" s="415"/>
      <c r="AF252" s="581"/>
      <c r="AG252" s="590"/>
      <c r="AH252" s="428" t="str">
        <f>IFERROR(VLOOKUP(O252, 【参考】数式用!$AY$5:$AY$13, 1, FALSE), "")</f>
        <v/>
      </c>
      <c r="AI252" s="429" t="str">
        <f>IFERROR(VLOOKUP(N252, 【参考】数式用!$BA$2:$BB$50, 2, FALSE), "")</f>
        <v/>
      </c>
      <c r="AJ252" s="430" t="str">
        <f t="shared" si="9"/>
        <v/>
      </c>
      <c r="AK252" s="431" t="str">
        <f t="shared" si="10"/>
        <v/>
      </c>
      <c r="AL252" s="133"/>
      <c r="AM252" s="133"/>
      <c r="AN252" s="106"/>
      <c r="AO252" s="106"/>
      <c r="AV252" s="105"/>
      <c r="AW252" s="105"/>
      <c r="AX252" s="105"/>
      <c r="AY252" s="105"/>
      <c r="AZ252" s="105"/>
      <c r="BA252" s="105"/>
    </row>
    <row r="253" spans="1:53" ht="30" customHeight="1" thickBot="1">
      <c r="A253" s="140">
        <v>240</v>
      </c>
      <c r="B253" s="1001" t="str">
        <f>IF(基本情報入力シート!C278="","",基本情報入力シート!C278)</f>
        <v/>
      </c>
      <c r="C253" s="1002"/>
      <c r="D253" s="1002"/>
      <c r="E253" s="1002"/>
      <c r="F253" s="1002"/>
      <c r="G253" s="1002"/>
      <c r="H253" s="1002"/>
      <c r="I253" s="1003"/>
      <c r="J253" s="411" t="str">
        <f>IF(基本情報入力シート!M278="","",基本情報入力シート!M278)</f>
        <v/>
      </c>
      <c r="K253" s="411" t="str">
        <f>IF(基本情報入力シート!R278="","",基本情報入力シート!R278)</f>
        <v/>
      </c>
      <c r="L253" s="411" t="str">
        <f>IF(基本情報入力シート!W278="","",基本情報入力シート!W278)</f>
        <v/>
      </c>
      <c r="M253" s="411" t="str">
        <f>IF(基本情報入力シート!X278="","",基本情報入力シート!X278)</f>
        <v/>
      </c>
      <c r="N253" s="141" t="str">
        <f>IF(基本情報入力シート!Y278="","",基本情報入力シート!Y278)</f>
        <v/>
      </c>
      <c r="O253" s="148"/>
      <c r="P253" s="50"/>
      <c r="Q253" s="1004"/>
      <c r="R253" s="1005"/>
      <c r="S253" s="142" t="str">
        <f>IFERROR(ROUNDDOWN(Q253*VLOOKUP(N253,【参考】数式用!$AR$2:$AW$50,MATCH(P253,【参考】数式用!$AT$4:$AW$4)+2,FALSE)*0.5, 0), "")</f>
        <v/>
      </c>
      <c r="T253" s="51"/>
      <c r="U253" s="536" t="str">
        <f>IFERROR(IF(AH253&lt;&gt;"",Q253*VLOOKUP(N253,【参考】数式用!$AG$2:$AL$50,MATCH(P253,【参考】数式用!$AI$4:$AL$4,0)+2,0), ""), "")</f>
        <v/>
      </c>
      <c r="V253" s="41"/>
      <c r="W253" s="1006"/>
      <c r="X253" s="1007"/>
      <c r="Y253" s="88"/>
      <c r="Z253" s="537"/>
      <c r="AA253" s="143" t="str">
        <f>IFERROR(IF(Y253="ー", "", ROUNDDOWN(Z253*VLOOKUP(N253,【参考】数式用!$AR$2:$AW$50,MATCH(Y253,【参考】数式用!$AT$4:$AW$4)+2,FALSE)*0.5, 0)), "")</f>
        <v/>
      </c>
      <c r="AB253" s="98"/>
      <c r="AC253" s="1100" t="str">
        <f>IFERROR(IF(AH253&lt;&gt;"",Z253*VLOOKUP(N253,【参考】数式用!$AG$2:$AL$50,MATCH(Y253,【参考】数式用!$AI$4:$AL$4,0)+2,0), ""), "")</f>
        <v/>
      </c>
      <c r="AD253" s="1100"/>
      <c r="AE253" s="415"/>
      <c r="AF253" s="581"/>
      <c r="AG253" s="590"/>
      <c r="AH253" s="428" t="str">
        <f>IFERROR(VLOOKUP(O253, 【参考】数式用!$AY$5:$AY$13, 1, FALSE), "")</f>
        <v/>
      </c>
      <c r="AI253" s="429" t="str">
        <f>IFERROR(VLOOKUP(N253, 【参考】数式用!$BA$2:$BB$50, 2, FALSE), "")</f>
        <v/>
      </c>
      <c r="AJ253" s="430" t="str">
        <f t="shared" si="9"/>
        <v/>
      </c>
      <c r="AK253" s="431" t="str">
        <f t="shared" si="10"/>
        <v/>
      </c>
      <c r="AL253" s="133"/>
      <c r="AM253" s="133"/>
      <c r="AN253" s="106"/>
      <c r="AO253" s="106"/>
      <c r="AV253" s="105"/>
      <c r="AW253" s="105"/>
      <c r="AX253" s="105"/>
      <c r="AY253" s="105"/>
      <c r="AZ253" s="105"/>
      <c r="BA253" s="105"/>
    </row>
    <row r="254" spans="1:53" ht="30" customHeight="1" thickBot="1">
      <c r="A254" s="140">
        <v>241</v>
      </c>
      <c r="B254" s="1001" t="str">
        <f>IF(基本情報入力シート!C279="","",基本情報入力シート!C279)</f>
        <v/>
      </c>
      <c r="C254" s="1002"/>
      <c r="D254" s="1002"/>
      <c r="E254" s="1002"/>
      <c r="F254" s="1002"/>
      <c r="G254" s="1002"/>
      <c r="H254" s="1002"/>
      <c r="I254" s="1003"/>
      <c r="J254" s="411" t="str">
        <f>IF(基本情報入力シート!M279="","",基本情報入力シート!M279)</f>
        <v/>
      </c>
      <c r="K254" s="411" t="str">
        <f>IF(基本情報入力シート!R279="","",基本情報入力シート!R279)</f>
        <v/>
      </c>
      <c r="L254" s="411" t="str">
        <f>IF(基本情報入力シート!W279="","",基本情報入力シート!W279)</f>
        <v/>
      </c>
      <c r="M254" s="411" t="str">
        <f>IF(基本情報入力シート!X279="","",基本情報入力シート!X279)</f>
        <v/>
      </c>
      <c r="N254" s="141" t="str">
        <f>IF(基本情報入力シート!Y279="","",基本情報入力シート!Y279)</f>
        <v/>
      </c>
      <c r="O254" s="148"/>
      <c r="P254" s="50"/>
      <c r="Q254" s="1004"/>
      <c r="R254" s="1005"/>
      <c r="S254" s="142" t="str">
        <f>IFERROR(ROUNDDOWN(Q254*VLOOKUP(N254,【参考】数式用!$AR$2:$AW$50,MATCH(P254,【参考】数式用!$AT$4:$AW$4)+2,FALSE)*0.5, 0), "")</f>
        <v/>
      </c>
      <c r="T254" s="51"/>
      <c r="U254" s="536" t="str">
        <f>IFERROR(IF(AH254&lt;&gt;"",Q254*VLOOKUP(N254,【参考】数式用!$AG$2:$AL$50,MATCH(P254,【参考】数式用!$AI$4:$AL$4,0)+2,0), ""), "")</f>
        <v/>
      </c>
      <c r="V254" s="41"/>
      <c r="W254" s="1006"/>
      <c r="X254" s="1007"/>
      <c r="Y254" s="88"/>
      <c r="Z254" s="537"/>
      <c r="AA254" s="143" t="str">
        <f>IFERROR(IF(Y254="ー", "", ROUNDDOWN(Z254*VLOOKUP(N254,【参考】数式用!$AR$2:$AW$50,MATCH(Y254,【参考】数式用!$AT$4:$AW$4)+2,FALSE)*0.5, 0)), "")</f>
        <v/>
      </c>
      <c r="AB254" s="98"/>
      <c r="AC254" s="1100" t="str">
        <f>IFERROR(IF(AH254&lt;&gt;"",Z254*VLOOKUP(N254,【参考】数式用!$AG$2:$AL$50,MATCH(Y254,【参考】数式用!$AI$4:$AL$4,0)+2,0), ""), "")</f>
        <v/>
      </c>
      <c r="AD254" s="1100"/>
      <c r="AE254" s="415"/>
      <c r="AF254" s="581"/>
      <c r="AG254" s="590"/>
      <c r="AH254" s="428" t="str">
        <f>IFERROR(VLOOKUP(O254, 【参考】数式用!$AY$5:$AY$13, 1, FALSE), "")</f>
        <v/>
      </c>
      <c r="AI254" s="429" t="str">
        <f>IFERROR(VLOOKUP(N254, 【参考】数式用!$BA$2:$BB$50, 2, FALSE), "")</f>
        <v/>
      </c>
      <c r="AJ254" s="430" t="str">
        <f t="shared" si="9"/>
        <v/>
      </c>
      <c r="AK254" s="431" t="str">
        <f t="shared" si="10"/>
        <v/>
      </c>
      <c r="AL254" s="133"/>
      <c r="AM254" s="133"/>
      <c r="AN254" s="106"/>
      <c r="AO254" s="106"/>
      <c r="AV254" s="105"/>
      <c r="AW254" s="105"/>
      <c r="AX254" s="105"/>
      <c r="AY254" s="105"/>
      <c r="AZ254" s="105"/>
      <c r="BA254" s="105"/>
    </row>
    <row r="255" spans="1:53" ht="30" customHeight="1" thickBot="1">
      <c r="A255" s="140">
        <v>242</v>
      </c>
      <c r="B255" s="1001" t="str">
        <f>IF(基本情報入力シート!C280="","",基本情報入力シート!C280)</f>
        <v/>
      </c>
      <c r="C255" s="1002"/>
      <c r="D255" s="1002"/>
      <c r="E255" s="1002"/>
      <c r="F255" s="1002"/>
      <c r="G255" s="1002"/>
      <c r="H255" s="1002"/>
      <c r="I255" s="1003"/>
      <c r="J255" s="411" t="str">
        <f>IF(基本情報入力シート!M280="","",基本情報入力シート!M280)</f>
        <v/>
      </c>
      <c r="K255" s="411" t="str">
        <f>IF(基本情報入力シート!R280="","",基本情報入力シート!R280)</f>
        <v/>
      </c>
      <c r="L255" s="411" t="str">
        <f>IF(基本情報入力シート!W280="","",基本情報入力シート!W280)</f>
        <v/>
      </c>
      <c r="M255" s="411" t="str">
        <f>IF(基本情報入力シート!X280="","",基本情報入力シート!X280)</f>
        <v/>
      </c>
      <c r="N255" s="141" t="str">
        <f>IF(基本情報入力シート!Y280="","",基本情報入力シート!Y280)</f>
        <v/>
      </c>
      <c r="O255" s="148"/>
      <c r="P255" s="50"/>
      <c r="Q255" s="1004"/>
      <c r="R255" s="1005"/>
      <c r="S255" s="142" t="str">
        <f>IFERROR(ROUNDDOWN(Q255*VLOOKUP(N255,【参考】数式用!$AR$2:$AW$50,MATCH(P255,【参考】数式用!$AT$4:$AW$4)+2,FALSE)*0.5, 0), "")</f>
        <v/>
      </c>
      <c r="T255" s="51"/>
      <c r="U255" s="536" t="str">
        <f>IFERROR(IF(AH255&lt;&gt;"",Q255*VLOOKUP(N255,【参考】数式用!$AG$2:$AL$50,MATCH(P255,【参考】数式用!$AI$4:$AL$4,0)+2,0), ""), "")</f>
        <v/>
      </c>
      <c r="V255" s="41"/>
      <c r="W255" s="1006"/>
      <c r="X255" s="1007"/>
      <c r="Y255" s="88"/>
      <c r="Z255" s="537"/>
      <c r="AA255" s="143" t="str">
        <f>IFERROR(IF(Y255="ー", "", ROUNDDOWN(Z255*VLOOKUP(N255,【参考】数式用!$AR$2:$AW$50,MATCH(Y255,【参考】数式用!$AT$4:$AW$4)+2,FALSE)*0.5, 0)), "")</f>
        <v/>
      </c>
      <c r="AB255" s="98"/>
      <c r="AC255" s="1100" t="str">
        <f>IFERROR(IF(AH255&lt;&gt;"",Z255*VLOOKUP(N255,【参考】数式用!$AG$2:$AL$50,MATCH(Y255,【参考】数式用!$AI$4:$AL$4,0)+2,0), ""), "")</f>
        <v/>
      </c>
      <c r="AD255" s="1100"/>
      <c r="AE255" s="415"/>
      <c r="AF255" s="581"/>
      <c r="AG255" s="590"/>
      <c r="AH255" s="428" t="str">
        <f>IFERROR(VLOOKUP(O255, 【参考】数式用!$AY$5:$AY$13, 1, FALSE), "")</f>
        <v/>
      </c>
      <c r="AI255" s="429" t="str">
        <f>IFERROR(VLOOKUP(N255, 【参考】数式用!$BA$2:$BB$50, 2, FALSE), "")</f>
        <v/>
      </c>
      <c r="AJ255" s="430" t="str">
        <f t="shared" si="9"/>
        <v/>
      </c>
      <c r="AK255" s="431" t="str">
        <f t="shared" si="10"/>
        <v/>
      </c>
      <c r="AL255" s="133"/>
      <c r="AM255" s="133"/>
      <c r="AN255" s="106"/>
      <c r="AO255" s="106"/>
      <c r="AV255" s="105"/>
      <c r="AW255" s="105"/>
      <c r="AX255" s="105"/>
      <c r="AY255" s="105"/>
      <c r="AZ255" s="105"/>
      <c r="BA255" s="105"/>
    </row>
    <row r="256" spans="1:53" ht="30" customHeight="1" thickBot="1">
      <c r="A256" s="140">
        <v>243</v>
      </c>
      <c r="B256" s="1001" t="str">
        <f>IF(基本情報入力シート!C281="","",基本情報入力シート!C281)</f>
        <v/>
      </c>
      <c r="C256" s="1002"/>
      <c r="D256" s="1002"/>
      <c r="E256" s="1002"/>
      <c r="F256" s="1002"/>
      <c r="G256" s="1002"/>
      <c r="H256" s="1002"/>
      <c r="I256" s="1003"/>
      <c r="J256" s="411" t="str">
        <f>IF(基本情報入力シート!M281="","",基本情報入力シート!M281)</f>
        <v/>
      </c>
      <c r="K256" s="411" t="str">
        <f>IF(基本情報入力シート!R281="","",基本情報入力シート!R281)</f>
        <v/>
      </c>
      <c r="L256" s="411" t="str">
        <f>IF(基本情報入力シート!W281="","",基本情報入力シート!W281)</f>
        <v/>
      </c>
      <c r="M256" s="411" t="str">
        <f>IF(基本情報入力シート!X281="","",基本情報入力シート!X281)</f>
        <v/>
      </c>
      <c r="N256" s="141" t="str">
        <f>IF(基本情報入力シート!Y281="","",基本情報入力シート!Y281)</f>
        <v/>
      </c>
      <c r="O256" s="148"/>
      <c r="P256" s="50"/>
      <c r="Q256" s="1004"/>
      <c r="R256" s="1005"/>
      <c r="S256" s="142" t="str">
        <f>IFERROR(ROUNDDOWN(Q256*VLOOKUP(N256,【参考】数式用!$AR$2:$AW$50,MATCH(P256,【参考】数式用!$AT$4:$AW$4)+2,FALSE)*0.5, 0), "")</f>
        <v/>
      </c>
      <c r="T256" s="51"/>
      <c r="U256" s="536" t="str">
        <f>IFERROR(IF(AH256&lt;&gt;"",Q256*VLOOKUP(N256,【参考】数式用!$AG$2:$AL$50,MATCH(P256,【参考】数式用!$AI$4:$AL$4,0)+2,0), ""), "")</f>
        <v/>
      </c>
      <c r="V256" s="41"/>
      <c r="W256" s="1006"/>
      <c r="X256" s="1007"/>
      <c r="Y256" s="88"/>
      <c r="Z256" s="537"/>
      <c r="AA256" s="143" t="str">
        <f>IFERROR(IF(Y256="ー", "", ROUNDDOWN(Z256*VLOOKUP(N256,【参考】数式用!$AR$2:$AW$50,MATCH(Y256,【参考】数式用!$AT$4:$AW$4)+2,FALSE)*0.5, 0)), "")</f>
        <v/>
      </c>
      <c r="AB256" s="98"/>
      <c r="AC256" s="1100" t="str">
        <f>IFERROR(IF(AH256&lt;&gt;"",Z256*VLOOKUP(N256,【参考】数式用!$AG$2:$AL$50,MATCH(Y256,【参考】数式用!$AI$4:$AL$4,0)+2,0), ""), "")</f>
        <v/>
      </c>
      <c r="AD256" s="1100"/>
      <c r="AE256" s="415"/>
      <c r="AF256" s="581"/>
      <c r="AG256" s="590"/>
      <c r="AH256" s="428" t="str">
        <f>IFERROR(VLOOKUP(O256, 【参考】数式用!$AY$5:$AY$13, 1, FALSE), "")</f>
        <v/>
      </c>
      <c r="AI256" s="429" t="str">
        <f>IFERROR(VLOOKUP(N256, 【参考】数式用!$BA$2:$BB$50, 2, FALSE), "")</f>
        <v/>
      </c>
      <c r="AJ256" s="430" t="str">
        <f t="shared" si="9"/>
        <v/>
      </c>
      <c r="AK256" s="431" t="str">
        <f t="shared" si="10"/>
        <v/>
      </c>
      <c r="AL256" s="133"/>
      <c r="AM256" s="133"/>
      <c r="AN256" s="106"/>
      <c r="AO256" s="106"/>
      <c r="AV256" s="105"/>
      <c r="AW256" s="105"/>
      <c r="AX256" s="105"/>
      <c r="AY256" s="105"/>
      <c r="AZ256" s="105"/>
      <c r="BA256" s="105"/>
    </row>
    <row r="257" spans="1:53" ht="30" customHeight="1" thickBot="1">
      <c r="A257" s="140">
        <v>244</v>
      </c>
      <c r="B257" s="1001" t="str">
        <f>IF(基本情報入力シート!C282="","",基本情報入力シート!C282)</f>
        <v/>
      </c>
      <c r="C257" s="1002"/>
      <c r="D257" s="1002"/>
      <c r="E257" s="1002"/>
      <c r="F257" s="1002"/>
      <c r="G257" s="1002"/>
      <c r="H257" s="1002"/>
      <c r="I257" s="1003"/>
      <c r="J257" s="411" t="str">
        <f>IF(基本情報入力シート!M282="","",基本情報入力シート!M282)</f>
        <v/>
      </c>
      <c r="K257" s="411" t="str">
        <f>IF(基本情報入力シート!R282="","",基本情報入力シート!R282)</f>
        <v/>
      </c>
      <c r="L257" s="411" t="str">
        <f>IF(基本情報入力シート!W282="","",基本情報入力シート!W282)</f>
        <v/>
      </c>
      <c r="M257" s="411" t="str">
        <f>IF(基本情報入力シート!X282="","",基本情報入力シート!X282)</f>
        <v/>
      </c>
      <c r="N257" s="141" t="str">
        <f>IF(基本情報入力シート!Y282="","",基本情報入力シート!Y282)</f>
        <v/>
      </c>
      <c r="O257" s="148"/>
      <c r="P257" s="50"/>
      <c r="Q257" s="1004"/>
      <c r="R257" s="1005"/>
      <c r="S257" s="142" t="str">
        <f>IFERROR(ROUNDDOWN(Q257*VLOOKUP(N257,【参考】数式用!$AR$2:$AW$50,MATCH(P257,【参考】数式用!$AT$4:$AW$4)+2,FALSE)*0.5, 0), "")</f>
        <v/>
      </c>
      <c r="T257" s="51"/>
      <c r="U257" s="536" t="str">
        <f>IFERROR(IF(AH257&lt;&gt;"",Q257*VLOOKUP(N257,【参考】数式用!$AG$2:$AL$50,MATCH(P257,【参考】数式用!$AI$4:$AL$4,0)+2,0), ""), "")</f>
        <v/>
      </c>
      <c r="V257" s="41"/>
      <c r="W257" s="1006"/>
      <c r="X257" s="1007"/>
      <c r="Y257" s="88"/>
      <c r="Z257" s="537"/>
      <c r="AA257" s="143" t="str">
        <f>IFERROR(IF(Y257="ー", "", ROUNDDOWN(Z257*VLOOKUP(N257,【参考】数式用!$AR$2:$AW$50,MATCH(Y257,【参考】数式用!$AT$4:$AW$4)+2,FALSE)*0.5, 0)), "")</f>
        <v/>
      </c>
      <c r="AB257" s="98"/>
      <c r="AC257" s="1100" t="str">
        <f>IFERROR(IF(AH257&lt;&gt;"",Z257*VLOOKUP(N257,【参考】数式用!$AG$2:$AL$50,MATCH(Y257,【参考】数式用!$AI$4:$AL$4,0)+2,0), ""), "")</f>
        <v/>
      </c>
      <c r="AD257" s="1100"/>
      <c r="AE257" s="415"/>
      <c r="AF257" s="581"/>
      <c r="AG257" s="590"/>
      <c r="AH257" s="428" t="str">
        <f>IFERROR(VLOOKUP(O257, 【参考】数式用!$AY$5:$AY$13, 1, FALSE), "")</f>
        <v/>
      </c>
      <c r="AI257" s="429" t="str">
        <f>IFERROR(VLOOKUP(N257, 【参考】数式用!$BA$2:$BB$50, 2, FALSE), "")</f>
        <v/>
      </c>
      <c r="AJ257" s="430" t="str">
        <f t="shared" si="9"/>
        <v/>
      </c>
      <c r="AK257" s="431" t="str">
        <f t="shared" si="10"/>
        <v/>
      </c>
      <c r="AL257" s="133"/>
      <c r="AM257" s="133"/>
      <c r="AN257" s="106"/>
      <c r="AO257" s="106"/>
      <c r="AV257" s="105"/>
      <c r="AW257" s="105"/>
      <c r="AX257" s="105"/>
      <c r="AY257" s="105"/>
      <c r="AZ257" s="105"/>
      <c r="BA257" s="105"/>
    </row>
    <row r="258" spans="1:53" ht="30" customHeight="1" thickBot="1">
      <c r="A258" s="140">
        <v>245</v>
      </c>
      <c r="B258" s="1001" t="str">
        <f>IF(基本情報入力シート!C283="","",基本情報入力シート!C283)</f>
        <v/>
      </c>
      <c r="C258" s="1002"/>
      <c r="D258" s="1002"/>
      <c r="E258" s="1002"/>
      <c r="F258" s="1002"/>
      <c r="G258" s="1002"/>
      <c r="H258" s="1002"/>
      <c r="I258" s="1003"/>
      <c r="J258" s="411" t="str">
        <f>IF(基本情報入力シート!M283="","",基本情報入力シート!M283)</f>
        <v/>
      </c>
      <c r="K258" s="411" t="str">
        <f>IF(基本情報入力シート!R283="","",基本情報入力シート!R283)</f>
        <v/>
      </c>
      <c r="L258" s="411" t="str">
        <f>IF(基本情報入力シート!W283="","",基本情報入力シート!W283)</f>
        <v/>
      </c>
      <c r="M258" s="411" t="str">
        <f>IF(基本情報入力シート!X283="","",基本情報入力シート!X283)</f>
        <v/>
      </c>
      <c r="N258" s="141" t="str">
        <f>IF(基本情報入力シート!Y283="","",基本情報入力シート!Y283)</f>
        <v/>
      </c>
      <c r="O258" s="148"/>
      <c r="P258" s="50"/>
      <c r="Q258" s="1004"/>
      <c r="R258" s="1005"/>
      <c r="S258" s="142" t="str">
        <f>IFERROR(ROUNDDOWN(Q258*VLOOKUP(N258,【参考】数式用!$AR$2:$AW$50,MATCH(P258,【参考】数式用!$AT$4:$AW$4)+2,FALSE)*0.5, 0), "")</f>
        <v/>
      </c>
      <c r="T258" s="51"/>
      <c r="U258" s="536" t="str">
        <f>IFERROR(IF(AH258&lt;&gt;"",Q258*VLOOKUP(N258,【参考】数式用!$AG$2:$AL$50,MATCH(P258,【参考】数式用!$AI$4:$AL$4,0)+2,0), ""), "")</f>
        <v/>
      </c>
      <c r="V258" s="41"/>
      <c r="W258" s="1006"/>
      <c r="X258" s="1007"/>
      <c r="Y258" s="88"/>
      <c r="Z258" s="537"/>
      <c r="AA258" s="143" t="str">
        <f>IFERROR(IF(Y258="ー", "", ROUNDDOWN(Z258*VLOOKUP(N258,【参考】数式用!$AR$2:$AW$50,MATCH(Y258,【参考】数式用!$AT$4:$AW$4)+2,FALSE)*0.5, 0)), "")</f>
        <v/>
      </c>
      <c r="AB258" s="98"/>
      <c r="AC258" s="1100" t="str">
        <f>IFERROR(IF(AH258&lt;&gt;"",Z258*VLOOKUP(N258,【参考】数式用!$AG$2:$AL$50,MATCH(Y258,【参考】数式用!$AI$4:$AL$4,0)+2,0), ""), "")</f>
        <v/>
      </c>
      <c r="AD258" s="1100"/>
      <c r="AE258" s="415"/>
      <c r="AF258" s="581"/>
      <c r="AG258" s="590"/>
      <c r="AH258" s="428" t="str">
        <f>IFERROR(VLOOKUP(O258, 【参考】数式用!$AY$5:$AY$13, 1, FALSE), "")</f>
        <v/>
      </c>
      <c r="AI258" s="429" t="str">
        <f>IFERROR(VLOOKUP(N258, 【参考】数式用!$BA$2:$BB$50, 2, FALSE), "")</f>
        <v/>
      </c>
      <c r="AJ258" s="430" t="str">
        <f t="shared" si="9"/>
        <v/>
      </c>
      <c r="AK258" s="431" t="str">
        <f t="shared" si="10"/>
        <v/>
      </c>
      <c r="AL258" s="133"/>
      <c r="AM258" s="133"/>
      <c r="AN258" s="106"/>
      <c r="AO258" s="106"/>
      <c r="AV258" s="105"/>
      <c r="AW258" s="105"/>
      <c r="AX258" s="105"/>
      <c r="AY258" s="105"/>
      <c r="AZ258" s="105"/>
      <c r="BA258" s="105"/>
    </row>
    <row r="259" spans="1:53" ht="30" customHeight="1" thickBot="1">
      <c r="A259" s="140">
        <v>246</v>
      </c>
      <c r="B259" s="1001" t="str">
        <f>IF(基本情報入力シート!C284="","",基本情報入力シート!C284)</f>
        <v/>
      </c>
      <c r="C259" s="1002"/>
      <c r="D259" s="1002"/>
      <c r="E259" s="1002"/>
      <c r="F259" s="1002"/>
      <c r="G259" s="1002"/>
      <c r="H259" s="1002"/>
      <c r="I259" s="1003"/>
      <c r="J259" s="411" t="str">
        <f>IF(基本情報入力シート!M284="","",基本情報入力シート!M284)</f>
        <v/>
      </c>
      <c r="K259" s="411" t="str">
        <f>IF(基本情報入力シート!R284="","",基本情報入力シート!R284)</f>
        <v/>
      </c>
      <c r="L259" s="411" t="str">
        <f>IF(基本情報入力シート!W284="","",基本情報入力シート!W284)</f>
        <v/>
      </c>
      <c r="M259" s="411" t="str">
        <f>IF(基本情報入力シート!X284="","",基本情報入力シート!X284)</f>
        <v/>
      </c>
      <c r="N259" s="141" t="str">
        <f>IF(基本情報入力シート!Y284="","",基本情報入力シート!Y284)</f>
        <v/>
      </c>
      <c r="O259" s="148"/>
      <c r="P259" s="50"/>
      <c r="Q259" s="1004"/>
      <c r="R259" s="1005"/>
      <c r="S259" s="142" t="str">
        <f>IFERROR(ROUNDDOWN(Q259*VLOOKUP(N259,【参考】数式用!$AR$2:$AW$50,MATCH(P259,【参考】数式用!$AT$4:$AW$4)+2,FALSE)*0.5, 0), "")</f>
        <v/>
      </c>
      <c r="T259" s="51"/>
      <c r="U259" s="536" t="str">
        <f>IFERROR(IF(AH259&lt;&gt;"",Q259*VLOOKUP(N259,【参考】数式用!$AG$2:$AL$50,MATCH(P259,【参考】数式用!$AI$4:$AL$4,0)+2,0), ""), "")</f>
        <v/>
      </c>
      <c r="V259" s="41"/>
      <c r="W259" s="1006"/>
      <c r="X259" s="1007"/>
      <c r="Y259" s="88"/>
      <c r="Z259" s="537"/>
      <c r="AA259" s="143" t="str">
        <f>IFERROR(IF(Y259="ー", "", ROUNDDOWN(Z259*VLOOKUP(N259,【参考】数式用!$AR$2:$AW$50,MATCH(Y259,【参考】数式用!$AT$4:$AW$4)+2,FALSE)*0.5, 0)), "")</f>
        <v/>
      </c>
      <c r="AB259" s="98"/>
      <c r="AC259" s="1100" t="str">
        <f>IFERROR(IF(AH259&lt;&gt;"",Z259*VLOOKUP(N259,【参考】数式用!$AG$2:$AL$50,MATCH(Y259,【参考】数式用!$AI$4:$AL$4,0)+2,0), ""), "")</f>
        <v/>
      </c>
      <c r="AD259" s="1100"/>
      <c r="AE259" s="415"/>
      <c r="AF259" s="581"/>
      <c r="AG259" s="590"/>
      <c r="AH259" s="428" t="str">
        <f>IFERROR(VLOOKUP(O259, 【参考】数式用!$AY$5:$AY$13, 1, FALSE), "")</f>
        <v/>
      </c>
      <c r="AI259" s="429" t="str">
        <f>IFERROR(VLOOKUP(N259, 【参考】数式用!$BA$2:$BB$50, 2, FALSE), "")</f>
        <v/>
      </c>
      <c r="AJ259" s="430" t="str">
        <f t="shared" si="9"/>
        <v/>
      </c>
      <c r="AK259" s="431" t="str">
        <f t="shared" si="10"/>
        <v/>
      </c>
      <c r="AL259" s="133"/>
      <c r="AM259" s="133"/>
      <c r="AN259" s="106"/>
      <c r="AO259" s="106"/>
      <c r="AV259" s="105"/>
      <c r="AW259" s="105"/>
      <c r="AX259" s="105"/>
      <c r="AY259" s="105"/>
      <c r="AZ259" s="105"/>
      <c r="BA259" s="105"/>
    </row>
    <row r="260" spans="1:53" ht="30" customHeight="1" thickBot="1">
      <c r="A260" s="140">
        <v>247</v>
      </c>
      <c r="B260" s="1001" t="str">
        <f>IF(基本情報入力シート!C285="","",基本情報入力シート!C285)</f>
        <v/>
      </c>
      <c r="C260" s="1002"/>
      <c r="D260" s="1002"/>
      <c r="E260" s="1002"/>
      <c r="F260" s="1002"/>
      <c r="G260" s="1002"/>
      <c r="H260" s="1002"/>
      <c r="I260" s="1003"/>
      <c r="J260" s="411" t="str">
        <f>IF(基本情報入力シート!M285="","",基本情報入力シート!M285)</f>
        <v/>
      </c>
      <c r="K260" s="411" t="str">
        <f>IF(基本情報入力シート!R285="","",基本情報入力シート!R285)</f>
        <v/>
      </c>
      <c r="L260" s="411" t="str">
        <f>IF(基本情報入力シート!W285="","",基本情報入力シート!W285)</f>
        <v/>
      </c>
      <c r="M260" s="411" t="str">
        <f>IF(基本情報入力シート!X285="","",基本情報入力シート!X285)</f>
        <v/>
      </c>
      <c r="N260" s="141" t="str">
        <f>IF(基本情報入力シート!Y285="","",基本情報入力シート!Y285)</f>
        <v/>
      </c>
      <c r="O260" s="148"/>
      <c r="P260" s="50"/>
      <c r="Q260" s="1004"/>
      <c r="R260" s="1005"/>
      <c r="S260" s="142" t="str">
        <f>IFERROR(ROUNDDOWN(Q260*VLOOKUP(N260,【参考】数式用!$AR$2:$AW$50,MATCH(P260,【参考】数式用!$AT$4:$AW$4)+2,FALSE)*0.5, 0), "")</f>
        <v/>
      </c>
      <c r="T260" s="51"/>
      <c r="U260" s="536" t="str">
        <f>IFERROR(IF(AH260&lt;&gt;"",Q260*VLOOKUP(N260,【参考】数式用!$AG$2:$AL$50,MATCH(P260,【参考】数式用!$AI$4:$AL$4,0)+2,0), ""), "")</f>
        <v/>
      </c>
      <c r="V260" s="41"/>
      <c r="W260" s="1006"/>
      <c r="X260" s="1007"/>
      <c r="Y260" s="88"/>
      <c r="Z260" s="537"/>
      <c r="AA260" s="143" t="str">
        <f>IFERROR(IF(Y260="ー", "", ROUNDDOWN(Z260*VLOOKUP(N260,【参考】数式用!$AR$2:$AW$50,MATCH(Y260,【参考】数式用!$AT$4:$AW$4)+2,FALSE)*0.5, 0)), "")</f>
        <v/>
      </c>
      <c r="AB260" s="98"/>
      <c r="AC260" s="1100" t="str">
        <f>IFERROR(IF(AH260&lt;&gt;"",Z260*VLOOKUP(N260,【参考】数式用!$AG$2:$AL$50,MATCH(Y260,【参考】数式用!$AI$4:$AL$4,0)+2,0), ""), "")</f>
        <v/>
      </c>
      <c r="AD260" s="1100"/>
      <c r="AE260" s="415"/>
      <c r="AF260" s="581"/>
      <c r="AG260" s="590"/>
      <c r="AH260" s="428" t="str">
        <f>IFERROR(VLOOKUP(O260, 【参考】数式用!$AY$5:$AY$13, 1, FALSE), "")</f>
        <v/>
      </c>
      <c r="AI260" s="429" t="str">
        <f>IFERROR(VLOOKUP(N260, 【参考】数式用!$BA$2:$BB$50, 2, FALSE), "")</f>
        <v/>
      </c>
      <c r="AJ260" s="430" t="str">
        <f t="shared" si="9"/>
        <v/>
      </c>
      <c r="AK260" s="431" t="str">
        <f t="shared" si="10"/>
        <v/>
      </c>
      <c r="AL260" s="133"/>
      <c r="AM260" s="133"/>
      <c r="AN260" s="106"/>
      <c r="AO260" s="106"/>
      <c r="AV260" s="105"/>
      <c r="AW260" s="105"/>
      <c r="AX260" s="105"/>
      <c r="AY260" s="105"/>
      <c r="AZ260" s="105"/>
      <c r="BA260" s="105"/>
    </row>
    <row r="261" spans="1:53" ht="30" customHeight="1" thickBot="1">
      <c r="A261" s="140">
        <v>248</v>
      </c>
      <c r="B261" s="1001" t="str">
        <f>IF(基本情報入力シート!C286="","",基本情報入力シート!C286)</f>
        <v/>
      </c>
      <c r="C261" s="1002"/>
      <c r="D261" s="1002"/>
      <c r="E261" s="1002"/>
      <c r="F261" s="1002"/>
      <c r="G261" s="1002"/>
      <c r="H261" s="1002"/>
      <c r="I261" s="1003"/>
      <c r="J261" s="411" t="str">
        <f>IF(基本情報入力シート!M286="","",基本情報入力シート!M286)</f>
        <v/>
      </c>
      <c r="K261" s="411" t="str">
        <f>IF(基本情報入力シート!R286="","",基本情報入力シート!R286)</f>
        <v/>
      </c>
      <c r="L261" s="411" t="str">
        <f>IF(基本情報入力シート!W286="","",基本情報入力シート!W286)</f>
        <v/>
      </c>
      <c r="M261" s="411" t="str">
        <f>IF(基本情報入力シート!X286="","",基本情報入力シート!X286)</f>
        <v/>
      </c>
      <c r="N261" s="141" t="str">
        <f>IF(基本情報入力シート!Y286="","",基本情報入力シート!Y286)</f>
        <v/>
      </c>
      <c r="O261" s="148"/>
      <c r="P261" s="50"/>
      <c r="Q261" s="1004"/>
      <c r="R261" s="1005"/>
      <c r="S261" s="142" t="str">
        <f>IFERROR(ROUNDDOWN(Q261*VLOOKUP(N261,【参考】数式用!$AR$2:$AW$50,MATCH(P261,【参考】数式用!$AT$4:$AW$4)+2,FALSE)*0.5, 0), "")</f>
        <v/>
      </c>
      <c r="T261" s="51"/>
      <c r="U261" s="536" t="str">
        <f>IFERROR(IF(AH261&lt;&gt;"",Q261*VLOOKUP(N261,【参考】数式用!$AG$2:$AL$50,MATCH(P261,【参考】数式用!$AI$4:$AL$4,0)+2,0), ""), "")</f>
        <v/>
      </c>
      <c r="V261" s="41"/>
      <c r="W261" s="1006"/>
      <c r="X261" s="1007"/>
      <c r="Y261" s="88"/>
      <c r="Z261" s="537"/>
      <c r="AA261" s="143" t="str">
        <f>IFERROR(IF(Y261="ー", "", ROUNDDOWN(Z261*VLOOKUP(N261,【参考】数式用!$AR$2:$AW$50,MATCH(Y261,【参考】数式用!$AT$4:$AW$4)+2,FALSE)*0.5, 0)), "")</f>
        <v/>
      </c>
      <c r="AB261" s="98"/>
      <c r="AC261" s="1100" t="str">
        <f>IFERROR(IF(AH261&lt;&gt;"",Z261*VLOOKUP(N261,【参考】数式用!$AG$2:$AL$50,MATCH(Y261,【参考】数式用!$AI$4:$AL$4,0)+2,0), ""), "")</f>
        <v/>
      </c>
      <c r="AD261" s="1100"/>
      <c r="AE261" s="415"/>
      <c r="AF261" s="581"/>
      <c r="AG261" s="590"/>
      <c r="AH261" s="428" t="str">
        <f>IFERROR(VLOOKUP(O261, 【参考】数式用!$AY$5:$AY$13, 1, FALSE), "")</f>
        <v/>
      </c>
      <c r="AI261" s="429" t="str">
        <f>IFERROR(VLOOKUP(N261, 【参考】数式用!$BA$2:$BB$50, 2, FALSE), "")</f>
        <v/>
      </c>
      <c r="AJ261" s="430" t="str">
        <f t="shared" si="9"/>
        <v/>
      </c>
      <c r="AK261" s="431" t="str">
        <f t="shared" si="10"/>
        <v/>
      </c>
      <c r="AL261" s="133"/>
      <c r="AM261" s="133"/>
      <c r="AN261" s="106"/>
      <c r="AO261" s="106"/>
      <c r="AV261" s="105"/>
      <c r="AW261" s="105"/>
      <c r="AX261" s="105"/>
      <c r="AY261" s="105"/>
      <c r="AZ261" s="105"/>
      <c r="BA261" s="105"/>
    </row>
    <row r="262" spans="1:53" ht="30" customHeight="1" thickBot="1">
      <c r="A262" s="140">
        <v>249</v>
      </c>
      <c r="B262" s="1001" t="str">
        <f>IF(基本情報入力シート!C287="","",基本情報入力シート!C287)</f>
        <v/>
      </c>
      <c r="C262" s="1002"/>
      <c r="D262" s="1002"/>
      <c r="E262" s="1002"/>
      <c r="F262" s="1002"/>
      <c r="G262" s="1002"/>
      <c r="H262" s="1002"/>
      <c r="I262" s="1003"/>
      <c r="J262" s="411" t="str">
        <f>IF(基本情報入力シート!M287="","",基本情報入力シート!M287)</f>
        <v/>
      </c>
      <c r="K262" s="411" t="str">
        <f>IF(基本情報入力シート!R287="","",基本情報入力シート!R287)</f>
        <v/>
      </c>
      <c r="L262" s="411" t="str">
        <f>IF(基本情報入力シート!W287="","",基本情報入力シート!W287)</f>
        <v/>
      </c>
      <c r="M262" s="411" t="str">
        <f>IF(基本情報入力シート!X287="","",基本情報入力シート!X287)</f>
        <v/>
      </c>
      <c r="N262" s="141" t="str">
        <f>IF(基本情報入力シート!Y287="","",基本情報入力シート!Y287)</f>
        <v/>
      </c>
      <c r="O262" s="148"/>
      <c r="P262" s="50"/>
      <c r="Q262" s="1004"/>
      <c r="R262" s="1005"/>
      <c r="S262" s="142" t="str">
        <f>IFERROR(ROUNDDOWN(Q262*VLOOKUP(N262,【参考】数式用!$AR$2:$AW$50,MATCH(P262,【参考】数式用!$AT$4:$AW$4)+2,FALSE)*0.5, 0), "")</f>
        <v/>
      </c>
      <c r="T262" s="51"/>
      <c r="U262" s="536" t="str">
        <f>IFERROR(IF(AH262&lt;&gt;"",Q262*VLOOKUP(N262,【参考】数式用!$AG$2:$AL$50,MATCH(P262,【参考】数式用!$AI$4:$AL$4,0)+2,0), ""), "")</f>
        <v/>
      </c>
      <c r="V262" s="41"/>
      <c r="W262" s="1006"/>
      <c r="X262" s="1007"/>
      <c r="Y262" s="88"/>
      <c r="Z262" s="537"/>
      <c r="AA262" s="143" t="str">
        <f>IFERROR(IF(Y262="ー", "", ROUNDDOWN(Z262*VLOOKUP(N262,【参考】数式用!$AR$2:$AW$50,MATCH(Y262,【参考】数式用!$AT$4:$AW$4)+2,FALSE)*0.5, 0)), "")</f>
        <v/>
      </c>
      <c r="AB262" s="98"/>
      <c r="AC262" s="1100" t="str">
        <f>IFERROR(IF(AH262&lt;&gt;"",Z262*VLOOKUP(N262,【参考】数式用!$AG$2:$AL$50,MATCH(Y262,【参考】数式用!$AI$4:$AL$4,0)+2,0), ""), "")</f>
        <v/>
      </c>
      <c r="AD262" s="1100"/>
      <c r="AE262" s="415"/>
      <c r="AF262" s="581"/>
      <c r="AG262" s="590"/>
      <c r="AH262" s="428" t="str">
        <f>IFERROR(VLOOKUP(O262, 【参考】数式用!$AY$5:$AY$13, 1, FALSE), "")</f>
        <v/>
      </c>
      <c r="AI262" s="429" t="str">
        <f>IFERROR(VLOOKUP(N262, 【参考】数式用!$BA$2:$BB$50, 2, FALSE), "")</f>
        <v/>
      </c>
      <c r="AJ262" s="430" t="str">
        <f t="shared" si="9"/>
        <v/>
      </c>
      <c r="AK262" s="431" t="str">
        <f t="shared" si="10"/>
        <v/>
      </c>
      <c r="AL262" s="133"/>
      <c r="AM262" s="133"/>
      <c r="AN262" s="106"/>
      <c r="AO262" s="106"/>
      <c r="AV262" s="105"/>
      <c r="AW262" s="105"/>
      <c r="AX262" s="105"/>
      <c r="AY262" s="105"/>
      <c r="AZ262" s="105"/>
      <c r="BA262" s="105"/>
    </row>
    <row r="263" spans="1:53" ht="30" customHeight="1" thickBot="1">
      <c r="A263" s="140">
        <v>250</v>
      </c>
      <c r="B263" s="1001" t="str">
        <f>IF(基本情報入力シート!C288="","",基本情報入力シート!C288)</f>
        <v/>
      </c>
      <c r="C263" s="1002"/>
      <c r="D263" s="1002"/>
      <c r="E263" s="1002"/>
      <c r="F263" s="1002"/>
      <c r="G263" s="1002"/>
      <c r="H263" s="1002"/>
      <c r="I263" s="1003"/>
      <c r="J263" s="411" t="str">
        <f>IF(基本情報入力シート!M288="","",基本情報入力シート!M288)</f>
        <v/>
      </c>
      <c r="K263" s="411" t="str">
        <f>IF(基本情報入力シート!R288="","",基本情報入力シート!R288)</f>
        <v/>
      </c>
      <c r="L263" s="411" t="str">
        <f>IF(基本情報入力シート!W288="","",基本情報入力シート!W288)</f>
        <v/>
      </c>
      <c r="M263" s="411" t="str">
        <f>IF(基本情報入力シート!X288="","",基本情報入力シート!X288)</f>
        <v/>
      </c>
      <c r="N263" s="141" t="str">
        <f>IF(基本情報入力シート!Y288="","",基本情報入力シート!Y288)</f>
        <v/>
      </c>
      <c r="O263" s="148"/>
      <c r="P263" s="50"/>
      <c r="Q263" s="1004"/>
      <c r="R263" s="1005"/>
      <c r="S263" s="142" t="str">
        <f>IFERROR(ROUNDDOWN(Q263*VLOOKUP(N263,【参考】数式用!$AR$2:$AW$50,MATCH(P263,【参考】数式用!$AT$4:$AW$4)+2,FALSE)*0.5, 0), "")</f>
        <v/>
      </c>
      <c r="T263" s="51"/>
      <c r="U263" s="536" t="str">
        <f>IFERROR(IF(AH263&lt;&gt;"",Q263*VLOOKUP(N263,【参考】数式用!$AG$2:$AL$50,MATCH(P263,【参考】数式用!$AI$4:$AL$4,0)+2,0), ""), "")</f>
        <v/>
      </c>
      <c r="V263" s="41"/>
      <c r="W263" s="1006"/>
      <c r="X263" s="1007"/>
      <c r="Y263" s="88"/>
      <c r="Z263" s="537"/>
      <c r="AA263" s="143" t="str">
        <f>IFERROR(IF(Y263="ー", "", ROUNDDOWN(Z263*VLOOKUP(N263,【参考】数式用!$AR$2:$AW$50,MATCH(Y263,【参考】数式用!$AT$4:$AW$4)+2,FALSE)*0.5, 0)), "")</f>
        <v/>
      </c>
      <c r="AB263" s="98"/>
      <c r="AC263" s="1100" t="str">
        <f>IFERROR(IF(AH263&lt;&gt;"",Z263*VLOOKUP(N263,【参考】数式用!$AG$2:$AL$50,MATCH(Y263,【参考】数式用!$AI$4:$AL$4,0)+2,0), ""), "")</f>
        <v/>
      </c>
      <c r="AD263" s="1100"/>
      <c r="AE263" s="415"/>
      <c r="AF263" s="581"/>
      <c r="AG263" s="590"/>
      <c r="AH263" s="428" t="str">
        <f>IFERROR(VLOOKUP(O263, 【参考】数式用!$AY$5:$AY$13, 1, FALSE), "")</f>
        <v/>
      </c>
      <c r="AI263" s="429" t="str">
        <f>IFERROR(VLOOKUP(N263, 【参考】数式用!$BA$2:$BB$50, 2, FALSE), "")</f>
        <v/>
      </c>
      <c r="AJ263" s="430" t="str">
        <f t="shared" si="9"/>
        <v/>
      </c>
      <c r="AK263" s="431" t="str">
        <f t="shared" si="10"/>
        <v/>
      </c>
      <c r="AL263" s="133"/>
      <c r="AM263" s="133"/>
      <c r="AN263" s="106"/>
      <c r="AO263" s="106"/>
      <c r="AV263" s="105"/>
      <c r="AW263" s="105"/>
      <c r="AX263" s="105"/>
      <c r="AY263" s="105"/>
      <c r="AZ263" s="105"/>
      <c r="BA263" s="105"/>
    </row>
    <row r="264" spans="1:53" ht="30" customHeight="1" thickBot="1">
      <c r="A264" s="140">
        <v>251</v>
      </c>
      <c r="B264" s="1001" t="str">
        <f>IF(基本情報入力シート!C289="","",基本情報入力シート!C289)</f>
        <v/>
      </c>
      <c r="C264" s="1002"/>
      <c r="D264" s="1002"/>
      <c r="E264" s="1002"/>
      <c r="F264" s="1002"/>
      <c r="G264" s="1002"/>
      <c r="H264" s="1002"/>
      <c r="I264" s="1003"/>
      <c r="J264" s="411" t="str">
        <f>IF(基本情報入力シート!M289="","",基本情報入力シート!M289)</f>
        <v/>
      </c>
      <c r="K264" s="411" t="str">
        <f>IF(基本情報入力シート!R289="","",基本情報入力シート!R289)</f>
        <v/>
      </c>
      <c r="L264" s="411" t="str">
        <f>IF(基本情報入力シート!W289="","",基本情報入力シート!W289)</f>
        <v/>
      </c>
      <c r="M264" s="411" t="str">
        <f>IF(基本情報入力シート!X289="","",基本情報入力シート!X289)</f>
        <v/>
      </c>
      <c r="N264" s="141" t="str">
        <f>IF(基本情報入力シート!Y289="","",基本情報入力シート!Y289)</f>
        <v/>
      </c>
      <c r="O264" s="148"/>
      <c r="P264" s="50"/>
      <c r="Q264" s="1004"/>
      <c r="R264" s="1005"/>
      <c r="S264" s="142" t="str">
        <f>IFERROR(ROUNDDOWN(Q264*VLOOKUP(N264,【参考】数式用!$AR$2:$AW$50,MATCH(P264,【参考】数式用!$AT$4:$AW$4)+2,FALSE)*0.5, 0), "")</f>
        <v/>
      </c>
      <c r="T264" s="51"/>
      <c r="U264" s="536" t="str">
        <f>IFERROR(IF(AH264&lt;&gt;"",Q264*VLOOKUP(N264,【参考】数式用!$AG$2:$AL$50,MATCH(P264,【参考】数式用!$AI$4:$AL$4,0)+2,0), ""), "")</f>
        <v/>
      </c>
      <c r="V264" s="41"/>
      <c r="W264" s="1006"/>
      <c r="X264" s="1007"/>
      <c r="Y264" s="88"/>
      <c r="Z264" s="537"/>
      <c r="AA264" s="143" t="str">
        <f>IFERROR(IF(Y264="ー", "", ROUNDDOWN(Z264*VLOOKUP(N264,【参考】数式用!$AR$2:$AW$50,MATCH(Y264,【参考】数式用!$AT$4:$AW$4)+2,FALSE)*0.5, 0)), "")</f>
        <v/>
      </c>
      <c r="AB264" s="98"/>
      <c r="AC264" s="1100" t="str">
        <f>IFERROR(IF(AH264&lt;&gt;"",Z264*VLOOKUP(N264,【参考】数式用!$AG$2:$AL$50,MATCH(Y264,【参考】数式用!$AI$4:$AL$4,0)+2,0), ""), "")</f>
        <v/>
      </c>
      <c r="AD264" s="1100"/>
      <c r="AE264" s="415"/>
      <c r="AF264" s="581"/>
      <c r="AG264" s="590"/>
      <c r="AH264" s="428" t="str">
        <f>IFERROR(VLOOKUP(O264, 【参考】数式用!$AY$5:$AY$13, 1, FALSE), "")</f>
        <v/>
      </c>
      <c r="AI264" s="429" t="str">
        <f>IFERROR(VLOOKUP(N264, 【参考】数式用!$BA$2:$BB$50, 2, FALSE), "")</f>
        <v/>
      </c>
      <c r="AJ264" s="430" t="str">
        <f t="shared" si="9"/>
        <v/>
      </c>
      <c r="AK264" s="431" t="str">
        <f t="shared" si="10"/>
        <v/>
      </c>
      <c r="AL264" s="133"/>
      <c r="AM264" s="133"/>
      <c r="AN264" s="106"/>
      <c r="AO264" s="106"/>
      <c r="AV264" s="105"/>
      <c r="AW264" s="105"/>
      <c r="AX264" s="105"/>
      <c r="AY264" s="105"/>
      <c r="AZ264" s="105"/>
      <c r="BA264" s="105"/>
    </row>
    <row r="265" spans="1:53" ht="30" customHeight="1" thickBot="1">
      <c r="A265" s="140">
        <v>252</v>
      </c>
      <c r="B265" s="1001" t="str">
        <f>IF(基本情報入力シート!C290="","",基本情報入力シート!C290)</f>
        <v/>
      </c>
      <c r="C265" s="1002"/>
      <c r="D265" s="1002"/>
      <c r="E265" s="1002"/>
      <c r="F265" s="1002"/>
      <c r="G265" s="1002"/>
      <c r="H265" s="1002"/>
      <c r="I265" s="1003"/>
      <c r="J265" s="411" t="str">
        <f>IF(基本情報入力シート!M290="","",基本情報入力シート!M290)</f>
        <v/>
      </c>
      <c r="K265" s="411" t="str">
        <f>IF(基本情報入力シート!R290="","",基本情報入力シート!R290)</f>
        <v/>
      </c>
      <c r="L265" s="411" t="str">
        <f>IF(基本情報入力シート!W290="","",基本情報入力シート!W290)</f>
        <v/>
      </c>
      <c r="M265" s="411" t="str">
        <f>IF(基本情報入力シート!X290="","",基本情報入力シート!X290)</f>
        <v/>
      </c>
      <c r="N265" s="141" t="str">
        <f>IF(基本情報入力シート!Y290="","",基本情報入力シート!Y290)</f>
        <v/>
      </c>
      <c r="O265" s="148"/>
      <c r="P265" s="50"/>
      <c r="Q265" s="1004"/>
      <c r="R265" s="1005"/>
      <c r="S265" s="142" t="str">
        <f>IFERROR(ROUNDDOWN(Q265*VLOOKUP(N265,【参考】数式用!$AR$2:$AW$50,MATCH(P265,【参考】数式用!$AT$4:$AW$4)+2,FALSE)*0.5, 0), "")</f>
        <v/>
      </c>
      <c r="T265" s="51"/>
      <c r="U265" s="536" t="str">
        <f>IFERROR(IF(AH265&lt;&gt;"",Q265*VLOOKUP(N265,【参考】数式用!$AG$2:$AL$50,MATCH(P265,【参考】数式用!$AI$4:$AL$4,0)+2,0), ""), "")</f>
        <v/>
      </c>
      <c r="V265" s="41"/>
      <c r="W265" s="1006"/>
      <c r="X265" s="1007"/>
      <c r="Y265" s="88"/>
      <c r="Z265" s="537"/>
      <c r="AA265" s="143" t="str">
        <f>IFERROR(IF(Y265="ー", "", ROUNDDOWN(Z265*VLOOKUP(N265,【参考】数式用!$AR$2:$AW$50,MATCH(Y265,【参考】数式用!$AT$4:$AW$4)+2,FALSE)*0.5, 0)), "")</f>
        <v/>
      </c>
      <c r="AB265" s="98"/>
      <c r="AC265" s="1100" t="str">
        <f>IFERROR(IF(AH265&lt;&gt;"",Z265*VLOOKUP(N265,【参考】数式用!$AG$2:$AL$50,MATCH(Y265,【参考】数式用!$AI$4:$AL$4,0)+2,0), ""), "")</f>
        <v/>
      </c>
      <c r="AD265" s="1100"/>
      <c r="AE265" s="415"/>
      <c r="AF265" s="581"/>
      <c r="AG265" s="590"/>
      <c r="AH265" s="428" t="str">
        <f>IFERROR(VLOOKUP(O265, 【参考】数式用!$AY$5:$AY$13, 1, FALSE), "")</f>
        <v/>
      </c>
      <c r="AI265" s="429" t="str">
        <f>IFERROR(VLOOKUP(N265, 【参考】数式用!$BA$2:$BB$50, 2, FALSE), "")</f>
        <v/>
      </c>
      <c r="AJ265" s="430" t="str">
        <f t="shared" si="9"/>
        <v/>
      </c>
      <c r="AK265" s="431" t="str">
        <f t="shared" si="10"/>
        <v/>
      </c>
      <c r="AL265" s="133"/>
      <c r="AM265" s="133"/>
      <c r="AN265" s="106"/>
      <c r="AO265" s="106"/>
      <c r="AV265" s="105"/>
      <c r="AW265" s="105"/>
      <c r="AX265" s="105"/>
      <c r="AY265" s="105"/>
      <c r="AZ265" s="105"/>
      <c r="BA265" s="105"/>
    </row>
    <row r="266" spans="1:53" ht="30" customHeight="1" thickBot="1">
      <c r="A266" s="140">
        <v>253</v>
      </c>
      <c r="B266" s="1001" t="str">
        <f>IF(基本情報入力シート!C291="","",基本情報入力シート!C291)</f>
        <v/>
      </c>
      <c r="C266" s="1002"/>
      <c r="D266" s="1002"/>
      <c r="E266" s="1002"/>
      <c r="F266" s="1002"/>
      <c r="G266" s="1002"/>
      <c r="H266" s="1002"/>
      <c r="I266" s="1003"/>
      <c r="J266" s="411" t="str">
        <f>IF(基本情報入力シート!M291="","",基本情報入力シート!M291)</f>
        <v/>
      </c>
      <c r="K266" s="411" t="str">
        <f>IF(基本情報入力シート!R291="","",基本情報入力シート!R291)</f>
        <v/>
      </c>
      <c r="L266" s="411" t="str">
        <f>IF(基本情報入力シート!W291="","",基本情報入力シート!W291)</f>
        <v/>
      </c>
      <c r="M266" s="411" t="str">
        <f>IF(基本情報入力シート!X291="","",基本情報入力シート!X291)</f>
        <v/>
      </c>
      <c r="N266" s="141" t="str">
        <f>IF(基本情報入力シート!Y291="","",基本情報入力シート!Y291)</f>
        <v/>
      </c>
      <c r="O266" s="148"/>
      <c r="P266" s="50"/>
      <c r="Q266" s="1004"/>
      <c r="R266" s="1005"/>
      <c r="S266" s="142" t="str">
        <f>IFERROR(ROUNDDOWN(Q266*VLOOKUP(N266,【参考】数式用!$AR$2:$AW$50,MATCH(P266,【参考】数式用!$AT$4:$AW$4)+2,FALSE)*0.5, 0), "")</f>
        <v/>
      </c>
      <c r="T266" s="51"/>
      <c r="U266" s="536" t="str">
        <f>IFERROR(IF(AH266&lt;&gt;"",Q266*VLOOKUP(N266,【参考】数式用!$AG$2:$AL$50,MATCH(P266,【参考】数式用!$AI$4:$AL$4,0)+2,0), ""), "")</f>
        <v/>
      </c>
      <c r="V266" s="41"/>
      <c r="W266" s="1006"/>
      <c r="X266" s="1007"/>
      <c r="Y266" s="88"/>
      <c r="Z266" s="537"/>
      <c r="AA266" s="143" t="str">
        <f>IFERROR(IF(Y266="ー", "", ROUNDDOWN(Z266*VLOOKUP(N266,【参考】数式用!$AR$2:$AW$50,MATCH(Y266,【参考】数式用!$AT$4:$AW$4)+2,FALSE)*0.5, 0)), "")</f>
        <v/>
      </c>
      <c r="AB266" s="98"/>
      <c r="AC266" s="1100" t="str">
        <f>IFERROR(IF(AH266&lt;&gt;"",Z266*VLOOKUP(N266,【参考】数式用!$AG$2:$AL$50,MATCH(Y266,【参考】数式用!$AI$4:$AL$4,0)+2,0), ""), "")</f>
        <v/>
      </c>
      <c r="AD266" s="1100"/>
      <c r="AE266" s="415"/>
      <c r="AF266" s="581"/>
      <c r="AG266" s="590"/>
      <c r="AH266" s="428" t="str">
        <f>IFERROR(VLOOKUP(O266, 【参考】数式用!$AY$5:$AY$13, 1, FALSE), "")</f>
        <v/>
      </c>
      <c r="AI266" s="429" t="str">
        <f>IFERROR(VLOOKUP(N266, 【参考】数式用!$BA$2:$BB$50, 2, FALSE), "")</f>
        <v/>
      </c>
      <c r="AJ266" s="430" t="str">
        <f t="shared" si="9"/>
        <v/>
      </c>
      <c r="AK266" s="431" t="str">
        <f t="shared" si="10"/>
        <v/>
      </c>
      <c r="AL266" s="133"/>
      <c r="AM266" s="133"/>
      <c r="AN266" s="106"/>
      <c r="AO266" s="106"/>
      <c r="AV266" s="105"/>
      <c r="AW266" s="105"/>
      <c r="AX266" s="105"/>
      <c r="AY266" s="105"/>
      <c r="AZ266" s="105"/>
      <c r="BA266" s="105"/>
    </row>
    <row r="267" spans="1:53" ht="30" customHeight="1" thickBot="1">
      <c r="A267" s="140">
        <v>254</v>
      </c>
      <c r="B267" s="1001" t="str">
        <f>IF(基本情報入力シート!C292="","",基本情報入力シート!C292)</f>
        <v/>
      </c>
      <c r="C267" s="1002"/>
      <c r="D267" s="1002"/>
      <c r="E267" s="1002"/>
      <c r="F267" s="1002"/>
      <c r="G267" s="1002"/>
      <c r="H267" s="1002"/>
      <c r="I267" s="1003"/>
      <c r="J267" s="411" t="str">
        <f>IF(基本情報入力シート!M292="","",基本情報入力シート!M292)</f>
        <v/>
      </c>
      <c r="K267" s="411" t="str">
        <f>IF(基本情報入力シート!R292="","",基本情報入力シート!R292)</f>
        <v/>
      </c>
      <c r="L267" s="411" t="str">
        <f>IF(基本情報入力シート!W292="","",基本情報入力シート!W292)</f>
        <v/>
      </c>
      <c r="M267" s="411" t="str">
        <f>IF(基本情報入力シート!X292="","",基本情報入力シート!X292)</f>
        <v/>
      </c>
      <c r="N267" s="141" t="str">
        <f>IF(基本情報入力シート!Y292="","",基本情報入力シート!Y292)</f>
        <v/>
      </c>
      <c r="O267" s="148"/>
      <c r="P267" s="50"/>
      <c r="Q267" s="1004"/>
      <c r="R267" s="1005"/>
      <c r="S267" s="142" t="str">
        <f>IFERROR(ROUNDDOWN(Q267*VLOOKUP(N267,【参考】数式用!$AR$2:$AW$50,MATCH(P267,【参考】数式用!$AT$4:$AW$4)+2,FALSE)*0.5, 0), "")</f>
        <v/>
      </c>
      <c r="T267" s="51"/>
      <c r="U267" s="536" t="str">
        <f>IFERROR(IF(AH267&lt;&gt;"",Q267*VLOOKUP(N267,【参考】数式用!$AG$2:$AL$50,MATCH(P267,【参考】数式用!$AI$4:$AL$4,0)+2,0), ""), "")</f>
        <v/>
      </c>
      <c r="V267" s="41"/>
      <c r="W267" s="1006"/>
      <c r="X267" s="1007"/>
      <c r="Y267" s="88"/>
      <c r="Z267" s="537"/>
      <c r="AA267" s="143" t="str">
        <f>IFERROR(IF(Y267="ー", "", ROUNDDOWN(Z267*VLOOKUP(N267,【参考】数式用!$AR$2:$AW$50,MATCH(Y267,【参考】数式用!$AT$4:$AW$4)+2,FALSE)*0.5, 0)), "")</f>
        <v/>
      </c>
      <c r="AB267" s="98"/>
      <c r="AC267" s="1100" t="str">
        <f>IFERROR(IF(AH267&lt;&gt;"",Z267*VLOOKUP(N267,【参考】数式用!$AG$2:$AL$50,MATCH(Y267,【参考】数式用!$AI$4:$AL$4,0)+2,0), ""), "")</f>
        <v/>
      </c>
      <c r="AD267" s="1100"/>
      <c r="AE267" s="415"/>
      <c r="AF267" s="581"/>
      <c r="AG267" s="590"/>
      <c r="AH267" s="428" t="str">
        <f>IFERROR(VLOOKUP(O267, 【参考】数式用!$AY$5:$AY$13, 1, FALSE), "")</f>
        <v/>
      </c>
      <c r="AI267" s="429" t="str">
        <f>IFERROR(VLOOKUP(N267, 【参考】数式用!$BA$2:$BB$50, 2, FALSE), "")</f>
        <v/>
      </c>
      <c r="AJ267" s="430" t="str">
        <f t="shared" si="9"/>
        <v/>
      </c>
      <c r="AK267" s="431" t="str">
        <f t="shared" si="10"/>
        <v/>
      </c>
      <c r="AL267" s="133"/>
      <c r="AM267" s="133"/>
      <c r="AN267" s="106"/>
      <c r="AO267" s="106"/>
      <c r="AV267" s="105"/>
      <c r="AW267" s="105"/>
      <c r="AX267" s="105"/>
      <c r="AY267" s="105"/>
      <c r="AZ267" s="105"/>
      <c r="BA267" s="105"/>
    </row>
    <row r="268" spans="1:53" ht="30" customHeight="1" thickBot="1">
      <c r="A268" s="140">
        <v>255</v>
      </c>
      <c r="B268" s="1001" t="str">
        <f>IF(基本情報入力シート!C293="","",基本情報入力シート!C293)</f>
        <v/>
      </c>
      <c r="C268" s="1002"/>
      <c r="D268" s="1002"/>
      <c r="E268" s="1002"/>
      <c r="F268" s="1002"/>
      <c r="G268" s="1002"/>
      <c r="H268" s="1002"/>
      <c r="I268" s="1003"/>
      <c r="J268" s="411" t="str">
        <f>IF(基本情報入力シート!M293="","",基本情報入力シート!M293)</f>
        <v/>
      </c>
      <c r="K268" s="411" t="str">
        <f>IF(基本情報入力シート!R293="","",基本情報入力シート!R293)</f>
        <v/>
      </c>
      <c r="L268" s="411" t="str">
        <f>IF(基本情報入力シート!W293="","",基本情報入力シート!W293)</f>
        <v/>
      </c>
      <c r="M268" s="411" t="str">
        <f>IF(基本情報入力シート!X293="","",基本情報入力シート!X293)</f>
        <v/>
      </c>
      <c r="N268" s="141" t="str">
        <f>IF(基本情報入力シート!Y293="","",基本情報入力シート!Y293)</f>
        <v/>
      </c>
      <c r="O268" s="148"/>
      <c r="P268" s="50"/>
      <c r="Q268" s="1004"/>
      <c r="R268" s="1005"/>
      <c r="S268" s="142" t="str">
        <f>IFERROR(ROUNDDOWN(Q268*VLOOKUP(N268,【参考】数式用!$AR$2:$AW$50,MATCH(P268,【参考】数式用!$AT$4:$AW$4)+2,FALSE)*0.5, 0), "")</f>
        <v/>
      </c>
      <c r="T268" s="51"/>
      <c r="U268" s="536" t="str">
        <f>IFERROR(IF(AH268&lt;&gt;"",Q268*VLOOKUP(N268,【参考】数式用!$AG$2:$AL$50,MATCH(P268,【参考】数式用!$AI$4:$AL$4,0)+2,0), ""), "")</f>
        <v/>
      </c>
      <c r="V268" s="41"/>
      <c r="W268" s="1006"/>
      <c r="X268" s="1007"/>
      <c r="Y268" s="88"/>
      <c r="Z268" s="537"/>
      <c r="AA268" s="143" t="str">
        <f>IFERROR(IF(Y268="ー", "", ROUNDDOWN(Z268*VLOOKUP(N268,【参考】数式用!$AR$2:$AW$50,MATCH(Y268,【参考】数式用!$AT$4:$AW$4)+2,FALSE)*0.5, 0)), "")</f>
        <v/>
      </c>
      <c r="AB268" s="98"/>
      <c r="AC268" s="1100" t="str">
        <f>IFERROR(IF(AH268&lt;&gt;"",Z268*VLOOKUP(N268,【参考】数式用!$AG$2:$AL$50,MATCH(Y268,【参考】数式用!$AI$4:$AL$4,0)+2,0), ""), "")</f>
        <v/>
      </c>
      <c r="AD268" s="1100"/>
      <c r="AE268" s="415"/>
      <c r="AF268" s="581"/>
      <c r="AG268" s="590"/>
      <c r="AH268" s="428" t="str">
        <f>IFERROR(VLOOKUP(O268, 【参考】数式用!$AY$5:$AY$13, 1, FALSE), "")</f>
        <v/>
      </c>
      <c r="AI268" s="429" t="str">
        <f>IFERROR(VLOOKUP(N268, 【参考】数式用!$BA$2:$BB$50, 2, FALSE), "")</f>
        <v/>
      </c>
      <c r="AJ268" s="430" t="str">
        <f t="shared" si="9"/>
        <v/>
      </c>
      <c r="AK268" s="431" t="str">
        <f t="shared" si="10"/>
        <v/>
      </c>
      <c r="AL268" s="133"/>
      <c r="AM268" s="133"/>
      <c r="AN268" s="106"/>
      <c r="AO268" s="106"/>
      <c r="AV268" s="105"/>
      <c r="AW268" s="105"/>
      <c r="AX268" s="105"/>
      <c r="AY268" s="105"/>
      <c r="AZ268" s="105"/>
      <c r="BA268" s="105"/>
    </row>
    <row r="269" spans="1:53" ht="30" customHeight="1" thickBot="1">
      <c r="A269" s="140">
        <v>256</v>
      </c>
      <c r="B269" s="1001" t="str">
        <f>IF(基本情報入力シート!C294="","",基本情報入力シート!C294)</f>
        <v/>
      </c>
      <c r="C269" s="1002"/>
      <c r="D269" s="1002"/>
      <c r="E269" s="1002"/>
      <c r="F269" s="1002"/>
      <c r="G269" s="1002"/>
      <c r="H269" s="1002"/>
      <c r="I269" s="1003"/>
      <c r="J269" s="411" t="str">
        <f>IF(基本情報入力シート!M294="","",基本情報入力シート!M294)</f>
        <v/>
      </c>
      <c r="K269" s="411" t="str">
        <f>IF(基本情報入力シート!R294="","",基本情報入力シート!R294)</f>
        <v/>
      </c>
      <c r="L269" s="411" t="str">
        <f>IF(基本情報入力シート!W294="","",基本情報入力シート!W294)</f>
        <v/>
      </c>
      <c r="M269" s="411" t="str">
        <f>IF(基本情報入力シート!X294="","",基本情報入力シート!X294)</f>
        <v/>
      </c>
      <c r="N269" s="141" t="str">
        <f>IF(基本情報入力シート!Y294="","",基本情報入力シート!Y294)</f>
        <v/>
      </c>
      <c r="O269" s="148"/>
      <c r="P269" s="50"/>
      <c r="Q269" s="1004"/>
      <c r="R269" s="1005"/>
      <c r="S269" s="142" t="str">
        <f>IFERROR(ROUNDDOWN(Q269*VLOOKUP(N269,【参考】数式用!$AR$2:$AW$50,MATCH(P269,【参考】数式用!$AT$4:$AW$4)+2,FALSE)*0.5, 0), "")</f>
        <v/>
      </c>
      <c r="T269" s="51"/>
      <c r="U269" s="536" t="str">
        <f>IFERROR(IF(AH269&lt;&gt;"",Q269*VLOOKUP(N269,【参考】数式用!$AG$2:$AL$50,MATCH(P269,【参考】数式用!$AI$4:$AL$4,0)+2,0), ""), "")</f>
        <v/>
      </c>
      <c r="V269" s="41"/>
      <c r="W269" s="1006"/>
      <c r="X269" s="1007"/>
      <c r="Y269" s="88"/>
      <c r="Z269" s="537"/>
      <c r="AA269" s="143" t="str">
        <f>IFERROR(IF(Y269="ー", "", ROUNDDOWN(Z269*VLOOKUP(N269,【参考】数式用!$AR$2:$AW$50,MATCH(Y269,【参考】数式用!$AT$4:$AW$4)+2,FALSE)*0.5, 0)), "")</f>
        <v/>
      </c>
      <c r="AB269" s="98"/>
      <c r="AC269" s="1100" t="str">
        <f>IFERROR(IF(AH269&lt;&gt;"",Z269*VLOOKUP(N269,【参考】数式用!$AG$2:$AL$50,MATCH(Y269,【参考】数式用!$AI$4:$AL$4,0)+2,0), ""), "")</f>
        <v/>
      </c>
      <c r="AD269" s="1100"/>
      <c r="AE269" s="415"/>
      <c r="AF269" s="581"/>
      <c r="AG269" s="590"/>
      <c r="AH269" s="428" t="str">
        <f>IFERROR(VLOOKUP(O269, 【参考】数式用!$AY$5:$AY$13, 1, FALSE), "")</f>
        <v/>
      </c>
      <c r="AI269" s="429" t="str">
        <f>IFERROR(VLOOKUP(N269, 【参考】数式用!$BA$2:$BB$50, 2, FALSE), "")</f>
        <v/>
      </c>
      <c r="AJ269" s="430" t="str">
        <f t="shared" si="9"/>
        <v/>
      </c>
      <c r="AK269" s="431" t="str">
        <f t="shared" si="10"/>
        <v/>
      </c>
      <c r="AL269" s="133"/>
      <c r="AM269" s="133"/>
      <c r="AN269" s="106"/>
      <c r="AO269" s="106"/>
      <c r="AV269" s="105"/>
      <c r="AW269" s="105"/>
      <c r="AX269" s="105"/>
      <c r="AY269" s="105"/>
      <c r="AZ269" s="105"/>
      <c r="BA269" s="105"/>
    </row>
    <row r="270" spans="1:53" ht="30" customHeight="1" thickBot="1">
      <c r="A270" s="140">
        <v>257</v>
      </c>
      <c r="B270" s="1001" t="str">
        <f>IF(基本情報入力シート!C295="","",基本情報入力シート!C295)</f>
        <v/>
      </c>
      <c r="C270" s="1002"/>
      <c r="D270" s="1002"/>
      <c r="E270" s="1002"/>
      <c r="F270" s="1002"/>
      <c r="G270" s="1002"/>
      <c r="H270" s="1002"/>
      <c r="I270" s="1003"/>
      <c r="J270" s="411" t="str">
        <f>IF(基本情報入力シート!M295="","",基本情報入力シート!M295)</f>
        <v/>
      </c>
      <c r="K270" s="411" t="str">
        <f>IF(基本情報入力シート!R295="","",基本情報入力シート!R295)</f>
        <v/>
      </c>
      <c r="L270" s="411" t="str">
        <f>IF(基本情報入力シート!W295="","",基本情報入力シート!W295)</f>
        <v/>
      </c>
      <c r="M270" s="411" t="str">
        <f>IF(基本情報入力シート!X295="","",基本情報入力シート!X295)</f>
        <v/>
      </c>
      <c r="N270" s="141" t="str">
        <f>IF(基本情報入力シート!Y295="","",基本情報入力シート!Y295)</f>
        <v/>
      </c>
      <c r="O270" s="148"/>
      <c r="P270" s="50"/>
      <c r="Q270" s="1004"/>
      <c r="R270" s="1005"/>
      <c r="S270" s="142" t="str">
        <f>IFERROR(ROUNDDOWN(Q270*VLOOKUP(N270,【参考】数式用!$AR$2:$AW$50,MATCH(P270,【参考】数式用!$AT$4:$AW$4)+2,FALSE)*0.5, 0), "")</f>
        <v/>
      </c>
      <c r="T270" s="51"/>
      <c r="U270" s="536" t="str">
        <f>IFERROR(IF(AH270&lt;&gt;"",Q270*VLOOKUP(N270,【参考】数式用!$AG$2:$AL$50,MATCH(P270,【参考】数式用!$AI$4:$AL$4,0)+2,0), ""), "")</f>
        <v/>
      </c>
      <c r="V270" s="41"/>
      <c r="W270" s="1006"/>
      <c r="X270" s="1007"/>
      <c r="Y270" s="88"/>
      <c r="Z270" s="537"/>
      <c r="AA270" s="143" t="str">
        <f>IFERROR(IF(Y270="ー", "", ROUNDDOWN(Z270*VLOOKUP(N270,【参考】数式用!$AR$2:$AW$50,MATCH(Y270,【参考】数式用!$AT$4:$AW$4)+2,FALSE)*0.5, 0)), "")</f>
        <v/>
      </c>
      <c r="AB270" s="98"/>
      <c r="AC270" s="1100" t="str">
        <f>IFERROR(IF(AH270&lt;&gt;"",Z270*VLOOKUP(N270,【参考】数式用!$AG$2:$AL$50,MATCH(Y270,【参考】数式用!$AI$4:$AL$4,0)+2,0), ""), "")</f>
        <v/>
      </c>
      <c r="AD270" s="1100"/>
      <c r="AE270" s="415"/>
      <c r="AF270" s="581"/>
      <c r="AG270" s="590"/>
      <c r="AH270" s="428" t="str">
        <f>IFERROR(VLOOKUP(O270, 【参考】数式用!$AY$5:$AY$13, 1, FALSE), "")</f>
        <v/>
      </c>
      <c r="AI270" s="429" t="str">
        <f>IFERROR(VLOOKUP(N270, 【参考】数式用!$BA$2:$BB$50, 2, FALSE), "")</f>
        <v/>
      </c>
      <c r="AJ270" s="430" t="str">
        <f t="shared" si="9"/>
        <v/>
      </c>
      <c r="AK270" s="431" t="str">
        <f t="shared" si="10"/>
        <v/>
      </c>
      <c r="AL270" s="133"/>
      <c r="AM270" s="133"/>
      <c r="AN270" s="106"/>
      <c r="AO270" s="106"/>
      <c r="AV270" s="105"/>
      <c r="AW270" s="105"/>
      <c r="AX270" s="105"/>
      <c r="AY270" s="105"/>
      <c r="AZ270" s="105"/>
      <c r="BA270" s="105"/>
    </row>
    <row r="271" spans="1:53" ht="30" customHeight="1" thickBot="1">
      <c r="A271" s="140">
        <v>258</v>
      </c>
      <c r="B271" s="1001" t="str">
        <f>IF(基本情報入力シート!C296="","",基本情報入力シート!C296)</f>
        <v/>
      </c>
      <c r="C271" s="1002"/>
      <c r="D271" s="1002"/>
      <c r="E271" s="1002"/>
      <c r="F271" s="1002"/>
      <c r="G271" s="1002"/>
      <c r="H271" s="1002"/>
      <c r="I271" s="1003"/>
      <c r="J271" s="411" t="str">
        <f>IF(基本情報入力シート!M296="","",基本情報入力シート!M296)</f>
        <v/>
      </c>
      <c r="K271" s="411" t="str">
        <f>IF(基本情報入力シート!R296="","",基本情報入力シート!R296)</f>
        <v/>
      </c>
      <c r="L271" s="411" t="str">
        <f>IF(基本情報入力シート!W296="","",基本情報入力シート!W296)</f>
        <v/>
      </c>
      <c r="M271" s="411" t="str">
        <f>IF(基本情報入力シート!X296="","",基本情報入力シート!X296)</f>
        <v/>
      </c>
      <c r="N271" s="141" t="str">
        <f>IF(基本情報入力シート!Y296="","",基本情報入力シート!Y296)</f>
        <v/>
      </c>
      <c r="O271" s="148"/>
      <c r="P271" s="50"/>
      <c r="Q271" s="1004"/>
      <c r="R271" s="1005"/>
      <c r="S271" s="142" t="str">
        <f>IFERROR(ROUNDDOWN(Q271*VLOOKUP(N271,【参考】数式用!$AR$2:$AW$50,MATCH(P271,【参考】数式用!$AT$4:$AW$4)+2,FALSE)*0.5, 0), "")</f>
        <v/>
      </c>
      <c r="T271" s="51"/>
      <c r="U271" s="536" t="str">
        <f>IFERROR(IF(AH271&lt;&gt;"",Q271*VLOOKUP(N271,【参考】数式用!$AG$2:$AL$50,MATCH(P271,【参考】数式用!$AI$4:$AL$4,0)+2,0), ""), "")</f>
        <v/>
      </c>
      <c r="V271" s="41"/>
      <c r="W271" s="1006"/>
      <c r="X271" s="1007"/>
      <c r="Y271" s="88"/>
      <c r="Z271" s="537"/>
      <c r="AA271" s="143" t="str">
        <f>IFERROR(IF(Y271="ー", "", ROUNDDOWN(Z271*VLOOKUP(N271,【参考】数式用!$AR$2:$AW$50,MATCH(Y271,【参考】数式用!$AT$4:$AW$4)+2,FALSE)*0.5, 0)), "")</f>
        <v/>
      </c>
      <c r="AB271" s="98"/>
      <c r="AC271" s="1100" t="str">
        <f>IFERROR(IF(AH271&lt;&gt;"",Z271*VLOOKUP(N271,【参考】数式用!$AG$2:$AL$50,MATCH(Y271,【参考】数式用!$AI$4:$AL$4,0)+2,0), ""), "")</f>
        <v/>
      </c>
      <c r="AD271" s="1100"/>
      <c r="AE271" s="415"/>
      <c r="AF271" s="581"/>
      <c r="AG271" s="590"/>
      <c r="AH271" s="428" t="str">
        <f>IFERROR(VLOOKUP(O271, 【参考】数式用!$AY$5:$AY$13, 1, FALSE), "")</f>
        <v/>
      </c>
      <c r="AI271" s="429" t="str">
        <f>IFERROR(VLOOKUP(N271, 【参考】数式用!$BA$2:$BB$50, 2, FALSE), "")</f>
        <v/>
      </c>
      <c r="AJ271" s="430" t="str">
        <f t="shared" si="9"/>
        <v/>
      </c>
      <c r="AK271" s="431" t="str">
        <f t="shared" si="10"/>
        <v/>
      </c>
      <c r="AL271" s="133"/>
      <c r="AM271" s="133"/>
      <c r="AN271" s="106"/>
      <c r="AO271" s="106"/>
      <c r="AV271" s="105"/>
      <c r="AW271" s="105"/>
      <c r="AX271" s="105"/>
      <c r="AY271" s="105"/>
      <c r="AZ271" s="105"/>
      <c r="BA271" s="105"/>
    </row>
    <row r="272" spans="1:53" ht="30" customHeight="1" thickBot="1">
      <c r="A272" s="140">
        <v>259</v>
      </c>
      <c r="B272" s="1001" t="str">
        <f>IF(基本情報入力シート!C297="","",基本情報入力シート!C297)</f>
        <v/>
      </c>
      <c r="C272" s="1002"/>
      <c r="D272" s="1002"/>
      <c r="E272" s="1002"/>
      <c r="F272" s="1002"/>
      <c r="G272" s="1002"/>
      <c r="H272" s="1002"/>
      <c r="I272" s="1003"/>
      <c r="J272" s="411" t="str">
        <f>IF(基本情報入力シート!M297="","",基本情報入力シート!M297)</f>
        <v/>
      </c>
      <c r="K272" s="411" t="str">
        <f>IF(基本情報入力シート!R297="","",基本情報入力シート!R297)</f>
        <v/>
      </c>
      <c r="L272" s="411" t="str">
        <f>IF(基本情報入力シート!W297="","",基本情報入力シート!W297)</f>
        <v/>
      </c>
      <c r="M272" s="411" t="str">
        <f>IF(基本情報入力シート!X297="","",基本情報入力シート!X297)</f>
        <v/>
      </c>
      <c r="N272" s="141" t="str">
        <f>IF(基本情報入力シート!Y297="","",基本情報入力シート!Y297)</f>
        <v/>
      </c>
      <c r="O272" s="148"/>
      <c r="P272" s="50"/>
      <c r="Q272" s="1004"/>
      <c r="R272" s="1005"/>
      <c r="S272" s="142" t="str">
        <f>IFERROR(ROUNDDOWN(Q272*VLOOKUP(N272,【参考】数式用!$AR$2:$AW$50,MATCH(P272,【参考】数式用!$AT$4:$AW$4)+2,FALSE)*0.5, 0), "")</f>
        <v/>
      </c>
      <c r="T272" s="51"/>
      <c r="U272" s="536" t="str">
        <f>IFERROR(IF(AH272&lt;&gt;"",Q272*VLOOKUP(N272,【参考】数式用!$AG$2:$AL$50,MATCH(P272,【参考】数式用!$AI$4:$AL$4,0)+2,0), ""), "")</f>
        <v/>
      </c>
      <c r="V272" s="41"/>
      <c r="W272" s="1006"/>
      <c r="X272" s="1007"/>
      <c r="Y272" s="88"/>
      <c r="Z272" s="537"/>
      <c r="AA272" s="143" t="str">
        <f>IFERROR(IF(Y272="ー", "", ROUNDDOWN(Z272*VLOOKUP(N272,【参考】数式用!$AR$2:$AW$50,MATCH(Y272,【参考】数式用!$AT$4:$AW$4)+2,FALSE)*0.5, 0)), "")</f>
        <v/>
      </c>
      <c r="AB272" s="98"/>
      <c r="AC272" s="1100" t="str">
        <f>IFERROR(IF(AH272&lt;&gt;"",Z272*VLOOKUP(N272,【参考】数式用!$AG$2:$AL$50,MATCH(Y272,【参考】数式用!$AI$4:$AL$4,0)+2,0), ""), "")</f>
        <v/>
      </c>
      <c r="AD272" s="1100"/>
      <c r="AE272" s="415"/>
      <c r="AF272" s="581"/>
      <c r="AG272" s="590"/>
      <c r="AH272" s="428" t="str">
        <f>IFERROR(VLOOKUP(O272, 【参考】数式用!$AY$5:$AY$13, 1, FALSE), "")</f>
        <v/>
      </c>
      <c r="AI272" s="429" t="str">
        <f>IFERROR(VLOOKUP(N272, 【参考】数式用!$BA$2:$BB$50, 2, FALSE), "")</f>
        <v/>
      </c>
      <c r="AJ272" s="430" t="str">
        <f t="shared" si="9"/>
        <v/>
      </c>
      <c r="AK272" s="431" t="str">
        <f t="shared" si="10"/>
        <v/>
      </c>
      <c r="AL272" s="133"/>
      <c r="AM272" s="133"/>
      <c r="AN272" s="106"/>
      <c r="AO272" s="106"/>
      <c r="AV272" s="105"/>
      <c r="AW272" s="105"/>
      <c r="AX272" s="105"/>
      <c r="AY272" s="105"/>
      <c r="AZ272" s="105"/>
      <c r="BA272" s="105"/>
    </row>
    <row r="273" spans="1:53" ht="30" customHeight="1" thickBot="1">
      <c r="A273" s="140">
        <v>260</v>
      </c>
      <c r="B273" s="1001" t="str">
        <f>IF(基本情報入力シート!C298="","",基本情報入力シート!C298)</f>
        <v/>
      </c>
      <c r="C273" s="1002"/>
      <c r="D273" s="1002"/>
      <c r="E273" s="1002"/>
      <c r="F273" s="1002"/>
      <c r="G273" s="1002"/>
      <c r="H273" s="1002"/>
      <c r="I273" s="1003"/>
      <c r="J273" s="411" t="str">
        <f>IF(基本情報入力シート!M298="","",基本情報入力シート!M298)</f>
        <v/>
      </c>
      <c r="K273" s="411" t="str">
        <f>IF(基本情報入力シート!R298="","",基本情報入力シート!R298)</f>
        <v/>
      </c>
      <c r="L273" s="411" t="str">
        <f>IF(基本情報入力シート!W298="","",基本情報入力シート!W298)</f>
        <v/>
      </c>
      <c r="M273" s="411" t="str">
        <f>IF(基本情報入力シート!X298="","",基本情報入力シート!X298)</f>
        <v/>
      </c>
      <c r="N273" s="141" t="str">
        <f>IF(基本情報入力シート!Y298="","",基本情報入力シート!Y298)</f>
        <v/>
      </c>
      <c r="O273" s="148"/>
      <c r="P273" s="50"/>
      <c r="Q273" s="1004"/>
      <c r="R273" s="1005"/>
      <c r="S273" s="142" t="str">
        <f>IFERROR(ROUNDDOWN(Q273*VLOOKUP(N273,【参考】数式用!$AR$2:$AW$50,MATCH(P273,【参考】数式用!$AT$4:$AW$4)+2,FALSE)*0.5, 0), "")</f>
        <v/>
      </c>
      <c r="T273" s="51"/>
      <c r="U273" s="536" t="str">
        <f>IFERROR(IF(AH273&lt;&gt;"",Q273*VLOOKUP(N273,【参考】数式用!$AG$2:$AL$50,MATCH(P273,【参考】数式用!$AI$4:$AL$4,0)+2,0), ""), "")</f>
        <v/>
      </c>
      <c r="V273" s="41"/>
      <c r="W273" s="1006"/>
      <c r="X273" s="1007"/>
      <c r="Y273" s="88"/>
      <c r="Z273" s="537"/>
      <c r="AA273" s="143" t="str">
        <f>IFERROR(IF(Y273="ー", "", ROUNDDOWN(Z273*VLOOKUP(N273,【参考】数式用!$AR$2:$AW$50,MATCH(Y273,【参考】数式用!$AT$4:$AW$4)+2,FALSE)*0.5, 0)), "")</f>
        <v/>
      </c>
      <c r="AB273" s="98"/>
      <c r="AC273" s="1100" t="str">
        <f>IFERROR(IF(AH273&lt;&gt;"",Z273*VLOOKUP(N273,【参考】数式用!$AG$2:$AL$50,MATCH(Y273,【参考】数式用!$AI$4:$AL$4,0)+2,0), ""), "")</f>
        <v/>
      </c>
      <c r="AD273" s="1100"/>
      <c r="AE273" s="415"/>
      <c r="AF273" s="581"/>
      <c r="AG273" s="590"/>
      <c r="AH273" s="428" t="str">
        <f>IFERROR(VLOOKUP(O273, 【参考】数式用!$AY$5:$AY$13, 1, FALSE), "")</f>
        <v/>
      </c>
      <c r="AI273" s="429" t="str">
        <f>IFERROR(VLOOKUP(N273, 【参考】数式用!$BA$2:$BB$50, 2, FALSE), "")</f>
        <v/>
      </c>
      <c r="AJ273" s="430" t="str">
        <f t="shared" si="9"/>
        <v/>
      </c>
      <c r="AK273" s="431" t="str">
        <f t="shared" si="10"/>
        <v/>
      </c>
      <c r="AL273" s="133"/>
      <c r="AM273" s="133"/>
      <c r="AN273" s="106"/>
      <c r="AO273" s="106"/>
      <c r="AV273" s="105"/>
      <c r="AW273" s="105"/>
      <c r="AX273" s="105"/>
      <c r="AY273" s="105"/>
      <c r="AZ273" s="105"/>
      <c r="BA273" s="105"/>
    </row>
    <row r="274" spans="1:53" ht="30" customHeight="1" thickBot="1">
      <c r="A274" s="140">
        <v>261</v>
      </c>
      <c r="B274" s="1001" t="str">
        <f>IF(基本情報入力シート!C299="","",基本情報入力シート!C299)</f>
        <v/>
      </c>
      <c r="C274" s="1002"/>
      <c r="D274" s="1002"/>
      <c r="E274" s="1002"/>
      <c r="F274" s="1002"/>
      <c r="G274" s="1002"/>
      <c r="H274" s="1002"/>
      <c r="I274" s="1003"/>
      <c r="J274" s="411" t="str">
        <f>IF(基本情報入力シート!M299="","",基本情報入力シート!M299)</f>
        <v/>
      </c>
      <c r="K274" s="411" t="str">
        <f>IF(基本情報入力シート!R299="","",基本情報入力シート!R299)</f>
        <v/>
      </c>
      <c r="L274" s="411" t="str">
        <f>IF(基本情報入力シート!W299="","",基本情報入力シート!W299)</f>
        <v/>
      </c>
      <c r="M274" s="411" t="str">
        <f>IF(基本情報入力シート!X299="","",基本情報入力シート!X299)</f>
        <v/>
      </c>
      <c r="N274" s="141" t="str">
        <f>IF(基本情報入力シート!Y299="","",基本情報入力シート!Y299)</f>
        <v/>
      </c>
      <c r="O274" s="148"/>
      <c r="P274" s="50"/>
      <c r="Q274" s="1004"/>
      <c r="R274" s="1005"/>
      <c r="S274" s="142" t="str">
        <f>IFERROR(ROUNDDOWN(Q274*VLOOKUP(N274,【参考】数式用!$AR$2:$AW$50,MATCH(P274,【参考】数式用!$AT$4:$AW$4)+2,FALSE)*0.5, 0), "")</f>
        <v/>
      </c>
      <c r="T274" s="51"/>
      <c r="U274" s="536" t="str">
        <f>IFERROR(IF(AH274&lt;&gt;"",Q274*VLOOKUP(N274,【参考】数式用!$AG$2:$AL$50,MATCH(P274,【参考】数式用!$AI$4:$AL$4,0)+2,0), ""), "")</f>
        <v/>
      </c>
      <c r="V274" s="41"/>
      <c r="W274" s="1006"/>
      <c r="X274" s="1007"/>
      <c r="Y274" s="88"/>
      <c r="Z274" s="537"/>
      <c r="AA274" s="143" t="str">
        <f>IFERROR(IF(Y274="ー", "", ROUNDDOWN(Z274*VLOOKUP(N274,【参考】数式用!$AR$2:$AW$50,MATCH(Y274,【参考】数式用!$AT$4:$AW$4)+2,FALSE)*0.5, 0)), "")</f>
        <v/>
      </c>
      <c r="AB274" s="98"/>
      <c r="AC274" s="1100" t="str">
        <f>IFERROR(IF(AH274&lt;&gt;"",Z274*VLOOKUP(N274,【参考】数式用!$AG$2:$AL$50,MATCH(Y274,【参考】数式用!$AI$4:$AL$4,0)+2,0), ""), "")</f>
        <v/>
      </c>
      <c r="AD274" s="1100"/>
      <c r="AE274" s="415"/>
      <c r="AF274" s="581"/>
      <c r="AG274" s="590"/>
      <c r="AH274" s="428" t="str">
        <f>IFERROR(VLOOKUP(O274, 【参考】数式用!$AY$5:$AY$13, 1, FALSE), "")</f>
        <v/>
      </c>
      <c r="AI274" s="429" t="str">
        <f>IFERROR(VLOOKUP(N274, 【参考】数式用!$BA$2:$BB$50, 2, FALSE), "")</f>
        <v/>
      </c>
      <c r="AJ274" s="430" t="str">
        <f t="shared" si="9"/>
        <v/>
      </c>
      <c r="AK274" s="431" t="str">
        <f t="shared" si="10"/>
        <v/>
      </c>
      <c r="AL274" s="133"/>
      <c r="AM274" s="133"/>
      <c r="AN274" s="106"/>
      <c r="AO274" s="106"/>
      <c r="AV274" s="105"/>
      <c r="AW274" s="105"/>
      <c r="AX274" s="105"/>
      <c r="AY274" s="105"/>
      <c r="AZ274" s="105"/>
      <c r="BA274" s="105"/>
    </row>
    <row r="275" spans="1:53" ht="30" customHeight="1" thickBot="1">
      <c r="A275" s="140">
        <v>262</v>
      </c>
      <c r="B275" s="1001" t="str">
        <f>IF(基本情報入力シート!C300="","",基本情報入力シート!C300)</f>
        <v/>
      </c>
      <c r="C275" s="1002"/>
      <c r="D275" s="1002"/>
      <c r="E275" s="1002"/>
      <c r="F275" s="1002"/>
      <c r="G275" s="1002"/>
      <c r="H275" s="1002"/>
      <c r="I275" s="1003"/>
      <c r="J275" s="411" t="str">
        <f>IF(基本情報入力シート!M300="","",基本情報入力シート!M300)</f>
        <v/>
      </c>
      <c r="K275" s="411" t="str">
        <f>IF(基本情報入力シート!R300="","",基本情報入力シート!R300)</f>
        <v/>
      </c>
      <c r="L275" s="411" t="str">
        <f>IF(基本情報入力シート!W300="","",基本情報入力シート!W300)</f>
        <v/>
      </c>
      <c r="M275" s="411" t="str">
        <f>IF(基本情報入力シート!X300="","",基本情報入力シート!X300)</f>
        <v/>
      </c>
      <c r="N275" s="141" t="str">
        <f>IF(基本情報入力シート!Y300="","",基本情報入力シート!Y300)</f>
        <v/>
      </c>
      <c r="O275" s="148"/>
      <c r="P275" s="50"/>
      <c r="Q275" s="1004"/>
      <c r="R275" s="1005"/>
      <c r="S275" s="142" t="str">
        <f>IFERROR(ROUNDDOWN(Q275*VLOOKUP(N275,【参考】数式用!$AR$2:$AW$50,MATCH(P275,【参考】数式用!$AT$4:$AW$4)+2,FALSE)*0.5, 0), "")</f>
        <v/>
      </c>
      <c r="T275" s="51"/>
      <c r="U275" s="536" t="str">
        <f>IFERROR(IF(AH275&lt;&gt;"",Q275*VLOOKUP(N275,【参考】数式用!$AG$2:$AL$50,MATCH(P275,【参考】数式用!$AI$4:$AL$4,0)+2,0), ""), "")</f>
        <v/>
      </c>
      <c r="V275" s="41"/>
      <c r="W275" s="1006"/>
      <c r="X275" s="1007"/>
      <c r="Y275" s="88"/>
      <c r="Z275" s="537"/>
      <c r="AA275" s="143" t="str">
        <f>IFERROR(IF(Y275="ー", "", ROUNDDOWN(Z275*VLOOKUP(N275,【参考】数式用!$AR$2:$AW$50,MATCH(Y275,【参考】数式用!$AT$4:$AW$4)+2,FALSE)*0.5, 0)), "")</f>
        <v/>
      </c>
      <c r="AB275" s="98"/>
      <c r="AC275" s="1100" t="str">
        <f>IFERROR(IF(AH275&lt;&gt;"",Z275*VLOOKUP(N275,【参考】数式用!$AG$2:$AL$50,MATCH(Y275,【参考】数式用!$AI$4:$AL$4,0)+2,0), ""), "")</f>
        <v/>
      </c>
      <c r="AD275" s="1100"/>
      <c r="AE275" s="415"/>
      <c r="AF275" s="581"/>
      <c r="AG275" s="590"/>
      <c r="AH275" s="428" t="str">
        <f>IFERROR(VLOOKUP(O275, 【参考】数式用!$AY$5:$AY$13, 1, FALSE), "")</f>
        <v/>
      </c>
      <c r="AI275" s="429" t="str">
        <f>IFERROR(VLOOKUP(N275, 【参考】数式用!$BA$2:$BB$50, 2, FALSE), "")</f>
        <v/>
      </c>
      <c r="AJ275" s="430" t="str">
        <f t="shared" si="9"/>
        <v/>
      </c>
      <c r="AK275" s="431" t="str">
        <f t="shared" si="10"/>
        <v/>
      </c>
      <c r="AL275" s="133"/>
      <c r="AM275" s="133"/>
      <c r="AN275" s="106"/>
      <c r="AO275" s="106"/>
      <c r="AV275" s="105"/>
      <c r="AW275" s="105"/>
      <c r="AX275" s="105"/>
      <c r="AY275" s="105"/>
      <c r="AZ275" s="105"/>
      <c r="BA275" s="105"/>
    </row>
    <row r="276" spans="1:53" ht="30" customHeight="1" thickBot="1">
      <c r="A276" s="140">
        <v>263</v>
      </c>
      <c r="B276" s="1001" t="str">
        <f>IF(基本情報入力シート!C301="","",基本情報入力シート!C301)</f>
        <v/>
      </c>
      <c r="C276" s="1002"/>
      <c r="D276" s="1002"/>
      <c r="E276" s="1002"/>
      <c r="F276" s="1002"/>
      <c r="G276" s="1002"/>
      <c r="H276" s="1002"/>
      <c r="I276" s="1003"/>
      <c r="J276" s="411" t="str">
        <f>IF(基本情報入力シート!M301="","",基本情報入力シート!M301)</f>
        <v/>
      </c>
      <c r="K276" s="411" t="str">
        <f>IF(基本情報入力シート!R301="","",基本情報入力シート!R301)</f>
        <v/>
      </c>
      <c r="L276" s="411" t="str">
        <f>IF(基本情報入力シート!W301="","",基本情報入力シート!W301)</f>
        <v/>
      </c>
      <c r="M276" s="411" t="str">
        <f>IF(基本情報入力シート!X301="","",基本情報入力シート!X301)</f>
        <v/>
      </c>
      <c r="N276" s="141" t="str">
        <f>IF(基本情報入力シート!Y301="","",基本情報入力シート!Y301)</f>
        <v/>
      </c>
      <c r="O276" s="148"/>
      <c r="P276" s="50"/>
      <c r="Q276" s="1004"/>
      <c r="R276" s="1005"/>
      <c r="S276" s="142" t="str">
        <f>IFERROR(ROUNDDOWN(Q276*VLOOKUP(N276,【参考】数式用!$AR$2:$AW$50,MATCH(P276,【参考】数式用!$AT$4:$AW$4)+2,FALSE)*0.5, 0), "")</f>
        <v/>
      </c>
      <c r="T276" s="51"/>
      <c r="U276" s="536" t="str">
        <f>IFERROR(IF(AH276&lt;&gt;"",Q276*VLOOKUP(N276,【参考】数式用!$AG$2:$AL$50,MATCH(P276,【参考】数式用!$AI$4:$AL$4,0)+2,0), ""), "")</f>
        <v/>
      </c>
      <c r="V276" s="41"/>
      <c r="W276" s="1006"/>
      <c r="X276" s="1007"/>
      <c r="Y276" s="88"/>
      <c r="Z276" s="537"/>
      <c r="AA276" s="143" t="str">
        <f>IFERROR(IF(Y276="ー", "", ROUNDDOWN(Z276*VLOOKUP(N276,【参考】数式用!$AR$2:$AW$50,MATCH(Y276,【参考】数式用!$AT$4:$AW$4)+2,FALSE)*0.5, 0)), "")</f>
        <v/>
      </c>
      <c r="AB276" s="98"/>
      <c r="AC276" s="1100" t="str">
        <f>IFERROR(IF(AH276&lt;&gt;"",Z276*VLOOKUP(N276,【参考】数式用!$AG$2:$AL$50,MATCH(Y276,【参考】数式用!$AI$4:$AL$4,0)+2,0), ""), "")</f>
        <v/>
      </c>
      <c r="AD276" s="1100"/>
      <c r="AE276" s="415"/>
      <c r="AF276" s="581"/>
      <c r="AG276" s="590"/>
      <c r="AH276" s="428" t="str">
        <f>IFERROR(VLOOKUP(O276, 【参考】数式用!$AY$5:$AY$13, 1, FALSE), "")</f>
        <v/>
      </c>
      <c r="AI276" s="429" t="str">
        <f>IFERROR(VLOOKUP(N276, 【参考】数式用!$BA$2:$BB$50, 2, FALSE), "")</f>
        <v/>
      </c>
      <c r="AJ276" s="430" t="str">
        <f t="shared" si="9"/>
        <v/>
      </c>
      <c r="AK276" s="431" t="str">
        <f t="shared" si="10"/>
        <v/>
      </c>
      <c r="AL276" s="133"/>
      <c r="AM276" s="133"/>
      <c r="AN276" s="106"/>
      <c r="AO276" s="106"/>
      <c r="AV276" s="105"/>
      <c r="AW276" s="105"/>
      <c r="AX276" s="105"/>
      <c r="AY276" s="105"/>
      <c r="AZ276" s="105"/>
      <c r="BA276" s="105"/>
    </row>
    <row r="277" spans="1:53" ht="30" customHeight="1" thickBot="1">
      <c r="A277" s="140">
        <v>264</v>
      </c>
      <c r="B277" s="1001" t="str">
        <f>IF(基本情報入力シート!C302="","",基本情報入力シート!C302)</f>
        <v/>
      </c>
      <c r="C277" s="1002"/>
      <c r="D277" s="1002"/>
      <c r="E277" s="1002"/>
      <c r="F277" s="1002"/>
      <c r="G277" s="1002"/>
      <c r="H277" s="1002"/>
      <c r="I277" s="1003"/>
      <c r="J277" s="411" t="str">
        <f>IF(基本情報入力シート!M302="","",基本情報入力シート!M302)</f>
        <v/>
      </c>
      <c r="K277" s="411" t="str">
        <f>IF(基本情報入力シート!R302="","",基本情報入力シート!R302)</f>
        <v/>
      </c>
      <c r="L277" s="411" t="str">
        <f>IF(基本情報入力シート!W302="","",基本情報入力シート!W302)</f>
        <v/>
      </c>
      <c r="M277" s="411" t="str">
        <f>IF(基本情報入力シート!X302="","",基本情報入力シート!X302)</f>
        <v/>
      </c>
      <c r="N277" s="141" t="str">
        <f>IF(基本情報入力シート!Y302="","",基本情報入力シート!Y302)</f>
        <v/>
      </c>
      <c r="O277" s="148"/>
      <c r="P277" s="50"/>
      <c r="Q277" s="1004"/>
      <c r="R277" s="1005"/>
      <c r="S277" s="142" t="str">
        <f>IFERROR(ROUNDDOWN(Q277*VLOOKUP(N277,【参考】数式用!$AR$2:$AW$50,MATCH(P277,【参考】数式用!$AT$4:$AW$4)+2,FALSE)*0.5, 0), "")</f>
        <v/>
      </c>
      <c r="T277" s="51"/>
      <c r="U277" s="536" t="str">
        <f>IFERROR(IF(AH277&lt;&gt;"",Q277*VLOOKUP(N277,【参考】数式用!$AG$2:$AL$50,MATCH(P277,【参考】数式用!$AI$4:$AL$4,0)+2,0), ""), "")</f>
        <v/>
      </c>
      <c r="V277" s="41"/>
      <c r="W277" s="1006"/>
      <c r="X277" s="1007"/>
      <c r="Y277" s="88"/>
      <c r="Z277" s="537"/>
      <c r="AA277" s="143" t="str">
        <f>IFERROR(IF(Y277="ー", "", ROUNDDOWN(Z277*VLOOKUP(N277,【参考】数式用!$AR$2:$AW$50,MATCH(Y277,【参考】数式用!$AT$4:$AW$4)+2,FALSE)*0.5, 0)), "")</f>
        <v/>
      </c>
      <c r="AB277" s="98"/>
      <c r="AC277" s="1100" t="str">
        <f>IFERROR(IF(AH277&lt;&gt;"",Z277*VLOOKUP(N277,【参考】数式用!$AG$2:$AL$50,MATCH(Y277,【参考】数式用!$AI$4:$AL$4,0)+2,0), ""), "")</f>
        <v/>
      </c>
      <c r="AD277" s="1100"/>
      <c r="AE277" s="415"/>
      <c r="AF277" s="581"/>
      <c r="AG277" s="590"/>
      <c r="AH277" s="428" t="str">
        <f>IFERROR(VLOOKUP(O277, 【参考】数式用!$AY$5:$AY$13, 1, FALSE), "")</f>
        <v/>
      </c>
      <c r="AI277" s="429" t="str">
        <f>IFERROR(VLOOKUP(N277, 【参考】数式用!$BA$2:$BB$50, 2, FALSE), "")</f>
        <v/>
      </c>
      <c r="AJ277" s="430" t="str">
        <f t="shared" si="9"/>
        <v/>
      </c>
      <c r="AK277" s="431" t="str">
        <f t="shared" si="10"/>
        <v/>
      </c>
      <c r="AL277" s="133"/>
      <c r="AM277" s="133"/>
      <c r="AN277" s="106"/>
      <c r="AO277" s="106"/>
      <c r="AV277" s="105"/>
      <c r="AW277" s="105"/>
      <c r="AX277" s="105"/>
      <c r="AY277" s="105"/>
      <c r="AZ277" s="105"/>
      <c r="BA277" s="105"/>
    </row>
    <row r="278" spans="1:53" ht="30" customHeight="1" thickBot="1">
      <c r="A278" s="140">
        <v>265</v>
      </c>
      <c r="B278" s="1001" t="str">
        <f>IF(基本情報入力シート!C303="","",基本情報入力シート!C303)</f>
        <v/>
      </c>
      <c r="C278" s="1002"/>
      <c r="D278" s="1002"/>
      <c r="E278" s="1002"/>
      <c r="F278" s="1002"/>
      <c r="G278" s="1002"/>
      <c r="H278" s="1002"/>
      <c r="I278" s="1003"/>
      <c r="J278" s="411" t="str">
        <f>IF(基本情報入力シート!M303="","",基本情報入力シート!M303)</f>
        <v/>
      </c>
      <c r="K278" s="411" t="str">
        <f>IF(基本情報入力シート!R303="","",基本情報入力シート!R303)</f>
        <v/>
      </c>
      <c r="L278" s="411" t="str">
        <f>IF(基本情報入力シート!W303="","",基本情報入力シート!W303)</f>
        <v/>
      </c>
      <c r="M278" s="411" t="str">
        <f>IF(基本情報入力シート!X303="","",基本情報入力シート!X303)</f>
        <v/>
      </c>
      <c r="N278" s="141" t="str">
        <f>IF(基本情報入力シート!Y303="","",基本情報入力シート!Y303)</f>
        <v/>
      </c>
      <c r="O278" s="148"/>
      <c r="P278" s="50"/>
      <c r="Q278" s="1004"/>
      <c r="R278" s="1005"/>
      <c r="S278" s="142" t="str">
        <f>IFERROR(ROUNDDOWN(Q278*VLOOKUP(N278,【参考】数式用!$AR$2:$AW$50,MATCH(P278,【参考】数式用!$AT$4:$AW$4)+2,FALSE)*0.5, 0), "")</f>
        <v/>
      </c>
      <c r="T278" s="51"/>
      <c r="U278" s="536" t="str">
        <f>IFERROR(IF(AH278&lt;&gt;"",Q278*VLOOKUP(N278,【参考】数式用!$AG$2:$AL$50,MATCH(P278,【参考】数式用!$AI$4:$AL$4,0)+2,0), ""), "")</f>
        <v/>
      </c>
      <c r="V278" s="41"/>
      <c r="W278" s="1006"/>
      <c r="X278" s="1007"/>
      <c r="Y278" s="88"/>
      <c r="Z278" s="537"/>
      <c r="AA278" s="143" t="str">
        <f>IFERROR(IF(Y278="ー", "", ROUNDDOWN(Z278*VLOOKUP(N278,【参考】数式用!$AR$2:$AW$50,MATCH(Y278,【参考】数式用!$AT$4:$AW$4)+2,FALSE)*0.5, 0)), "")</f>
        <v/>
      </c>
      <c r="AB278" s="98"/>
      <c r="AC278" s="1100" t="str">
        <f>IFERROR(IF(AH278&lt;&gt;"",Z278*VLOOKUP(N278,【参考】数式用!$AG$2:$AL$50,MATCH(Y278,【参考】数式用!$AI$4:$AL$4,0)+2,0), ""), "")</f>
        <v/>
      </c>
      <c r="AD278" s="1100"/>
      <c r="AE278" s="415"/>
      <c r="AF278" s="581"/>
      <c r="AG278" s="590"/>
      <c r="AH278" s="428" t="str">
        <f>IFERROR(VLOOKUP(O278, 【参考】数式用!$AY$5:$AY$13, 1, FALSE), "")</f>
        <v/>
      </c>
      <c r="AI278" s="429" t="str">
        <f>IFERROR(VLOOKUP(N278, 【参考】数式用!$BA$2:$BB$50, 2, FALSE), "")</f>
        <v/>
      </c>
      <c r="AJ278" s="430" t="str">
        <f t="shared" si="9"/>
        <v/>
      </c>
      <c r="AK278" s="431" t="str">
        <f t="shared" si="10"/>
        <v/>
      </c>
      <c r="AL278" s="133"/>
      <c r="AM278" s="133"/>
      <c r="AN278" s="106"/>
      <c r="AO278" s="106"/>
      <c r="AV278" s="105"/>
      <c r="AW278" s="105"/>
      <c r="AX278" s="105"/>
      <c r="AY278" s="105"/>
      <c r="AZ278" s="105"/>
      <c r="BA278" s="105"/>
    </row>
    <row r="279" spans="1:53" ht="30" customHeight="1" thickBot="1">
      <c r="A279" s="140">
        <v>266</v>
      </c>
      <c r="B279" s="1001" t="str">
        <f>IF(基本情報入力シート!C304="","",基本情報入力シート!C304)</f>
        <v/>
      </c>
      <c r="C279" s="1002"/>
      <c r="D279" s="1002"/>
      <c r="E279" s="1002"/>
      <c r="F279" s="1002"/>
      <c r="G279" s="1002"/>
      <c r="H279" s="1002"/>
      <c r="I279" s="1003"/>
      <c r="J279" s="411" t="str">
        <f>IF(基本情報入力シート!M304="","",基本情報入力シート!M304)</f>
        <v/>
      </c>
      <c r="K279" s="411" t="str">
        <f>IF(基本情報入力シート!R304="","",基本情報入力シート!R304)</f>
        <v/>
      </c>
      <c r="L279" s="411" t="str">
        <f>IF(基本情報入力シート!W304="","",基本情報入力シート!W304)</f>
        <v/>
      </c>
      <c r="M279" s="411" t="str">
        <f>IF(基本情報入力シート!X304="","",基本情報入力シート!X304)</f>
        <v/>
      </c>
      <c r="N279" s="141" t="str">
        <f>IF(基本情報入力シート!Y304="","",基本情報入力シート!Y304)</f>
        <v/>
      </c>
      <c r="O279" s="148"/>
      <c r="P279" s="50"/>
      <c r="Q279" s="1004"/>
      <c r="R279" s="1005"/>
      <c r="S279" s="142" t="str">
        <f>IFERROR(ROUNDDOWN(Q279*VLOOKUP(N279,【参考】数式用!$AR$2:$AW$50,MATCH(P279,【参考】数式用!$AT$4:$AW$4)+2,FALSE)*0.5, 0), "")</f>
        <v/>
      </c>
      <c r="T279" s="51"/>
      <c r="U279" s="536" t="str">
        <f>IFERROR(IF(AH279&lt;&gt;"",Q279*VLOOKUP(N279,【参考】数式用!$AG$2:$AL$50,MATCH(P279,【参考】数式用!$AI$4:$AL$4,0)+2,0), ""), "")</f>
        <v/>
      </c>
      <c r="V279" s="41"/>
      <c r="W279" s="1006"/>
      <c r="X279" s="1007"/>
      <c r="Y279" s="88"/>
      <c r="Z279" s="537"/>
      <c r="AA279" s="143" t="str">
        <f>IFERROR(IF(Y279="ー", "", ROUNDDOWN(Z279*VLOOKUP(N279,【参考】数式用!$AR$2:$AW$50,MATCH(Y279,【参考】数式用!$AT$4:$AW$4)+2,FALSE)*0.5, 0)), "")</f>
        <v/>
      </c>
      <c r="AB279" s="98"/>
      <c r="AC279" s="1100" t="str">
        <f>IFERROR(IF(AH279&lt;&gt;"",Z279*VLOOKUP(N279,【参考】数式用!$AG$2:$AL$50,MATCH(Y279,【参考】数式用!$AI$4:$AL$4,0)+2,0), ""), "")</f>
        <v/>
      </c>
      <c r="AD279" s="1100"/>
      <c r="AE279" s="415"/>
      <c r="AF279" s="581"/>
      <c r="AG279" s="590"/>
      <c r="AH279" s="428" t="str">
        <f>IFERROR(VLOOKUP(O279, 【参考】数式用!$AY$5:$AY$13, 1, FALSE), "")</f>
        <v/>
      </c>
      <c r="AI279" s="429" t="str">
        <f>IFERROR(VLOOKUP(N279, 【参考】数式用!$BA$2:$BB$50, 2, FALSE), "")</f>
        <v/>
      </c>
      <c r="AJ279" s="430" t="str">
        <f t="shared" si="9"/>
        <v/>
      </c>
      <c r="AK279" s="431" t="str">
        <f t="shared" si="10"/>
        <v/>
      </c>
      <c r="AL279" s="133"/>
      <c r="AM279" s="133"/>
      <c r="AN279" s="106"/>
      <c r="AO279" s="106"/>
      <c r="AV279" s="105"/>
      <c r="AW279" s="105"/>
      <c r="AX279" s="105"/>
      <c r="AY279" s="105"/>
      <c r="AZ279" s="105"/>
      <c r="BA279" s="105"/>
    </row>
    <row r="280" spans="1:53" ht="30" customHeight="1" thickBot="1">
      <c r="A280" s="140">
        <v>267</v>
      </c>
      <c r="B280" s="1001" t="str">
        <f>IF(基本情報入力シート!C305="","",基本情報入力シート!C305)</f>
        <v/>
      </c>
      <c r="C280" s="1002"/>
      <c r="D280" s="1002"/>
      <c r="E280" s="1002"/>
      <c r="F280" s="1002"/>
      <c r="G280" s="1002"/>
      <c r="H280" s="1002"/>
      <c r="I280" s="1003"/>
      <c r="J280" s="411" t="str">
        <f>IF(基本情報入力シート!M305="","",基本情報入力シート!M305)</f>
        <v/>
      </c>
      <c r="K280" s="411" t="str">
        <f>IF(基本情報入力シート!R305="","",基本情報入力シート!R305)</f>
        <v/>
      </c>
      <c r="L280" s="411" t="str">
        <f>IF(基本情報入力シート!W305="","",基本情報入力シート!W305)</f>
        <v/>
      </c>
      <c r="M280" s="411" t="str">
        <f>IF(基本情報入力シート!X305="","",基本情報入力シート!X305)</f>
        <v/>
      </c>
      <c r="N280" s="141" t="str">
        <f>IF(基本情報入力シート!Y305="","",基本情報入力シート!Y305)</f>
        <v/>
      </c>
      <c r="O280" s="148"/>
      <c r="P280" s="50"/>
      <c r="Q280" s="1004"/>
      <c r="R280" s="1005"/>
      <c r="S280" s="142" t="str">
        <f>IFERROR(ROUNDDOWN(Q280*VLOOKUP(N280,【参考】数式用!$AR$2:$AW$50,MATCH(P280,【参考】数式用!$AT$4:$AW$4)+2,FALSE)*0.5, 0), "")</f>
        <v/>
      </c>
      <c r="T280" s="51"/>
      <c r="U280" s="536" t="str">
        <f>IFERROR(IF(AH280&lt;&gt;"",Q280*VLOOKUP(N280,【参考】数式用!$AG$2:$AL$50,MATCH(P280,【参考】数式用!$AI$4:$AL$4,0)+2,0), ""), "")</f>
        <v/>
      </c>
      <c r="V280" s="41"/>
      <c r="W280" s="1006"/>
      <c r="X280" s="1007"/>
      <c r="Y280" s="88"/>
      <c r="Z280" s="537"/>
      <c r="AA280" s="143" t="str">
        <f>IFERROR(IF(Y280="ー", "", ROUNDDOWN(Z280*VLOOKUP(N280,【参考】数式用!$AR$2:$AW$50,MATCH(Y280,【参考】数式用!$AT$4:$AW$4)+2,FALSE)*0.5, 0)), "")</f>
        <v/>
      </c>
      <c r="AB280" s="98"/>
      <c r="AC280" s="1100" t="str">
        <f>IFERROR(IF(AH280&lt;&gt;"",Z280*VLOOKUP(N280,【参考】数式用!$AG$2:$AL$50,MATCH(Y280,【参考】数式用!$AI$4:$AL$4,0)+2,0), ""), "")</f>
        <v/>
      </c>
      <c r="AD280" s="1100"/>
      <c r="AE280" s="415"/>
      <c r="AF280" s="581"/>
      <c r="AG280" s="590"/>
      <c r="AH280" s="428" t="str">
        <f>IFERROR(VLOOKUP(O280, 【参考】数式用!$AY$5:$AY$13, 1, FALSE), "")</f>
        <v/>
      </c>
      <c r="AI280" s="429" t="str">
        <f>IFERROR(VLOOKUP(N280, 【参考】数式用!$BA$2:$BB$50, 2, FALSE), "")</f>
        <v/>
      </c>
      <c r="AJ280" s="430" t="str">
        <f t="shared" si="9"/>
        <v/>
      </c>
      <c r="AK280" s="431" t="str">
        <f t="shared" si="10"/>
        <v/>
      </c>
      <c r="AL280" s="133"/>
      <c r="AM280" s="133"/>
      <c r="AN280" s="106"/>
      <c r="AO280" s="106"/>
      <c r="AV280" s="105"/>
      <c r="AW280" s="105"/>
      <c r="AX280" s="105"/>
      <c r="AY280" s="105"/>
      <c r="AZ280" s="105"/>
      <c r="BA280" s="105"/>
    </row>
    <row r="281" spans="1:53" ht="30" customHeight="1" thickBot="1">
      <c r="A281" s="140">
        <v>268</v>
      </c>
      <c r="B281" s="1001" t="str">
        <f>IF(基本情報入力シート!C306="","",基本情報入力シート!C306)</f>
        <v/>
      </c>
      <c r="C281" s="1002"/>
      <c r="D281" s="1002"/>
      <c r="E281" s="1002"/>
      <c r="F281" s="1002"/>
      <c r="G281" s="1002"/>
      <c r="H281" s="1002"/>
      <c r="I281" s="1003"/>
      <c r="J281" s="411" t="str">
        <f>IF(基本情報入力シート!M306="","",基本情報入力シート!M306)</f>
        <v/>
      </c>
      <c r="K281" s="411" t="str">
        <f>IF(基本情報入力シート!R306="","",基本情報入力シート!R306)</f>
        <v/>
      </c>
      <c r="L281" s="411" t="str">
        <f>IF(基本情報入力シート!W306="","",基本情報入力シート!W306)</f>
        <v/>
      </c>
      <c r="M281" s="411" t="str">
        <f>IF(基本情報入力シート!X306="","",基本情報入力シート!X306)</f>
        <v/>
      </c>
      <c r="N281" s="141" t="str">
        <f>IF(基本情報入力シート!Y306="","",基本情報入力シート!Y306)</f>
        <v/>
      </c>
      <c r="O281" s="148"/>
      <c r="P281" s="50"/>
      <c r="Q281" s="1004"/>
      <c r="R281" s="1005"/>
      <c r="S281" s="142" t="str">
        <f>IFERROR(ROUNDDOWN(Q281*VLOOKUP(N281,【参考】数式用!$AR$2:$AW$50,MATCH(P281,【参考】数式用!$AT$4:$AW$4)+2,FALSE)*0.5, 0), "")</f>
        <v/>
      </c>
      <c r="T281" s="51"/>
      <c r="U281" s="536" t="str">
        <f>IFERROR(IF(AH281&lt;&gt;"",Q281*VLOOKUP(N281,【参考】数式用!$AG$2:$AL$50,MATCH(P281,【参考】数式用!$AI$4:$AL$4,0)+2,0), ""), "")</f>
        <v/>
      </c>
      <c r="V281" s="41"/>
      <c r="W281" s="1006"/>
      <c r="X281" s="1007"/>
      <c r="Y281" s="88"/>
      <c r="Z281" s="537"/>
      <c r="AA281" s="143" t="str">
        <f>IFERROR(IF(Y281="ー", "", ROUNDDOWN(Z281*VLOOKUP(N281,【参考】数式用!$AR$2:$AW$50,MATCH(Y281,【参考】数式用!$AT$4:$AW$4)+2,FALSE)*0.5, 0)), "")</f>
        <v/>
      </c>
      <c r="AB281" s="98"/>
      <c r="AC281" s="1100" t="str">
        <f>IFERROR(IF(AH281&lt;&gt;"",Z281*VLOOKUP(N281,【参考】数式用!$AG$2:$AL$50,MATCH(Y281,【参考】数式用!$AI$4:$AL$4,0)+2,0), ""), "")</f>
        <v/>
      </c>
      <c r="AD281" s="1100"/>
      <c r="AE281" s="415"/>
      <c r="AF281" s="581"/>
      <c r="AG281" s="590"/>
      <c r="AH281" s="428" t="str">
        <f>IFERROR(VLOOKUP(O281, 【参考】数式用!$AY$5:$AY$13, 1, FALSE), "")</f>
        <v/>
      </c>
      <c r="AI281" s="429" t="str">
        <f>IFERROR(VLOOKUP(N281, 【参考】数式用!$BA$2:$BB$50, 2, FALSE), "")</f>
        <v/>
      </c>
      <c r="AJ281" s="430" t="str">
        <f t="shared" si="9"/>
        <v/>
      </c>
      <c r="AK281" s="431" t="str">
        <f t="shared" si="10"/>
        <v/>
      </c>
      <c r="AL281" s="133"/>
      <c r="AM281" s="133"/>
      <c r="AN281" s="106"/>
      <c r="AO281" s="106"/>
      <c r="AV281" s="105"/>
      <c r="AW281" s="105"/>
      <c r="AX281" s="105"/>
      <c r="AY281" s="105"/>
      <c r="AZ281" s="105"/>
      <c r="BA281" s="105"/>
    </row>
    <row r="282" spans="1:53" ht="30" customHeight="1" thickBot="1">
      <c r="A282" s="140">
        <v>269</v>
      </c>
      <c r="B282" s="1001" t="str">
        <f>IF(基本情報入力シート!C307="","",基本情報入力シート!C307)</f>
        <v/>
      </c>
      <c r="C282" s="1002"/>
      <c r="D282" s="1002"/>
      <c r="E282" s="1002"/>
      <c r="F282" s="1002"/>
      <c r="G282" s="1002"/>
      <c r="H282" s="1002"/>
      <c r="I282" s="1003"/>
      <c r="J282" s="411" t="str">
        <f>IF(基本情報入力シート!M307="","",基本情報入力シート!M307)</f>
        <v/>
      </c>
      <c r="K282" s="411" t="str">
        <f>IF(基本情報入力シート!R307="","",基本情報入力シート!R307)</f>
        <v/>
      </c>
      <c r="L282" s="411" t="str">
        <f>IF(基本情報入力シート!W307="","",基本情報入力シート!W307)</f>
        <v/>
      </c>
      <c r="M282" s="411" t="str">
        <f>IF(基本情報入力シート!X307="","",基本情報入力シート!X307)</f>
        <v/>
      </c>
      <c r="N282" s="141" t="str">
        <f>IF(基本情報入力シート!Y307="","",基本情報入力シート!Y307)</f>
        <v/>
      </c>
      <c r="O282" s="148"/>
      <c r="P282" s="50"/>
      <c r="Q282" s="1004"/>
      <c r="R282" s="1005"/>
      <c r="S282" s="142" t="str">
        <f>IFERROR(ROUNDDOWN(Q282*VLOOKUP(N282,【参考】数式用!$AR$2:$AW$50,MATCH(P282,【参考】数式用!$AT$4:$AW$4)+2,FALSE)*0.5, 0), "")</f>
        <v/>
      </c>
      <c r="T282" s="51"/>
      <c r="U282" s="536" t="str">
        <f>IFERROR(IF(AH282&lt;&gt;"",Q282*VLOOKUP(N282,【参考】数式用!$AG$2:$AL$50,MATCH(P282,【参考】数式用!$AI$4:$AL$4,0)+2,0), ""), "")</f>
        <v/>
      </c>
      <c r="V282" s="41"/>
      <c r="W282" s="1006"/>
      <c r="X282" s="1007"/>
      <c r="Y282" s="88"/>
      <c r="Z282" s="537"/>
      <c r="AA282" s="143" t="str">
        <f>IFERROR(IF(Y282="ー", "", ROUNDDOWN(Z282*VLOOKUP(N282,【参考】数式用!$AR$2:$AW$50,MATCH(Y282,【参考】数式用!$AT$4:$AW$4)+2,FALSE)*0.5, 0)), "")</f>
        <v/>
      </c>
      <c r="AB282" s="98"/>
      <c r="AC282" s="1100" t="str">
        <f>IFERROR(IF(AH282&lt;&gt;"",Z282*VLOOKUP(N282,【参考】数式用!$AG$2:$AL$50,MATCH(Y282,【参考】数式用!$AI$4:$AL$4,0)+2,0), ""), "")</f>
        <v/>
      </c>
      <c r="AD282" s="1100"/>
      <c r="AE282" s="415"/>
      <c r="AF282" s="581"/>
      <c r="AG282" s="590"/>
      <c r="AH282" s="428" t="str">
        <f>IFERROR(VLOOKUP(O282, 【参考】数式用!$AY$5:$AY$13, 1, FALSE), "")</f>
        <v/>
      </c>
      <c r="AI282" s="429" t="str">
        <f>IFERROR(VLOOKUP(N282, 【参考】数式用!$BA$2:$BB$50, 2, FALSE), "")</f>
        <v/>
      </c>
      <c r="AJ282" s="430" t="str">
        <f t="shared" si="9"/>
        <v/>
      </c>
      <c r="AK282" s="431" t="str">
        <f t="shared" si="10"/>
        <v/>
      </c>
      <c r="AL282" s="133"/>
      <c r="AM282" s="133"/>
      <c r="AN282" s="106"/>
      <c r="AO282" s="106"/>
      <c r="AV282" s="105"/>
      <c r="AW282" s="105"/>
      <c r="AX282" s="105"/>
      <c r="AY282" s="105"/>
      <c r="AZ282" s="105"/>
      <c r="BA282" s="105"/>
    </row>
    <row r="283" spans="1:53" ht="30" customHeight="1" thickBot="1">
      <c r="A283" s="140">
        <v>270</v>
      </c>
      <c r="B283" s="1001" t="str">
        <f>IF(基本情報入力シート!C308="","",基本情報入力シート!C308)</f>
        <v/>
      </c>
      <c r="C283" s="1002"/>
      <c r="D283" s="1002"/>
      <c r="E283" s="1002"/>
      <c r="F283" s="1002"/>
      <c r="G283" s="1002"/>
      <c r="H283" s="1002"/>
      <c r="I283" s="1003"/>
      <c r="J283" s="411" t="str">
        <f>IF(基本情報入力シート!M308="","",基本情報入力シート!M308)</f>
        <v/>
      </c>
      <c r="K283" s="411" t="str">
        <f>IF(基本情報入力シート!R308="","",基本情報入力シート!R308)</f>
        <v/>
      </c>
      <c r="L283" s="411" t="str">
        <f>IF(基本情報入力シート!W308="","",基本情報入力シート!W308)</f>
        <v/>
      </c>
      <c r="M283" s="411" t="str">
        <f>IF(基本情報入力シート!X308="","",基本情報入力シート!X308)</f>
        <v/>
      </c>
      <c r="N283" s="141" t="str">
        <f>IF(基本情報入力シート!Y308="","",基本情報入力シート!Y308)</f>
        <v/>
      </c>
      <c r="O283" s="148"/>
      <c r="P283" s="50"/>
      <c r="Q283" s="1004"/>
      <c r="R283" s="1005"/>
      <c r="S283" s="142" t="str">
        <f>IFERROR(ROUNDDOWN(Q283*VLOOKUP(N283,【参考】数式用!$AR$2:$AW$50,MATCH(P283,【参考】数式用!$AT$4:$AW$4)+2,FALSE)*0.5, 0), "")</f>
        <v/>
      </c>
      <c r="T283" s="51"/>
      <c r="U283" s="536" t="str">
        <f>IFERROR(IF(AH283&lt;&gt;"",Q283*VLOOKUP(N283,【参考】数式用!$AG$2:$AL$50,MATCH(P283,【参考】数式用!$AI$4:$AL$4,0)+2,0), ""), "")</f>
        <v/>
      </c>
      <c r="V283" s="41"/>
      <c r="W283" s="1006"/>
      <c r="X283" s="1007"/>
      <c r="Y283" s="88"/>
      <c r="Z283" s="537"/>
      <c r="AA283" s="143" t="str">
        <f>IFERROR(IF(Y283="ー", "", ROUNDDOWN(Z283*VLOOKUP(N283,【参考】数式用!$AR$2:$AW$50,MATCH(Y283,【参考】数式用!$AT$4:$AW$4)+2,FALSE)*0.5, 0)), "")</f>
        <v/>
      </c>
      <c r="AB283" s="98"/>
      <c r="AC283" s="1100" t="str">
        <f>IFERROR(IF(AH283&lt;&gt;"",Z283*VLOOKUP(N283,【参考】数式用!$AG$2:$AL$50,MATCH(Y283,【参考】数式用!$AI$4:$AL$4,0)+2,0), ""), "")</f>
        <v/>
      </c>
      <c r="AD283" s="1100"/>
      <c r="AE283" s="415"/>
      <c r="AF283" s="581"/>
      <c r="AG283" s="590"/>
      <c r="AH283" s="428" t="str">
        <f>IFERROR(VLOOKUP(O283, 【参考】数式用!$AY$5:$AY$13, 1, FALSE), "")</f>
        <v/>
      </c>
      <c r="AI283" s="429" t="str">
        <f>IFERROR(VLOOKUP(N283, 【参考】数式用!$BA$2:$BB$50, 2, FALSE), "")</f>
        <v/>
      </c>
      <c r="AJ283" s="430" t="str">
        <f t="shared" si="9"/>
        <v/>
      </c>
      <c r="AK283" s="431" t="str">
        <f t="shared" si="10"/>
        <v/>
      </c>
      <c r="AL283" s="133"/>
      <c r="AM283" s="133"/>
      <c r="AN283" s="106"/>
      <c r="AO283" s="106"/>
      <c r="AV283" s="105"/>
      <c r="AW283" s="105"/>
      <c r="AX283" s="105"/>
      <c r="AY283" s="105"/>
      <c r="AZ283" s="105"/>
      <c r="BA283" s="105"/>
    </row>
    <row r="284" spans="1:53" ht="30" customHeight="1" thickBot="1">
      <c r="A284" s="140">
        <v>271</v>
      </c>
      <c r="B284" s="1001" t="str">
        <f>IF(基本情報入力シート!C309="","",基本情報入力シート!C309)</f>
        <v/>
      </c>
      <c r="C284" s="1002"/>
      <c r="D284" s="1002"/>
      <c r="E284" s="1002"/>
      <c r="F284" s="1002"/>
      <c r="G284" s="1002"/>
      <c r="H284" s="1002"/>
      <c r="I284" s="1003"/>
      <c r="J284" s="411" t="str">
        <f>IF(基本情報入力シート!M309="","",基本情報入力シート!M309)</f>
        <v/>
      </c>
      <c r="K284" s="411" t="str">
        <f>IF(基本情報入力シート!R309="","",基本情報入力シート!R309)</f>
        <v/>
      </c>
      <c r="L284" s="411" t="str">
        <f>IF(基本情報入力シート!W309="","",基本情報入力シート!W309)</f>
        <v/>
      </c>
      <c r="M284" s="411" t="str">
        <f>IF(基本情報入力シート!X309="","",基本情報入力シート!X309)</f>
        <v/>
      </c>
      <c r="N284" s="141" t="str">
        <f>IF(基本情報入力シート!Y309="","",基本情報入力シート!Y309)</f>
        <v/>
      </c>
      <c r="O284" s="148"/>
      <c r="P284" s="50"/>
      <c r="Q284" s="1004"/>
      <c r="R284" s="1005"/>
      <c r="S284" s="142" t="str">
        <f>IFERROR(ROUNDDOWN(Q284*VLOOKUP(N284,【参考】数式用!$AR$2:$AW$50,MATCH(P284,【参考】数式用!$AT$4:$AW$4)+2,FALSE)*0.5, 0), "")</f>
        <v/>
      </c>
      <c r="T284" s="51"/>
      <c r="U284" s="536" t="str">
        <f>IFERROR(IF(AH284&lt;&gt;"",Q284*VLOOKUP(N284,【参考】数式用!$AG$2:$AL$50,MATCH(P284,【参考】数式用!$AI$4:$AL$4,0)+2,0), ""), "")</f>
        <v/>
      </c>
      <c r="V284" s="41"/>
      <c r="W284" s="1006"/>
      <c r="X284" s="1007"/>
      <c r="Y284" s="88"/>
      <c r="Z284" s="537"/>
      <c r="AA284" s="143" t="str">
        <f>IFERROR(IF(Y284="ー", "", ROUNDDOWN(Z284*VLOOKUP(N284,【参考】数式用!$AR$2:$AW$50,MATCH(Y284,【参考】数式用!$AT$4:$AW$4)+2,FALSE)*0.5, 0)), "")</f>
        <v/>
      </c>
      <c r="AB284" s="98"/>
      <c r="AC284" s="1100" t="str">
        <f>IFERROR(IF(AH284&lt;&gt;"",Z284*VLOOKUP(N284,【参考】数式用!$AG$2:$AL$50,MATCH(Y284,【参考】数式用!$AI$4:$AL$4,0)+2,0), ""), "")</f>
        <v/>
      </c>
      <c r="AD284" s="1100"/>
      <c r="AE284" s="415"/>
      <c r="AF284" s="581"/>
      <c r="AG284" s="590"/>
      <c r="AH284" s="428" t="str">
        <f>IFERROR(VLOOKUP(O284, 【参考】数式用!$AY$5:$AY$13, 1, FALSE), "")</f>
        <v/>
      </c>
      <c r="AI284" s="429" t="str">
        <f>IFERROR(VLOOKUP(N284, 【参考】数式用!$BA$2:$BB$50, 2, FALSE), "")</f>
        <v/>
      </c>
      <c r="AJ284" s="430" t="str">
        <f t="shared" si="9"/>
        <v/>
      </c>
      <c r="AK284" s="431" t="str">
        <f t="shared" si="10"/>
        <v/>
      </c>
      <c r="AL284" s="133"/>
      <c r="AM284" s="133"/>
      <c r="AN284" s="106"/>
      <c r="AO284" s="106"/>
      <c r="AV284" s="105"/>
      <c r="AW284" s="105"/>
      <c r="AX284" s="105"/>
      <c r="AY284" s="105"/>
      <c r="AZ284" s="105"/>
      <c r="BA284" s="105"/>
    </row>
    <row r="285" spans="1:53" ht="30" customHeight="1" thickBot="1">
      <c r="A285" s="140">
        <v>272</v>
      </c>
      <c r="B285" s="1001" t="str">
        <f>IF(基本情報入力シート!C310="","",基本情報入力シート!C310)</f>
        <v/>
      </c>
      <c r="C285" s="1002"/>
      <c r="D285" s="1002"/>
      <c r="E285" s="1002"/>
      <c r="F285" s="1002"/>
      <c r="G285" s="1002"/>
      <c r="H285" s="1002"/>
      <c r="I285" s="1003"/>
      <c r="J285" s="411" t="str">
        <f>IF(基本情報入力シート!M310="","",基本情報入力シート!M310)</f>
        <v/>
      </c>
      <c r="K285" s="411" t="str">
        <f>IF(基本情報入力シート!R310="","",基本情報入力シート!R310)</f>
        <v/>
      </c>
      <c r="L285" s="411" t="str">
        <f>IF(基本情報入力シート!W310="","",基本情報入力シート!W310)</f>
        <v/>
      </c>
      <c r="M285" s="411" t="str">
        <f>IF(基本情報入力シート!X310="","",基本情報入力シート!X310)</f>
        <v/>
      </c>
      <c r="N285" s="141" t="str">
        <f>IF(基本情報入力シート!Y310="","",基本情報入力シート!Y310)</f>
        <v/>
      </c>
      <c r="O285" s="148"/>
      <c r="P285" s="50"/>
      <c r="Q285" s="1004"/>
      <c r="R285" s="1005"/>
      <c r="S285" s="142" t="str">
        <f>IFERROR(ROUNDDOWN(Q285*VLOOKUP(N285,【参考】数式用!$AR$2:$AW$50,MATCH(P285,【参考】数式用!$AT$4:$AW$4)+2,FALSE)*0.5, 0), "")</f>
        <v/>
      </c>
      <c r="T285" s="51"/>
      <c r="U285" s="536" t="str">
        <f>IFERROR(IF(AH285&lt;&gt;"",Q285*VLOOKUP(N285,【参考】数式用!$AG$2:$AL$50,MATCH(P285,【参考】数式用!$AI$4:$AL$4,0)+2,0), ""), "")</f>
        <v/>
      </c>
      <c r="V285" s="41"/>
      <c r="W285" s="1006"/>
      <c r="X285" s="1007"/>
      <c r="Y285" s="88"/>
      <c r="Z285" s="537"/>
      <c r="AA285" s="143" t="str">
        <f>IFERROR(IF(Y285="ー", "", ROUNDDOWN(Z285*VLOOKUP(N285,【参考】数式用!$AR$2:$AW$50,MATCH(Y285,【参考】数式用!$AT$4:$AW$4)+2,FALSE)*0.5, 0)), "")</f>
        <v/>
      </c>
      <c r="AB285" s="98"/>
      <c r="AC285" s="1100" t="str">
        <f>IFERROR(IF(AH285&lt;&gt;"",Z285*VLOOKUP(N285,【参考】数式用!$AG$2:$AL$50,MATCH(Y285,【参考】数式用!$AI$4:$AL$4,0)+2,0), ""), "")</f>
        <v/>
      </c>
      <c r="AD285" s="1100"/>
      <c r="AE285" s="415"/>
      <c r="AF285" s="581"/>
      <c r="AG285" s="590"/>
      <c r="AH285" s="428" t="str">
        <f>IFERROR(VLOOKUP(O285, 【参考】数式用!$AY$5:$AY$13, 1, FALSE), "")</f>
        <v/>
      </c>
      <c r="AI285" s="429" t="str">
        <f>IFERROR(VLOOKUP(N285, 【参考】数式用!$BA$2:$BB$50, 2, FALSE), "")</f>
        <v/>
      </c>
      <c r="AJ285" s="430" t="str">
        <f t="shared" si="9"/>
        <v/>
      </c>
      <c r="AK285" s="431" t="str">
        <f t="shared" si="10"/>
        <v/>
      </c>
      <c r="AL285" s="133"/>
      <c r="AM285" s="133"/>
      <c r="AN285" s="106"/>
      <c r="AO285" s="106"/>
      <c r="AV285" s="105"/>
      <c r="AW285" s="105"/>
      <c r="AX285" s="105"/>
      <c r="AY285" s="105"/>
      <c r="AZ285" s="105"/>
      <c r="BA285" s="105"/>
    </row>
    <row r="286" spans="1:53" ht="30" customHeight="1" thickBot="1">
      <c r="A286" s="140">
        <v>273</v>
      </c>
      <c r="B286" s="1001" t="str">
        <f>IF(基本情報入力シート!C311="","",基本情報入力シート!C311)</f>
        <v/>
      </c>
      <c r="C286" s="1002"/>
      <c r="D286" s="1002"/>
      <c r="E286" s="1002"/>
      <c r="F286" s="1002"/>
      <c r="G286" s="1002"/>
      <c r="H286" s="1002"/>
      <c r="I286" s="1003"/>
      <c r="J286" s="411" t="str">
        <f>IF(基本情報入力シート!M311="","",基本情報入力シート!M311)</f>
        <v/>
      </c>
      <c r="K286" s="411" t="str">
        <f>IF(基本情報入力シート!R311="","",基本情報入力シート!R311)</f>
        <v/>
      </c>
      <c r="L286" s="411" t="str">
        <f>IF(基本情報入力シート!W311="","",基本情報入力シート!W311)</f>
        <v/>
      </c>
      <c r="M286" s="411" t="str">
        <f>IF(基本情報入力シート!X311="","",基本情報入力シート!X311)</f>
        <v/>
      </c>
      <c r="N286" s="141" t="str">
        <f>IF(基本情報入力シート!Y311="","",基本情報入力シート!Y311)</f>
        <v/>
      </c>
      <c r="O286" s="148"/>
      <c r="P286" s="50"/>
      <c r="Q286" s="1004"/>
      <c r="R286" s="1005"/>
      <c r="S286" s="142" t="str">
        <f>IFERROR(ROUNDDOWN(Q286*VLOOKUP(N286,【参考】数式用!$AR$2:$AW$50,MATCH(P286,【参考】数式用!$AT$4:$AW$4)+2,FALSE)*0.5, 0), "")</f>
        <v/>
      </c>
      <c r="T286" s="51"/>
      <c r="U286" s="536" t="str">
        <f>IFERROR(IF(AH286&lt;&gt;"",Q286*VLOOKUP(N286,【参考】数式用!$AG$2:$AL$50,MATCH(P286,【参考】数式用!$AI$4:$AL$4,0)+2,0), ""), "")</f>
        <v/>
      </c>
      <c r="V286" s="41"/>
      <c r="W286" s="1006"/>
      <c r="X286" s="1007"/>
      <c r="Y286" s="88"/>
      <c r="Z286" s="537"/>
      <c r="AA286" s="143" t="str">
        <f>IFERROR(IF(Y286="ー", "", ROUNDDOWN(Z286*VLOOKUP(N286,【参考】数式用!$AR$2:$AW$50,MATCH(Y286,【参考】数式用!$AT$4:$AW$4)+2,FALSE)*0.5, 0)), "")</f>
        <v/>
      </c>
      <c r="AB286" s="98"/>
      <c r="AC286" s="1100" t="str">
        <f>IFERROR(IF(AH286&lt;&gt;"",Z286*VLOOKUP(N286,【参考】数式用!$AG$2:$AL$50,MATCH(Y286,【参考】数式用!$AI$4:$AL$4,0)+2,0), ""), "")</f>
        <v/>
      </c>
      <c r="AD286" s="1100"/>
      <c r="AE286" s="415"/>
      <c r="AF286" s="581"/>
      <c r="AG286" s="590"/>
      <c r="AH286" s="428" t="str">
        <f>IFERROR(VLOOKUP(O286, 【参考】数式用!$AY$5:$AY$13, 1, FALSE), "")</f>
        <v/>
      </c>
      <c r="AI286" s="429" t="str">
        <f>IFERROR(VLOOKUP(N286, 【参考】数式用!$BA$2:$BB$50, 2, FALSE), "")</f>
        <v/>
      </c>
      <c r="AJ286" s="430" t="str">
        <f t="shared" si="9"/>
        <v/>
      </c>
      <c r="AK286" s="431" t="str">
        <f t="shared" si="10"/>
        <v/>
      </c>
      <c r="AL286" s="133"/>
      <c r="AM286" s="133"/>
      <c r="AN286" s="106"/>
      <c r="AO286" s="106"/>
      <c r="AV286" s="105"/>
      <c r="AW286" s="105"/>
      <c r="AX286" s="105"/>
      <c r="AY286" s="105"/>
      <c r="AZ286" s="105"/>
      <c r="BA286" s="105"/>
    </row>
    <row r="287" spans="1:53" ht="30" customHeight="1" thickBot="1">
      <c r="A287" s="140">
        <v>274</v>
      </c>
      <c r="B287" s="1001" t="str">
        <f>IF(基本情報入力シート!C312="","",基本情報入力シート!C312)</f>
        <v/>
      </c>
      <c r="C287" s="1002"/>
      <c r="D287" s="1002"/>
      <c r="E287" s="1002"/>
      <c r="F287" s="1002"/>
      <c r="G287" s="1002"/>
      <c r="H287" s="1002"/>
      <c r="I287" s="1003"/>
      <c r="J287" s="411" t="str">
        <f>IF(基本情報入力シート!M312="","",基本情報入力シート!M312)</f>
        <v/>
      </c>
      <c r="K287" s="411" t="str">
        <f>IF(基本情報入力シート!R312="","",基本情報入力シート!R312)</f>
        <v/>
      </c>
      <c r="L287" s="411" t="str">
        <f>IF(基本情報入力シート!W312="","",基本情報入力シート!W312)</f>
        <v/>
      </c>
      <c r="M287" s="411" t="str">
        <f>IF(基本情報入力シート!X312="","",基本情報入力シート!X312)</f>
        <v/>
      </c>
      <c r="N287" s="141" t="str">
        <f>IF(基本情報入力シート!Y312="","",基本情報入力シート!Y312)</f>
        <v/>
      </c>
      <c r="O287" s="148"/>
      <c r="P287" s="50"/>
      <c r="Q287" s="1004"/>
      <c r="R287" s="1005"/>
      <c r="S287" s="142" t="str">
        <f>IFERROR(ROUNDDOWN(Q287*VLOOKUP(N287,【参考】数式用!$AR$2:$AW$50,MATCH(P287,【参考】数式用!$AT$4:$AW$4)+2,FALSE)*0.5, 0), "")</f>
        <v/>
      </c>
      <c r="T287" s="51"/>
      <c r="U287" s="536" t="str">
        <f>IFERROR(IF(AH287&lt;&gt;"",Q287*VLOOKUP(N287,【参考】数式用!$AG$2:$AL$50,MATCH(P287,【参考】数式用!$AI$4:$AL$4,0)+2,0), ""), "")</f>
        <v/>
      </c>
      <c r="V287" s="41"/>
      <c r="W287" s="1006"/>
      <c r="X287" s="1007"/>
      <c r="Y287" s="88"/>
      <c r="Z287" s="537"/>
      <c r="AA287" s="143" t="str">
        <f>IFERROR(IF(Y287="ー", "", ROUNDDOWN(Z287*VLOOKUP(N287,【参考】数式用!$AR$2:$AW$50,MATCH(Y287,【参考】数式用!$AT$4:$AW$4)+2,FALSE)*0.5, 0)), "")</f>
        <v/>
      </c>
      <c r="AB287" s="98"/>
      <c r="AC287" s="1100" t="str">
        <f>IFERROR(IF(AH287&lt;&gt;"",Z287*VLOOKUP(N287,【参考】数式用!$AG$2:$AL$50,MATCH(Y287,【参考】数式用!$AI$4:$AL$4,0)+2,0), ""), "")</f>
        <v/>
      </c>
      <c r="AD287" s="1100"/>
      <c r="AE287" s="415"/>
      <c r="AF287" s="581"/>
      <c r="AG287" s="590"/>
      <c r="AH287" s="428" t="str">
        <f>IFERROR(VLOOKUP(O287, 【参考】数式用!$AY$5:$AY$13, 1, FALSE), "")</f>
        <v/>
      </c>
      <c r="AI287" s="429" t="str">
        <f>IFERROR(VLOOKUP(N287, 【参考】数式用!$BA$2:$BB$50, 2, FALSE), "")</f>
        <v/>
      </c>
      <c r="AJ287" s="430" t="str">
        <f t="shared" si="9"/>
        <v/>
      </c>
      <c r="AK287" s="431" t="str">
        <f t="shared" si="10"/>
        <v/>
      </c>
      <c r="AL287" s="133"/>
      <c r="AM287" s="133"/>
      <c r="AN287" s="106"/>
      <c r="AO287" s="106"/>
      <c r="AV287" s="105"/>
      <c r="AW287" s="105"/>
      <c r="AX287" s="105"/>
      <c r="AY287" s="105"/>
      <c r="AZ287" s="105"/>
      <c r="BA287" s="105"/>
    </row>
    <row r="288" spans="1:53" ht="30" customHeight="1" thickBot="1">
      <c r="A288" s="140">
        <v>275</v>
      </c>
      <c r="B288" s="1001" t="str">
        <f>IF(基本情報入力シート!C313="","",基本情報入力シート!C313)</f>
        <v/>
      </c>
      <c r="C288" s="1002"/>
      <c r="D288" s="1002"/>
      <c r="E288" s="1002"/>
      <c r="F288" s="1002"/>
      <c r="G288" s="1002"/>
      <c r="H288" s="1002"/>
      <c r="I288" s="1003"/>
      <c r="J288" s="411" t="str">
        <f>IF(基本情報入力シート!M313="","",基本情報入力シート!M313)</f>
        <v/>
      </c>
      <c r="K288" s="411" t="str">
        <f>IF(基本情報入力シート!R313="","",基本情報入力シート!R313)</f>
        <v/>
      </c>
      <c r="L288" s="411" t="str">
        <f>IF(基本情報入力シート!W313="","",基本情報入力シート!W313)</f>
        <v/>
      </c>
      <c r="M288" s="411" t="str">
        <f>IF(基本情報入力シート!X313="","",基本情報入力シート!X313)</f>
        <v/>
      </c>
      <c r="N288" s="141" t="str">
        <f>IF(基本情報入力シート!Y313="","",基本情報入力シート!Y313)</f>
        <v/>
      </c>
      <c r="O288" s="148"/>
      <c r="P288" s="50"/>
      <c r="Q288" s="1004"/>
      <c r="R288" s="1005"/>
      <c r="S288" s="142" t="str">
        <f>IFERROR(ROUNDDOWN(Q288*VLOOKUP(N288,【参考】数式用!$AR$2:$AW$50,MATCH(P288,【参考】数式用!$AT$4:$AW$4)+2,FALSE)*0.5, 0), "")</f>
        <v/>
      </c>
      <c r="T288" s="51"/>
      <c r="U288" s="536" t="str">
        <f>IFERROR(IF(AH288&lt;&gt;"",Q288*VLOOKUP(N288,【参考】数式用!$AG$2:$AL$50,MATCH(P288,【参考】数式用!$AI$4:$AL$4,0)+2,0), ""), "")</f>
        <v/>
      </c>
      <c r="V288" s="41"/>
      <c r="W288" s="1006"/>
      <c r="X288" s="1007"/>
      <c r="Y288" s="88"/>
      <c r="Z288" s="537"/>
      <c r="AA288" s="143" t="str">
        <f>IFERROR(IF(Y288="ー", "", ROUNDDOWN(Z288*VLOOKUP(N288,【参考】数式用!$AR$2:$AW$50,MATCH(Y288,【参考】数式用!$AT$4:$AW$4)+2,FALSE)*0.5, 0)), "")</f>
        <v/>
      </c>
      <c r="AB288" s="98"/>
      <c r="AC288" s="1100" t="str">
        <f>IFERROR(IF(AH288&lt;&gt;"",Z288*VLOOKUP(N288,【参考】数式用!$AG$2:$AL$50,MATCH(Y288,【参考】数式用!$AI$4:$AL$4,0)+2,0), ""), "")</f>
        <v/>
      </c>
      <c r="AD288" s="1100"/>
      <c r="AE288" s="415"/>
      <c r="AF288" s="581"/>
      <c r="AG288" s="590"/>
      <c r="AH288" s="428" t="str">
        <f>IFERROR(VLOOKUP(O288, 【参考】数式用!$AY$5:$AY$13, 1, FALSE), "")</f>
        <v/>
      </c>
      <c r="AI288" s="429" t="str">
        <f>IFERROR(VLOOKUP(N288, 【参考】数式用!$BA$2:$BB$50, 2, FALSE), "")</f>
        <v/>
      </c>
      <c r="AJ288" s="430" t="str">
        <f t="shared" si="9"/>
        <v/>
      </c>
      <c r="AK288" s="431" t="str">
        <f t="shared" si="10"/>
        <v/>
      </c>
      <c r="AL288" s="133"/>
      <c r="AM288" s="133"/>
      <c r="AN288" s="106"/>
      <c r="AO288" s="106"/>
      <c r="AV288" s="105"/>
      <c r="AW288" s="105"/>
      <c r="AX288" s="105"/>
      <c r="AY288" s="105"/>
      <c r="AZ288" s="105"/>
      <c r="BA288" s="105"/>
    </row>
    <row r="289" spans="1:53" ht="30" customHeight="1" thickBot="1">
      <c r="A289" s="140">
        <v>276</v>
      </c>
      <c r="B289" s="1001" t="str">
        <f>IF(基本情報入力シート!C314="","",基本情報入力シート!C314)</f>
        <v/>
      </c>
      <c r="C289" s="1002"/>
      <c r="D289" s="1002"/>
      <c r="E289" s="1002"/>
      <c r="F289" s="1002"/>
      <c r="G289" s="1002"/>
      <c r="H289" s="1002"/>
      <c r="I289" s="1003"/>
      <c r="J289" s="411" t="str">
        <f>IF(基本情報入力シート!M314="","",基本情報入力シート!M314)</f>
        <v/>
      </c>
      <c r="K289" s="411" t="str">
        <f>IF(基本情報入力シート!R314="","",基本情報入力シート!R314)</f>
        <v/>
      </c>
      <c r="L289" s="411" t="str">
        <f>IF(基本情報入力シート!W314="","",基本情報入力シート!W314)</f>
        <v/>
      </c>
      <c r="M289" s="411" t="str">
        <f>IF(基本情報入力シート!X314="","",基本情報入力シート!X314)</f>
        <v/>
      </c>
      <c r="N289" s="141" t="str">
        <f>IF(基本情報入力シート!Y314="","",基本情報入力シート!Y314)</f>
        <v/>
      </c>
      <c r="O289" s="148"/>
      <c r="P289" s="50"/>
      <c r="Q289" s="1004"/>
      <c r="R289" s="1005"/>
      <c r="S289" s="142" t="str">
        <f>IFERROR(ROUNDDOWN(Q289*VLOOKUP(N289,【参考】数式用!$AR$2:$AW$50,MATCH(P289,【参考】数式用!$AT$4:$AW$4)+2,FALSE)*0.5, 0), "")</f>
        <v/>
      </c>
      <c r="T289" s="51"/>
      <c r="U289" s="536" t="str">
        <f>IFERROR(IF(AH289&lt;&gt;"",Q289*VLOOKUP(N289,【参考】数式用!$AG$2:$AL$50,MATCH(P289,【参考】数式用!$AI$4:$AL$4,0)+2,0), ""), "")</f>
        <v/>
      </c>
      <c r="V289" s="41"/>
      <c r="W289" s="1006"/>
      <c r="X289" s="1007"/>
      <c r="Y289" s="88"/>
      <c r="Z289" s="537"/>
      <c r="AA289" s="143" t="str">
        <f>IFERROR(IF(Y289="ー", "", ROUNDDOWN(Z289*VLOOKUP(N289,【参考】数式用!$AR$2:$AW$50,MATCH(Y289,【参考】数式用!$AT$4:$AW$4)+2,FALSE)*0.5, 0)), "")</f>
        <v/>
      </c>
      <c r="AB289" s="98"/>
      <c r="AC289" s="1100" t="str">
        <f>IFERROR(IF(AH289&lt;&gt;"",Z289*VLOOKUP(N289,【参考】数式用!$AG$2:$AL$50,MATCH(Y289,【参考】数式用!$AI$4:$AL$4,0)+2,0), ""), "")</f>
        <v/>
      </c>
      <c r="AD289" s="1100"/>
      <c r="AE289" s="415"/>
      <c r="AF289" s="581"/>
      <c r="AG289" s="590"/>
      <c r="AH289" s="428" t="str">
        <f>IFERROR(VLOOKUP(O289, 【参考】数式用!$AY$5:$AY$13, 1, FALSE), "")</f>
        <v/>
      </c>
      <c r="AI289" s="429" t="str">
        <f>IFERROR(VLOOKUP(N289, 【参考】数式用!$BA$2:$BB$50, 2, FALSE), "")</f>
        <v/>
      </c>
      <c r="AJ289" s="430" t="str">
        <f t="shared" si="9"/>
        <v/>
      </c>
      <c r="AK289" s="431" t="str">
        <f t="shared" si="10"/>
        <v/>
      </c>
      <c r="AL289" s="133"/>
      <c r="AM289" s="133"/>
      <c r="AN289" s="106"/>
      <c r="AO289" s="106"/>
      <c r="AV289" s="105"/>
      <c r="AW289" s="105"/>
      <c r="AX289" s="105"/>
      <c r="AY289" s="105"/>
      <c r="AZ289" s="105"/>
      <c r="BA289" s="105"/>
    </row>
    <row r="290" spans="1:53" ht="30" customHeight="1" thickBot="1">
      <c r="A290" s="140">
        <v>277</v>
      </c>
      <c r="B290" s="1001" t="str">
        <f>IF(基本情報入力シート!C315="","",基本情報入力シート!C315)</f>
        <v/>
      </c>
      <c r="C290" s="1002"/>
      <c r="D290" s="1002"/>
      <c r="E290" s="1002"/>
      <c r="F290" s="1002"/>
      <c r="G290" s="1002"/>
      <c r="H290" s="1002"/>
      <c r="I290" s="1003"/>
      <c r="J290" s="411" t="str">
        <f>IF(基本情報入力シート!M315="","",基本情報入力シート!M315)</f>
        <v/>
      </c>
      <c r="K290" s="411" t="str">
        <f>IF(基本情報入力シート!R315="","",基本情報入力シート!R315)</f>
        <v/>
      </c>
      <c r="L290" s="411" t="str">
        <f>IF(基本情報入力シート!W315="","",基本情報入力シート!W315)</f>
        <v/>
      </c>
      <c r="M290" s="411" t="str">
        <f>IF(基本情報入力シート!X315="","",基本情報入力シート!X315)</f>
        <v/>
      </c>
      <c r="N290" s="141" t="str">
        <f>IF(基本情報入力シート!Y315="","",基本情報入力シート!Y315)</f>
        <v/>
      </c>
      <c r="O290" s="148"/>
      <c r="P290" s="50"/>
      <c r="Q290" s="1004"/>
      <c r="R290" s="1005"/>
      <c r="S290" s="142" t="str">
        <f>IFERROR(ROUNDDOWN(Q290*VLOOKUP(N290,【参考】数式用!$AR$2:$AW$50,MATCH(P290,【参考】数式用!$AT$4:$AW$4)+2,FALSE)*0.5, 0), "")</f>
        <v/>
      </c>
      <c r="T290" s="51"/>
      <c r="U290" s="536" t="str">
        <f>IFERROR(IF(AH290&lt;&gt;"",Q290*VLOOKUP(N290,【参考】数式用!$AG$2:$AL$50,MATCH(P290,【参考】数式用!$AI$4:$AL$4,0)+2,0), ""), "")</f>
        <v/>
      </c>
      <c r="V290" s="41"/>
      <c r="W290" s="1006"/>
      <c r="X290" s="1007"/>
      <c r="Y290" s="88"/>
      <c r="Z290" s="537"/>
      <c r="AA290" s="143" t="str">
        <f>IFERROR(IF(Y290="ー", "", ROUNDDOWN(Z290*VLOOKUP(N290,【参考】数式用!$AR$2:$AW$50,MATCH(Y290,【参考】数式用!$AT$4:$AW$4)+2,FALSE)*0.5, 0)), "")</f>
        <v/>
      </c>
      <c r="AB290" s="98"/>
      <c r="AC290" s="1100" t="str">
        <f>IFERROR(IF(AH290&lt;&gt;"",Z290*VLOOKUP(N290,【参考】数式用!$AG$2:$AL$50,MATCH(Y290,【参考】数式用!$AI$4:$AL$4,0)+2,0), ""), "")</f>
        <v/>
      </c>
      <c r="AD290" s="1100"/>
      <c r="AE290" s="415"/>
      <c r="AF290" s="581"/>
      <c r="AG290" s="590"/>
      <c r="AH290" s="428" t="str">
        <f>IFERROR(VLOOKUP(O290, 【参考】数式用!$AY$5:$AY$13, 1, FALSE), "")</f>
        <v/>
      </c>
      <c r="AI290" s="429" t="str">
        <f>IFERROR(VLOOKUP(N290, 【参考】数式用!$BA$2:$BB$50, 2, FALSE), "")</f>
        <v/>
      </c>
      <c r="AJ290" s="430" t="str">
        <f t="shared" si="9"/>
        <v/>
      </c>
      <c r="AK290" s="431" t="str">
        <f t="shared" si="10"/>
        <v/>
      </c>
      <c r="AL290" s="133"/>
      <c r="AM290" s="133"/>
      <c r="AN290" s="106"/>
      <c r="AO290" s="106"/>
      <c r="AV290" s="105"/>
      <c r="AW290" s="105"/>
      <c r="AX290" s="105"/>
      <c r="AY290" s="105"/>
      <c r="AZ290" s="105"/>
      <c r="BA290" s="105"/>
    </row>
    <row r="291" spans="1:53" ht="30" customHeight="1" thickBot="1">
      <c r="A291" s="140">
        <v>278</v>
      </c>
      <c r="B291" s="1001" t="str">
        <f>IF(基本情報入力シート!C316="","",基本情報入力シート!C316)</f>
        <v/>
      </c>
      <c r="C291" s="1002"/>
      <c r="D291" s="1002"/>
      <c r="E291" s="1002"/>
      <c r="F291" s="1002"/>
      <c r="G291" s="1002"/>
      <c r="H291" s="1002"/>
      <c r="I291" s="1003"/>
      <c r="J291" s="411" t="str">
        <f>IF(基本情報入力シート!M316="","",基本情報入力シート!M316)</f>
        <v/>
      </c>
      <c r="K291" s="411" t="str">
        <f>IF(基本情報入力シート!R316="","",基本情報入力シート!R316)</f>
        <v/>
      </c>
      <c r="L291" s="411" t="str">
        <f>IF(基本情報入力シート!W316="","",基本情報入力シート!W316)</f>
        <v/>
      </c>
      <c r="M291" s="411" t="str">
        <f>IF(基本情報入力シート!X316="","",基本情報入力シート!X316)</f>
        <v/>
      </c>
      <c r="N291" s="141" t="str">
        <f>IF(基本情報入力シート!Y316="","",基本情報入力シート!Y316)</f>
        <v/>
      </c>
      <c r="O291" s="148"/>
      <c r="P291" s="50"/>
      <c r="Q291" s="1004"/>
      <c r="R291" s="1005"/>
      <c r="S291" s="142" t="str">
        <f>IFERROR(ROUNDDOWN(Q291*VLOOKUP(N291,【参考】数式用!$AR$2:$AW$50,MATCH(P291,【参考】数式用!$AT$4:$AW$4)+2,FALSE)*0.5, 0), "")</f>
        <v/>
      </c>
      <c r="T291" s="51"/>
      <c r="U291" s="536" t="str">
        <f>IFERROR(IF(AH291&lt;&gt;"",Q291*VLOOKUP(N291,【参考】数式用!$AG$2:$AL$50,MATCH(P291,【参考】数式用!$AI$4:$AL$4,0)+2,0), ""), "")</f>
        <v/>
      </c>
      <c r="V291" s="41"/>
      <c r="W291" s="1006"/>
      <c r="X291" s="1007"/>
      <c r="Y291" s="88"/>
      <c r="Z291" s="537"/>
      <c r="AA291" s="143" t="str">
        <f>IFERROR(IF(Y291="ー", "", ROUNDDOWN(Z291*VLOOKUP(N291,【参考】数式用!$AR$2:$AW$50,MATCH(Y291,【参考】数式用!$AT$4:$AW$4)+2,FALSE)*0.5, 0)), "")</f>
        <v/>
      </c>
      <c r="AB291" s="98"/>
      <c r="AC291" s="1100" t="str">
        <f>IFERROR(IF(AH291&lt;&gt;"",Z291*VLOOKUP(N291,【参考】数式用!$AG$2:$AL$50,MATCH(Y291,【参考】数式用!$AI$4:$AL$4,0)+2,0), ""), "")</f>
        <v/>
      </c>
      <c r="AD291" s="1100"/>
      <c r="AE291" s="415"/>
      <c r="AF291" s="581"/>
      <c r="AG291" s="590"/>
      <c r="AH291" s="428" t="str">
        <f>IFERROR(VLOOKUP(O291, 【参考】数式用!$AY$5:$AY$13, 1, FALSE), "")</f>
        <v/>
      </c>
      <c r="AI291" s="429" t="str">
        <f>IFERROR(VLOOKUP(N291, 【参考】数式用!$BA$2:$BB$50, 2, FALSE), "")</f>
        <v/>
      </c>
      <c r="AJ291" s="430" t="str">
        <f t="shared" si="9"/>
        <v/>
      </c>
      <c r="AK291" s="431" t="str">
        <f t="shared" si="10"/>
        <v/>
      </c>
      <c r="AL291" s="133"/>
      <c r="AM291" s="133"/>
      <c r="AN291" s="106"/>
      <c r="AO291" s="106"/>
      <c r="AV291" s="105"/>
      <c r="AW291" s="105"/>
      <c r="AX291" s="105"/>
      <c r="AY291" s="105"/>
      <c r="AZ291" s="105"/>
      <c r="BA291" s="105"/>
    </row>
    <row r="292" spans="1:53" ht="30" customHeight="1" thickBot="1">
      <c r="A292" s="140">
        <v>279</v>
      </c>
      <c r="B292" s="1001" t="str">
        <f>IF(基本情報入力シート!C317="","",基本情報入力シート!C317)</f>
        <v/>
      </c>
      <c r="C292" s="1002"/>
      <c r="D292" s="1002"/>
      <c r="E292" s="1002"/>
      <c r="F292" s="1002"/>
      <c r="G292" s="1002"/>
      <c r="H292" s="1002"/>
      <c r="I292" s="1003"/>
      <c r="J292" s="411" t="str">
        <f>IF(基本情報入力シート!M317="","",基本情報入力シート!M317)</f>
        <v/>
      </c>
      <c r="K292" s="411" t="str">
        <f>IF(基本情報入力シート!R317="","",基本情報入力シート!R317)</f>
        <v/>
      </c>
      <c r="L292" s="411" t="str">
        <f>IF(基本情報入力シート!W317="","",基本情報入力シート!W317)</f>
        <v/>
      </c>
      <c r="M292" s="411" t="str">
        <f>IF(基本情報入力シート!X317="","",基本情報入力シート!X317)</f>
        <v/>
      </c>
      <c r="N292" s="141" t="str">
        <f>IF(基本情報入力シート!Y317="","",基本情報入力シート!Y317)</f>
        <v/>
      </c>
      <c r="O292" s="148"/>
      <c r="P292" s="50"/>
      <c r="Q292" s="1004"/>
      <c r="R292" s="1005"/>
      <c r="S292" s="142" t="str">
        <f>IFERROR(ROUNDDOWN(Q292*VLOOKUP(N292,【参考】数式用!$AR$2:$AW$50,MATCH(P292,【参考】数式用!$AT$4:$AW$4)+2,FALSE)*0.5, 0), "")</f>
        <v/>
      </c>
      <c r="T292" s="51"/>
      <c r="U292" s="536" t="str">
        <f>IFERROR(IF(AH292&lt;&gt;"",Q292*VLOOKUP(N292,【参考】数式用!$AG$2:$AL$50,MATCH(P292,【参考】数式用!$AI$4:$AL$4,0)+2,0), ""), "")</f>
        <v/>
      </c>
      <c r="V292" s="41"/>
      <c r="W292" s="1006"/>
      <c r="X292" s="1007"/>
      <c r="Y292" s="88"/>
      <c r="Z292" s="537"/>
      <c r="AA292" s="143" t="str">
        <f>IFERROR(IF(Y292="ー", "", ROUNDDOWN(Z292*VLOOKUP(N292,【参考】数式用!$AR$2:$AW$50,MATCH(Y292,【参考】数式用!$AT$4:$AW$4)+2,FALSE)*0.5, 0)), "")</f>
        <v/>
      </c>
      <c r="AB292" s="98"/>
      <c r="AC292" s="1100" t="str">
        <f>IFERROR(IF(AH292&lt;&gt;"",Z292*VLOOKUP(N292,【参考】数式用!$AG$2:$AL$50,MATCH(Y292,【参考】数式用!$AI$4:$AL$4,0)+2,0), ""), "")</f>
        <v/>
      </c>
      <c r="AD292" s="1100"/>
      <c r="AE292" s="415"/>
      <c r="AF292" s="581"/>
      <c r="AG292" s="590"/>
      <c r="AH292" s="428" t="str">
        <f>IFERROR(VLOOKUP(O292, 【参考】数式用!$AY$5:$AY$13, 1, FALSE), "")</f>
        <v/>
      </c>
      <c r="AI292" s="429" t="str">
        <f>IFERROR(VLOOKUP(N292, 【参考】数式用!$BA$2:$BB$50, 2, FALSE), "")</f>
        <v/>
      </c>
      <c r="AJ292" s="430" t="str">
        <f t="shared" si="9"/>
        <v/>
      </c>
      <c r="AK292" s="431" t="str">
        <f t="shared" si="10"/>
        <v/>
      </c>
      <c r="AL292" s="133"/>
      <c r="AM292" s="133"/>
      <c r="AN292" s="106"/>
      <c r="AO292" s="106"/>
      <c r="AV292" s="105"/>
      <c r="AW292" s="105"/>
      <c r="AX292" s="105"/>
      <c r="AY292" s="105"/>
      <c r="AZ292" s="105"/>
      <c r="BA292" s="105"/>
    </row>
    <row r="293" spans="1:53" ht="30" customHeight="1" thickBot="1">
      <c r="A293" s="140">
        <v>280</v>
      </c>
      <c r="B293" s="1001" t="str">
        <f>IF(基本情報入力シート!C318="","",基本情報入力シート!C318)</f>
        <v/>
      </c>
      <c r="C293" s="1002"/>
      <c r="D293" s="1002"/>
      <c r="E293" s="1002"/>
      <c r="F293" s="1002"/>
      <c r="G293" s="1002"/>
      <c r="H293" s="1002"/>
      <c r="I293" s="1003"/>
      <c r="J293" s="411" t="str">
        <f>IF(基本情報入力シート!M318="","",基本情報入力シート!M318)</f>
        <v/>
      </c>
      <c r="K293" s="411" t="str">
        <f>IF(基本情報入力シート!R318="","",基本情報入力シート!R318)</f>
        <v/>
      </c>
      <c r="L293" s="411" t="str">
        <f>IF(基本情報入力シート!W318="","",基本情報入力シート!W318)</f>
        <v/>
      </c>
      <c r="M293" s="411" t="str">
        <f>IF(基本情報入力シート!X318="","",基本情報入力シート!X318)</f>
        <v/>
      </c>
      <c r="N293" s="141" t="str">
        <f>IF(基本情報入力シート!Y318="","",基本情報入力シート!Y318)</f>
        <v/>
      </c>
      <c r="O293" s="148"/>
      <c r="P293" s="50"/>
      <c r="Q293" s="1004"/>
      <c r="R293" s="1005"/>
      <c r="S293" s="142" t="str">
        <f>IFERROR(ROUNDDOWN(Q293*VLOOKUP(N293,【参考】数式用!$AR$2:$AW$50,MATCH(P293,【参考】数式用!$AT$4:$AW$4)+2,FALSE)*0.5, 0), "")</f>
        <v/>
      </c>
      <c r="T293" s="51"/>
      <c r="U293" s="536" t="str">
        <f>IFERROR(IF(AH293&lt;&gt;"",Q293*VLOOKUP(N293,【参考】数式用!$AG$2:$AL$50,MATCH(P293,【参考】数式用!$AI$4:$AL$4,0)+2,0), ""), "")</f>
        <v/>
      </c>
      <c r="V293" s="41"/>
      <c r="W293" s="1006"/>
      <c r="X293" s="1007"/>
      <c r="Y293" s="88"/>
      <c r="Z293" s="537"/>
      <c r="AA293" s="143" t="str">
        <f>IFERROR(IF(Y293="ー", "", ROUNDDOWN(Z293*VLOOKUP(N293,【参考】数式用!$AR$2:$AW$50,MATCH(Y293,【参考】数式用!$AT$4:$AW$4)+2,FALSE)*0.5, 0)), "")</f>
        <v/>
      </c>
      <c r="AB293" s="98"/>
      <c r="AC293" s="1100" t="str">
        <f>IFERROR(IF(AH293&lt;&gt;"",Z293*VLOOKUP(N293,【参考】数式用!$AG$2:$AL$50,MATCH(Y293,【参考】数式用!$AI$4:$AL$4,0)+2,0), ""), "")</f>
        <v/>
      </c>
      <c r="AD293" s="1100"/>
      <c r="AE293" s="415"/>
      <c r="AF293" s="581"/>
      <c r="AG293" s="590"/>
      <c r="AH293" s="428" t="str">
        <f>IFERROR(VLOOKUP(O293, 【参考】数式用!$AY$5:$AY$13, 1, FALSE), "")</f>
        <v/>
      </c>
      <c r="AI293" s="429" t="str">
        <f>IFERROR(VLOOKUP(N293, 【参考】数式用!$BA$2:$BB$50, 2, FALSE), "")</f>
        <v/>
      </c>
      <c r="AJ293" s="430" t="str">
        <f t="shared" si="9"/>
        <v/>
      </c>
      <c r="AK293" s="431" t="str">
        <f t="shared" si="10"/>
        <v/>
      </c>
      <c r="AL293" s="133"/>
      <c r="AM293" s="133"/>
      <c r="AN293" s="106"/>
      <c r="AO293" s="106"/>
      <c r="AV293" s="105"/>
      <c r="AW293" s="105"/>
      <c r="AX293" s="105"/>
      <c r="AY293" s="105"/>
      <c r="AZ293" s="105"/>
      <c r="BA293" s="105"/>
    </row>
    <row r="294" spans="1:53" ht="30" customHeight="1" thickBot="1">
      <c r="A294" s="140">
        <v>281</v>
      </c>
      <c r="B294" s="1001" t="str">
        <f>IF(基本情報入力シート!C319="","",基本情報入力シート!C319)</f>
        <v/>
      </c>
      <c r="C294" s="1002"/>
      <c r="D294" s="1002"/>
      <c r="E294" s="1002"/>
      <c r="F294" s="1002"/>
      <c r="G294" s="1002"/>
      <c r="H294" s="1002"/>
      <c r="I294" s="1003"/>
      <c r="J294" s="411" t="str">
        <f>IF(基本情報入力シート!M319="","",基本情報入力シート!M319)</f>
        <v/>
      </c>
      <c r="K294" s="411" t="str">
        <f>IF(基本情報入力シート!R319="","",基本情報入力シート!R319)</f>
        <v/>
      </c>
      <c r="L294" s="411" t="str">
        <f>IF(基本情報入力シート!W319="","",基本情報入力シート!W319)</f>
        <v/>
      </c>
      <c r="M294" s="411" t="str">
        <f>IF(基本情報入力シート!X319="","",基本情報入力シート!X319)</f>
        <v/>
      </c>
      <c r="N294" s="141" t="str">
        <f>IF(基本情報入力シート!Y319="","",基本情報入力シート!Y319)</f>
        <v/>
      </c>
      <c r="O294" s="148"/>
      <c r="P294" s="50"/>
      <c r="Q294" s="1004"/>
      <c r="R294" s="1005"/>
      <c r="S294" s="142" t="str">
        <f>IFERROR(ROUNDDOWN(Q294*VLOOKUP(N294,【参考】数式用!$AR$2:$AW$50,MATCH(P294,【参考】数式用!$AT$4:$AW$4)+2,FALSE)*0.5, 0), "")</f>
        <v/>
      </c>
      <c r="T294" s="51"/>
      <c r="U294" s="536" t="str">
        <f>IFERROR(IF(AH294&lt;&gt;"",Q294*VLOOKUP(N294,【参考】数式用!$AG$2:$AL$50,MATCH(P294,【参考】数式用!$AI$4:$AL$4,0)+2,0), ""), "")</f>
        <v/>
      </c>
      <c r="V294" s="41"/>
      <c r="W294" s="1006"/>
      <c r="X294" s="1007"/>
      <c r="Y294" s="88"/>
      <c r="Z294" s="537"/>
      <c r="AA294" s="143" t="str">
        <f>IFERROR(IF(Y294="ー", "", ROUNDDOWN(Z294*VLOOKUP(N294,【参考】数式用!$AR$2:$AW$50,MATCH(Y294,【参考】数式用!$AT$4:$AW$4)+2,FALSE)*0.5, 0)), "")</f>
        <v/>
      </c>
      <c r="AB294" s="98"/>
      <c r="AC294" s="1100" t="str">
        <f>IFERROR(IF(AH294&lt;&gt;"",Z294*VLOOKUP(N294,【参考】数式用!$AG$2:$AL$50,MATCH(Y294,【参考】数式用!$AI$4:$AL$4,0)+2,0), ""), "")</f>
        <v/>
      </c>
      <c r="AD294" s="1100"/>
      <c r="AE294" s="415"/>
      <c r="AF294" s="581"/>
      <c r="AG294" s="590"/>
      <c r="AH294" s="428" t="str">
        <f>IFERROR(VLOOKUP(O294, 【参考】数式用!$AY$5:$AY$13, 1, FALSE), "")</f>
        <v/>
      </c>
      <c r="AI294" s="429" t="str">
        <f>IFERROR(VLOOKUP(N294, 【参考】数式用!$BA$2:$BB$50, 2, FALSE), "")</f>
        <v/>
      </c>
      <c r="AJ294" s="430" t="str">
        <f t="shared" si="9"/>
        <v/>
      </c>
      <c r="AK294" s="431" t="str">
        <f t="shared" si="10"/>
        <v/>
      </c>
      <c r="AL294" s="133"/>
      <c r="AM294" s="133"/>
      <c r="AN294" s="106"/>
      <c r="AO294" s="106"/>
      <c r="AV294" s="105"/>
      <c r="AW294" s="105"/>
      <c r="AX294" s="105"/>
      <c r="AY294" s="105"/>
      <c r="AZ294" s="105"/>
      <c r="BA294" s="105"/>
    </row>
    <row r="295" spans="1:53" ht="30" customHeight="1" thickBot="1">
      <c r="A295" s="140">
        <v>282</v>
      </c>
      <c r="B295" s="1001" t="str">
        <f>IF(基本情報入力シート!C320="","",基本情報入力シート!C320)</f>
        <v/>
      </c>
      <c r="C295" s="1002"/>
      <c r="D295" s="1002"/>
      <c r="E295" s="1002"/>
      <c r="F295" s="1002"/>
      <c r="G295" s="1002"/>
      <c r="H295" s="1002"/>
      <c r="I295" s="1003"/>
      <c r="J295" s="411" t="str">
        <f>IF(基本情報入力シート!M320="","",基本情報入力シート!M320)</f>
        <v/>
      </c>
      <c r="K295" s="411" t="str">
        <f>IF(基本情報入力シート!R320="","",基本情報入力シート!R320)</f>
        <v/>
      </c>
      <c r="L295" s="411" t="str">
        <f>IF(基本情報入力シート!W320="","",基本情報入力シート!W320)</f>
        <v/>
      </c>
      <c r="M295" s="411" t="str">
        <f>IF(基本情報入力シート!X320="","",基本情報入力シート!X320)</f>
        <v/>
      </c>
      <c r="N295" s="141" t="str">
        <f>IF(基本情報入力シート!Y320="","",基本情報入力シート!Y320)</f>
        <v/>
      </c>
      <c r="O295" s="148"/>
      <c r="P295" s="50"/>
      <c r="Q295" s="1004"/>
      <c r="R295" s="1005"/>
      <c r="S295" s="142" t="str">
        <f>IFERROR(ROUNDDOWN(Q295*VLOOKUP(N295,【参考】数式用!$AR$2:$AW$50,MATCH(P295,【参考】数式用!$AT$4:$AW$4)+2,FALSE)*0.5, 0), "")</f>
        <v/>
      </c>
      <c r="T295" s="51"/>
      <c r="U295" s="536" t="str">
        <f>IFERROR(IF(AH295&lt;&gt;"",Q295*VLOOKUP(N295,【参考】数式用!$AG$2:$AL$50,MATCH(P295,【参考】数式用!$AI$4:$AL$4,0)+2,0), ""), "")</f>
        <v/>
      </c>
      <c r="V295" s="41"/>
      <c r="W295" s="1006"/>
      <c r="X295" s="1007"/>
      <c r="Y295" s="88"/>
      <c r="Z295" s="537"/>
      <c r="AA295" s="143" t="str">
        <f>IFERROR(IF(Y295="ー", "", ROUNDDOWN(Z295*VLOOKUP(N295,【参考】数式用!$AR$2:$AW$50,MATCH(Y295,【参考】数式用!$AT$4:$AW$4)+2,FALSE)*0.5, 0)), "")</f>
        <v/>
      </c>
      <c r="AB295" s="98"/>
      <c r="AC295" s="1100" t="str">
        <f>IFERROR(IF(AH295&lt;&gt;"",Z295*VLOOKUP(N295,【参考】数式用!$AG$2:$AL$50,MATCH(Y295,【参考】数式用!$AI$4:$AL$4,0)+2,0), ""), "")</f>
        <v/>
      </c>
      <c r="AD295" s="1100"/>
      <c r="AE295" s="415"/>
      <c r="AF295" s="581"/>
      <c r="AG295" s="590"/>
      <c r="AH295" s="428" t="str">
        <f>IFERROR(VLOOKUP(O295, 【参考】数式用!$AY$5:$AY$13, 1, FALSE), "")</f>
        <v/>
      </c>
      <c r="AI295" s="429" t="str">
        <f>IFERROR(VLOOKUP(N295, 【参考】数式用!$BA$2:$BB$50, 2, FALSE), "")</f>
        <v/>
      </c>
      <c r="AJ295" s="430" t="str">
        <f t="shared" si="9"/>
        <v/>
      </c>
      <c r="AK295" s="431" t="str">
        <f t="shared" si="10"/>
        <v/>
      </c>
      <c r="AL295" s="133"/>
      <c r="AM295" s="133"/>
      <c r="AN295" s="106"/>
      <c r="AO295" s="106"/>
      <c r="AV295" s="105"/>
      <c r="AW295" s="105"/>
      <c r="AX295" s="105"/>
      <c r="AY295" s="105"/>
      <c r="AZ295" s="105"/>
      <c r="BA295" s="105"/>
    </row>
    <row r="296" spans="1:53" ht="30" customHeight="1" thickBot="1">
      <c r="A296" s="140">
        <v>283</v>
      </c>
      <c r="B296" s="1001" t="str">
        <f>IF(基本情報入力シート!C321="","",基本情報入力シート!C321)</f>
        <v/>
      </c>
      <c r="C296" s="1002"/>
      <c r="D296" s="1002"/>
      <c r="E296" s="1002"/>
      <c r="F296" s="1002"/>
      <c r="G296" s="1002"/>
      <c r="H296" s="1002"/>
      <c r="I296" s="1003"/>
      <c r="J296" s="411" t="str">
        <f>IF(基本情報入力シート!M321="","",基本情報入力シート!M321)</f>
        <v/>
      </c>
      <c r="K296" s="411" t="str">
        <f>IF(基本情報入力シート!R321="","",基本情報入力シート!R321)</f>
        <v/>
      </c>
      <c r="L296" s="411" t="str">
        <f>IF(基本情報入力シート!W321="","",基本情報入力シート!W321)</f>
        <v/>
      </c>
      <c r="M296" s="411" t="str">
        <f>IF(基本情報入力シート!X321="","",基本情報入力シート!X321)</f>
        <v/>
      </c>
      <c r="N296" s="141" t="str">
        <f>IF(基本情報入力シート!Y321="","",基本情報入力シート!Y321)</f>
        <v/>
      </c>
      <c r="O296" s="148"/>
      <c r="P296" s="50"/>
      <c r="Q296" s="1004"/>
      <c r="R296" s="1005"/>
      <c r="S296" s="142" t="str">
        <f>IFERROR(ROUNDDOWN(Q296*VLOOKUP(N296,【参考】数式用!$AR$2:$AW$50,MATCH(P296,【参考】数式用!$AT$4:$AW$4)+2,FALSE)*0.5, 0), "")</f>
        <v/>
      </c>
      <c r="T296" s="51"/>
      <c r="U296" s="536" t="str">
        <f>IFERROR(IF(AH296&lt;&gt;"",Q296*VLOOKUP(N296,【参考】数式用!$AG$2:$AL$50,MATCH(P296,【参考】数式用!$AI$4:$AL$4,0)+2,0), ""), "")</f>
        <v/>
      </c>
      <c r="V296" s="41"/>
      <c r="W296" s="1006"/>
      <c r="X296" s="1007"/>
      <c r="Y296" s="88"/>
      <c r="Z296" s="537"/>
      <c r="AA296" s="143" t="str">
        <f>IFERROR(IF(Y296="ー", "", ROUNDDOWN(Z296*VLOOKUP(N296,【参考】数式用!$AR$2:$AW$50,MATCH(Y296,【参考】数式用!$AT$4:$AW$4)+2,FALSE)*0.5, 0)), "")</f>
        <v/>
      </c>
      <c r="AB296" s="98"/>
      <c r="AC296" s="1100" t="str">
        <f>IFERROR(IF(AH296&lt;&gt;"",Z296*VLOOKUP(N296,【参考】数式用!$AG$2:$AL$50,MATCH(Y296,【参考】数式用!$AI$4:$AL$4,0)+2,0), ""), "")</f>
        <v/>
      </c>
      <c r="AD296" s="1100"/>
      <c r="AE296" s="415"/>
      <c r="AF296" s="581"/>
      <c r="AG296" s="590"/>
      <c r="AH296" s="428" t="str">
        <f>IFERROR(VLOOKUP(O296, 【参考】数式用!$AY$5:$AY$13, 1, FALSE), "")</f>
        <v/>
      </c>
      <c r="AI296" s="429" t="str">
        <f>IFERROR(VLOOKUP(N296, 【参考】数式用!$BA$2:$BB$50, 2, FALSE), "")</f>
        <v/>
      </c>
      <c r="AJ296" s="430" t="str">
        <f t="shared" si="9"/>
        <v/>
      </c>
      <c r="AK296" s="431" t="str">
        <f t="shared" si="10"/>
        <v/>
      </c>
      <c r="AL296" s="133"/>
      <c r="AM296" s="133"/>
      <c r="AN296" s="106"/>
      <c r="AO296" s="106"/>
      <c r="AV296" s="105"/>
      <c r="AW296" s="105"/>
      <c r="AX296" s="105"/>
      <c r="AY296" s="105"/>
      <c r="AZ296" s="105"/>
      <c r="BA296" s="105"/>
    </row>
    <row r="297" spans="1:53" ht="30" customHeight="1" thickBot="1">
      <c r="A297" s="140">
        <v>284</v>
      </c>
      <c r="B297" s="1001" t="str">
        <f>IF(基本情報入力シート!C322="","",基本情報入力シート!C322)</f>
        <v/>
      </c>
      <c r="C297" s="1002"/>
      <c r="D297" s="1002"/>
      <c r="E297" s="1002"/>
      <c r="F297" s="1002"/>
      <c r="G297" s="1002"/>
      <c r="H297" s="1002"/>
      <c r="I297" s="1003"/>
      <c r="J297" s="411" t="str">
        <f>IF(基本情報入力シート!M322="","",基本情報入力シート!M322)</f>
        <v/>
      </c>
      <c r="K297" s="411" t="str">
        <f>IF(基本情報入力シート!R322="","",基本情報入力シート!R322)</f>
        <v/>
      </c>
      <c r="L297" s="411" t="str">
        <f>IF(基本情報入力シート!W322="","",基本情報入力シート!W322)</f>
        <v/>
      </c>
      <c r="M297" s="411" t="str">
        <f>IF(基本情報入力シート!X322="","",基本情報入力シート!X322)</f>
        <v/>
      </c>
      <c r="N297" s="141" t="str">
        <f>IF(基本情報入力シート!Y322="","",基本情報入力シート!Y322)</f>
        <v/>
      </c>
      <c r="O297" s="148"/>
      <c r="P297" s="50"/>
      <c r="Q297" s="1004"/>
      <c r="R297" s="1005"/>
      <c r="S297" s="142" t="str">
        <f>IFERROR(ROUNDDOWN(Q297*VLOOKUP(N297,【参考】数式用!$AR$2:$AW$50,MATCH(P297,【参考】数式用!$AT$4:$AW$4)+2,FALSE)*0.5, 0), "")</f>
        <v/>
      </c>
      <c r="T297" s="51"/>
      <c r="U297" s="536" t="str">
        <f>IFERROR(IF(AH297&lt;&gt;"",Q297*VLOOKUP(N297,【参考】数式用!$AG$2:$AL$50,MATCH(P297,【参考】数式用!$AI$4:$AL$4,0)+2,0), ""), "")</f>
        <v/>
      </c>
      <c r="V297" s="41"/>
      <c r="W297" s="1006"/>
      <c r="X297" s="1007"/>
      <c r="Y297" s="88"/>
      <c r="Z297" s="537"/>
      <c r="AA297" s="143" t="str">
        <f>IFERROR(IF(Y297="ー", "", ROUNDDOWN(Z297*VLOOKUP(N297,【参考】数式用!$AR$2:$AW$50,MATCH(Y297,【参考】数式用!$AT$4:$AW$4)+2,FALSE)*0.5, 0)), "")</f>
        <v/>
      </c>
      <c r="AB297" s="98"/>
      <c r="AC297" s="1100" t="str">
        <f>IFERROR(IF(AH297&lt;&gt;"",Z297*VLOOKUP(N297,【参考】数式用!$AG$2:$AL$50,MATCH(Y297,【参考】数式用!$AI$4:$AL$4,0)+2,0), ""), "")</f>
        <v/>
      </c>
      <c r="AD297" s="1100"/>
      <c r="AE297" s="415"/>
      <c r="AF297" s="581"/>
      <c r="AG297" s="590"/>
      <c r="AH297" s="428" t="str">
        <f>IFERROR(VLOOKUP(O297, 【参考】数式用!$AY$5:$AY$13, 1, FALSE), "")</f>
        <v/>
      </c>
      <c r="AI297" s="429" t="str">
        <f>IFERROR(VLOOKUP(N297, 【参考】数式用!$BA$2:$BB$50, 2, FALSE), "")</f>
        <v/>
      </c>
      <c r="AJ297" s="430" t="str">
        <f t="shared" si="9"/>
        <v/>
      </c>
      <c r="AK297" s="431" t="str">
        <f t="shared" si="10"/>
        <v/>
      </c>
      <c r="AL297" s="133"/>
      <c r="AM297" s="133"/>
      <c r="AN297" s="106"/>
      <c r="AO297" s="106"/>
      <c r="AV297" s="105"/>
      <c r="AW297" s="105"/>
      <c r="AX297" s="105"/>
      <c r="AY297" s="105"/>
      <c r="AZ297" s="105"/>
      <c r="BA297" s="105"/>
    </row>
    <row r="298" spans="1:53" ht="30" customHeight="1" thickBot="1">
      <c r="A298" s="140">
        <v>285</v>
      </c>
      <c r="B298" s="1001" t="str">
        <f>IF(基本情報入力シート!C323="","",基本情報入力シート!C323)</f>
        <v/>
      </c>
      <c r="C298" s="1002"/>
      <c r="D298" s="1002"/>
      <c r="E298" s="1002"/>
      <c r="F298" s="1002"/>
      <c r="G298" s="1002"/>
      <c r="H298" s="1002"/>
      <c r="I298" s="1003"/>
      <c r="J298" s="411" t="str">
        <f>IF(基本情報入力シート!M323="","",基本情報入力シート!M323)</f>
        <v/>
      </c>
      <c r="K298" s="411" t="str">
        <f>IF(基本情報入力シート!R323="","",基本情報入力シート!R323)</f>
        <v/>
      </c>
      <c r="L298" s="411" t="str">
        <f>IF(基本情報入力シート!W323="","",基本情報入力シート!W323)</f>
        <v/>
      </c>
      <c r="M298" s="411" t="str">
        <f>IF(基本情報入力シート!X323="","",基本情報入力シート!X323)</f>
        <v/>
      </c>
      <c r="N298" s="141" t="str">
        <f>IF(基本情報入力シート!Y323="","",基本情報入力シート!Y323)</f>
        <v/>
      </c>
      <c r="O298" s="148"/>
      <c r="P298" s="50"/>
      <c r="Q298" s="1004"/>
      <c r="R298" s="1005"/>
      <c r="S298" s="142" t="str">
        <f>IFERROR(ROUNDDOWN(Q298*VLOOKUP(N298,【参考】数式用!$AR$2:$AW$50,MATCH(P298,【参考】数式用!$AT$4:$AW$4)+2,FALSE)*0.5, 0), "")</f>
        <v/>
      </c>
      <c r="T298" s="51"/>
      <c r="U298" s="536" t="str">
        <f>IFERROR(IF(AH298&lt;&gt;"",Q298*VLOOKUP(N298,【参考】数式用!$AG$2:$AL$50,MATCH(P298,【参考】数式用!$AI$4:$AL$4,0)+2,0), ""), "")</f>
        <v/>
      </c>
      <c r="V298" s="41"/>
      <c r="W298" s="1006"/>
      <c r="X298" s="1007"/>
      <c r="Y298" s="88"/>
      <c r="Z298" s="537"/>
      <c r="AA298" s="143" t="str">
        <f>IFERROR(IF(Y298="ー", "", ROUNDDOWN(Z298*VLOOKUP(N298,【参考】数式用!$AR$2:$AW$50,MATCH(Y298,【参考】数式用!$AT$4:$AW$4)+2,FALSE)*0.5, 0)), "")</f>
        <v/>
      </c>
      <c r="AB298" s="98"/>
      <c r="AC298" s="1100" t="str">
        <f>IFERROR(IF(AH298&lt;&gt;"",Z298*VLOOKUP(N298,【参考】数式用!$AG$2:$AL$50,MATCH(Y298,【参考】数式用!$AI$4:$AL$4,0)+2,0), ""), "")</f>
        <v/>
      </c>
      <c r="AD298" s="1100"/>
      <c r="AE298" s="415"/>
      <c r="AF298" s="581"/>
      <c r="AG298" s="590"/>
      <c r="AH298" s="428" t="str">
        <f>IFERROR(VLOOKUP(O298, 【参考】数式用!$AY$5:$AY$13, 1, FALSE), "")</f>
        <v/>
      </c>
      <c r="AI298" s="429" t="str">
        <f>IFERROR(VLOOKUP(N298, 【参考】数式用!$BA$2:$BB$50, 2, FALSE), "")</f>
        <v/>
      </c>
      <c r="AJ298" s="430" t="str">
        <f t="shared" si="9"/>
        <v/>
      </c>
      <c r="AK298" s="431" t="str">
        <f t="shared" si="10"/>
        <v/>
      </c>
      <c r="AL298" s="133"/>
      <c r="AM298" s="133"/>
      <c r="AN298" s="106"/>
      <c r="AO298" s="106"/>
      <c r="AV298" s="105"/>
      <c r="AW298" s="105"/>
      <c r="AX298" s="105"/>
      <c r="AY298" s="105"/>
      <c r="AZ298" s="105"/>
      <c r="BA298" s="105"/>
    </row>
    <row r="299" spans="1:53" ht="30" customHeight="1" thickBot="1">
      <c r="A299" s="140">
        <v>286</v>
      </c>
      <c r="B299" s="1001" t="str">
        <f>IF(基本情報入力シート!C324="","",基本情報入力シート!C324)</f>
        <v/>
      </c>
      <c r="C299" s="1002"/>
      <c r="D299" s="1002"/>
      <c r="E299" s="1002"/>
      <c r="F299" s="1002"/>
      <c r="G299" s="1002"/>
      <c r="H299" s="1002"/>
      <c r="I299" s="1003"/>
      <c r="J299" s="411" t="str">
        <f>IF(基本情報入力シート!M324="","",基本情報入力シート!M324)</f>
        <v/>
      </c>
      <c r="K299" s="411" t="str">
        <f>IF(基本情報入力シート!R324="","",基本情報入力シート!R324)</f>
        <v/>
      </c>
      <c r="L299" s="411" t="str">
        <f>IF(基本情報入力シート!W324="","",基本情報入力シート!W324)</f>
        <v/>
      </c>
      <c r="M299" s="411" t="str">
        <f>IF(基本情報入力シート!X324="","",基本情報入力シート!X324)</f>
        <v/>
      </c>
      <c r="N299" s="141" t="str">
        <f>IF(基本情報入力シート!Y324="","",基本情報入力シート!Y324)</f>
        <v/>
      </c>
      <c r="O299" s="148"/>
      <c r="P299" s="50"/>
      <c r="Q299" s="1004"/>
      <c r="R299" s="1005"/>
      <c r="S299" s="142" t="str">
        <f>IFERROR(ROUNDDOWN(Q299*VLOOKUP(N299,【参考】数式用!$AR$2:$AW$50,MATCH(P299,【参考】数式用!$AT$4:$AW$4)+2,FALSE)*0.5, 0), "")</f>
        <v/>
      </c>
      <c r="T299" s="51"/>
      <c r="U299" s="536" t="str">
        <f>IFERROR(IF(AH299&lt;&gt;"",Q299*VLOOKUP(N299,【参考】数式用!$AG$2:$AL$50,MATCH(P299,【参考】数式用!$AI$4:$AL$4,0)+2,0), ""), "")</f>
        <v/>
      </c>
      <c r="V299" s="41"/>
      <c r="W299" s="1006"/>
      <c r="X299" s="1007"/>
      <c r="Y299" s="88"/>
      <c r="Z299" s="537"/>
      <c r="AA299" s="143" t="str">
        <f>IFERROR(IF(Y299="ー", "", ROUNDDOWN(Z299*VLOOKUP(N299,【参考】数式用!$AR$2:$AW$50,MATCH(Y299,【参考】数式用!$AT$4:$AW$4)+2,FALSE)*0.5, 0)), "")</f>
        <v/>
      </c>
      <c r="AB299" s="98"/>
      <c r="AC299" s="1100" t="str">
        <f>IFERROR(IF(AH299&lt;&gt;"",Z299*VLOOKUP(N299,【参考】数式用!$AG$2:$AL$50,MATCH(Y299,【参考】数式用!$AI$4:$AL$4,0)+2,0), ""), "")</f>
        <v/>
      </c>
      <c r="AD299" s="1100"/>
      <c r="AE299" s="415"/>
      <c r="AF299" s="581"/>
      <c r="AG299" s="590"/>
      <c r="AH299" s="428" t="str">
        <f>IFERROR(VLOOKUP(O299, 【参考】数式用!$AY$5:$AY$13, 1, FALSE), "")</f>
        <v/>
      </c>
      <c r="AI299" s="429" t="str">
        <f>IFERROR(VLOOKUP(N299, 【参考】数式用!$BA$2:$BB$50, 2, FALSE), "")</f>
        <v/>
      </c>
      <c r="AJ299" s="430" t="str">
        <f t="shared" si="9"/>
        <v/>
      </c>
      <c r="AK299" s="431" t="str">
        <f t="shared" si="10"/>
        <v/>
      </c>
      <c r="AL299" s="133"/>
      <c r="AM299" s="133"/>
      <c r="AN299" s="106"/>
      <c r="AO299" s="106"/>
      <c r="AV299" s="105"/>
      <c r="AW299" s="105"/>
      <c r="AX299" s="105"/>
      <c r="AY299" s="105"/>
      <c r="AZ299" s="105"/>
      <c r="BA299" s="105"/>
    </row>
    <row r="300" spans="1:53" ht="30" customHeight="1" thickBot="1">
      <c r="A300" s="140">
        <v>287</v>
      </c>
      <c r="B300" s="1001" t="str">
        <f>IF(基本情報入力シート!C325="","",基本情報入力シート!C325)</f>
        <v/>
      </c>
      <c r="C300" s="1002"/>
      <c r="D300" s="1002"/>
      <c r="E300" s="1002"/>
      <c r="F300" s="1002"/>
      <c r="G300" s="1002"/>
      <c r="H300" s="1002"/>
      <c r="I300" s="1003"/>
      <c r="J300" s="411" t="str">
        <f>IF(基本情報入力シート!M325="","",基本情報入力シート!M325)</f>
        <v/>
      </c>
      <c r="K300" s="411" t="str">
        <f>IF(基本情報入力シート!R325="","",基本情報入力シート!R325)</f>
        <v/>
      </c>
      <c r="L300" s="411" t="str">
        <f>IF(基本情報入力シート!W325="","",基本情報入力シート!W325)</f>
        <v/>
      </c>
      <c r="M300" s="411" t="str">
        <f>IF(基本情報入力シート!X325="","",基本情報入力シート!X325)</f>
        <v/>
      </c>
      <c r="N300" s="141" t="str">
        <f>IF(基本情報入力シート!Y325="","",基本情報入力シート!Y325)</f>
        <v/>
      </c>
      <c r="O300" s="148"/>
      <c r="P300" s="50"/>
      <c r="Q300" s="1004"/>
      <c r="R300" s="1005"/>
      <c r="S300" s="142" t="str">
        <f>IFERROR(ROUNDDOWN(Q300*VLOOKUP(N300,【参考】数式用!$AR$2:$AW$50,MATCH(P300,【参考】数式用!$AT$4:$AW$4)+2,FALSE)*0.5, 0), "")</f>
        <v/>
      </c>
      <c r="T300" s="51"/>
      <c r="U300" s="536" t="str">
        <f>IFERROR(IF(AH300&lt;&gt;"",Q300*VLOOKUP(N300,【参考】数式用!$AG$2:$AL$50,MATCH(P300,【参考】数式用!$AI$4:$AL$4,0)+2,0), ""), "")</f>
        <v/>
      </c>
      <c r="V300" s="41"/>
      <c r="W300" s="1006"/>
      <c r="X300" s="1007"/>
      <c r="Y300" s="88"/>
      <c r="Z300" s="537"/>
      <c r="AA300" s="143" t="str">
        <f>IFERROR(IF(Y300="ー", "", ROUNDDOWN(Z300*VLOOKUP(N300,【参考】数式用!$AR$2:$AW$50,MATCH(Y300,【参考】数式用!$AT$4:$AW$4)+2,FALSE)*0.5, 0)), "")</f>
        <v/>
      </c>
      <c r="AB300" s="98"/>
      <c r="AC300" s="1100" t="str">
        <f>IFERROR(IF(AH300&lt;&gt;"",Z300*VLOOKUP(N300,【参考】数式用!$AG$2:$AL$50,MATCH(Y300,【参考】数式用!$AI$4:$AL$4,0)+2,0), ""), "")</f>
        <v/>
      </c>
      <c r="AD300" s="1100"/>
      <c r="AE300" s="415"/>
      <c r="AF300" s="581"/>
      <c r="AG300" s="590"/>
      <c r="AH300" s="428" t="str">
        <f>IFERROR(VLOOKUP(O300, 【参考】数式用!$AY$5:$AY$13, 1, FALSE), "")</f>
        <v/>
      </c>
      <c r="AI300" s="429" t="str">
        <f>IFERROR(VLOOKUP(N300, 【参考】数式用!$BA$2:$BB$50, 2, FALSE), "")</f>
        <v/>
      </c>
      <c r="AJ300" s="430" t="str">
        <f t="shared" si="9"/>
        <v/>
      </c>
      <c r="AK300" s="431" t="str">
        <f t="shared" si="10"/>
        <v/>
      </c>
      <c r="AL300" s="133"/>
      <c r="AM300" s="133"/>
      <c r="AN300" s="106"/>
      <c r="AO300" s="106"/>
      <c r="AV300" s="105"/>
      <c r="AW300" s="105"/>
      <c r="AX300" s="105"/>
      <c r="AY300" s="105"/>
      <c r="AZ300" s="105"/>
      <c r="BA300" s="105"/>
    </row>
    <row r="301" spans="1:53" ht="30" customHeight="1" thickBot="1">
      <c r="A301" s="140">
        <v>288</v>
      </c>
      <c r="B301" s="1001" t="str">
        <f>IF(基本情報入力シート!C326="","",基本情報入力シート!C326)</f>
        <v/>
      </c>
      <c r="C301" s="1002"/>
      <c r="D301" s="1002"/>
      <c r="E301" s="1002"/>
      <c r="F301" s="1002"/>
      <c r="G301" s="1002"/>
      <c r="H301" s="1002"/>
      <c r="I301" s="1003"/>
      <c r="J301" s="411" t="str">
        <f>IF(基本情報入力シート!M326="","",基本情報入力シート!M326)</f>
        <v/>
      </c>
      <c r="K301" s="411" t="str">
        <f>IF(基本情報入力シート!R326="","",基本情報入力シート!R326)</f>
        <v/>
      </c>
      <c r="L301" s="411" t="str">
        <f>IF(基本情報入力シート!W326="","",基本情報入力シート!W326)</f>
        <v/>
      </c>
      <c r="M301" s="411" t="str">
        <f>IF(基本情報入力シート!X326="","",基本情報入力シート!X326)</f>
        <v/>
      </c>
      <c r="N301" s="141" t="str">
        <f>IF(基本情報入力シート!Y326="","",基本情報入力シート!Y326)</f>
        <v/>
      </c>
      <c r="O301" s="148"/>
      <c r="P301" s="50"/>
      <c r="Q301" s="1004"/>
      <c r="R301" s="1005"/>
      <c r="S301" s="142" t="str">
        <f>IFERROR(ROUNDDOWN(Q301*VLOOKUP(N301,【参考】数式用!$AR$2:$AW$50,MATCH(P301,【参考】数式用!$AT$4:$AW$4)+2,FALSE)*0.5, 0), "")</f>
        <v/>
      </c>
      <c r="T301" s="51"/>
      <c r="U301" s="536" t="str">
        <f>IFERROR(IF(AH301&lt;&gt;"",Q301*VLOOKUP(N301,【参考】数式用!$AG$2:$AL$50,MATCH(P301,【参考】数式用!$AI$4:$AL$4,0)+2,0), ""), "")</f>
        <v/>
      </c>
      <c r="V301" s="41"/>
      <c r="W301" s="1006"/>
      <c r="X301" s="1007"/>
      <c r="Y301" s="88"/>
      <c r="Z301" s="537"/>
      <c r="AA301" s="143" t="str">
        <f>IFERROR(IF(Y301="ー", "", ROUNDDOWN(Z301*VLOOKUP(N301,【参考】数式用!$AR$2:$AW$50,MATCH(Y301,【参考】数式用!$AT$4:$AW$4)+2,FALSE)*0.5, 0)), "")</f>
        <v/>
      </c>
      <c r="AB301" s="98"/>
      <c r="AC301" s="1100" t="str">
        <f>IFERROR(IF(AH301&lt;&gt;"",Z301*VLOOKUP(N301,【参考】数式用!$AG$2:$AL$50,MATCH(Y301,【参考】数式用!$AI$4:$AL$4,0)+2,0), ""), "")</f>
        <v/>
      </c>
      <c r="AD301" s="1100"/>
      <c r="AE301" s="415"/>
      <c r="AF301" s="581"/>
      <c r="AG301" s="590"/>
      <c r="AH301" s="428" t="str">
        <f>IFERROR(VLOOKUP(O301, 【参考】数式用!$AY$5:$AY$13, 1, FALSE), "")</f>
        <v/>
      </c>
      <c r="AI301" s="429" t="str">
        <f>IFERROR(VLOOKUP(N301, 【参考】数式用!$BA$2:$BB$50, 2, FALSE), "")</f>
        <v/>
      </c>
      <c r="AJ301" s="430" t="str">
        <f t="shared" si="9"/>
        <v/>
      </c>
      <c r="AK301" s="431" t="str">
        <f t="shared" si="10"/>
        <v/>
      </c>
      <c r="AL301" s="133"/>
      <c r="AM301" s="133"/>
      <c r="AN301" s="106"/>
      <c r="AO301" s="106"/>
      <c r="AV301" s="105"/>
      <c r="AW301" s="105"/>
      <c r="AX301" s="105"/>
      <c r="AY301" s="105"/>
      <c r="AZ301" s="105"/>
      <c r="BA301" s="105"/>
    </row>
    <row r="302" spans="1:53" ht="30" customHeight="1" thickBot="1">
      <c r="A302" s="140">
        <v>289</v>
      </c>
      <c r="B302" s="1001" t="str">
        <f>IF(基本情報入力シート!C327="","",基本情報入力シート!C327)</f>
        <v/>
      </c>
      <c r="C302" s="1002"/>
      <c r="D302" s="1002"/>
      <c r="E302" s="1002"/>
      <c r="F302" s="1002"/>
      <c r="G302" s="1002"/>
      <c r="H302" s="1002"/>
      <c r="I302" s="1003"/>
      <c r="J302" s="411" t="str">
        <f>IF(基本情報入力シート!M327="","",基本情報入力シート!M327)</f>
        <v/>
      </c>
      <c r="K302" s="411" t="str">
        <f>IF(基本情報入力シート!R327="","",基本情報入力シート!R327)</f>
        <v/>
      </c>
      <c r="L302" s="411" t="str">
        <f>IF(基本情報入力シート!W327="","",基本情報入力シート!W327)</f>
        <v/>
      </c>
      <c r="M302" s="411" t="str">
        <f>IF(基本情報入力シート!X327="","",基本情報入力シート!X327)</f>
        <v/>
      </c>
      <c r="N302" s="141" t="str">
        <f>IF(基本情報入力シート!Y327="","",基本情報入力シート!Y327)</f>
        <v/>
      </c>
      <c r="O302" s="148"/>
      <c r="P302" s="50"/>
      <c r="Q302" s="1004"/>
      <c r="R302" s="1005"/>
      <c r="S302" s="142" t="str">
        <f>IFERROR(ROUNDDOWN(Q302*VLOOKUP(N302,【参考】数式用!$AR$2:$AW$50,MATCH(P302,【参考】数式用!$AT$4:$AW$4)+2,FALSE)*0.5, 0), "")</f>
        <v/>
      </c>
      <c r="T302" s="51"/>
      <c r="U302" s="536" t="str">
        <f>IFERROR(IF(AH302&lt;&gt;"",Q302*VLOOKUP(N302,【参考】数式用!$AG$2:$AL$50,MATCH(P302,【参考】数式用!$AI$4:$AL$4,0)+2,0), ""), "")</f>
        <v/>
      </c>
      <c r="V302" s="41"/>
      <c r="W302" s="1006"/>
      <c r="X302" s="1007"/>
      <c r="Y302" s="88"/>
      <c r="Z302" s="537"/>
      <c r="AA302" s="143" t="str">
        <f>IFERROR(IF(Y302="ー", "", ROUNDDOWN(Z302*VLOOKUP(N302,【参考】数式用!$AR$2:$AW$50,MATCH(Y302,【参考】数式用!$AT$4:$AW$4)+2,FALSE)*0.5, 0)), "")</f>
        <v/>
      </c>
      <c r="AB302" s="98"/>
      <c r="AC302" s="1100" t="str">
        <f>IFERROR(IF(AH302&lt;&gt;"",Z302*VLOOKUP(N302,【参考】数式用!$AG$2:$AL$50,MATCH(Y302,【参考】数式用!$AI$4:$AL$4,0)+2,0), ""), "")</f>
        <v/>
      </c>
      <c r="AD302" s="1100"/>
      <c r="AE302" s="415"/>
      <c r="AF302" s="581"/>
      <c r="AG302" s="590"/>
      <c r="AH302" s="428" t="str">
        <f>IFERROR(VLOOKUP(O302, 【参考】数式用!$AY$5:$AY$13, 1, FALSE), "")</f>
        <v/>
      </c>
      <c r="AI302" s="429" t="str">
        <f>IFERROR(VLOOKUP(N302, 【参考】数式用!$BA$2:$BB$50, 2, FALSE), "")</f>
        <v/>
      </c>
      <c r="AJ302" s="430" t="str">
        <f t="shared" si="9"/>
        <v/>
      </c>
      <c r="AK302" s="431" t="str">
        <f t="shared" si="10"/>
        <v/>
      </c>
      <c r="AL302" s="133"/>
      <c r="AM302" s="133"/>
      <c r="AN302" s="106"/>
      <c r="AO302" s="106"/>
      <c r="AV302" s="105"/>
      <c r="AW302" s="105"/>
      <c r="AX302" s="105"/>
      <c r="AY302" s="105"/>
      <c r="AZ302" s="105"/>
      <c r="BA302" s="105"/>
    </row>
    <row r="303" spans="1:53" ht="30" customHeight="1" thickBot="1">
      <c r="A303" s="140">
        <v>290</v>
      </c>
      <c r="B303" s="1001" t="str">
        <f>IF(基本情報入力シート!C328="","",基本情報入力シート!C328)</f>
        <v/>
      </c>
      <c r="C303" s="1002"/>
      <c r="D303" s="1002"/>
      <c r="E303" s="1002"/>
      <c r="F303" s="1002"/>
      <c r="G303" s="1002"/>
      <c r="H303" s="1002"/>
      <c r="I303" s="1003"/>
      <c r="J303" s="411" t="str">
        <f>IF(基本情報入力シート!M328="","",基本情報入力シート!M328)</f>
        <v/>
      </c>
      <c r="K303" s="411" t="str">
        <f>IF(基本情報入力シート!R328="","",基本情報入力シート!R328)</f>
        <v/>
      </c>
      <c r="L303" s="411" t="str">
        <f>IF(基本情報入力シート!W328="","",基本情報入力シート!W328)</f>
        <v/>
      </c>
      <c r="M303" s="411" t="str">
        <f>IF(基本情報入力シート!X328="","",基本情報入力シート!X328)</f>
        <v/>
      </c>
      <c r="N303" s="141" t="str">
        <f>IF(基本情報入力シート!Y328="","",基本情報入力シート!Y328)</f>
        <v/>
      </c>
      <c r="O303" s="148"/>
      <c r="P303" s="50"/>
      <c r="Q303" s="1004"/>
      <c r="R303" s="1005"/>
      <c r="S303" s="142" t="str">
        <f>IFERROR(ROUNDDOWN(Q303*VLOOKUP(N303,【参考】数式用!$AR$2:$AW$50,MATCH(P303,【参考】数式用!$AT$4:$AW$4)+2,FALSE)*0.5, 0), "")</f>
        <v/>
      </c>
      <c r="T303" s="51"/>
      <c r="U303" s="536" t="str">
        <f>IFERROR(IF(AH303&lt;&gt;"",Q303*VLOOKUP(N303,【参考】数式用!$AG$2:$AL$50,MATCH(P303,【参考】数式用!$AI$4:$AL$4,0)+2,0), ""), "")</f>
        <v/>
      </c>
      <c r="V303" s="41"/>
      <c r="W303" s="1006"/>
      <c r="X303" s="1007"/>
      <c r="Y303" s="88"/>
      <c r="Z303" s="537"/>
      <c r="AA303" s="143" t="str">
        <f>IFERROR(IF(Y303="ー", "", ROUNDDOWN(Z303*VLOOKUP(N303,【参考】数式用!$AR$2:$AW$50,MATCH(Y303,【参考】数式用!$AT$4:$AW$4)+2,FALSE)*0.5, 0)), "")</f>
        <v/>
      </c>
      <c r="AB303" s="98"/>
      <c r="AC303" s="1100" t="str">
        <f>IFERROR(IF(AH303&lt;&gt;"",Z303*VLOOKUP(N303,【参考】数式用!$AG$2:$AL$50,MATCH(Y303,【参考】数式用!$AI$4:$AL$4,0)+2,0), ""), "")</f>
        <v/>
      </c>
      <c r="AD303" s="1100"/>
      <c r="AE303" s="415"/>
      <c r="AF303" s="581"/>
      <c r="AG303" s="590"/>
      <c r="AH303" s="428" t="str">
        <f>IFERROR(VLOOKUP(O303, 【参考】数式用!$AY$5:$AY$13, 1, FALSE), "")</f>
        <v/>
      </c>
      <c r="AI303" s="429" t="str">
        <f>IFERROR(VLOOKUP(N303, 【参考】数式用!$BA$2:$BB$50, 2, FALSE), "")</f>
        <v/>
      </c>
      <c r="AJ303" s="430" t="str">
        <f t="shared" si="9"/>
        <v/>
      </c>
      <c r="AK303" s="431" t="str">
        <f t="shared" si="10"/>
        <v/>
      </c>
      <c r="AL303" s="133"/>
      <c r="AM303" s="133"/>
      <c r="AN303" s="106"/>
      <c r="AO303" s="106"/>
      <c r="AV303" s="105"/>
      <c r="AW303" s="105"/>
      <c r="AX303" s="105"/>
      <c r="AY303" s="105"/>
      <c r="AZ303" s="105"/>
      <c r="BA303" s="105"/>
    </row>
    <row r="304" spans="1:53" ht="30" customHeight="1" thickBot="1">
      <c r="A304" s="140">
        <v>291</v>
      </c>
      <c r="B304" s="1001" t="str">
        <f>IF(基本情報入力シート!C329="","",基本情報入力シート!C329)</f>
        <v/>
      </c>
      <c r="C304" s="1002"/>
      <c r="D304" s="1002"/>
      <c r="E304" s="1002"/>
      <c r="F304" s="1002"/>
      <c r="G304" s="1002"/>
      <c r="H304" s="1002"/>
      <c r="I304" s="1003"/>
      <c r="J304" s="411" t="str">
        <f>IF(基本情報入力シート!M329="","",基本情報入力シート!M329)</f>
        <v/>
      </c>
      <c r="K304" s="411" t="str">
        <f>IF(基本情報入力シート!R329="","",基本情報入力シート!R329)</f>
        <v/>
      </c>
      <c r="L304" s="411" t="str">
        <f>IF(基本情報入力シート!W329="","",基本情報入力シート!W329)</f>
        <v/>
      </c>
      <c r="M304" s="411" t="str">
        <f>IF(基本情報入力シート!X329="","",基本情報入力シート!X329)</f>
        <v/>
      </c>
      <c r="N304" s="141" t="str">
        <f>IF(基本情報入力シート!Y329="","",基本情報入力シート!Y329)</f>
        <v/>
      </c>
      <c r="O304" s="148"/>
      <c r="P304" s="50"/>
      <c r="Q304" s="1004"/>
      <c r="R304" s="1005"/>
      <c r="S304" s="142" t="str">
        <f>IFERROR(ROUNDDOWN(Q304*VLOOKUP(N304,【参考】数式用!$AR$2:$AW$50,MATCH(P304,【参考】数式用!$AT$4:$AW$4)+2,FALSE)*0.5, 0), "")</f>
        <v/>
      </c>
      <c r="T304" s="51"/>
      <c r="U304" s="536" t="str">
        <f>IFERROR(IF(AH304&lt;&gt;"",Q304*VLOOKUP(N304,【参考】数式用!$AG$2:$AL$50,MATCH(P304,【参考】数式用!$AI$4:$AL$4,0)+2,0), ""), "")</f>
        <v/>
      </c>
      <c r="V304" s="41"/>
      <c r="W304" s="1006"/>
      <c r="X304" s="1007"/>
      <c r="Y304" s="88"/>
      <c r="Z304" s="537"/>
      <c r="AA304" s="143" t="str">
        <f>IFERROR(IF(Y304="ー", "", ROUNDDOWN(Z304*VLOOKUP(N304,【参考】数式用!$AR$2:$AW$50,MATCH(Y304,【参考】数式用!$AT$4:$AW$4)+2,FALSE)*0.5, 0)), "")</f>
        <v/>
      </c>
      <c r="AB304" s="98"/>
      <c r="AC304" s="1100" t="str">
        <f>IFERROR(IF(AH304&lt;&gt;"",Z304*VLOOKUP(N304,【参考】数式用!$AG$2:$AL$50,MATCH(Y304,【参考】数式用!$AI$4:$AL$4,0)+2,0), ""), "")</f>
        <v/>
      </c>
      <c r="AD304" s="1100"/>
      <c r="AE304" s="415"/>
      <c r="AF304" s="581"/>
      <c r="AG304" s="590"/>
      <c r="AH304" s="428" t="str">
        <f>IFERROR(VLOOKUP(O304, 【参考】数式用!$AY$5:$AY$13, 1, FALSE), "")</f>
        <v/>
      </c>
      <c r="AI304" s="429" t="str">
        <f>IFERROR(VLOOKUP(N304, 【参考】数式用!$BA$2:$BB$50, 2, FALSE), "")</f>
        <v/>
      </c>
      <c r="AJ304" s="430" t="str">
        <f t="shared" si="9"/>
        <v/>
      </c>
      <c r="AK304" s="431" t="str">
        <f t="shared" si="10"/>
        <v/>
      </c>
      <c r="AL304" s="133"/>
      <c r="AM304" s="133"/>
      <c r="AN304" s="106"/>
      <c r="AO304" s="106"/>
      <c r="AV304" s="105"/>
      <c r="AW304" s="105"/>
      <c r="AX304" s="105"/>
      <c r="AY304" s="105"/>
      <c r="AZ304" s="105"/>
      <c r="BA304" s="105"/>
    </row>
    <row r="305" spans="1:53" ht="30" customHeight="1" thickBot="1">
      <c r="A305" s="140">
        <v>292</v>
      </c>
      <c r="B305" s="1001" t="str">
        <f>IF(基本情報入力シート!C330="","",基本情報入力シート!C330)</f>
        <v/>
      </c>
      <c r="C305" s="1002"/>
      <c r="D305" s="1002"/>
      <c r="E305" s="1002"/>
      <c r="F305" s="1002"/>
      <c r="G305" s="1002"/>
      <c r="H305" s="1002"/>
      <c r="I305" s="1003"/>
      <c r="J305" s="411" t="str">
        <f>IF(基本情報入力シート!M330="","",基本情報入力シート!M330)</f>
        <v/>
      </c>
      <c r="K305" s="411" t="str">
        <f>IF(基本情報入力シート!R330="","",基本情報入力シート!R330)</f>
        <v/>
      </c>
      <c r="L305" s="411" t="str">
        <f>IF(基本情報入力シート!W330="","",基本情報入力シート!W330)</f>
        <v/>
      </c>
      <c r="M305" s="411" t="str">
        <f>IF(基本情報入力シート!X330="","",基本情報入力シート!X330)</f>
        <v/>
      </c>
      <c r="N305" s="141" t="str">
        <f>IF(基本情報入力シート!Y330="","",基本情報入力シート!Y330)</f>
        <v/>
      </c>
      <c r="O305" s="148"/>
      <c r="P305" s="50"/>
      <c r="Q305" s="1004"/>
      <c r="R305" s="1005"/>
      <c r="S305" s="142" t="str">
        <f>IFERROR(ROUNDDOWN(Q305*VLOOKUP(N305,【参考】数式用!$AR$2:$AW$50,MATCH(P305,【参考】数式用!$AT$4:$AW$4)+2,FALSE)*0.5, 0), "")</f>
        <v/>
      </c>
      <c r="T305" s="51"/>
      <c r="U305" s="536" t="str">
        <f>IFERROR(IF(AH305&lt;&gt;"",Q305*VLOOKUP(N305,【参考】数式用!$AG$2:$AL$50,MATCH(P305,【参考】数式用!$AI$4:$AL$4,0)+2,0), ""), "")</f>
        <v/>
      </c>
      <c r="V305" s="41"/>
      <c r="W305" s="1006"/>
      <c r="X305" s="1007"/>
      <c r="Y305" s="88"/>
      <c r="Z305" s="537"/>
      <c r="AA305" s="143" t="str">
        <f>IFERROR(IF(Y305="ー", "", ROUNDDOWN(Z305*VLOOKUP(N305,【参考】数式用!$AR$2:$AW$50,MATCH(Y305,【参考】数式用!$AT$4:$AW$4)+2,FALSE)*0.5, 0)), "")</f>
        <v/>
      </c>
      <c r="AB305" s="98"/>
      <c r="AC305" s="1100" t="str">
        <f>IFERROR(IF(AH305&lt;&gt;"",Z305*VLOOKUP(N305,【参考】数式用!$AG$2:$AL$50,MATCH(Y305,【参考】数式用!$AI$4:$AL$4,0)+2,0), ""), "")</f>
        <v/>
      </c>
      <c r="AD305" s="1100"/>
      <c r="AE305" s="415"/>
      <c r="AF305" s="581"/>
      <c r="AG305" s="590"/>
      <c r="AH305" s="428" t="str">
        <f>IFERROR(VLOOKUP(O305, 【参考】数式用!$AY$5:$AY$13, 1, FALSE), "")</f>
        <v/>
      </c>
      <c r="AI305" s="429" t="str">
        <f>IFERROR(VLOOKUP(N305, 【参考】数式用!$BA$2:$BB$50, 2, FALSE), "")</f>
        <v/>
      </c>
      <c r="AJ305" s="430" t="str">
        <f t="shared" si="9"/>
        <v/>
      </c>
      <c r="AK305" s="431" t="str">
        <f t="shared" si="10"/>
        <v/>
      </c>
      <c r="AL305" s="133"/>
      <c r="AM305" s="133"/>
      <c r="AN305" s="106"/>
      <c r="AO305" s="106"/>
      <c r="AV305" s="105"/>
      <c r="AW305" s="105"/>
      <c r="AX305" s="105"/>
      <c r="AY305" s="105"/>
      <c r="AZ305" s="105"/>
      <c r="BA305" s="105"/>
    </row>
    <row r="306" spans="1:53" ht="30" customHeight="1" thickBot="1">
      <c r="A306" s="140">
        <v>293</v>
      </c>
      <c r="B306" s="1001" t="str">
        <f>IF(基本情報入力シート!C331="","",基本情報入力シート!C331)</f>
        <v/>
      </c>
      <c r="C306" s="1002"/>
      <c r="D306" s="1002"/>
      <c r="E306" s="1002"/>
      <c r="F306" s="1002"/>
      <c r="G306" s="1002"/>
      <c r="H306" s="1002"/>
      <c r="I306" s="1003"/>
      <c r="J306" s="411" t="str">
        <f>IF(基本情報入力シート!M331="","",基本情報入力シート!M331)</f>
        <v/>
      </c>
      <c r="K306" s="411" t="str">
        <f>IF(基本情報入力シート!R331="","",基本情報入力シート!R331)</f>
        <v/>
      </c>
      <c r="L306" s="411" t="str">
        <f>IF(基本情報入力シート!W331="","",基本情報入力シート!W331)</f>
        <v/>
      </c>
      <c r="M306" s="411" t="str">
        <f>IF(基本情報入力シート!X331="","",基本情報入力シート!X331)</f>
        <v/>
      </c>
      <c r="N306" s="141" t="str">
        <f>IF(基本情報入力シート!Y331="","",基本情報入力シート!Y331)</f>
        <v/>
      </c>
      <c r="O306" s="148"/>
      <c r="P306" s="50"/>
      <c r="Q306" s="1004"/>
      <c r="R306" s="1005"/>
      <c r="S306" s="142" t="str">
        <f>IFERROR(ROUNDDOWN(Q306*VLOOKUP(N306,【参考】数式用!$AR$2:$AW$50,MATCH(P306,【参考】数式用!$AT$4:$AW$4)+2,FALSE)*0.5, 0), "")</f>
        <v/>
      </c>
      <c r="T306" s="51"/>
      <c r="U306" s="536" t="str">
        <f>IFERROR(IF(AH306&lt;&gt;"",Q306*VLOOKUP(N306,【参考】数式用!$AG$2:$AL$50,MATCH(P306,【参考】数式用!$AI$4:$AL$4,0)+2,0), ""), "")</f>
        <v/>
      </c>
      <c r="V306" s="41"/>
      <c r="W306" s="1006"/>
      <c r="X306" s="1007"/>
      <c r="Y306" s="88"/>
      <c r="Z306" s="537"/>
      <c r="AA306" s="143" t="str">
        <f>IFERROR(IF(Y306="ー", "", ROUNDDOWN(Z306*VLOOKUP(N306,【参考】数式用!$AR$2:$AW$50,MATCH(Y306,【参考】数式用!$AT$4:$AW$4)+2,FALSE)*0.5, 0)), "")</f>
        <v/>
      </c>
      <c r="AB306" s="98"/>
      <c r="AC306" s="1100" t="str">
        <f>IFERROR(IF(AH306&lt;&gt;"",Z306*VLOOKUP(N306,【参考】数式用!$AG$2:$AL$50,MATCH(Y306,【参考】数式用!$AI$4:$AL$4,0)+2,0), ""), "")</f>
        <v/>
      </c>
      <c r="AD306" s="1100"/>
      <c r="AE306" s="415"/>
      <c r="AF306" s="581"/>
      <c r="AG306" s="590"/>
      <c r="AH306" s="428" t="str">
        <f>IFERROR(VLOOKUP(O306, 【参考】数式用!$AY$5:$AY$13, 1, FALSE), "")</f>
        <v/>
      </c>
      <c r="AI306" s="429" t="str">
        <f>IFERROR(VLOOKUP(N306, 【参考】数式用!$BA$2:$BB$50, 2, FALSE), "")</f>
        <v/>
      </c>
      <c r="AJ306" s="430" t="str">
        <f t="shared" ref="AJ306:AJ369" si="11">IF(AND(OR(P306="処遇加算Ⅰ",P306="処遇加算Ⅱ"),AI306="対象"), 1,"")</f>
        <v/>
      </c>
      <c r="AK306" s="431" t="str">
        <f t="shared" ref="AK306:AK369" si="12">IF(OR(Y306="処遇加算Ⅰ",Y306="処遇加算Ⅱ"),1,"")</f>
        <v/>
      </c>
      <c r="AL306" s="133"/>
      <c r="AM306" s="133"/>
      <c r="AN306" s="106"/>
      <c r="AO306" s="106"/>
      <c r="AV306" s="105"/>
      <c r="AW306" s="105"/>
      <c r="AX306" s="105"/>
      <c r="AY306" s="105"/>
      <c r="AZ306" s="105"/>
      <c r="BA306" s="105"/>
    </row>
    <row r="307" spans="1:53" ht="30" customHeight="1" thickBot="1">
      <c r="A307" s="140">
        <v>294</v>
      </c>
      <c r="B307" s="1001" t="str">
        <f>IF(基本情報入力シート!C332="","",基本情報入力シート!C332)</f>
        <v/>
      </c>
      <c r="C307" s="1002"/>
      <c r="D307" s="1002"/>
      <c r="E307" s="1002"/>
      <c r="F307" s="1002"/>
      <c r="G307" s="1002"/>
      <c r="H307" s="1002"/>
      <c r="I307" s="1003"/>
      <c r="J307" s="411" t="str">
        <f>IF(基本情報入力シート!M332="","",基本情報入力シート!M332)</f>
        <v/>
      </c>
      <c r="K307" s="411" t="str">
        <f>IF(基本情報入力シート!R332="","",基本情報入力シート!R332)</f>
        <v/>
      </c>
      <c r="L307" s="411" t="str">
        <f>IF(基本情報入力シート!W332="","",基本情報入力シート!W332)</f>
        <v/>
      </c>
      <c r="M307" s="411" t="str">
        <f>IF(基本情報入力シート!X332="","",基本情報入力シート!X332)</f>
        <v/>
      </c>
      <c r="N307" s="141" t="str">
        <f>IF(基本情報入力シート!Y332="","",基本情報入力シート!Y332)</f>
        <v/>
      </c>
      <c r="O307" s="148"/>
      <c r="P307" s="50"/>
      <c r="Q307" s="1004"/>
      <c r="R307" s="1005"/>
      <c r="S307" s="142" t="str">
        <f>IFERROR(ROUNDDOWN(Q307*VLOOKUP(N307,【参考】数式用!$AR$2:$AW$50,MATCH(P307,【参考】数式用!$AT$4:$AW$4)+2,FALSE)*0.5, 0), "")</f>
        <v/>
      </c>
      <c r="T307" s="51"/>
      <c r="U307" s="536" t="str">
        <f>IFERROR(IF(AH307&lt;&gt;"",Q307*VLOOKUP(N307,【参考】数式用!$AG$2:$AL$50,MATCH(P307,【参考】数式用!$AI$4:$AL$4,0)+2,0), ""), "")</f>
        <v/>
      </c>
      <c r="V307" s="41"/>
      <c r="W307" s="1006"/>
      <c r="X307" s="1007"/>
      <c r="Y307" s="88"/>
      <c r="Z307" s="537"/>
      <c r="AA307" s="143" t="str">
        <f>IFERROR(IF(Y307="ー", "", ROUNDDOWN(Z307*VLOOKUP(N307,【参考】数式用!$AR$2:$AW$50,MATCH(Y307,【参考】数式用!$AT$4:$AW$4)+2,FALSE)*0.5, 0)), "")</f>
        <v/>
      </c>
      <c r="AB307" s="98"/>
      <c r="AC307" s="1100" t="str">
        <f>IFERROR(IF(AH307&lt;&gt;"",Z307*VLOOKUP(N307,【参考】数式用!$AG$2:$AL$50,MATCH(Y307,【参考】数式用!$AI$4:$AL$4,0)+2,0), ""), "")</f>
        <v/>
      </c>
      <c r="AD307" s="1100"/>
      <c r="AE307" s="415"/>
      <c r="AF307" s="581"/>
      <c r="AG307" s="590"/>
      <c r="AH307" s="428" t="str">
        <f>IFERROR(VLOOKUP(O307, 【参考】数式用!$AY$5:$AY$13, 1, FALSE), "")</f>
        <v/>
      </c>
      <c r="AI307" s="429" t="str">
        <f>IFERROR(VLOOKUP(N307, 【参考】数式用!$BA$2:$BB$50, 2, FALSE), "")</f>
        <v/>
      </c>
      <c r="AJ307" s="430" t="str">
        <f t="shared" si="11"/>
        <v/>
      </c>
      <c r="AK307" s="431" t="str">
        <f t="shared" si="12"/>
        <v/>
      </c>
      <c r="AL307" s="133"/>
      <c r="AM307" s="133"/>
      <c r="AN307" s="106"/>
      <c r="AO307" s="106"/>
      <c r="AV307" s="105"/>
      <c r="AW307" s="105"/>
      <c r="AX307" s="105"/>
      <c r="AY307" s="105"/>
      <c r="AZ307" s="105"/>
      <c r="BA307" s="105"/>
    </row>
    <row r="308" spans="1:53" ht="30" customHeight="1" thickBot="1">
      <c r="A308" s="140">
        <v>295</v>
      </c>
      <c r="B308" s="1001" t="str">
        <f>IF(基本情報入力シート!C333="","",基本情報入力シート!C333)</f>
        <v/>
      </c>
      <c r="C308" s="1002"/>
      <c r="D308" s="1002"/>
      <c r="E308" s="1002"/>
      <c r="F308" s="1002"/>
      <c r="G308" s="1002"/>
      <c r="H308" s="1002"/>
      <c r="I308" s="1003"/>
      <c r="J308" s="411" t="str">
        <f>IF(基本情報入力シート!M333="","",基本情報入力シート!M333)</f>
        <v/>
      </c>
      <c r="K308" s="411" t="str">
        <f>IF(基本情報入力シート!R333="","",基本情報入力シート!R333)</f>
        <v/>
      </c>
      <c r="L308" s="411" t="str">
        <f>IF(基本情報入力シート!W333="","",基本情報入力シート!W333)</f>
        <v/>
      </c>
      <c r="M308" s="411" t="str">
        <f>IF(基本情報入力シート!X333="","",基本情報入力シート!X333)</f>
        <v/>
      </c>
      <c r="N308" s="141" t="str">
        <f>IF(基本情報入力シート!Y333="","",基本情報入力シート!Y333)</f>
        <v/>
      </c>
      <c r="O308" s="148"/>
      <c r="P308" s="50"/>
      <c r="Q308" s="1004"/>
      <c r="R308" s="1005"/>
      <c r="S308" s="142" t="str">
        <f>IFERROR(ROUNDDOWN(Q308*VLOOKUP(N308,【参考】数式用!$AR$2:$AW$50,MATCH(P308,【参考】数式用!$AT$4:$AW$4)+2,FALSE)*0.5, 0), "")</f>
        <v/>
      </c>
      <c r="T308" s="51"/>
      <c r="U308" s="536" t="str">
        <f>IFERROR(IF(AH308&lt;&gt;"",Q308*VLOOKUP(N308,【参考】数式用!$AG$2:$AL$50,MATCH(P308,【参考】数式用!$AI$4:$AL$4,0)+2,0), ""), "")</f>
        <v/>
      </c>
      <c r="V308" s="41"/>
      <c r="W308" s="1006"/>
      <c r="X308" s="1007"/>
      <c r="Y308" s="88"/>
      <c r="Z308" s="537"/>
      <c r="AA308" s="143" t="str">
        <f>IFERROR(IF(Y308="ー", "", ROUNDDOWN(Z308*VLOOKUP(N308,【参考】数式用!$AR$2:$AW$50,MATCH(Y308,【参考】数式用!$AT$4:$AW$4)+2,FALSE)*0.5, 0)), "")</f>
        <v/>
      </c>
      <c r="AB308" s="98"/>
      <c r="AC308" s="1100" t="str">
        <f>IFERROR(IF(AH308&lt;&gt;"",Z308*VLOOKUP(N308,【参考】数式用!$AG$2:$AL$50,MATCH(Y308,【参考】数式用!$AI$4:$AL$4,0)+2,0), ""), "")</f>
        <v/>
      </c>
      <c r="AD308" s="1100"/>
      <c r="AE308" s="415"/>
      <c r="AF308" s="581"/>
      <c r="AG308" s="590"/>
      <c r="AH308" s="428" t="str">
        <f>IFERROR(VLOOKUP(O308, 【参考】数式用!$AY$5:$AY$13, 1, FALSE), "")</f>
        <v/>
      </c>
      <c r="AI308" s="429" t="str">
        <f>IFERROR(VLOOKUP(N308, 【参考】数式用!$BA$2:$BB$50, 2, FALSE), "")</f>
        <v/>
      </c>
      <c r="AJ308" s="430" t="str">
        <f t="shared" si="11"/>
        <v/>
      </c>
      <c r="AK308" s="431" t="str">
        <f t="shared" si="12"/>
        <v/>
      </c>
      <c r="AL308" s="133"/>
      <c r="AM308" s="133"/>
      <c r="AN308" s="106"/>
      <c r="AO308" s="106"/>
      <c r="AV308" s="105"/>
      <c r="AW308" s="105"/>
      <c r="AX308" s="105"/>
      <c r="AY308" s="105"/>
      <c r="AZ308" s="105"/>
      <c r="BA308" s="105"/>
    </row>
    <row r="309" spans="1:53" ht="30" customHeight="1" thickBot="1">
      <c r="A309" s="140">
        <v>296</v>
      </c>
      <c r="B309" s="1001" t="str">
        <f>IF(基本情報入力シート!C334="","",基本情報入力シート!C334)</f>
        <v/>
      </c>
      <c r="C309" s="1002"/>
      <c r="D309" s="1002"/>
      <c r="E309" s="1002"/>
      <c r="F309" s="1002"/>
      <c r="G309" s="1002"/>
      <c r="H309" s="1002"/>
      <c r="I309" s="1003"/>
      <c r="J309" s="411" t="str">
        <f>IF(基本情報入力シート!M334="","",基本情報入力シート!M334)</f>
        <v/>
      </c>
      <c r="K309" s="411" t="str">
        <f>IF(基本情報入力シート!R334="","",基本情報入力シート!R334)</f>
        <v/>
      </c>
      <c r="L309" s="411" t="str">
        <f>IF(基本情報入力シート!W334="","",基本情報入力シート!W334)</f>
        <v/>
      </c>
      <c r="M309" s="411" t="str">
        <f>IF(基本情報入力シート!X334="","",基本情報入力シート!X334)</f>
        <v/>
      </c>
      <c r="N309" s="141" t="str">
        <f>IF(基本情報入力シート!Y334="","",基本情報入力シート!Y334)</f>
        <v/>
      </c>
      <c r="O309" s="148"/>
      <c r="P309" s="50"/>
      <c r="Q309" s="1004"/>
      <c r="R309" s="1005"/>
      <c r="S309" s="142" t="str">
        <f>IFERROR(ROUNDDOWN(Q309*VLOOKUP(N309,【参考】数式用!$AR$2:$AW$50,MATCH(P309,【参考】数式用!$AT$4:$AW$4)+2,FALSE)*0.5, 0), "")</f>
        <v/>
      </c>
      <c r="T309" s="51"/>
      <c r="U309" s="536" t="str">
        <f>IFERROR(IF(AH309&lt;&gt;"",Q309*VLOOKUP(N309,【参考】数式用!$AG$2:$AL$50,MATCH(P309,【参考】数式用!$AI$4:$AL$4,0)+2,0), ""), "")</f>
        <v/>
      </c>
      <c r="V309" s="41"/>
      <c r="W309" s="1006"/>
      <c r="X309" s="1007"/>
      <c r="Y309" s="88"/>
      <c r="Z309" s="537"/>
      <c r="AA309" s="143" t="str">
        <f>IFERROR(IF(Y309="ー", "", ROUNDDOWN(Z309*VLOOKUP(N309,【参考】数式用!$AR$2:$AW$50,MATCH(Y309,【参考】数式用!$AT$4:$AW$4)+2,FALSE)*0.5, 0)), "")</f>
        <v/>
      </c>
      <c r="AB309" s="98"/>
      <c r="AC309" s="1100" t="str">
        <f>IFERROR(IF(AH309&lt;&gt;"",Z309*VLOOKUP(N309,【参考】数式用!$AG$2:$AL$50,MATCH(Y309,【参考】数式用!$AI$4:$AL$4,0)+2,0), ""), "")</f>
        <v/>
      </c>
      <c r="AD309" s="1100"/>
      <c r="AE309" s="415"/>
      <c r="AF309" s="581"/>
      <c r="AG309" s="590"/>
      <c r="AH309" s="428" t="str">
        <f>IFERROR(VLOOKUP(O309, 【参考】数式用!$AY$5:$AY$13, 1, FALSE), "")</f>
        <v/>
      </c>
      <c r="AI309" s="429" t="str">
        <f>IFERROR(VLOOKUP(N309, 【参考】数式用!$BA$2:$BB$50, 2, FALSE), "")</f>
        <v/>
      </c>
      <c r="AJ309" s="430" t="str">
        <f t="shared" si="11"/>
        <v/>
      </c>
      <c r="AK309" s="431" t="str">
        <f t="shared" si="12"/>
        <v/>
      </c>
      <c r="AL309" s="133"/>
      <c r="AM309" s="133"/>
      <c r="AN309" s="106"/>
      <c r="AO309" s="106"/>
      <c r="AV309" s="105"/>
      <c r="AW309" s="105"/>
      <c r="AX309" s="105"/>
      <c r="AY309" s="105"/>
      <c r="AZ309" s="105"/>
      <c r="BA309" s="105"/>
    </row>
    <row r="310" spans="1:53" ht="30" customHeight="1" thickBot="1">
      <c r="A310" s="140">
        <v>297</v>
      </c>
      <c r="B310" s="1001" t="str">
        <f>IF(基本情報入力シート!C335="","",基本情報入力シート!C335)</f>
        <v/>
      </c>
      <c r="C310" s="1002"/>
      <c r="D310" s="1002"/>
      <c r="E310" s="1002"/>
      <c r="F310" s="1002"/>
      <c r="G310" s="1002"/>
      <c r="H310" s="1002"/>
      <c r="I310" s="1003"/>
      <c r="J310" s="411" t="str">
        <f>IF(基本情報入力シート!M335="","",基本情報入力シート!M335)</f>
        <v/>
      </c>
      <c r="K310" s="411" t="str">
        <f>IF(基本情報入力シート!R335="","",基本情報入力シート!R335)</f>
        <v/>
      </c>
      <c r="L310" s="411" t="str">
        <f>IF(基本情報入力シート!W335="","",基本情報入力シート!W335)</f>
        <v/>
      </c>
      <c r="M310" s="411" t="str">
        <f>IF(基本情報入力シート!X335="","",基本情報入力シート!X335)</f>
        <v/>
      </c>
      <c r="N310" s="141" t="str">
        <f>IF(基本情報入力シート!Y335="","",基本情報入力シート!Y335)</f>
        <v/>
      </c>
      <c r="O310" s="148"/>
      <c r="P310" s="50"/>
      <c r="Q310" s="1004"/>
      <c r="R310" s="1005"/>
      <c r="S310" s="142" t="str">
        <f>IFERROR(ROUNDDOWN(Q310*VLOOKUP(N310,【参考】数式用!$AR$2:$AW$50,MATCH(P310,【参考】数式用!$AT$4:$AW$4)+2,FALSE)*0.5, 0), "")</f>
        <v/>
      </c>
      <c r="T310" s="51"/>
      <c r="U310" s="536" t="str">
        <f>IFERROR(IF(AH310&lt;&gt;"",Q310*VLOOKUP(N310,【参考】数式用!$AG$2:$AL$50,MATCH(P310,【参考】数式用!$AI$4:$AL$4,0)+2,0), ""), "")</f>
        <v/>
      </c>
      <c r="V310" s="41"/>
      <c r="W310" s="1006"/>
      <c r="X310" s="1007"/>
      <c r="Y310" s="88"/>
      <c r="Z310" s="537"/>
      <c r="AA310" s="143" t="str">
        <f>IFERROR(IF(Y310="ー", "", ROUNDDOWN(Z310*VLOOKUP(N310,【参考】数式用!$AR$2:$AW$50,MATCH(Y310,【参考】数式用!$AT$4:$AW$4)+2,FALSE)*0.5, 0)), "")</f>
        <v/>
      </c>
      <c r="AB310" s="98"/>
      <c r="AC310" s="1100" t="str">
        <f>IFERROR(IF(AH310&lt;&gt;"",Z310*VLOOKUP(N310,【参考】数式用!$AG$2:$AL$50,MATCH(Y310,【参考】数式用!$AI$4:$AL$4,0)+2,0), ""), "")</f>
        <v/>
      </c>
      <c r="AD310" s="1100"/>
      <c r="AE310" s="415"/>
      <c r="AF310" s="581"/>
      <c r="AG310" s="590"/>
      <c r="AH310" s="428" t="str">
        <f>IFERROR(VLOOKUP(O310, 【参考】数式用!$AY$5:$AY$13, 1, FALSE), "")</f>
        <v/>
      </c>
      <c r="AI310" s="429" t="str">
        <f>IFERROR(VLOOKUP(N310, 【参考】数式用!$BA$2:$BB$50, 2, FALSE), "")</f>
        <v/>
      </c>
      <c r="AJ310" s="430" t="str">
        <f t="shared" si="11"/>
        <v/>
      </c>
      <c r="AK310" s="431" t="str">
        <f t="shared" si="12"/>
        <v/>
      </c>
      <c r="AL310" s="133"/>
      <c r="AM310" s="133"/>
      <c r="AN310" s="106"/>
      <c r="AO310" s="106"/>
      <c r="AV310" s="105"/>
      <c r="AW310" s="105"/>
      <c r="AX310" s="105"/>
      <c r="AY310" s="105"/>
      <c r="AZ310" s="105"/>
      <c r="BA310" s="105"/>
    </row>
    <row r="311" spans="1:53" ht="30" customHeight="1" thickBot="1">
      <c r="A311" s="140">
        <v>298</v>
      </c>
      <c r="B311" s="1001" t="str">
        <f>IF(基本情報入力シート!C336="","",基本情報入力シート!C336)</f>
        <v/>
      </c>
      <c r="C311" s="1002"/>
      <c r="D311" s="1002"/>
      <c r="E311" s="1002"/>
      <c r="F311" s="1002"/>
      <c r="G311" s="1002"/>
      <c r="H311" s="1002"/>
      <c r="I311" s="1003"/>
      <c r="J311" s="411" t="str">
        <f>IF(基本情報入力シート!M336="","",基本情報入力シート!M336)</f>
        <v/>
      </c>
      <c r="K311" s="411" t="str">
        <f>IF(基本情報入力シート!R336="","",基本情報入力シート!R336)</f>
        <v/>
      </c>
      <c r="L311" s="411" t="str">
        <f>IF(基本情報入力シート!W336="","",基本情報入力シート!W336)</f>
        <v/>
      </c>
      <c r="M311" s="411" t="str">
        <f>IF(基本情報入力シート!X336="","",基本情報入力シート!X336)</f>
        <v/>
      </c>
      <c r="N311" s="141" t="str">
        <f>IF(基本情報入力シート!Y336="","",基本情報入力シート!Y336)</f>
        <v/>
      </c>
      <c r="O311" s="148"/>
      <c r="P311" s="50"/>
      <c r="Q311" s="1004"/>
      <c r="R311" s="1005"/>
      <c r="S311" s="142" t="str">
        <f>IFERROR(ROUNDDOWN(Q311*VLOOKUP(N311,【参考】数式用!$AR$2:$AW$50,MATCH(P311,【参考】数式用!$AT$4:$AW$4)+2,FALSE)*0.5, 0), "")</f>
        <v/>
      </c>
      <c r="T311" s="51"/>
      <c r="U311" s="536" t="str">
        <f>IFERROR(IF(AH311&lt;&gt;"",Q311*VLOOKUP(N311,【参考】数式用!$AG$2:$AL$50,MATCH(P311,【参考】数式用!$AI$4:$AL$4,0)+2,0), ""), "")</f>
        <v/>
      </c>
      <c r="V311" s="41"/>
      <c r="W311" s="1006"/>
      <c r="X311" s="1007"/>
      <c r="Y311" s="88"/>
      <c r="Z311" s="537"/>
      <c r="AA311" s="143" t="str">
        <f>IFERROR(IF(Y311="ー", "", ROUNDDOWN(Z311*VLOOKUP(N311,【参考】数式用!$AR$2:$AW$50,MATCH(Y311,【参考】数式用!$AT$4:$AW$4)+2,FALSE)*0.5, 0)), "")</f>
        <v/>
      </c>
      <c r="AB311" s="98"/>
      <c r="AC311" s="1100" t="str">
        <f>IFERROR(IF(AH311&lt;&gt;"",Z311*VLOOKUP(N311,【参考】数式用!$AG$2:$AL$50,MATCH(Y311,【参考】数式用!$AI$4:$AL$4,0)+2,0), ""), "")</f>
        <v/>
      </c>
      <c r="AD311" s="1100"/>
      <c r="AE311" s="415"/>
      <c r="AF311" s="581"/>
      <c r="AG311" s="590"/>
      <c r="AH311" s="428" t="str">
        <f>IFERROR(VLOOKUP(O311, 【参考】数式用!$AY$5:$AY$13, 1, FALSE), "")</f>
        <v/>
      </c>
      <c r="AI311" s="429" t="str">
        <f>IFERROR(VLOOKUP(N311, 【参考】数式用!$BA$2:$BB$50, 2, FALSE), "")</f>
        <v/>
      </c>
      <c r="AJ311" s="430" t="str">
        <f t="shared" si="11"/>
        <v/>
      </c>
      <c r="AK311" s="431" t="str">
        <f t="shared" si="12"/>
        <v/>
      </c>
      <c r="AL311" s="133"/>
      <c r="AM311" s="133"/>
      <c r="AN311" s="106"/>
      <c r="AO311" s="106"/>
      <c r="AV311" s="105"/>
      <c r="AW311" s="105"/>
      <c r="AX311" s="105"/>
      <c r="AY311" s="105"/>
      <c r="AZ311" s="105"/>
      <c r="BA311" s="105"/>
    </row>
    <row r="312" spans="1:53" ht="30" customHeight="1" thickBot="1">
      <c r="A312" s="140">
        <v>299</v>
      </c>
      <c r="B312" s="1001" t="str">
        <f>IF(基本情報入力シート!C337="","",基本情報入力シート!C337)</f>
        <v/>
      </c>
      <c r="C312" s="1002"/>
      <c r="D312" s="1002"/>
      <c r="E312" s="1002"/>
      <c r="F312" s="1002"/>
      <c r="G312" s="1002"/>
      <c r="H312" s="1002"/>
      <c r="I312" s="1003"/>
      <c r="J312" s="411" t="str">
        <f>IF(基本情報入力シート!M337="","",基本情報入力シート!M337)</f>
        <v/>
      </c>
      <c r="K312" s="411" t="str">
        <f>IF(基本情報入力シート!R337="","",基本情報入力シート!R337)</f>
        <v/>
      </c>
      <c r="L312" s="411" t="str">
        <f>IF(基本情報入力シート!W337="","",基本情報入力シート!W337)</f>
        <v/>
      </c>
      <c r="M312" s="411" t="str">
        <f>IF(基本情報入力シート!X337="","",基本情報入力シート!X337)</f>
        <v/>
      </c>
      <c r="N312" s="141" t="str">
        <f>IF(基本情報入力シート!Y337="","",基本情報入力シート!Y337)</f>
        <v/>
      </c>
      <c r="O312" s="148"/>
      <c r="P312" s="50"/>
      <c r="Q312" s="1004"/>
      <c r="R312" s="1005"/>
      <c r="S312" s="142" t="str">
        <f>IFERROR(ROUNDDOWN(Q312*VLOOKUP(N312,【参考】数式用!$AR$2:$AW$50,MATCH(P312,【参考】数式用!$AT$4:$AW$4)+2,FALSE)*0.5, 0), "")</f>
        <v/>
      </c>
      <c r="T312" s="51"/>
      <c r="U312" s="536" t="str">
        <f>IFERROR(IF(AH312&lt;&gt;"",Q312*VLOOKUP(N312,【参考】数式用!$AG$2:$AL$50,MATCH(P312,【参考】数式用!$AI$4:$AL$4,0)+2,0), ""), "")</f>
        <v/>
      </c>
      <c r="V312" s="41"/>
      <c r="W312" s="1006"/>
      <c r="X312" s="1007"/>
      <c r="Y312" s="88"/>
      <c r="Z312" s="537"/>
      <c r="AA312" s="143" t="str">
        <f>IFERROR(IF(Y312="ー", "", ROUNDDOWN(Z312*VLOOKUP(N312,【参考】数式用!$AR$2:$AW$50,MATCH(Y312,【参考】数式用!$AT$4:$AW$4)+2,FALSE)*0.5, 0)), "")</f>
        <v/>
      </c>
      <c r="AB312" s="98"/>
      <c r="AC312" s="1100" t="str">
        <f>IFERROR(IF(AH312&lt;&gt;"",Z312*VLOOKUP(N312,【参考】数式用!$AG$2:$AL$50,MATCH(Y312,【参考】数式用!$AI$4:$AL$4,0)+2,0), ""), "")</f>
        <v/>
      </c>
      <c r="AD312" s="1100"/>
      <c r="AE312" s="415"/>
      <c r="AF312" s="581"/>
      <c r="AG312" s="590"/>
      <c r="AH312" s="428" t="str">
        <f>IFERROR(VLOOKUP(O312, 【参考】数式用!$AY$5:$AY$13, 1, FALSE), "")</f>
        <v/>
      </c>
      <c r="AI312" s="429" t="str">
        <f>IFERROR(VLOOKUP(N312, 【参考】数式用!$BA$2:$BB$50, 2, FALSE), "")</f>
        <v/>
      </c>
      <c r="AJ312" s="430" t="str">
        <f t="shared" si="11"/>
        <v/>
      </c>
      <c r="AK312" s="431" t="str">
        <f t="shared" si="12"/>
        <v/>
      </c>
      <c r="AL312" s="133"/>
      <c r="AM312" s="133"/>
      <c r="AN312" s="106"/>
      <c r="AO312" s="106"/>
      <c r="AV312" s="105"/>
      <c r="AW312" s="105"/>
      <c r="AX312" s="105"/>
      <c r="AY312" s="105"/>
      <c r="AZ312" s="105"/>
      <c r="BA312" s="105"/>
    </row>
    <row r="313" spans="1:53" ht="30" customHeight="1" thickBot="1">
      <c r="A313" s="140">
        <v>300</v>
      </c>
      <c r="B313" s="1001" t="str">
        <f>IF(基本情報入力シート!C338="","",基本情報入力シート!C338)</f>
        <v/>
      </c>
      <c r="C313" s="1002"/>
      <c r="D313" s="1002"/>
      <c r="E313" s="1002"/>
      <c r="F313" s="1002"/>
      <c r="G313" s="1002"/>
      <c r="H313" s="1002"/>
      <c r="I313" s="1003"/>
      <c r="J313" s="411" t="str">
        <f>IF(基本情報入力シート!M338="","",基本情報入力シート!M338)</f>
        <v/>
      </c>
      <c r="K313" s="411" t="str">
        <f>IF(基本情報入力シート!R338="","",基本情報入力シート!R338)</f>
        <v/>
      </c>
      <c r="L313" s="411" t="str">
        <f>IF(基本情報入力シート!W338="","",基本情報入力シート!W338)</f>
        <v/>
      </c>
      <c r="M313" s="411" t="str">
        <f>IF(基本情報入力シート!X338="","",基本情報入力シート!X338)</f>
        <v/>
      </c>
      <c r="N313" s="141" t="str">
        <f>IF(基本情報入力シート!Y338="","",基本情報入力シート!Y338)</f>
        <v/>
      </c>
      <c r="O313" s="148"/>
      <c r="P313" s="50"/>
      <c r="Q313" s="1004"/>
      <c r="R313" s="1005"/>
      <c r="S313" s="142" t="str">
        <f>IFERROR(ROUNDDOWN(Q313*VLOOKUP(N313,【参考】数式用!$AR$2:$AW$50,MATCH(P313,【参考】数式用!$AT$4:$AW$4)+2,FALSE)*0.5, 0), "")</f>
        <v/>
      </c>
      <c r="T313" s="51"/>
      <c r="U313" s="536" t="str">
        <f>IFERROR(IF(AH313&lt;&gt;"",Q313*VLOOKUP(N313,【参考】数式用!$AG$2:$AL$50,MATCH(P313,【参考】数式用!$AI$4:$AL$4,0)+2,0), ""), "")</f>
        <v/>
      </c>
      <c r="V313" s="41"/>
      <c r="W313" s="1006"/>
      <c r="X313" s="1007"/>
      <c r="Y313" s="88"/>
      <c r="Z313" s="537"/>
      <c r="AA313" s="143" t="str">
        <f>IFERROR(IF(Y313="ー", "", ROUNDDOWN(Z313*VLOOKUP(N313,【参考】数式用!$AR$2:$AW$50,MATCH(Y313,【参考】数式用!$AT$4:$AW$4)+2,FALSE)*0.5, 0)), "")</f>
        <v/>
      </c>
      <c r="AB313" s="98"/>
      <c r="AC313" s="1100" t="str">
        <f>IFERROR(IF(AH313&lt;&gt;"",Z313*VLOOKUP(N313,【参考】数式用!$AG$2:$AL$50,MATCH(Y313,【参考】数式用!$AI$4:$AL$4,0)+2,0), ""), "")</f>
        <v/>
      </c>
      <c r="AD313" s="1100"/>
      <c r="AE313" s="415"/>
      <c r="AF313" s="581"/>
      <c r="AG313" s="590"/>
      <c r="AH313" s="428" t="str">
        <f>IFERROR(VLOOKUP(O313, 【参考】数式用!$AY$5:$AY$13, 1, FALSE), "")</f>
        <v/>
      </c>
      <c r="AI313" s="429" t="str">
        <f>IFERROR(VLOOKUP(N313, 【参考】数式用!$BA$2:$BB$50, 2, FALSE), "")</f>
        <v/>
      </c>
      <c r="AJ313" s="430" t="str">
        <f t="shared" si="11"/>
        <v/>
      </c>
      <c r="AK313" s="431" t="str">
        <f t="shared" si="12"/>
        <v/>
      </c>
      <c r="AL313" s="133"/>
      <c r="AM313" s="133"/>
      <c r="AN313" s="106"/>
      <c r="AO313" s="106"/>
      <c r="AV313" s="105"/>
      <c r="AW313" s="105"/>
      <c r="AX313" s="105"/>
      <c r="AY313" s="105"/>
      <c r="AZ313" s="105"/>
      <c r="BA313" s="105"/>
    </row>
    <row r="314" spans="1:53" ht="30" customHeight="1" thickBot="1">
      <c r="A314" s="140">
        <v>301</v>
      </c>
      <c r="B314" s="1001" t="str">
        <f>IF(基本情報入力シート!C339="","",基本情報入力シート!C339)</f>
        <v/>
      </c>
      <c r="C314" s="1002"/>
      <c r="D314" s="1002"/>
      <c r="E314" s="1002"/>
      <c r="F314" s="1002"/>
      <c r="G314" s="1002"/>
      <c r="H314" s="1002"/>
      <c r="I314" s="1003"/>
      <c r="J314" s="411" t="str">
        <f>IF(基本情報入力シート!M339="","",基本情報入力シート!M339)</f>
        <v/>
      </c>
      <c r="K314" s="411" t="str">
        <f>IF(基本情報入力シート!R339="","",基本情報入力シート!R339)</f>
        <v/>
      </c>
      <c r="L314" s="411" t="str">
        <f>IF(基本情報入力シート!W339="","",基本情報入力シート!W339)</f>
        <v/>
      </c>
      <c r="M314" s="411" t="str">
        <f>IF(基本情報入力シート!X339="","",基本情報入力シート!X339)</f>
        <v/>
      </c>
      <c r="N314" s="141" t="str">
        <f>IF(基本情報入力シート!Y339="","",基本情報入力シート!Y339)</f>
        <v/>
      </c>
      <c r="O314" s="148"/>
      <c r="P314" s="50"/>
      <c r="Q314" s="1004"/>
      <c r="R314" s="1005"/>
      <c r="S314" s="142" t="str">
        <f>IFERROR(ROUNDDOWN(Q314*VLOOKUP(N314,【参考】数式用!$AR$2:$AW$50,MATCH(P314,【参考】数式用!$AT$4:$AW$4)+2,FALSE)*0.5, 0), "")</f>
        <v/>
      </c>
      <c r="T314" s="51"/>
      <c r="U314" s="536" t="str">
        <f>IFERROR(IF(AH314&lt;&gt;"",Q314*VLOOKUP(N314,【参考】数式用!$AG$2:$AL$50,MATCH(P314,【参考】数式用!$AI$4:$AL$4,0)+2,0), ""), "")</f>
        <v/>
      </c>
      <c r="V314" s="41"/>
      <c r="W314" s="1006"/>
      <c r="X314" s="1007"/>
      <c r="Y314" s="88"/>
      <c r="Z314" s="537"/>
      <c r="AA314" s="143" t="str">
        <f>IFERROR(IF(Y314="ー", "", ROUNDDOWN(Z314*VLOOKUP(N314,【参考】数式用!$AR$2:$AW$50,MATCH(Y314,【参考】数式用!$AT$4:$AW$4)+2,FALSE)*0.5, 0)), "")</f>
        <v/>
      </c>
      <c r="AB314" s="98"/>
      <c r="AC314" s="1100" t="str">
        <f>IFERROR(IF(AH314&lt;&gt;"",Z314*VLOOKUP(N314,【参考】数式用!$AG$2:$AL$50,MATCH(Y314,【参考】数式用!$AI$4:$AL$4,0)+2,0), ""), "")</f>
        <v/>
      </c>
      <c r="AD314" s="1100"/>
      <c r="AE314" s="415"/>
      <c r="AF314" s="581"/>
      <c r="AG314" s="590"/>
      <c r="AH314" s="428" t="str">
        <f>IFERROR(VLOOKUP(O314, 【参考】数式用!$AY$5:$AY$13, 1, FALSE), "")</f>
        <v/>
      </c>
      <c r="AI314" s="429" t="str">
        <f>IFERROR(VLOOKUP(N314, 【参考】数式用!$BA$2:$BB$50, 2, FALSE), "")</f>
        <v/>
      </c>
      <c r="AJ314" s="430" t="str">
        <f t="shared" si="11"/>
        <v/>
      </c>
      <c r="AK314" s="431" t="str">
        <f t="shared" si="12"/>
        <v/>
      </c>
      <c r="AL314" s="133"/>
      <c r="AM314" s="133"/>
      <c r="AN314" s="106"/>
      <c r="AO314" s="106"/>
      <c r="AV314" s="105"/>
      <c r="AW314" s="105"/>
      <c r="AX314" s="105"/>
      <c r="AY314" s="105"/>
      <c r="AZ314" s="105"/>
      <c r="BA314" s="105"/>
    </row>
    <row r="315" spans="1:53" ht="30" customHeight="1" thickBot="1">
      <c r="A315" s="140">
        <v>302</v>
      </c>
      <c r="B315" s="1001" t="str">
        <f>IF(基本情報入力シート!C340="","",基本情報入力シート!C340)</f>
        <v/>
      </c>
      <c r="C315" s="1002"/>
      <c r="D315" s="1002"/>
      <c r="E315" s="1002"/>
      <c r="F315" s="1002"/>
      <c r="G315" s="1002"/>
      <c r="H315" s="1002"/>
      <c r="I315" s="1003"/>
      <c r="J315" s="411" t="str">
        <f>IF(基本情報入力シート!M340="","",基本情報入力シート!M340)</f>
        <v/>
      </c>
      <c r="K315" s="411" t="str">
        <f>IF(基本情報入力シート!R340="","",基本情報入力シート!R340)</f>
        <v/>
      </c>
      <c r="L315" s="411" t="str">
        <f>IF(基本情報入力シート!W340="","",基本情報入力シート!W340)</f>
        <v/>
      </c>
      <c r="M315" s="411" t="str">
        <f>IF(基本情報入力シート!X340="","",基本情報入力シート!X340)</f>
        <v/>
      </c>
      <c r="N315" s="141" t="str">
        <f>IF(基本情報入力シート!Y340="","",基本情報入力シート!Y340)</f>
        <v/>
      </c>
      <c r="O315" s="148"/>
      <c r="P315" s="50"/>
      <c r="Q315" s="1004"/>
      <c r="R315" s="1005"/>
      <c r="S315" s="142" t="str">
        <f>IFERROR(ROUNDDOWN(Q315*VLOOKUP(N315,【参考】数式用!$AR$2:$AW$50,MATCH(P315,【参考】数式用!$AT$4:$AW$4)+2,FALSE)*0.5, 0), "")</f>
        <v/>
      </c>
      <c r="T315" s="51"/>
      <c r="U315" s="536" t="str">
        <f>IFERROR(IF(AH315&lt;&gt;"",Q315*VLOOKUP(N315,【参考】数式用!$AG$2:$AL$50,MATCH(P315,【参考】数式用!$AI$4:$AL$4,0)+2,0), ""), "")</f>
        <v/>
      </c>
      <c r="V315" s="41"/>
      <c r="W315" s="1006"/>
      <c r="X315" s="1007"/>
      <c r="Y315" s="88"/>
      <c r="Z315" s="537"/>
      <c r="AA315" s="143" t="str">
        <f>IFERROR(IF(Y315="ー", "", ROUNDDOWN(Z315*VLOOKUP(N315,【参考】数式用!$AR$2:$AW$50,MATCH(Y315,【参考】数式用!$AT$4:$AW$4)+2,FALSE)*0.5, 0)), "")</f>
        <v/>
      </c>
      <c r="AB315" s="98"/>
      <c r="AC315" s="1100" t="str">
        <f>IFERROR(IF(AH315&lt;&gt;"",Z315*VLOOKUP(N315,【参考】数式用!$AG$2:$AL$50,MATCH(Y315,【参考】数式用!$AI$4:$AL$4,0)+2,0), ""), "")</f>
        <v/>
      </c>
      <c r="AD315" s="1100"/>
      <c r="AE315" s="415"/>
      <c r="AF315" s="581"/>
      <c r="AG315" s="590"/>
      <c r="AH315" s="428" t="str">
        <f>IFERROR(VLOOKUP(O315, 【参考】数式用!$AY$5:$AY$13, 1, FALSE), "")</f>
        <v/>
      </c>
      <c r="AI315" s="429" t="str">
        <f>IFERROR(VLOOKUP(N315, 【参考】数式用!$BA$2:$BB$50, 2, FALSE), "")</f>
        <v/>
      </c>
      <c r="AJ315" s="430" t="str">
        <f t="shared" si="11"/>
        <v/>
      </c>
      <c r="AK315" s="431" t="str">
        <f t="shared" si="12"/>
        <v/>
      </c>
      <c r="AL315" s="133"/>
      <c r="AM315" s="133"/>
      <c r="AN315" s="106"/>
      <c r="AO315" s="106"/>
      <c r="AV315" s="105"/>
      <c r="AW315" s="105"/>
      <c r="AX315" s="105"/>
      <c r="AY315" s="105"/>
      <c r="AZ315" s="105"/>
      <c r="BA315" s="105"/>
    </row>
    <row r="316" spans="1:53" ht="30" customHeight="1" thickBot="1">
      <c r="A316" s="140">
        <v>303</v>
      </c>
      <c r="B316" s="1001" t="str">
        <f>IF(基本情報入力シート!C341="","",基本情報入力シート!C341)</f>
        <v/>
      </c>
      <c r="C316" s="1002"/>
      <c r="D316" s="1002"/>
      <c r="E316" s="1002"/>
      <c r="F316" s="1002"/>
      <c r="G316" s="1002"/>
      <c r="H316" s="1002"/>
      <c r="I316" s="1003"/>
      <c r="J316" s="411" t="str">
        <f>IF(基本情報入力シート!M341="","",基本情報入力シート!M341)</f>
        <v/>
      </c>
      <c r="K316" s="411" t="str">
        <f>IF(基本情報入力シート!R341="","",基本情報入力シート!R341)</f>
        <v/>
      </c>
      <c r="L316" s="411" t="str">
        <f>IF(基本情報入力シート!W341="","",基本情報入力シート!W341)</f>
        <v/>
      </c>
      <c r="M316" s="411" t="str">
        <f>IF(基本情報入力シート!X341="","",基本情報入力シート!X341)</f>
        <v/>
      </c>
      <c r="N316" s="141" t="str">
        <f>IF(基本情報入力シート!Y341="","",基本情報入力シート!Y341)</f>
        <v/>
      </c>
      <c r="O316" s="148"/>
      <c r="P316" s="50"/>
      <c r="Q316" s="1004"/>
      <c r="R316" s="1005"/>
      <c r="S316" s="142" t="str">
        <f>IFERROR(ROUNDDOWN(Q316*VLOOKUP(N316,【参考】数式用!$AR$2:$AW$50,MATCH(P316,【参考】数式用!$AT$4:$AW$4)+2,FALSE)*0.5, 0), "")</f>
        <v/>
      </c>
      <c r="T316" s="51"/>
      <c r="U316" s="536" t="str">
        <f>IFERROR(IF(AH316&lt;&gt;"",Q316*VLOOKUP(N316,【参考】数式用!$AG$2:$AL$50,MATCH(P316,【参考】数式用!$AI$4:$AL$4,0)+2,0), ""), "")</f>
        <v/>
      </c>
      <c r="V316" s="41"/>
      <c r="W316" s="1006"/>
      <c r="X316" s="1007"/>
      <c r="Y316" s="88"/>
      <c r="Z316" s="537"/>
      <c r="AA316" s="143" t="str">
        <f>IFERROR(IF(Y316="ー", "", ROUNDDOWN(Z316*VLOOKUP(N316,【参考】数式用!$AR$2:$AW$50,MATCH(Y316,【参考】数式用!$AT$4:$AW$4)+2,FALSE)*0.5, 0)), "")</f>
        <v/>
      </c>
      <c r="AB316" s="98"/>
      <c r="AC316" s="1100" t="str">
        <f>IFERROR(IF(AH316&lt;&gt;"",Z316*VLOOKUP(N316,【参考】数式用!$AG$2:$AL$50,MATCH(Y316,【参考】数式用!$AI$4:$AL$4,0)+2,0), ""), "")</f>
        <v/>
      </c>
      <c r="AD316" s="1100"/>
      <c r="AE316" s="415"/>
      <c r="AF316" s="581"/>
      <c r="AG316" s="590"/>
      <c r="AH316" s="428" t="str">
        <f>IFERROR(VLOOKUP(O316, 【参考】数式用!$AY$5:$AY$13, 1, FALSE), "")</f>
        <v/>
      </c>
      <c r="AI316" s="429" t="str">
        <f>IFERROR(VLOOKUP(N316, 【参考】数式用!$BA$2:$BB$50, 2, FALSE), "")</f>
        <v/>
      </c>
      <c r="AJ316" s="430" t="str">
        <f t="shared" si="11"/>
        <v/>
      </c>
      <c r="AK316" s="431" t="str">
        <f t="shared" si="12"/>
        <v/>
      </c>
      <c r="AL316" s="133"/>
      <c r="AM316" s="133"/>
      <c r="AN316" s="106"/>
      <c r="AO316" s="106"/>
      <c r="AV316" s="105"/>
      <c r="AW316" s="105"/>
      <c r="AX316" s="105"/>
      <c r="AY316" s="105"/>
      <c r="AZ316" s="105"/>
      <c r="BA316" s="105"/>
    </row>
    <row r="317" spans="1:53" ht="30" customHeight="1" thickBot="1">
      <c r="A317" s="140">
        <v>304</v>
      </c>
      <c r="B317" s="1001" t="str">
        <f>IF(基本情報入力シート!C342="","",基本情報入力シート!C342)</f>
        <v/>
      </c>
      <c r="C317" s="1002"/>
      <c r="D317" s="1002"/>
      <c r="E317" s="1002"/>
      <c r="F317" s="1002"/>
      <c r="G317" s="1002"/>
      <c r="H317" s="1002"/>
      <c r="I317" s="1003"/>
      <c r="J317" s="411" t="str">
        <f>IF(基本情報入力シート!M342="","",基本情報入力シート!M342)</f>
        <v/>
      </c>
      <c r="K317" s="411" t="str">
        <f>IF(基本情報入力シート!R342="","",基本情報入力シート!R342)</f>
        <v/>
      </c>
      <c r="L317" s="411" t="str">
        <f>IF(基本情報入力シート!W342="","",基本情報入力シート!W342)</f>
        <v/>
      </c>
      <c r="M317" s="411" t="str">
        <f>IF(基本情報入力シート!X342="","",基本情報入力シート!X342)</f>
        <v/>
      </c>
      <c r="N317" s="141" t="str">
        <f>IF(基本情報入力シート!Y342="","",基本情報入力シート!Y342)</f>
        <v/>
      </c>
      <c r="O317" s="148"/>
      <c r="P317" s="50"/>
      <c r="Q317" s="1004"/>
      <c r="R317" s="1005"/>
      <c r="S317" s="142" t="str">
        <f>IFERROR(ROUNDDOWN(Q317*VLOOKUP(N317,【参考】数式用!$AR$2:$AW$50,MATCH(P317,【参考】数式用!$AT$4:$AW$4)+2,FALSE)*0.5, 0), "")</f>
        <v/>
      </c>
      <c r="T317" s="51"/>
      <c r="U317" s="536" t="str">
        <f>IFERROR(IF(AH317&lt;&gt;"",Q317*VLOOKUP(N317,【参考】数式用!$AG$2:$AL$50,MATCH(P317,【参考】数式用!$AI$4:$AL$4,0)+2,0), ""), "")</f>
        <v/>
      </c>
      <c r="V317" s="41"/>
      <c r="W317" s="1006"/>
      <c r="X317" s="1007"/>
      <c r="Y317" s="88"/>
      <c r="Z317" s="537"/>
      <c r="AA317" s="143" t="str">
        <f>IFERROR(IF(Y317="ー", "", ROUNDDOWN(Z317*VLOOKUP(N317,【参考】数式用!$AR$2:$AW$50,MATCH(Y317,【参考】数式用!$AT$4:$AW$4)+2,FALSE)*0.5, 0)), "")</f>
        <v/>
      </c>
      <c r="AB317" s="98"/>
      <c r="AC317" s="1100" t="str">
        <f>IFERROR(IF(AH317&lt;&gt;"",Z317*VLOOKUP(N317,【参考】数式用!$AG$2:$AL$50,MATCH(Y317,【参考】数式用!$AI$4:$AL$4,0)+2,0), ""), "")</f>
        <v/>
      </c>
      <c r="AD317" s="1100"/>
      <c r="AE317" s="415"/>
      <c r="AF317" s="581"/>
      <c r="AG317" s="590"/>
      <c r="AH317" s="428" t="str">
        <f>IFERROR(VLOOKUP(O317, 【参考】数式用!$AY$5:$AY$13, 1, FALSE), "")</f>
        <v/>
      </c>
      <c r="AI317" s="429" t="str">
        <f>IFERROR(VLOOKUP(N317, 【参考】数式用!$BA$2:$BB$50, 2, FALSE), "")</f>
        <v/>
      </c>
      <c r="AJ317" s="430" t="str">
        <f t="shared" si="11"/>
        <v/>
      </c>
      <c r="AK317" s="431" t="str">
        <f t="shared" si="12"/>
        <v/>
      </c>
      <c r="AL317" s="133"/>
      <c r="AM317" s="133"/>
      <c r="AN317" s="106"/>
      <c r="AO317" s="106"/>
      <c r="AV317" s="105"/>
      <c r="AW317" s="105"/>
      <c r="AX317" s="105"/>
      <c r="AY317" s="105"/>
      <c r="AZ317" s="105"/>
      <c r="BA317" s="105"/>
    </row>
    <row r="318" spans="1:53" ht="30" customHeight="1" thickBot="1">
      <c r="A318" s="140">
        <v>305</v>
      </c>
      <c r="B318" s="1001" t="str">
        <f>IF(基本情報入力シート!C343="","",基本情報入力シート!C343)</f>
        <v/>
      </c>
      <c r="C318" s="1002"/>
      <c r="D318" s="1002"/>
      <c r="E318" s="1002"/>
      <c r="F318" s="1002"/>
      <c r="G318" s="1002"/>
      <c r="H318" s="1002"/>
      <c r="I318" s="1003"/>
      <c r="J318" s="411" t="str">
        <f>IF(基本情報入力シート!M343="","",基本情報入力シート!M343)</f>
        <v/>
      </c>
      <c r="K318" s="411" t="str">
        <f>IF(基本情報入力シート!R343="","",基本情報入力シート!R343)</f>
        <v/>
      </c>
      <c r="L318" s="411" t="str">
        <f>IF(基本情報入力シート!W343="","",基本情報入力シート!W343)</f>
        <v/>
      </c>
      <c r="M318" s="411" t="str">
        <f>IF(基本情報入力シート!X343="","",基本情報入力シート!X343)</f>
        <v/>
      </c>
      <c r="N318" s="141" t="str">
        <f>IF(基本情報入力シート!Y343="","",基本情報入力シート!Y343)</f>
        <v/>
      </c>
      <c r="O318" s="148"/>
      <c r="P318" s="50"/>
      <c r="Q318" s="1004"/>
      <c r="R318" s="1005"/>
      <c r="S318" s="142" t="str">
        <f>IFERROR(ROUNDDOWN(Q318*VLOOKUP(N318,【参考】数式用!$AR$2:$AW$50,MATCH(P318,【参考】数式用!$AT$4:$AW$4)+2,FALSE)*0.5, 0), "")</f>
        <v/>
      </c>
      <c r="T318" s="51"/>
      <c r="U318" s="536" t="str">
        <f>IFERROR(IF(AH318&lt;&gt;"",Q318*VLOOKUP(N318,【参考】数式用!$AG$2:$AL$50,MATCH(P318,【参考】数式用!$AI$4:$AL$4,0)+2,0), ""), "")</f>
        <v/>
      </c>
      <c r="V318" s="41"/>
      <c r="W318" s="1006"/>
      <c r="X318" s="1007"/>
      <c r="Y318" s="88"/>
      <c r="Z318" s="537"/>
      <c r="AA318" s="143" t="str">
        <f>IFERROR(IF(Y318="ー", "", ROUNDDOWN(Z318*VLOOKUP(N318,【参考】数式用!$AR$2:$AW$50,MATCH(Y318,【参考】数式用!$AT$4:$AW$4)+2,FALSE)*0.5, 0)), "")</f>
        <v/>
      </c>
      <c r="AB318" s="98"/>
      <c r="AC318" s="1100" t="str">
        <f>IFERROR(IF(AH318&lt;&gt;"",Z318*VLOOKUP(N318,【参考】数式用!$AG$2:$AL$50,MATCH(Y318,【参考】数式用!$AI$4:$AL$4,0)+2,0), ""), "")</f>
        <v/>
      </c>
      <c r="AD318" s="1100"/>
      <c r="AE318" s="415"/>
      <c r="AF318" s="581"/>
      <c r="AG318" s="590"/>
      <c r="AH318" s="428" t="str">
        <f>IFERROR(VLOOKUP(O318, 【参考】数式用!$AY$5:$AY$13, 1, FALSE), "")</f>
        <v/>
      </c>
      <c r="AI318" s="429" t="str">
        <f>IFERROR(VLOOKUP(N318, 【参考】数式用!$BA$2:$BB$50, 2, FALSE), "")</f>
        <v/>
      </c>
      <c r="AJ318" s="430" t="str">
        <f t="shared" si="11"/>
        <v/>
      </c>
      <c r="AK318" s="431" t="str">
        <f t="shared" si="12"/>
        <v/>
      </c>
      <c r="AL318" s="133"/>
      <c r="AM318" s="133"/>
      <c r="AN318" s="106"/>
      <c r="AO318" s="106"/>
      <c r="AV318" s="105"/>
      <c r="AW318" s="105"/>
      <c r="AX318" s="105"/>
      <c r="AY318" s="105"/>
      <c r="AZ318" s="105"/>
      <c r="BA318" s="105"/>
    </row>
    <row r="319" spans="1:53" ht="30" customHeight="1" thickBot="1">
      <c r="A319" s="140">
        <v>306</v>
      </c>
      <c r="B319" s="1001" t="str">
        <f>IF(基本情報入力シート!C344="","",基本情報入力シート!C344)</f>
        <v/>
      </c>
      <c r="C319" s="1002"/>
      <c r="D319" s="1002"/>
      <c r="E319" s="1002"/>
      <c r="F319" s="1002"/>
      <c r="G319" s="1002"/>
      <c r="H319" s="1002"/>
      <c r="I319" s="1003"/>
      <c r="J319" s="411" t="str">
        <f>IF(基本情報入力シート!M344="","",基本情報入力シート!M344)</f>
        <v/>
      </c>
      <c r="K319" s="411" t="str">
        <f>IF(基本情報入力シート!R344="","",基本情報入力シート!R344)</f>
        <v/>
      </c>
      <c r="L319" s="411" t="str">
        <f>IF(基本情報入力シート!W344="","",基本情報入力シート!W344)</f>
        <v/>
      </c>
      <c r="M319" s="411" t="str">
        <f>IF(基本情報入力シート!X344="","",基本情報入力シート!X344)</f>
        <v/>
      </c>
      <c r="N319" s="141" t="str">
        <f>IF(基本情報入力シート!Y344="","",基本情報入力シート!Y344)</f>
        <v/>
      </c>
      <c r="O319" s="148"/>
      <c r="P319" s="50"/>
      <c r="Q319" s="1004"/>
      <c r="R319" s="1005"/>
      <c r="S319" s="142" t="str">
        <f>IFERROR(ROUNDDOWN(Q319*VLOOKUP(N319,【参考】数式用!$AR$2:$AW$50,MATCH(P319,【参考】数式用!$AT$4:$AW$4)+2,FALSE)*0.5, 0), "")</f>
        <v/>
      </c>
      <c r="T319" s="51"/>
      <c r="U319" s="536" t="str">
        <f>IFERROR(IF(AH319&lt;&gt;"",Q319*VLOOKUP(N319,【参考】数式用!$AG$2:$AL$50,MATCH(P319,【参考】数式用!$AI$4:$AL$4,0)+2,0), ""), "")</f>
        <v/>
      </c>
      <c r="V319" s="41"/>
      <c r="W319" s="1006"/>
      <c r="X319" s="1007"/>
      <c r="Y319" s="88"/>
      <c r="Z319" s="537"/>
      <c r="AA319" s="143" t="str">
        <f>IFERROR(IF(Y319="ー", "", ROUNDDOWN(Z319*VLOOKUP(N319,【参考】数式用!$AR$2:$AW$50,MATCH(Y319,【参考】数式用!$AT$4:$AW$4)+2,FALSE)*0.5, 0)), "")</f>
        <v/>
      </c>
      <c r="AB319" s="98"/>
      <c r="AC319" s="1100" t="str">
        <f>IFERROR(IF(AH319&lt;&gt;"",Z319*VLOOKUP(N319,【参考】数式用!$AG$2:$AL$50,MATCH(Y319,【参考】数式用!$AI$4:$AL$4,0)+2,0), ""), "")</f>
        <v/>
      </c>
      <c r="AD319" s="1100"/>
      <c r="AE319" s="415"/>
      <c r="AF319" s="581"/>
      <c r="AG319" s="590"/>
      <c r="AH319" s="428" t="str">
        <f>IFERROR(VLOOKUP(O319, 【参考】数式用!$AY$5:$AY$13, 1, FALSE), "")</f>
        <v/>
      </c>
      <c r="AI319" s="429" t="str">
        <f>IFERROR(VLOOKUP(N319, 【参考】数式用!$BA$2:$BB$50, 2, FALSE), "")</f>
        <v/>
      </c>
      <c r="AJ319" s="430" t="str">
        <f t="shared" si="11"/>
        <v/>
      </c>
      <c r="AK319" s="431" t="str">
        <f t="shared" si="12"/>
        <v/>
      </c>
      <c r="AL319" s="133"/>
      <c r="AM319" s="133"/>
      <c r="AN319" s="106"/>
      <c r="AO319" s="106"/>
      <c r="AV319" s="105"/>
      <c r="AW319" s="105"/>
      <c r="AX319" s="105"/>
      <c r="AY319" s="105"/>
      <c r="AZ319" s="105"/>
      <c r="BA319" s="105"/>
    </row>
    <row r="320" spans="1:53" ht="30" customHeight="1" thickBot="1">
      <c r="A320" s="140">
        <v>307</v>
      </c>
      <c r="B320" s="1001" t="str">
        <f>IF(基本情報入力シート!C345="","",基本情報入力シート!C345)</f>
        <v/>
      </c>
      <c r="C320" s="1002"/>
      <c r="D320" s="1002"/>
      <c r="E320" s="1002"/>
      <c r="F320" s="1002"/>
      <c r="G320" s="1002"/>
      <c r="H320" s="1002"/>
      <c r="I320" s="1003"/>
      <c r="J320" s="411" t="str">
        <f>IF(基本情報入力シート!M345="","",基本情報入力シート!M345)</f>
        <v/>
      </c>
      <c r="K320" s="411" t="str">
        <f>IF(基本情報入力シート!R345="","",基本情報入力シート!R345)</f>
        <v/>
      </c>
      <c r="L320" s="411" t="str">
        <f>IF(基本情報入力シート!W345="","",基本情報入力シート!W345)</f>
        <v/>
      </c>
      <c r="M320" s="411" t="str">
        <f>IF(基本情報入力シート!X345="","",基本情報入力シート!X345)</f>
        <v/>
      </c>
      <c r="N320" s="141" t="str">
        <f>IF(基本情報入力シート!Y345="","",基本情報入力シート!Y345)</f>
        <v/>
      </c>
      <c r="O320" s="148"/>
      <c r="P320" s="50"/>
      <c r="Q320" s="1004"/>
      <c r="R320" s="1005"/>
      <c r="S320" s="142" t="str">
        <f>IFERROR(ROUNDDOWN(Q320*VLOOKUP(N320,【参考】数式用!$AR$2:$AW$50,MATCH(P320,【参考】数式用!$AT$4:$AW$4)+2,FALSE)*0.5, 0), "")</f>
        <v/>
      </c>
      <c r="T320" s="51"/>
      <c r="U320" s="536" t="str">
        <f>IFERROR(IF(AH320&lt;&gt;"",Q320*VLOOKUP(N320,【参考】数式用!$AG$2:$AL$50,MATCH(P320,【参考】数式用!$AI$4:$AL$4,0)+2,0), ""), "")</f>
        <v/>
      </c>
      <c r="V320" s="41"/>
      <c r="W320" s="1006"/>
      <c r="X320" s="1007"/>
      <c r="Y320" s="88"/>
      <c r="Z320" s="537"/>
      <c r="AA320" s="143" t="str">
        <f>IFERROR(IF(Y320="ー", "", ROUNDDOWN(Z320*VLOOKUP(N320,【参考】数式用!$AR$2:$AW$50,MATCH(Y320,【参考】数式用!$AT$4:$AW$4)+2,FALSE)*0.5, 0)), "")</f>
        <v/>
      </c>
      <c r="AB320" s="98"/>
      <c r="AC320" s="1100" t="str">
        <f>IFERROR(IF(AH320&lt;&gt;"",Z320*VLOOKUP(N320,【参考】数式用!$AG$2:$AL$50,MATCH(Y320,【参考】数式用!$AI$4:$AL$4,0)+2,0), ""), "")</f>
        <v/>
      </c>
      <c r="AD320" s="1100"/>
      <c r="AE320" s="415"/>
      <c r="AF320" s="581"/>
      <c r="AG320" s="590"/>
      <c r="AH320" s="428" t="str">
        <f>IFERROR(VLOOKUP(O320, 【参考】数式用!$AY$5:$AY$13, 1, FALSE), "")</f>
        <v/>
      </c>
      <c r="AI320" s="429" t="str">
        <f>IFERROR(VLOOKUP(N320, 【参考】数式用!$BA$2:$BB$50, 2, FALSE), "")</f>
        <v/>
      </c>
      <c r="AJ320" s="430" t="str">
        <f t="shared" si="11"/>
        <v/>
      </c>
      <c r="AK320" s="431" t="str">
        <f t="shared" si="12"/>
        <v/>
      </c>
      <c r="AL320" s="133"/>
      <c r="AM320" s="133"/>
      <c r="AN320" s="106"/>
      <c r="AO320" s="106"/>
      <c r="AV320" s="105"/>
      <c r="AW320" s="105"/>
      <c r="AX320" s="105"/>
      <c r="AY320" s="105"/>
      <c r="AZ320" s="105"/>
      <c r="BA320" s="105"/>
    </row>
    <row r="321" spans="1:53" ht="30" customHeight="1" thickBot="1">
      <c r="A321" s="140">
        <v>308</v>
      </c>
      <c r="B321" s="1001" t="str">
        <f>IF(基本情報入力シート!C346="","",基本情報入力シート!C346)</f>
        <v/>
      </c>
      <c r="C321" s="1002"/>
      <c r="D321" s="1002"/>
      <c r="E321" s="1002"/>
      <c r="F321" s="1002"/>
      <c r="G321" s="1002"/>
      <c r="H321" s="1002"/>
      <c r="I321" s="1003"/>
      <c r="J321" s="411" t="str">
        <f>IF(基本情報入力シート!M346="","",基本情報入力シート!M346)</f>
        <v/>
      </c>
      <c r="K321" s="411" t="str">
        <f>IF(基本情報入力シート!R346="","",基本情報入力シート!R346)</f>
        <v/>
      </c>
      <c r="L321" s="411" t="str">
        <f>IF(基本情報入力シート!W346="","",基本情報入力シート!W346)</f>
        <v/>
      </c>
      <c r="M321" s="411" t="str">
        <f>IF(基本情報入力シート!X346="","",基本情報入力シート!X346)</f>
        <v/>
      </c>
      <c r="N321" s="141" t="str">
        <f>IF(基本情報入力シート!Y346="","",基本情報入力シート!Y346)</f>
        <v/>
      </c>
      <c r="O321" s="148"/>
      <c r="P321" s="50"/>
      <c r="Q321" s="1004"/>
      <c r="R321" s="1005"/>
      <c r="S321" s="142" t="str">
        <f>IFERROR(ROUNDDOWN(Q321*VLOOKUP(N321,【参考】数式用!$AR$2:$AW$50,MATCH(P321,【参考】数式用!$AT$4:$AW$4)+2,FALSE)*0.5, 0), "")</f>
        <v/>
      </c>
      <c r="T321" s="51"/>
      <c r="U321" s="536" t="str">
        <f>IFERROR(IF(AH321&lt;&gt;"",Q321*VLOOKUP(N321,【参考】数式用!$AG$2:$AL$50,MATCH(P321,【参考】数式用!$AI$4:$AL$4,0)+2,0), ""), "")</f>
        <v/>
      </c>
      <c r="V321" s="41"/>
      <c r="W321" s="1006"/>
      <c r="X321" s="1007"/>
      <c r="Y321" s="88"/>
      <c r="Z321" s="537"/>
      <c r="AA321" s="143" t="str">
        <f>IFERROR(IF(Y321="ー", "", ROUNDDOWN(Z321*VLOOKUP(N321,【参考】数式用!$AR$2:$AW$50,MATCH(Y321,【参考】数式用!$AT$4:$AW$4)+2,FALSE)*0.5, 0)), "")</f>
        <v/>
      </c>
      <c r="AB321" s="98"/>
      <c r="AC321" s="1100" t="str">
        <f>IFERROR(IF(AH321&lt;&gt;"",Z321*VLOOKUP(N321,【参考】数式用!$AG$2:$AL$50,MATCH(Y321,【参考】数式用!$AI$4:$AL$4,0)+2,0), ""), "")</f>
        <v/>
      </c>
      <c r="AD321" s="1100"/>
      <c r="AE321" s="415"/>
      <c r="AF321" s="581"/>
      <c r="AG321" s="590"/>
      <c r="AH321" s="428" t="str">
        <f>IFERROR(VLOOKUP(O321, 【参考】数式用!$AY$5:$AY$13, 1, FALSE), "")</f>
        <v/>
      </c>
      <c r="AI321" s="429" t="str">
        <f>IFERROR(VLOOKUP(N321, 【参考】数式用!$BA$2:$BB$50, 2, FALSE), "")</f>
        <v/>
      </c>
      <c r="AJ321" s="430" t="str">
        <f t="shared" si="11"/>
        <v/>
      </c>
      <c r="AK321" s="431" t="str">
        <f t="shared" si="12"/>
        <v/>
      </c>
      <c r="AL321" s="133"/>
      <c r="AM321" s="133"/>
      <c r="AN321" s="106"/>
      <c r="AO321" s="106"/>
      <c r="AV321" s="105"/>
      <c r="AW321" s="105"/>
      <c r="AX321" s="105"/>
      <c r="AY321" s="105"/>
      <c r="AZ321" s="105"/>
      <c r="BA321" s="105"/>
    </row>
    <row r="322" spans="1:53" ht="30" customHeight="1" thickBot="1">
      <c r="A322" s="140">
        <v>309</v>
      </c>
      <c r="B322" s="1001" t="str">
        <f>IF(基本情報入力シート!C347="","",基本情報入力シート!C347)</f>
        <v/>
      </c>
      <c r="C322" s="1002"/>
      <c r="D322" s="1002"/>
      <c r="E322" s="1002"/>
      <c r="F322" s="1002"/>
      <c r="G322" s="1002"/>
      <c r="H322" s="1002"/>
      <c r="I322" s="1003"/>
      <c r="J322" s="411" t="str">
        <f>IF(基本情報入力シート!M347="","",基本情報入力シート!M347)</f>
        <v/>
      </c>
      <c r="K322" s="411" t="str">
        <f>IF(基本情報入力シート!R347="","",基本情報入力シート!R347)</f>
        <v/>
      </c>
      <c r="L322" s="411" t="str">
        <f>IF(基本情報入力シート!W347="","",基本情報入力シート!W347)</f>
        <v/>
      </c>
      <c r="M322" s="411" t="str">
        <f>IF(基本情報入力シート!X347="","",基本情報入力シート!X347)</f>
        <v/>
      </c>
      <c r="N322" s="141" t="str">
        <f>IF(基本情報入力シート!Y347="","",基本情報入力シート!Y347)</f>
        <v/>
      </c>
      <c r="O322" s="148"/>
      <c r="P322" s="50"/>
      <c r="Q322" s="1004"/>
      <c r="R322" s="1005"/>
      <c r="S322" s="142" t="str">
        <f>IFERROR(ROUNDDOWN(Q322*VLOOKUP(N322,【参考】数式用!$AR$2:$AW$50,MATCH(P322,【参考】数式用!$AT$4:$AW$4)+2,FALSE)*0.5, 0), "")</f>
        <v/>
      </c>
      <c r="T322" s="51"/>
      <c r="U322" s="536" t="str">
        <f>IFERROR(IF(AH322&lt;&gt;"",Q322*VLOOKUP(N322,【参考】数式用!$AG$2:$AL$50,MATCH(P322,【参考】数式用!$AI$4:$AL$4,0)+2,0), ""), "")</f>
        <v/>
      </c>
      <c r="V322" s="41"/>
      <c r="W322" s="1006"/>
      <c r="X322" s="1007"/>
      <c r="Y322" s="88"/>
      <c r="Z322" s="537"/>
      <c r="AA322" s="143" t="str">
        <f>IFERROR(IF(Y322="ー", "", ROUNDDOWN(Z322*VLOOKUP(N322,【参考】数式用!$AR$2:$AW$50,MATCH(Y322,【参考】数式用!$AT$4:$AW$4)+2,FALSE)*0.5, 0)), "")</f>
        <v/>
      </c>
      <c r="AB322" s="98"/>
      <c r="AC322" s="1100" t="str">
        <f>IFERROR(IF(AH322&lt;&gt;"",Z322*VLOOKUP(N322,【参考】数式用!$AG$2:$AL$50,MATCH(Y322,【参考】数式用!$AI$4:$AL$4,0)+2,0), ""), "")</f>
        <v/>
      </c>
      <c r="AD322" s="1100"/>
      <c r="AE322" s="415"/>
      <c r="AF322" s="581"/>
      <c r="AG322" s="590"/>
      <c r="AH322" s="428" t="str">
        <f>IFERROR(VLOOKUP(O322, 【参考】数式用!$AY$5:$AY$13, 1, FALSE), "")</f>
        <v/>
      </c>
      <c r="AI322" s="429" t="str">
        <f>IFERROR(VLOOKUP(N322, 【参考】数式用!$BA$2:$BB$50, 2, FALSE), "")</f>
        <v/>
      </c>
      <c r="AJ322" s="430" t="str">
        <f t="shared" si="11"/>
        <v/>
      </c>
      <c r="AK322" s="431" t="str">
        <f t="shared" si="12"/>
        <v/>
      </c>
      <c r="AL322" s="133"/>
      <c r="AM322" s="133"/>
      <c r="AN322" s="106"/>
      <c r="AO322" s="106"/>
      <c r="AV322" s="105"/>
      <c r="AW322" s="105"/>
      <c r="AX322" s="105"/>
      <c r="AY322" s="105"/>
      <c r="AZ322" s="105"/>
      <c r="BA322" s="105"/>
    </row>
    <row r="323" spans="1:53" ht="30" customHeight="1" thickBot="1">
      <c r="A323" s="140">
        <v>310</v>
      </c>
      <c r="B323" s="1001" t="str">
        <f>IF(基本情報入力シート!C348="","",基本情報入力シート!C348)</f>
        <v/>
      </c>
      <c r="C323" s="1002"/>
      <c r="D323" s="1002"/>
      <c r="E323" s="1002"/>
      <c r="F323" s="1002"/>
      <c r="G323" s="1002"/>
      <c r="H323" s="1002"/>
      <c r="I323" s="1003"/>
      <c r="J323" s="411" t="str">
        <f>IF(基本情報入力シート!M348="","",基本情報入力シート!M348)</f>
        <v/>
      </c>
      <c r="K323" s="411" t="str">
        <f>IF(基本情報入力シート!R348="","",基本情報入力シート!R348)</f>
        <v/>
      </c>
      <c r="L323" s="411" t="str">
        <f>IF(基本情報入力シート!W348="","",基本情報入力シート!W348)</f>
        <v/>
      </c>
      <c r="M323" s="411" t="str">
        <f>IF(基本情報入力シート!X348="","",基本情報入力シート!X348)</f>
        <v/>
      </c>
      <c r="N323" s="141" t="str">
        <f>IF(基本情報入力シート!Y348="","",基本情報入力シート!Y348)</f>
        <v/>
      </c>
      <c r="O323" s="148"/>
      <c r="P323" s="50"/>
      <c r="Q323" s="1004"/>
      <c r="R323" s="1005"/>
      <c r="S323" s="142" t="str">
        <f>IFERROR(ROUNDDOWN(Q323*VLOOKUP(N323,【参考】数式用!$AR$2:$AW$50,MATCH(P323,【参考】数式用!$AT$4:$AW$4)+2,FALSE)*0.5, 0), "")</f>
        <v/>
      </c>
      <c r="T323" s="51"/>
      <c r="U323" s="536" t="str">
        <f>IFERROR(IF(AH323&lt;&gt;"",Q323*VLOOKUP(N323,【参考】数式用!$AG$2:$AL$50,MATCH(P323,【参考】数式用!$AI$4:$AL$4,0)+2,0), ""), "")</f>
        <v/>
      </c>
      <c r="V323" s="41"/>
      <c r="W323" s="1006"/>
      <c r="X323" s="1007"/>
      <c r="Y323" s="88"/>
      <c r="Z323" s="537"/>
      <c r="AA323" s="143" t="str">
        <f>IFERROR(IF(Y323="ー", "", ROUNDDOWN(Z323*VLOOKUP(N323,【参考】数式用!$AR$2:$AW$50,MATCH(Y323,【参考】数式用!$AT$4:$AW$4)+2,FALSE)*0.5, 0)), "")</f>
        <v/>
      </c>
      <c r="AB323" s="98"/>
      <c r="AC323" s="1100" t="str">
        <f>IFERROR(IF(AH323&lt;&gt;"",Z323*VLOOKUP(N323,【参考】数式用!$AG$2:$AL$50,MATCH(Y323,【参考】数式用!$AI$4:$AL$4,0)+2,0), ""), "")</f>
        <v/>
      </c>
      <c r="AD323" s="1100"/>
      <c r="AE323" s="415"/>
      <c r="AF323" s="581"/>
      <c r="AG323" s="590"/>
      <c r="AH323" s="428" t="str">
        <f>IFERROR(VLOOKUP(O323, 【参考】数式用!$AY$5:$AY$13, 1, FALSE), "")</f>
        <v/>
      </c>
      <c r="AI323" s="429" t="str">
        <f>IFERROR(VLOOKUP(N323, 【参考】数式用!$BA$2:$BB$50, 2, FALSE), "")</f>
        <v/>
      </c>
      <c r="AJ323" s="430" t="str">
        <f t="shared" si="11"/>
        <v/>
      </c>
      <c r="AK323" s="431" t="str">
        <f t="shared" si="12"/>
        <v/>
      </c>
      <c r="AL323" s="133"/>
      <c r="AM323" s="133"/>
      <c r="AN323" s="106"/>
      <c r="AO323" s="106"/>
      <c r="AV323" s="105"/>
      <c r="AW323" s="105"/>
      <c r="AX323" s="105"/>
      <c r="AY323" s="105"/>
      <c r="AZ323" s="105"/>
      <c r="BA323" s="105"/>
    </row>
    <row r="324" spans="1:53" ht="30" customHeight="1" thickBot="1">
      <c r="A324" s="140">
        <v>311</v>
      </c>
      <c r="B324" s="1001" t="str">
        <f>IF(基本情報入力シート!C349="","",基本情報入力シート!C349)</f>
        <v/>
      </c>
      <c r="C324" s="1002"/>
      <c r="D324" s="1002"/>
      <c r="E324" s="1002"/>
      <c r="F324" s="1002"/>
      <c r="G324" s="1002"/>
      <c r="H324" s="1002"/>
      <c r="I324" s="1003"/>
      <c r="J324" s="411" t="str">
        <f>IF(基本情報入力シート!M349="","",基本情報入力シート!M349)</f>
        <v/>
      </c>
      <c r="K324" s="411" t="str">
        <f>IF(基本情報入力シート!R349="","",基本情報入力シート!R349)</f>
        <v/>
      </c>
      <c r="L324" s="411" t="str">
        <f>IF(基本情報入力シート!W349="","",基本情報入力シート!W349)</f>
        <v/>
      </c>
      <c r="M324" s="411" t="str">
        <f>IF(基本情報入力シート!X349="","",基本情報入力シート!X349)</f>
        <v/>
      </c>
      <c r="N324" s="141" t="str">
        <f>IF(基本情報入力シート!Y349="","",基本情報入力シート!Y349)</f>
        <v/>
      </c>
      <c r="O324" s="148"/>
      <c r="P324" s="50"/>
      <c r="Q324" s="1004"/>
      <c r="R324" s="1005"/>
      <c r="S324" s="142" t="str">
        <f>IFERROR(ROUNDDOWN(Q324*VLOOKUP(N324,【参考】数式用!$AR$2:$AW$50,MATCH(P324,【参考】数式用!$AT$4:$AW$4)+2,FALSE)*0.5, 0), "")</f>
        <v/>
      </c>
      <c r="T324" s="51"/>
      <c r="U324" s="536" t="str">
        <f>IFERROR(IF(AH324&lt;&gt;"",Q324*VLOOKUP(N324,【参考】数式用!$AG$2:$AL$50,MATCH(P324,【参考】数式用!$AI$4:$AL$4,0)+2,0), ""), "")</f>
        <v/>
      </c>
      <c r="V324" s="41"/>
      <c r="W324" s="1006"/>
      <c r="X324" s="1007"/>
      <c r="Y324" s="88"/>
      <c r="Z324" s="537"/>
      <c r="AA324" s="143" t="str">
        <f>IFERROR(IF(Y324="ー", "", ROUNDDOWN(Z324*VLOOKUP(N324,【参考】数式用!$AR$2:$AW$50,MATCH(Y324,【参考】数式用!$AT$4:$AW$4)+2,FALSE)*0.5, 0)), "")</f>
        <v/>
      </c>
      <c r="AB324" s="98"/>
      <c r="AC324" s="1100" t="str">
        <f>IFERROR(IF(AH324&lt;&gt;"",Z324*VLOOKUP(N324,【参考】数式用!$AG$2:$AL$50,MATCH(Y324,【参考】数式用!$AI$4:$AL$4,0)+2,0), ""), "")</f>
        <v/>
      </c>
      <c r="AD324" s="1100"/>
      <c r="AE324" s="415"/>
      <c r="AF324" s="581"/>
      <c r="AG324" s="590"/>
      <c r="AH324" s="428" t="str">
        <f>IFERROR(VLOOKUP(O324, 【参考】数式用!$AY$5:$AY$13, 1, FALSE), "")</f>
        <v/>
      </c>
      <c r="AI324" s="429" t="str">
        <f>IFERROR(VLOOKUP(N324, 【参考】数式用!$BA$2:$BB$50, 2, FALSE), "")</f>
        <v/>
      </c>
      <c r="AJ324" s="430" t="str">
        <f t="shared" si="11"/>
        <v/>
      </c>
      <c r="AK324" s="431" t="str">
        <f t="shared" si="12"/>
        <v/>
      </c>
      <c r="AL324" s="133"/>
      <c r="AM324" s="133"/>
      <c r="AN324" s="106"/>
      <c r="AO324" s="106"/>
      <c r="AV324" s="105"/>
      <c r="AW324" s="105"/>
      <c r="AX324" s="105"/>
      <c r="AY324" s="105"/>
      <c r="AZ324" s="105"/>
      <c r="BA324" s="105"/>
    </row>
    <row r="325" spans="1:53" ht="30" customHeight="1" thickBot="1">
      <c r="A325" s="140">
        <v>312</v>
      </c>
      <c r="B325" s="1001" t="str">
        <f>IF(基本情報入力シート!C350="","",基本情報入力シート!C350)</f>
        <v/>
      </c>
      <c r="C325" s="1002"/>
      <c r="D325" s="1002"/>
      <c r="E325" s="1002"/>
      <c r="F325" s="1002"/>
      <c r="G325" s="1002"/>
      <c r="H325" s="1002"/>
      <c r="I325" s="1003"/>
      <c r="J325" s="411" t="str">
        <f>IF(基本情報入力シート!M350="","",基本情報入力シート!M350)</f>
        <v/>
      </c>
      <c r="K325" s="411" t="str">
        <f>IF(基本情報入力シート!R350="","",基本情報入力シート!R350)</f>
        <v/>
      </c>
      <c r="L325" s="411" t="str">
        <f>IF(基本情報入力シート!W350="","",基本情報入力シート!W350)</f>
        <v/>
      </c>
      <c r="M325" s="411" t="str">
        <f>IF(基本情報入力シート!X350="","",基本情報入力シート!X350)</f>
        <v/>
      </c>
      <c r="N325" s="141" t="str">
        <f>IF(基本情報入力シート!Y350="","",基本情報入力シート!Y350)</f>
        <v/>
      </c>
      <c r="O325" s="148"/>
      <c r="P325" s="50"/>
      <c r="Q325" s="1004"/>
      <c r="R325" s="1005"/>
      <c r="S325" s="142" t="str">
        <f>IFERROR(ROUNDDOWN(Q325*VLOOKUP(N325,【参考】数式用!$AR$2:$AW$50,MATCH(P325,【参考】数式用!$AT$4:$AW$4)+2,FALSE)*0.5, 0), "")</f>
        <v/>
      </c>
      <c r="T325" s="51"/>
      <c r="U325" s="536" t="str">
        <f>IFERROR(IF(AH325&lt;&gt;"",Q325*VLOOKUP(N325,【参考】数式用!$AG$2:$AL$50,MATCH(P325,【参考】数式用!$AI$4:$AL$4,0)+2,0), ""), "")</f>
        <v/>
      </c>
      <c r="V325" s="41"/>
      <c r="W325" s="1006"/>
      <c r="X325" s="1007"/>
      <c r="Y325" s="88"/>
      <c r="Z325" s="537"/>
      <c r="AA325" s="143" t="str">
        <f>IFERROR(IF(Y325="ー", "", ROUNDDOWN(Z325*VLOOKUP(N325,【参考】数式用!$AR$2:$AW$50,MATCH(Y325,【参考】数式用!$AT$4:$AW$4)+2,FALSE)*0.5, 0)), "")</f>
        <v/>
      </c>
      <c r="AB325" s="98"/>
      <c r="AC325" s="1100" t="str">
        <f>IFERROR(IF(AH325&lt;&gt;"",Z325*VLOOKUP(N325,【参考】数式用!$AG$2:$AL$50,MATCH(Y325,【参考】数式用!$AI$4:$AL$4,0)+2,0), ""), "")</f>
        <v/>
      </c>
      <c r="AD325" s="1100"/>
      <c r="AE325" s="415"/>
      <c r="AF325" s="581"/>
      <c r="AG325" s="590"/>
      <c r="AH325" s="428" t="str">
        <f>IFERROR(VLOOKUP(O325, 【参考】数式用!$AY$5:$AY$13, 1, FALSE), "")</f>
        <v/>
      </c>
      <c r="AI325" s="429" t="str">
        <f>IFERROR(VLOOKUP(N325, 【参考】数式用!$BA$2:$BB$50, 2, FALSE), "")</f>
        <v/>
      </c>
      <c r="AJ325" s="430" t="str">
        <f t="shared" si="11"/>
        <v/>
      </c>
      <c r="AK325" s="431" t="str">
        <f t="shared" si="12"/>
        <v/>
      </c>
      <c r="AL325" s="133"/>
      <c r="AM325" s="133"/>
      <c r="AN325" s="106"/>
      <c r="AO325" s="106"/>
      <c r="AV325" s="105"/>
      <c r="AW325" s="105"/>
      <c r="AX325" s="105"/>
      <c r="AY325" s="105"/>
      <c r="AZ325" s="105"/>
      <c r="BA325" s="105"/>
    </row>
    <row r="326" spans="1:53" ht="30" customHeight="1" thickBot="1">
      <c r="A326" s="140">
        <v>313</v>
      </c>
      <c r="B326" s="1001" t="str">
        <f>IF(基本情報入力シート!C351="","",基本情報入力シート!C351)</f>
        <v/>
      </c>
      <c r="C326" s="1002"/>
      <c r="D326" s="1002"/>
      <c r="E326" s="1002"/>
      <c r="F326" s="1002"/>
      <c r="G326" s="1002"/>
      <c r="H326" s="1002"/>
      <c r="I326" s="1003"/>
      <c r="J326" s="411" t="str">
        <f>IF(基本情報入力シート!M351="","",基本情報入力シート!M351)</f>
        <v/>
      </c>
      <c r="K326" s="411" t="str">
        <f>IF(基本情報入力シート!R351="","",基本情報入力シート!R351)</f>
        <v/>
      </c>
      <c r="L326" s="411" t="str">
        <f>IF(基本情報入力シート!W351="","",基本情報入力シート!W351)</f>
        <v/>
      </c>
      <c r="M326" s="411" t="str">
        <f>IF(基本情報入力シート!X351="","",基本情報入力シート!X351)</f>
        <v/>
      </c>
      <c r="N326" s="141" t="str">
        <f>IF(基本情報入力シート!Y351="","",基本情報入力シート!Y351)</f>
        <v/>
      </c>
      <c r="O326" s="148"/>
      <c r="P326" s="50"/>
      <c r="Q326" s="1004"/>
      <c r="R326" s="1005"/>
      <c r="S326" s="142" t="str">
        <f>IFERROR(ROUNDDOWN(Q326*VLOOKUP(N326,【参考】数式用!$AR$2:$AW$50,MATCH(P326,【参考】数式用!$AT$4:$AW$4)+2,FALSE)*0.5, 0), "")</f>
        <v/>
      </c>
      <c r="T326" s="51"/>
      <c r="U326" s="536" t="str">
        <f>IFERROR(IF(AH326&lt;&gt;"",Q326*VLOOKUP(N326,【参考】数式用!$AG$2:$AL$50,MATCH(P326,【参考】数式用!$AI$4:$AL$4,0)+2,0), ""), "")</f>
        <v/>
      </c>
      <c r="V326" s="41"/>
      <c r="W326" s="1006"/>
      <c r="X326" s="1007"/>
      <c r="Y326" s="88"/>
      <c r="Z326" s="537"/>
      <c r="AA326" s="143" t="str">
        <f>IFERROR(IF(Y326="ー", "", ROUNDDOWN(Z326*VLOOKUP(N326,【参考】数式用!$AR$2:$AW$50,MATCH(Y326,【参考】数式用!$AT$4:$AW$4)+2,FALSE)*0.5, 0)), "")</f>
        <v/>
      </c>
      <c r="AB326" s="98"/>
      <c r="AC326" s="1100" t="str">
        <f>IFERROR(IF(AH326&lt;&gt;"",Z326*VLOOKUP(N326,【参考】数式用!$AG$2:$AL$50,MATCH(Y326,【参考】数式用!$AI$4:$AL$4,0)+2,0), ""), "")</f>
        <v/>
      </c>
      <c r="AD326" s="1100"/>
      <c r="AE326" s="415"/>
      <c r="AF326" s="581"/>
      <c r="AG326" s="590"/>
      <c r="AH326" s="428" t="str">
        <f>IFERROR(VLOOKUP(O326, 【参考】数式用!$AY$5:$AY$13, 1, FALSE), "")</f>
        <v/>
      </c>
      <c r="AI326" s="429" t="str">
        <f>IFERROR(VLOOKUP(N326, 【参考】数式用!$BA$2:$BB$50, 2, FALSE), "")</f>
        <v/>
      </c>
      <c r="AJ326" s="430" t="str">
        <f t="shared" si="11"/>
        <v/>
      </c>
      <c r="AK326" s="431" t="str">
        <f t="shared" si="12"/>
        <v/>
      </c>
      <c r="AL326" s="133"/>
      <c r="AM326" s="133"/>
      <c r="AN326" s="106"/>
      <c r="AO326" s="106"/>
      <c r="AV326" s="105"/>
      <c r="AW326" s="105"/>
      <c r="AX326" s="105"/>
      <c r="AY326" s="105"/>
      <c r="AZ326" s="105"/>
      <c r="BA326" s="105"/>
    </row>
    <row r="327" spans="1:53" ht="30" customHeight="1" thickBot="1">
      <c r="A327" s="140">
        <v>314</v>
      </c>
      <c r="B327" s="1001" t="str">
        <f>IF(基本情報入力シート!C352="","",基本情報入力シート!C352)</f>
        <v/>
      </c>
      <c r="C327" s="1002"/>
      <c r="D327" s="1002"/>
      <c r="E327" s="1002"/>
      <c r="F327" s="1002"/>
      <c r="G327" s="1002"/>
      <c r="H327" s="1002"/>
      <c r="I327" s="1003"/>
      <c r="J327" s="411" t="str">
        <f>IF(基本情報入力シート!M352="","",基本情報入力シート!M352)</f>
        <v/>
      </c>
      <c r="K327" s="411" t="str">
        <f>IF(基本情報入力シート!R352="","",基本情報入力シート!R352)</f>
        <v/>
      </c>
      <c r="L327" s="411" t="str">
        <f>IF(基本情報入力シート!W352="","",基本情報入力シート!W352)</f>
        <v/>
      </c>
      <c r="M327" s="411" t="str">
        <f>IF(基本情報入力シート!X352="","",基本情報入力シート!X352)</f>
        <v/>
      </c>
      <c r="N327" s="141" t="str">
        <f>IF(基本情報入力シート!Y352="","",基本情報入力シート!Y352)</f>
        <v/>
      </c>
      <c r="O327" s="148"/>
      <c r="P327" s="50"/>
      <c r="Q327" s="1004"/>
      <c r="R327" s="1005"/>
      <c r="S327" s="142" t="str">
        <f>IFERROR(ROUNDDOWN(Q327*VLOOKUP(N327,【参考】数式用!$AR$2:$AW$50,MATCH(P327,【参考】数式用!$AT$4:$AW$4)+2,FALSE)*0.5, 0), "")</f>
        <v/>
      </c>
      <c r="T327" s="51"/>
      <c r="U327" s="536" t="str">
        <f>IFERROR(IF(AH327&lt;&gt;"",Q327*VLOOKUP(N327,【参考】数式用!$AG$2:$AL$50,MATCH(P327,【参考】数式用!$AI$4:$AL$4,0)+2,0), ""), "")</f>
        <v/>
      </c>
      <c r="V327" s="41"/>
      <c r="W327" s="1006"/>
      <c r="X327" s="1007"/>
      <c r="Y327" s="88"/>
      <c r="Z327" s="537"/>
      <c r="AA327" s="143" t="str">
        <f>IFERROR(IF(Y327="ー", "", ROUNDDOWN(Z327*VLOOKUP(N327,【参考】数式用!$AR$2:$AW$50,MATCH(Y327,【参考】数式用!$AT$4:$AW$4)+2,FALSE)*0.5, 0)), "")</f>
        <v/>
      </c>
      <c r="AB327" s="98"/>
      <c r="AC327" s="1100" t="str">
        <f>IFERROR(IF(AH327&lt;&gt;"",Z327*VLOOKUP(N327,【参考】数式用!$AG$2:$AL$50,MATCH(Y327,【参考】数式用!$AI$4:$AL$4,0)+2,0), ""), "")</f>
        <v/>
      </c>
      <c r="AD327" s="1100"/>
      <c r="AE327" s="415"/>
      <c r="AF327" s="581"/>
      <c r="AG327" s="590"/>
      <c r="AH327" s="428" t="str">
        <f>IFERROR(VLOOKUP(O327, 【参考】数式用!$AY$5:$AY$13, 1, FALSE), "")</f>
        <v/>
      </c>
      <c r="AI327" s="429" t="str">
        <f>IFERROR(VLOOKUP(N327, 【参考】数式用!$BA$2:$BB$50, 2, FALSE), "")</f>
        <v/>
      </c>
      <c r="AJ327" s="430" t="str">
        <f t="shared" si="11"/>
        <v/>
      </c>
      <c r="AK327" s="431" t="str">
        <f t="shared" si="12"/>
        <v/>
      </c>
      <c r="AL327" s="133"/>
      <c r="AM327" s="133"/>
      <c r="AN327" s="106"/>
      <c r="AO327" s="106"/>
      <c r="AV327" s="105"/>
      <c r="AW327" s="105"/>
      <c r="AX327" s="105"/>
      <c r="AY327" s="105"/>
      <c r="AZ327" s="105"/>
      <c r="BA327" s="105"/>
    </row>
    <row r="328" spans="1:53" ht="30" customHeight="1" thickBot="1">
      <c r="A328" s="140">
        <v>315</v>
      </c>
      <c r="B328" s="1001" t="str">
        <f>IF(基本情報入力シート!C353="","",基本情報入力シート!C353)</f>
        <v/>
      </c>
      <c r="C328" s="1002"/>
      <c r="D328" s="1002"/>
      <c r="E328" s="1002"/>
      <c r="F328" s="1002"/>
      <c r="G328" s="1002"/>
      <c r="H328" s="1002"/>
      <c r="I328" s="1003"/>
      <c r="J328" s="411" t="str">
        <f>IF(基本情報入力シート!M353="","",基本情報入力シート!M353)</f>
        <v/>
      </c>
      <c r="K328" s="411" t="str">
        <f>IF(基本情報入力シート!R353="","",基本情報入力シート!R353)</f>
        <v/>
      </c>
      <c r="L328" s="411" t="str">
        <f>IF(基本情報入力シート!W353="","",基本情報入力シート!W353)</f>
        <v/>
      </c>
      <c r="M328" s="411" t="str">
        <f>IF(基本情報入力シート!X353="","",基本情報入力シート!X353)</f>
        <v/>
      </c>
      <c r="N328" s="141" t="str">
        <f>IF(基本情報入力シート!Y353="","",基本情報入力シート!Y353)</f>
        <v/>
      </c>
      <c r="O328" s="148"/>
      <c r="P328" s="50"/>
      <c r="Q328" s="1004"/>
      <c r="R328" s="1005"/>
      <c r="S328" s="142" t="str">
        <f>IFERROR(ROUNDDOWN(Q328*VLOOKUP(N328,【参考】数式用!$AR$2:$AW$50,MATCH(P328,【参考】数式用!$AT$4:$AW$4)+2,FALSE)*0.5, 0), "")</f>
        <v/>
      </c>
      <c r="T328" s="51"/>
      <c r="U328" s="536" t="str">
        <f>IFERROR(IF(AH328&lt;&gt;"",Q328*VLOOKUP(N328,【参考】数式用!$AG$2:$AL$50,MATCH(P328,【参考】数式用!$AI$4:$AL$4,0)+2,0), ""), "")</f>
        <v/>
      </c>
      <c r="V328" s="41"/>
      <c r="W328" s="1006"/>
      <c r="X328" s="1007"/>
      <c r="Y328" s="88"/>
      <c r="Z328" s="537"/>
      <c r="AA328" s="143" t="str">
        <f>IFERROR(IF(Y328="ー", "", ROUNDDOWN(Z328*VLOOKUP(N328,【参考】数式用!$AR$2:$AW$50,MATCH(Y328,【参考】数式用!$AT$4:$AW$4)+2,FALSE)*0.5, 0)), "")</f>
        <v/>
      </c>
      <c r="AB328" s="98"/>
      <c r="AC328" s="1100" t="str">
        <f>IFERROR(IF(AH328&lt;&gt;"",Z328*VLOOKUP(N328,【参考】数式用!$AG$2:$AL$50,MATCH(Y328,【参考】数式用!$AI$4:$AL$4,0)+2,0), ""), "")</f>
        <v/>
      </c>
      <c r="AD328" s="1100"/>
      <c r="AE328" s="415"/>
      <c r="AF328" s="581"/>
      <c r="AG328" s="590"/>
      <c r="AH328" s="428" t="str">
        <f>IFERROR(VLOOKUP(O328, 【参考】数式用!$AY$5:$AY$13, 1, FALSE), "")</f>
        <v/>
      </c>
      <c r="AI328" s="429" t="str">
        <f>IFERROR(VLOOKUP(N328, 【参考】数式用!$BA$2:$BB$50, 2, FALSE), "")</f>
        <v/>
      </c>
      <c r="AJ328" s="430" t="str">
        <f t="shared" si="11"/>
        <v/>
      </c>
      <c r="AK328" s="431" t="str">
        <f t="shared" si="12"/>
        <v/>
      </c>
      <c r="AL328" s="133"/>
      <c r="AM328" s="133"/>
      <c r="AN328" s="106"/>
      <c r="AO328" s="106"/>
      <c r="AV328" s="105"/>
      <c r="AW328" s="105"/>
      <c r="AX328" s="105"/>
      <c r="AY328" s="105"/>
      <c r="AZ328" s="105"/>
      <c r="BA328" s="105"/>
    </row>
    <row r="329" spans="1:53" ht="30" customHeight="1" thickBot="1">
      <c r="A329" s="140">
        <v>316</v>
      </c>
      <c r="B329" s="1001" t="str">
        <f>IF(基本情報入力シート!C354="","",基本情報入力シート!C354)</f>
        <v/>
      </c>
      <c r="C329" s="1002"/>
      <c r="D329" s="1002"/>
      <c r="E329" s="1002"/>
      <c r="F329" s="1002"/>
      <c r="G329" s="1002"/>
      <c r="H329" s="1002"/>
      <c r="I329" s="1003"/>
      <c r="J329" s="411" t="str">
        <f>IF(基本情報入力シート!M354="","",基本情報入力シート!M354)</f>
        <v/>
      </c>
      <c r="K329" s="411" t="str">
        <f>IF(基本情報入力シート!R354="","",基本情報入力シート!R354)</f>
        <v/>
      </c>
      <c r="L329" s="411" t="str">
        <f>IF(基本情報入力シート!W354="","",基本情報入力シート!W354)</f>
        <v/>
      </c>
      <c r="M329" s="411" t="str">
        <f>IF(基本情報入力シート!X354="","",基本情報入力シート!X354)</f>
        <v/>
      </c>
      <c r="N329" s="141" t="str">
        <f>IF(基本情報入力シート!Y354="","",基本情報入力シート!Y354)</f>
        <v/>
      </c>
      <c r="O329" s="148"/>
      <c r="P329" s="50"/>
      <c r="Q329" s="1004"/>
      <c r="R329" s="1005"/>
      <c r="S329" s="142" t="str">
        <f>IFERROR(ROUNDDOWN(Q329*VLOOKUP(N329,【参考】数式用!$AR$2:$AW$50,MATCH(P329,【参考】数式用!$AT$4:$AW$4)+2,FALSE)*0.5, 0), "")</f>
        <v/>
      </c>
      <c r="T329" s="51"/>
      <c r="U329" s="536" t="str">
        <f>IFERROR(IF(AH329&lt;&gt;"",Q329*VLOOKUP(N329,【参考】数式用!$AG$2:$AL$50,MATCH(P329,【参考】数式用!$AI$4:$AL$4,0)+2,0), ""), "")</f>
        <v/>
      </c>
      <c r="V329" s="41"/>
      <c r="W329" s="1006"/>
      <c r="X329" s="1007"/>
      <c r="Y329" s="88"/>
      <c r="Z329" s="537"/>
      <c r="AA329" s="143" t="str">
        <f>IFERROR(IF(Y329="ー", "", ROUNDDOWN(Z329*VLOOKUP(N329,【参考】数式用!$AR$2:$AW$50,MATCH(Y329,【参考】数式用!$AT$4:$AW$4)+2,FALSE)*0.5, 0)), "")</f>
        <v/>
      </c>
      <c r="AB329" s="98"/>
      <c r="AC329" s="1100" t="str">
        <f>IFERROR(IF(AH329&lt;&gt;"",Z329*VLOOKUP(N329,【参考】数式用!$AG$2:$AL$50,MATCH(Y329,【参考】数式用!$AI$4:$AL$4,0)+2,0), ""), "")</f>
        <v/>
      </c>
      <c r="AD329" s="1100"/>
      <c r="AE329" s="415"/>
      <c r="AF329" s="581"/>
      <c r="AG329" s="590"/>
      <c r="AH329" s="428" t="str">
        <f>IFERROR(VLOOKUP(O329, 【参考】数式用!$AY$5:$AY$13, 1, FALSE), "")</f>
        <v/>
      </c>
      <c r="AI329" s="429" t="str">
        <f>IFERROR(VLOOKUP(N329, 【参考】数式用!$BA$2:$BB$50, 2, FALSE), "")</f>
        <v/>
      </c>
      <c r="AJ329" s="430" t="str">
        <f t="shared" si="11"/>
        <v/>
      </c>
      <c r="AK329" s="431" t="str">
        <f t="shared" si="12"/>
        <v/>
      </c>
      <c r="AL329" s="133"/>
      <c r="AM329" s="133"/>
      <c r="AN329" s="106"/>
      <c r="AO329" s="106"/>
      <c r="AV329" s="105"/>
      <c r="AW329" s="105"/>
      <c r="AX329" s="105"/>
      <c r="AY329" s="105"/>
      <c r="AZ329" s="105"/>
      <c r="BA329" s="105"/>
    </row>
    <row r="330" spans="1:53" ht="30" customHeight="1" thickBot="1">
      <c r="A330" s="140">
        <v>317</v>
      </c>
      <c r="B330" s="1001" t="str">
        <f>IF(基本情報入力シート!C355="","",基本情報入力シート!C355)</f>
        <v/>
      </c>
      <c r="C330" s="1002"/>
      <c r="D330" s="1002"/>
      <c r="E330" s="1002"/>
      <c r="F330" s="1002"/>
      <c r="G330" s="1002"/>
      <c r="H330" s="1002"/>
      <c r="I330" s="1003"/>
      <c r="J330" s="411" t="str">
        <f>IF(基本情報入力シート!M355="","",基本情報入力シート!M355)</f>
        <v/>
      </c>
      <c r="K330" s="411" t="str">
        <f>IF(基本情報入力シート!R355="","",基本情報入力シート!R355)</f>
        <v/>
      </c>
      <c r="L330" s="411" t="str">
        <f>IF(基本情報入力シート!W355="","",基本情報入力シート!W355)</f>
        <v/>
      </c>
      <c r="M330" s="411" t="str">
        <f>IF(基本情報入力シート!X355="","",基本情報入力シート!X355)</f>
        <v/>
      </c>
      <c r="N330" s="141" t="str">
        <f>IF(基本情報入力シート!Y355="","",基本情報入力シート!Y355)</f>
        <v/>
      </c>
      <c r="O330" s="148"/>
      <c r="P330" s="50"/>
      <c r="Q330" s="1004"/>
      <c r="R330" s="1005"/>
      <c r="S330" s="142" t="str">
        <f>IFERROR(ROUNDDOWN(Q330*VLOOKUP(N330,【参考】数式用!$AR$2:$AW$50,MATCH(P330,【参考】数式用!$AT$4:$AW$4)+2,FALSE)*0.5, 0), "")</f>
        <v/>
      </c>
      <c r="T330" s="51"/>
      <c r="U330" s="536" t="str">
        <f>IFERROR(IF(AH330&lt;&gt;"",Q330*VLOOKUP(N330,【参考】数式用!$AG$2:$AL$50,MATCH(P330,【参考】数式用!$AI$4:$AL$4,0)+2,0), ""), "")</f>
        <v/>
      </c>
      <c r="V330" s="41"/>
      <c r="W330" s="1006"/>
      <c r="X330" s="1007"/>
      <c r="Y330" s="88"/>
      <c r="Z330" s="537"/>
      <c r="AA330" s="143" t="str">
        <f>IFERROR(IF(Y330="ー", "", ROUNDDOWN(Z330*VLOOKUP(N330,【参考】数式用!$AR$2:$AW$50,MATCH(Y330,【参考】数式用!$AT$4:$AW$4)+2,FALSE)*0.5, 0)), "")</f>
        <v/>
      </c>
      <c r="AB330" s="98"/>
      <c r="AC330" s="1100" t="str">
        <f>IFERROR(IF(AH330&lt;&gt;"",Z330*VLOOKUP(N330,【参考】数式用!$AG$2:$AL$50,MATCH(Y330,【参考】数式用!$AI$4:$AL$4,0)+2,0), ""), "")</f>
        <v/>
      </c>
      <c r="AD330" s="1100"/>
      <c r="AE330" s="415"/>
      <c r="AF330" s="581"/>
      <c r="AG330" s="590"/>
      <c r="AH330" s="428" t="str">
        <f>IFERROR(VLOOKUP(O330, 【参考】数式用!$AY$5:$AY$13, 1, FALSE), "")</f>
        <v/>
      </c>
      <c r="AI330" s="429" t="str">
        <f>IFERROR(VLOOKUP(N330, 【参考】数式用!$BA$2:$BB$50, 2, FALSE), "")</f>
        <v/>
      </c>
      <c r="AJ330" s="430" t="str">
        <f t="shared" si="11"/>
        <v/>
      </c>
      <c r="AK330" s="431" t="str">
        <f t="shared" si="12"/>
        <v/>
      </c>
      <c r="AL330" s="133"/>
      <c r="AM330" s="133"/>
      <c r="AN330" s="106"/>
      <c r="AO330" s="106"/>
      <c r="AV330" s="105"/>
      <c r="AW330" s="105"/>
      <c r="AX330" s="105"/>
      <c r="AY330" s="105"/>
      <c r="AZ330" s="105"/>
      <c r="BA330" s="105"/>
    </row>
    <row r="331" spans="1:53" ht="30" customHeight="1" thickBot="1">
      <c r="A331" s="140">
        <v>318</v>
      </c>
      <c r="B331" s="1001" t="str">
        <f>IF(基本情報入力シート!C356="","",基本情報入力シート!C356)</f>
        <v/>
      </c>
      <c r="C331" s="1002"/>
      <c r="D331" s="1002"/>
      <c r="E331" s="1002"/>
      <c r="F331" s="1002"/>
      <c r="G331" s="1002"/>
      <c r="H331" s="1002"/>
      <c r="I331" s="1003"/>
      <c r="J331" s="411" t="str">
        <f>IF(基本情報入力シート!M356="","",基本情報入力シート!M356)</f>
        <v/>
      </c>
      <c r="K331" s="411" t="str">
        <f>IF(基本情報入力シート!R356="","",基本情報入力シート!R356)</f>
        <v/>
      </c>
      <c r="L331" s="411" t="str">
        <f>IF(基本情報入力シート!W356="","",基本情報入力シート!W356)</f>
        <v/>
      </c>
      <c r="M331" s="411" t="str">
        <f>IF(基本情報入力シート!X356="","",基本情報入力シート!X356)</f>
        <v/>
      </c>
      <c r="N331" s="141" t="str">
        <f>IF(基本情報入力シート!Y356="","",基本情報入力シート!Y356)</f>
        <v/>
      </c>
      <c r="O331" s="148"/>
      <c r="P331" s="50"/>
      <c r="Q331" s="1004"/>
      <c r="R331" s="1005"/>
      <c r="S331" s="142" t="str">
        <f>IFERROR(ROUNDDOWN(Q331*VLOOKUP(N331,【参考】数式用!$AR$2:$AW$50,MATCH(P331,【参考】数式用!$AT$4:$AW$4)+2,FALSE)*0.5, 0), "")</f>
        <v/>
      </c>
      <c r="T331" s="51"/>
      <c r="U331" s="536" t="str">
        <f>IFERROR(IF(AH331&lt;&gt;"",Q331*VLOOKUP(N331,【参考】数式用!$AG$2:$AL$50,MATCH(P331,【参考】数式用!$AI$4:$AL$4,0)+2,0), ""), "")</f>
        <v/>
      </c>
      <c r="V331" s="41"/>
      <c r="W331" s="1006"/>
      <c r="X331" s="1007"/>
      <c r="Y331" s="88"/>
      <c r="Z331" s="537"/>
      <c r="AA331" s="143" t="str">
        <f>IFERROR(IF(Y331="ー", "", ROUNDDOWN(Z331*VLOOKUP(N331,【参考】数式用!$AR$2:$AW$50,MATCH(Y331,【参考】数式用!$AT$4:$AW$4)+2,FALSE)*0.5, 0)), "")</f>
        <v/>
      </c>
      <c r="AB331" s="98"/>
      <c r="AC331" s="1100" t="str">
        <f>IFERROR(IF(AH331&lt;&gt;"",Z331*VLOOKUP(N331,【参考】数式用!$AG$2:$AL$50,MATCH(Y331,【参考】数式用!$AI$4:$AL$4,0)+2,0), ""), "")</f>
        <v/>
      </c>
      <c r="AD331" s="1100"/>
      <c r="AE331" s="415"/>
      <c r="AF331" s="581"/>
      <c r="AG331" s="590"/>
      <c r="AH331" s="428" t="str">
        <f>IFERROR(VLOOKUP(O331, 【参考】数式用!$AY$5:$AY$13, 1, FALSE), "")</f>
        <v/>
      </c>
      <c r="AI331" s="429" t="str">
        <f>IFERROR(VLOOKUP(N331, 【参考】数式用!$BA$2:$BB$50, 2, FALSE), "")</f>
        <v/>
      </c>
      <c r="AJ331" s="430" t="str">
        <f t="shared" si="11"/>
        <v/>
      </c>
      <c r="AK331" s="431" t="str">
        <f t="shared" si="12"/>
        <v/>
      </c>
      <c r="AL331" s="133"/>
      <c r="AM331" s="133"/>
      <c r="AN331" s="106"/>
      <c r="AO331" s="106"/>
      <c r="AV331" s="105"/>
      <c r="AW331" s="105"/>
      <c r="AX331" s="105"/>
      <c r="AY331" s="105"/>
      <c r="AZ331" s="105"/>
      <c r="BA331" s="105"/>
    </row>
    <row r="332" spans="1:53" ht="30" customHeight="1" thickBot="1">
      <c r="A332" s="140">
        <v>319</v>
      </c>
      <c r="B332" s="1001" t="str">
        <f>IF(基本情報入力シート!C357="","",基本情報入力シート!C357)</f>
        <v/>
      </c>
      <c r="C332" s="1002"/>
      <c r="D332" s="1002"/>
      <c r="E332" s="1002"/>
      <c r="F332" s="1002"/>
      <c r="G332" s="1002"/>
      <c r="H332" s="1002"/>
      <c r="I332" s="1003"/>
      <c r="J332" s="411" t="str">
        <f>IF(基本情報入力シート!M357="","",基本情報入力シート!M357)</f>
        <v/>
      </c>
      <c r="K332" s="411" t="str">
        <f>IF(基本情報入力シート!R357="","",基本情報入力シート!R357)</f>
        <v/>
      </c>
      <c r="L332" s="411" t="str">
        <f>IF(基本情報入力シート!W357="","",基本情報入力シート!W357)</f>
        <v/>
      </c>
      <c r="M332" s="411" t="str">
        <f>IF(基本情報入力シート!X357="","",基本情報入力シート!X357)</f>
        <v/>
      </c>
      <c r="N332" s="141" t="str">
        <f>IF(基本情報入力シート!Y357="","",基本情報入力シート!Y357)</f>
        <v/>
      </c>
      <c r="O332" s="148"/>
      <c r="P332" s="50"/>
      <c r="Q332" s="1004"/>
      <c r="R332" s="1005"/>
      <c r="S332" s="142" t="str">
        <f>IFERROR(ROUNDDOWN(Q332*VLOOKUP(N332,【参考】数式用!$AR$2:$AW$50,MATCH(P332,【参考】数式用!$AT$4:$AW$4)+2,FALSE)*0.5, 0), "")</f>
        <v/>
      </c>
      <c r="T332" s="51"/>
      <c r="U332" s="536" t="str">
        <f>IFERROR(IF(AH332&lt;&gt;"",Q332*VLOOKUP(N332,【参考】数式用!$AG$2:$AL$50,MATCH(P332,【参考】数式用!$AI$4:$AL$4,0)+2,0), ""), "")</f>
        <v/>
      </c>
      <c r="V332" s="41"/>
      <c r="W332" s="1006"/>
      <c r="X332" s="1007"/>
      <c r="Y332" s="88"/>
      <c r="Z332" s="537"/>
      <c r="AA332" s="143" t="str">
        <f>IFERROR(IF(Y332="ー", "", ROUNDDOWN(Z332*VLOOKUP(N332,【参考】数式用!$AR$2:$AW$50,MATCH(Y332,【参考】数式用!$AT$4:$AW$4)+2,FALSE)*0.5, 0)), "")</f>
        <v/>
      </c>
      <c r="AB332" s="98"/>
      <c r="AC332" s="1100" t="str">
        <f>IFERROR(IF(AH332&lt;&gt;"",Z332*VLOOKUP(N332,【参考】数式用!$AG$2:$AL$50,MATCH(Y332,【参考】数式用!$AI$4:$AL$4,0)+2,0), ""), "")</f>
        <v/>
      </c>
      <c r="AD332" s="1100"/>
      <c r="AE332" s="415"/>
      <c r="AF332" s="581"/>
      <c r="AG332" s="590"/>
      <c r="AH332" s="428" t="str">
        <f>IFERROR(VLOOKUP(O332, 【参考】数式用!$AY$5:$AY$13, 1, FALSE), "")</f>
        <v/>
      </c>
      <c r="AI332" s="429" t="str">
        <f>IFERROR(VLOOKUP(N332, 【参考】数式用!$BA$2:$BB$50, 2, FALSE), "")</f>
        <v/>
      </c>
      <c r="AJ332" s="430" t="str">
        <f t="shared" si="11"/>
        <v/>
      </c>
      <c r="AK332" s="431" t="str">
        <f t="shared" si="12"/>
        <v/>
      </c>
      <c r="AL332" s="133"/>
      <c r="AM332" s="133"/>
      <c r="AN332" s="106"/>
      <c r="AO332" s="106"/>
      <c r="AV332" s="105"/>
      <c r="AW332" s="105"/>
      <c r="AX332" s="105"/>
      <c r="AY332" s="105"/>
      <c r="AZ332" s="105"/>
      <c r="BA332" s="105"/>
    </row>
    <row r="333" spans="1:53" ht="30" customHeight="1" thickBot="1">
      <c r="A333" s="140">
        <v>320</v>
      </c>
      <c r="B333" s="1001" t="str">
        <f>IF(基本情報入力シート!C358="","",基本情報入力シート!C358)</f>
        <v/>
      </c>
      <c r="C333" s="1002"/>
      <c r="D333" s="1002"/>
      <c r="E333" s="1002"/>
      <c r="F333" s="1002"/>
      <c r="G333" s="1002"/>
      <c r="H333" s="1002"/>
      <c r="I333" s="1003"/>
      <c r="J333" s="411" t="str">
        <f>IF(基本情報入力シート!M358="","",基本情報入力シート!M358)</f>
        <v/>
      </c>
      <c r="K333" s="411" t="str">
        <f>IF(基本情報入力シート!R358="","",基本情報入力シート!R358)</f>
        <v/>
      </c>
      <c r="L333" s="411" t="str">
        <f>IF(基本情報入力シート!W358="","",基本情報入力シート!W358)</f>
        <v/>
      </c>
      <c r="M333" s="411" t="str">
        <f>IF(基本情報入力シート!X358="","",基本情報入力シート!X358)</f>
        <v/>
      </c>
      <c r="N333" s="141" t="str">
        <f>IF(基本情報入力シート!Y358="","",基本情報入力シート!Y358)</f>
        <v/>
      </c>
      <c r="O333" s="148"/>
      <c r="P333" s="50"/>
      <c r="Q333" s="1004"/>
      <c r="R333" s="1005"/>
      <c r="S333" s="142" t="str">
        <f>IFERROR(ROUNDDOWN(Q333*VLOOKUP(N333,【参考】数式用!$AR$2:$AW$50,MATCH(P333,【参考】数式用!$AT$4:$AW$4)+2,FALSE)*0.5, 0), "")</f>
        <v/>
      </c>
      <c r="T333" s="51"/>
      <c r="U333" s="536" t="str">
        <f>IFERROR(IF(AH333&lt;&gt;"",Q333*VLOOKUP(N333,【参考】数式用!$AG$2:$AL$50,MATCH(P333,【参考】数式用!$AI$4:$AL$4,0)+2,0), ""), "")</f>
        <v/>
      </c>
      <c r="V333" s="41"/>
      <c r="W333" s="1006"/>
      <c r="X333" s="1007"/>
      <c r="Y333" s="88"/>
      <c r="Z333" s="537"/>
      <c r="AA333" s="143" t="str">
        <f>IFERROR(IF(Y333="ー", "", ROUNDDOWN(Z333*VLOOKUP(N333,【参考】数式用!$AR$2:$AW$50,MATCH(Y333,【参考】数式用!$AT$4:$AW$4)+2,FALSE)*0.5, 0)), "")</f>
        <v/>
      </c>
      <c r="AB333" s="98"/>
      <c r="AC333" s="1100" t="str">
        <f>IFERROR(IF(AH333&lt;&gt;"",Z333*VLOOKUP(N333,【参考】数式用!$AG$2:$AL$50,MATCH(Y333,【参考】数式用!$AI$4:$AL$4,0)+2,0), ""), "")</f>
        <v/>
      </c>
      <c r="AD333" s="1100"/>
      <c r="AE333" s="415"/>
      <c r="AF333" s="581"/>
      <c r="AG333" s="590"/>
      <c r="AH333" s="428" t="str">
        <f>IFERROR(VLOOKUP(O333, 【参考】数式用!$AY$5:$AY$13, 1, FALSE), "")</f>
        <v/>
      </c>
      <c r="AI333" s="429" t="str">
        <f>IFERROR(VLOOKUP(N333, 【参考】数式用!$BA$2:$BB$50, 2, FALSE), "")</f>
        <v/>
      </c>
      <c r="AJ333" s="430" t="str">
        <f t="shared" si="11"/>
        <v/>
      </c>
      <c r="AK333" s="431" t="str">
        <f t="shared" si="12"/>
        <v/>
      </c>
      <c r="AL333" s="133"/>
      <c r="AM333" s="133"/>
      <c r="AN333" s="106"/>
      <c r="AO333" s="106"/>
      <c r="AV333" s="105"/>
      <c r="AW333" s="105"/>
      <c r="AX333" s="105"/>
      <c r="AY333" s="105"/>
      <c r="AZ333" s="105"/>
      <c r="BA333" s="105"/>
    </row>
    <row r="334" spans="1:53" ht="30" customHeight="1" thickBot="1">
      <c r="A334" s="140">
        <v>321</v>
      </c>
      <c r="B334" s="1001" t="str">
        <f>IF(基本情報入力シート!C359="","",基本情報入力シート!C359)</f>
        <v/>
      </c>
      <c r="C334" s="1002"/>
      <c r="D334" s="1002"/>
      <c r="E334" s="1002"/>
      <c r="F334" s="1002"/>
      <c r="G334" s="1002"/>
      <c r="H334" s="1002"/>
      <c r="I334" s="1003"/>
      <c r="J334" s="411" t="str">
        <f>IF(基本情報入力シート!M359="","",基本情報入力シート!M359)</f>
        <v/>
      </c>
      <c r="K334" s="411" t="str">
        <f>IF(基本情報入力シート!R359="","",基本情報入力シート!R359)</f>
        <v/>
      </c>
      <c r="L334" s="411" t="str">
        <f>IF(基本情報入力シート!W359="","",基本情報入力シート!W359)</f>
        <v/>
      </c>
      <c r="M334" s="411" t="str">
        <f>IF(基本情報入力シート!X359="","",基本情報入力シート!X359)</f>
        <v/>
      </c>
      <c r="N334" s="141" t="str">
        <f>IF(基本情報入力シート!Y359="","",基本情報入力シート!Y359)</f>
        <v/>
      </c>
      <c r="O334" s="148"/>
      <c r="P334" s="50"/>
      <c r="Q334" s="1004"/>
      <c r="R334" s="1005"/>
      <c r="S334" s="142" t="str">
        <f>IFERROR(ROUNDDOWN(Q334*VLOOKUP(N334,【参考】数式用!$AR$2:$AW$50,MATCH(P334,【参考】数式用!$AT$4:$AW$4)+2,FALSE)*0.5, 0), "")</f>
        <v/>
      </c>
      <c r="T334" s="51"/>
      <c r="U334" s="536" t="str">
        <f>IFERROR(IF(AH334&lt;&gt;"",Q334*VLOOKUP(N334,【参考】数式用!$AG$2:$AL$50,MATCH(P334,【参考】数式用!$AI$4:$AL$4,0)+2,0), ""), "")</f>
        <v/>
      </c>
      <c r="V334" s="41"/>
      <c r="W334" s="1006"/>
      <c r="X334" s="1007"/>
      <c r="Y334" s="88"/>
      <c r="Z334" s="537"/>
      <c r="AA334" s="143" t="str">
        <f>IFERROR(IF(Y334="ー", "", ROUNDDOWN(Z334*VLOOKUP(N334,【参考】数式用!$AR$2:$AW$50,MATCH(Y334,【参考】数式用!$AT$4:$AW$4)+2,FALSE)*0.5, 0)), "")</f>
        <v/>
      </c>
      <c r="AB334" s="98"/>
      <c r="AC334" s="1100" t="str">
        <f>IFERROR(IF(AH334&lt;&gt;"",Z334*VLOOKUP(N334,【参考】数式用!$AG$2:$AL$50,MATCH(Y334,【参考】数式用!$AI$4:$AL$4,0)+2,0), ""), "")</f>
        <v/>
      </c>
      <c r="AD334" s="1100"/>
      <c r="AE334" s="415"/>
      <c r="AF334" s="581"/>
      <c r="AG334" s="590"/>
      <c r="AH334" s="428" t="str">
        <f>IFERROR(VLOOKUP(O334, 【参考】数式用!$AY$5:$AY$13, 1, FALSE), "")</f>
        <v/>
      </c>
      <c r="AI334" s="429" t="str">
        <f>IFERROR(VLOOKUP(N334, 【参考】数式用!$BA$2:$BB$50, 2, FALSE), "")</f>
        <v/>
      </c>
      <c r="AJ334" s="430" t="str">
        <f t="shared" si="11"/>
        <v/>
      </c>
      <c r="AK334" s="431" t="str">
        <f t="shared" si="12"/>
        <v/>
      </c>
      <c r="AL334" s="133"/>
      <c r="AM334" s="133"/>
      <c r="AN334" s="106"/>
      <c r="AO334" s="106"/>
      <c r="AV334" s="105"/>
      <c r="AW334" s="105"/>
      <c r="AX334" s="105"/>
      <c r="AY334" s="105"/>
      <c r="AZ334" s="105"/>
      <c r="BA334" s="105"/>
    </row>
    <row r="335" spans="1:53" ht="30" customHeight="1" thickBot="1">
      <c r="A335" s="140">
        <v>322</v>
      </c>
      <c r="B335" s="1001" t="str">
        <f>IF(基本情報入力シート!C360="","",基本情報入力シート!C360)</f>
        <v/>
      </c>
      <c r="C335" s="1002"/>
      <c r="D335" s="1002"/>
      <c r="E335" s="1002"/>
      <c r="F335" s="1002"/>
      <c r="G335" s="1002"/>
      <c r="H335" s="1002"/>
      <c r="I335" s="1003"/>
      <c r="J335" s="411" t="str">
        <f>IF(基本情報入力シート!M360="","",基本情報入力シート!M360)</f>
        <v/>
      </c>
      <c r="K335" s="411" t="str">
        <f>IF(基本情報入力シート!R360="","",基本情報入力シート!R360)</f>
        <v/>
      </c>
      <c r="L335" s="411" t="str">
        <f>IF(基本情報入力シート!W360="","",基本情報入力シート!W360)</f>
        <v/>
      </c>
      <c r="M335" s="411" t="str">
        <f>IF(基本情報入力シート!X360="","",基本情報入力シート!X360)</f>
        <v/>
      </c>
      <c r="N335" s="141" t="str">
        <f>IF(基本情報入力シート!Y360="","",基本情報入力シート!Y360)</f>
        <v/>
      </c>
      <c r="O335" s="148"/>
      <c r="P335" s="50"/>
      <c r="Q335" s="1004"/>
      <c r="R335" s="1005"/>
      <c r="S335" s="142" t="str">
        <f>IFERROR(ROUNDDOWN(Q335*VLOOKUP(N335,【参考】数式用!$AR$2:$AW$50,MATCH(P335,【参考】数式用!$AT$4:$AW$4)+2,FALSE)*0.5, 0), "")</f>
        <v/>
      </c>
      <c r="T335" s="51"/>
      <c r="U335" s="536" t="str">
        <f>IFERROR(IF(AH335&lt;&gt;"",Q335*VLOOKUP(N335,【参考】数式用!$AG$2:$AL$50,MATCH(P335,【参考】数式用!$AI$4:$AL$4,0)+2,0), ""), "")</f>
        <v/>
      </c>
      <c r="V335" s="41"/>
      <c r="W335" s="1006"/>
      <c r="X335" s="1007"/>
      <c r="Y335" s="88"/>
      <c r="Z335" s="537"/>
      <c r="AA335" s="143" t="str">
        <f>IFERROR(IF(Y335="ー", "", ROUNDDOWN(Z335*VLOOKUP(N335,【参考】数式用!$AR$2:$AW$50,MATCH(Y335,【参考】数式用!$AT$4:$AW$4)+2,FALSE)*0.5, 0)), "")</f>
        <v/>
      </c>
      <c r="AB335" s="98"/>
      <c r="AC335" s="1100" t="str">
        <f>IFERROR(IF(AH335&lt;&gt;"",Z335*VLOOKUP(N335,【参考】数式用!$AG$2:$AL$50,MATCH(Y335,【参考】数式用!$AI$4:$AL$4,0)+2,0), ""), "")</f>
        <v/>
      </c>
      <c r="AD335" s="1100"/>
      <c r="AE335" s="415"/>
      <c r="AF335" s="581"/>
      <c r="AG335" s="590"/>
      <c r="AH335" s="428" t="str">
        <f>IFERROR(VLOOKUP(O335, 【参考】数式用!$AY$5:$AY$13, 1, FALSE), "")</f>
        <v/>
      </c>
      <c r="AI335" s="429" t="str">
        <f>IFERROR(VLOOKUP(N335, 【参考】数式用!$BA$2:$BB$50, 2, FALSE), "")</f>
        <v/>
      </c>
      <c r="AJ335" s="430" t="str">
        <f t="shared" si="11"/>
        <v/>
      </c>
      <c r="AK335" s="431" t="str">
        <f t="shared" si="12"/>
        <v/>
      </c>
      <c r="AL335" s="133"/>
      <c r="AM335" s="133"/>
      <c r="AN335" s="106"/>
      <c r="AO335" s="106"/>
      <c r="AV335" s="105"/>
      <c r="AW335" s="105"/>
      <c r="AX335" s="105"/>
      <c r="AY335" s="105"/>
      <c r="AZ335" s="105"/>
      <c r="BA335" s="105"/>
    </row>
    <row r="336" spans="1:53" ht="30" customHeight="1" thickBot="1">
      <c r="A336" s="140">
        <v>323</v>
      </c>
      <c r="B336" s="1001" t="str">
        <f>IF(基本情報入力シート!C361="","",基本情報入力シート!C361)</f>
        <v/>
      </c>
      <c r="C336" s="1002"/>
      <c r="D336" s="1002"/>
      <c r="E336" s="1002"/>
      <c r="F336" s="1002"/>
      <c r="G336" s="1002"/>
      <c r="H336" s="1002"/>
      <c r="I336" s="1003"/>
      <c r="J336" s="411" t="str">
        <f>IF(基本情報入力シート!M361="","",基本情報入力シート!M361)</f>
        <v/>
      </c>
      <c r="K336" s="411" t="str">
        <f>IF(基本情報入力シート!R361="","",基本情報入力シート!R361)</f>
        <v/>
      </c>
      <c r="L336" s="411" t="str">
        <f>IF(基本情報入力シート!W361="","",基本情報入力シート!W361)</f>
        <v/>
      </c>
      <c r="M336" s="411" t="str">
        <f>IF(基本情報入力シート!X361="","",基本情報入力シート!X361)</f>
        <v/>
      </c>
      <c r="N336" s="141" t="str">
        <f>IF(基本情報入力シート!Y361="","",基本情報入力シート!Y361)</f>
        <v/>
      </c>
      <c r="O336" s="148"/>
      <c r="P336" s="50"/>
      <c r="Q336" s="1004"/>
      <c r="R336" s="1005"/>
      <c r="S336" s="142" t="str">
        <f>IFERROR(ROUNDDOWN(Q336*VLOOKUP(N336,【参考】数式用!$AR$2:$AW$50,MATCH(P336,【参考】数式用!$AT$4:$AW$4)+2,FALSE)*0.5, 0), "")</f>
        <v/>
      </c>
      <c r="T336" s="51"/>
      <c r="U336" s="536" t="str">
        <f>IFERROR(IF(AH336&lt;&gt;"",Q336*VLOOKUP(N336,【参考】数式用!$AG$2:$AL$50,MATCH(P336,【参考】数式用!$AI$4:$AL$4,0)+2,0), ""), "")</f>
        <v/>
      </c>
      <c r="V336" s="41"/>
      <c r="W336" s="1006"/>
      <c r="X336" s="1007"/>
      <c r="Y336" s="88"/>
      <c r="Z336" s="537"/>
      <c r="AA336" s="143" t="str">
        <f>IFERROR(IF(Y336="ー", "", ROUNDDOWN(Z336*VLOOKUP(N336,【参考】数式用!$AR$2:$AW$50,MATCH(Y336,【参考】数式用!$AT$4:$AW$4)+2,FALSE)*0.5, 0)), "")</f>
        <v/>
      </c>
      <c r="AB336" s="98"/>
      <c r="AC336" s="1100" t="str">
        <f>IFERROR(IF(AH336&lt;&gt;"",Z336*VLOOKUP(N336,【参考】数式用!$AG$2:$AL$50,MATCH(Y336,【参考】数式用!$AI$4:$AL$4,0)+2,0), ""), "")</f>
        <v/>
      </c>
      <c r="AD336" s="1100"/>
      <c r="AE336" s="415"/>
      <c r="AF336" s="581"/>
      <c r="AG336" s="590"/>
      <c r="AH336" s="428" t="str">
        <f>IFERROR(VLOOKUP(O336, 【参考】数式用!$AY$5:$AY$13, 1, FALSE), "")</f>
        <v/>
      </c>
      <c r="AI336" s="429" t="str">
        <f>IFERROR(VLOOKUP(N336, 【参考】数式用!$BA$2:$BB$50, 2, FALSE), "")</f>
        <v/>
      </c>
      <c r="AJ336" s="430" t="str">
        <f t="shared" si="11"/>
        <v/>
      </c>
      <c r="AK336" s="431" t="str">
        <f t="shared" si="12"/>
        <v/>
      </c>
      <c r="AL336" s="133"/>
      <c r="AM336" s="133"/>
      <c r="AN336" s="106"/>
      <c r="AO336" s="106"/>
      <c r="AV336" s="105"/>
      <c r="AW336" s="105"/>
      <c r="AX336" s="105"/>
      <c r="AY336" s="105"/>
      <c r="AZ336" s="105"/>
      <c r="BA336" s="105"/>
    </row>
    <row r="337" spans="1:53" ht="30" customHeight="1" thickBot="1">
      <c r="A337" s="140">
        <v>324</v>
      </c>
      <c r="B337" s="1001" t="str">
        <f>IF(基本情報入力シート!C362="","",基本情報入力シート!C362)</f>
        <v/>
      </c>
      <c r="C337" s="1002"/>
      <c r="D337" s="1002"/>
      <c r="E337" s="1002"/>
      <c r="F337" s="1002"/>
      <c r="G337" s="1002"/>
      <c r="H337" s="1002"/>
      <c r="I337" s="1003"/>
      <c r="J337" s="411" t="str">
        <f>IF(基本情報入力シート!M362="","",基本情報入力シート!M362)</f>
        <v/>
      </c>
      <c r="K337" s="411" t="str">
        <f>IF(基本情報入力シート!R362="","",基本情報入力シート!R362)</f>
        <v/>
      </c>
      <c r="L337" s="411" t="str">
        <f>IF(基本情報入力シート!W362="","",基本情報入力シート!W362)</f>
        <v/>
      </c>
      <c r="M337" s="411" t="str">
        <f>IF(基本情報入力シート!X362="","",基本情報入力シート!X362)</f>
        <v/>
      </c>
      <c r="N337" s="141" t="str">
        <f>IF(基本情報入力シート!Y362="","",基本情報入力シート!Y362)</f>
        <v/>
      </c>
      <c r="O337" s="148"/>
      <c r="P337" s="50"/>
      <c r="Q337" s="1004"/>
      <c r="R337" s="1005"/>
      <c r="S337" s="142" t="str">
        <f>IFERROR(ROUNDDOWN(Q337*VLOOKUP(N337,【参考】数式用!$AR$2:$AW$50,MATCH(P337,【参考】数式用!$AT$4:$AW$4)+2,FALSE)*0.5, 0), "")</f>
        <v/>
      </c>
      <c r="T337" s="51"/>
      <c r="U337" s="536" t="str">
        <f>IFERROR(IF(AH337&lt;&gt;"",Q337*VLOOKUP(N337,【参考】数式用!$AG$2:$AL$50,MATCH(P337,【参考】数式用!$AI$4:$AL$4,0)+2,0), ""), "")</f>
        <v/>
      </c>
      <c r="V337" s="41"/>
      <c r="W337" s="1006"/>
      <c r="X337" s="1007"/>
      <c r="Y337" s="88"/>
      <c r="Z337" s="537"/>
      <c r="AA337" s="143" t="str">
        <f>IFERROR(IF(Y337="ー", "", ROUNDDOWN(Z337*VLOOKUP(N337,【参考】数式用!$AR$2:$AW$50,MATCH(Y337,【参考】数式用!$AT$4:$AW$4)+2,FALSE)*0.5, 0)), "")</f>
        <v/>
      </c>
      <c r="AB337" s="98"/>
      <c r="AC337" s="1100" t="str">
        <f>IFERROR(IF(AH337&lt;&gt;"",Z337*VLOOKUP(N337,【参考】数式用!$AG$2:$AL$50,MATCH(Y337,【参考】数式用!$AI$4:$AL$4,0)+2,0), ""), "")</f>
        <v/>
      </c>
      <c r="AD337" s="1100"/>
      <c r="AE337" s="415"/>
      <c r="AF337" s="581"/>
      <c r="AG337" s="590"/>
      <c r="AH337" s="428" t="str">
        <f>IFERROR(VLOOKUP(O337, 【参考】数式用!$AY$5:$AY$13, 1, FALSE), "")</f>
        <v/>
      </c>
      <c r="AI337" s="429" t="str">
        <f>IFERROR(VLOOKUP(N337, 【参考】数式用!$BA$2:$BB$50, 2, FALSE), "")</f>
        <v/>
      </c>
      <c r="AJ337" s="430" t="str">
        <f t="shared" si="11"/>
        <v/>
      </c>
      <c r="AK337" s="431" t="str">
        <f t="shared" si="12"/>
        <v/>
      </c>
      <c r="AL337" s="133"/>
      <c r="AM337" s="133"/>
      <c r="AN337" s="106"/>
      <c r="AO337" s="106"/>
      <c r="AV337" s="105"/>
      <c r="AW337" s="105"/>
      <c r="AX337" s="105"/>
      <c r="AY337" s="105"/>
      <c r="AZ337" s="105"/>
      <c r="BA337" s="105"/>
    </row>
    <row r="338" spans="1:53" ht="30" customHeight="1" thickBot="1">
      <c r="A338" s="140">
        <v>325</v>
      </c>
      <c r="B338" s="1001" t="str">
        <f>IF(基本情報入力シート!C363="","",基本情報入力シート!C363)</f>
        <v/>
      </c>
      <c r="C338" s="1002"/>
      <c r="D338" s="1002"/>
      <c r="E338" s="1002"/>
      <c r="F338" s="1002"/>
      <c r="G338" s="1002"/>
      <c r="H338" s="1002"/>
      <c r="I338" s="1003"/>
      <c r="J338" s="411" t="str">
        <f>IF(基本情報入力シート!M363="","",基本情報入力シート!M363)</f>
        <v/>
      </c>
      <c r="K338" s="411" t="str">
        <f>IF(基本情報入力シート!R363="","",基本情報入力シート!R363)</f>
        <v/>
      </c>
      <c r="L338" s="411" t="str">
        <f>IF(基本情報入力シート!W363="","",基本情報入力シート!W363)</f>
        <v/>
      </c>
      <c r="M338" s="411" t="str">
        <f>IF(基本情報入力シート!X363="","",基本情報入力シート!X363)</f>
        <v/>
      </c>
      <c r="N338" s="141" t="str">
        <f>IF(基本情報入力シート!Y363="","",基本情報入力シート!Y363)</f>
        <v/>
      </c>
      <c r="O338" s="148"/>
      <c r="P338" s="50"/>
      <c r="Q338" s="1004"/>
      <c r="R338" s="1005"/>
      <c r="S338" s="142" t="str">
        <f>IFERROR(ROUNDDOWN(Q338*VLOOKUP(N338,【参考】数式用!$AR$2:$AW$50,MATCH(P338,【参考】数式用!$AT$4:$AW$4)+2,FALSE)*0.5, 0), "")</f>
        <v/>
      </c>
      <c r="T338" s="51"/>
      <c r="U338" s="536" t="str">
        <f>IFERROR(IF(AH338&lt;&gt;"",Q338*VLOOKUP(N338,【参考】数式用!$AG$2:$AL$50,MATCH(P338,【参考】数式用!$AI$4:$AL$4,0)+2,0), ""), "")</f>
        <v/>
      </c>
      <c r="V338" s="41"/>
      <c r="W338" s="1006"/>
      <c r="X338" s="1007"/>
      <c r="Y338" s="88"/>
      <c r="Z338" s="537"/>
      <c r="AA338" s="143" t="str">
        <f>IFERROR(IF(Y338="ー", "", ROUNDDOWN(Z338*VLOOKUP(N338,【参考】数式用!$AR$2:$AW$50,MATCH(Y338,【参考】数式用!$AT$4:$AW$4)+2,FALSE)*0.5, 0)), "")</f>
        <v/>
      </c>
      <c r="AB338" s="98"/>
      <c r="AC338" s="1100" t="str">
        <f>IFERROR(IF(AH338&lt;&gt;"",Z338*VLOOKUP(N338,【参考】数式用!$AG$2:$AL$50,MATCH(Y338,【参考】数式用!$AI$4:$AL$4,0)+2,0), ""), "")</f>
        <v/>
      </c>
      <c r="AD338" s="1100"/>
      <c r="AE338" s="415"/>
      <c r="AF338" s="581"/>
      <c r="AG338" s="590"/>
      <c r="AH338" s="428" t="str">
        <f>IFERROR(VLOOKUP(O338, 【参考】数式用!$AY$5:$AY$13, 1, FALSE), "")</f>
        <v/>
      </c>
      <c r="AI338" s="429" t="str">
        <f>IFERROR(VLOOKUP(N338, 【参考】数式用!$BA$2:$BB$50, 2, FALSE), "")</f>
        <v/>
      </c>
      <c r="AJ338" s="430" t="str">
        <f t="shared" si="11"/>
        <v/>
      </c>
      <c r="AK338" s="431" t="str">
        <f t="shared" si="12"/>
        <v/>
      </c>
      <c r="AL338" s="133"/>
      <c r="AM338" s="133"/>
      <c r="AN338" s="106"/>
      <c r="AO338" s="106"/>
      <c r="AV338" s="105"/>
      <c r="AW338" s="105"/>
      <c r="AX338" s="105"/>
      <c r="AY338" s="105"/>
      <c r="AZ338" s="105"/>
      <c r="BA338" s="105"/>
    </row>
    <row r="339" spans="1:53" ht="30" customHeight="1" thickBot="1">
      <c r="A339" s="140">
        <v>326</v>
      </c>
      <c r="B339" s="1001" t="str">
        <f>IF(基本情報入力シート!C364="","",基本情報入力シート!C364)</f>
        <v/>
      </c>
      <c r="C339" s="1002"/>
      <c r="D339" s="1002"/>
      <c r="E339" s="1002"/>
      <c r="F339" s="1002"/>
      <c r="G339" s="1002"/>
      <c r="H339" s="1002"/>
      <c r="I339" s="1003"/>
      <c r="J339" s="411" t="str">
        <f>IF(基本情報入力シート!M364="","",基本情報入力シート!M364)</f>
        <v/>
      </c>
      <c r="K339" s="411" t="str">
        <f>IF(基本情報入力シート!R364="","",基本情報入力シート!R364)</f>
        <v/>
      </c>
      <c r="L339" s="411" t="str">
        <f>IF(基本情報入力シート!W364="","",基本情報入力シート!W364)</f>
        <v/>
      </c>
      <c r="M339" s="411" t="str">
        <f>IF(基本情報入力シート!X364="","",基本情報入力シート!X364)</f>
        <v/>
      </c>
      <c r="N339" s="141" t="str">
        <f>IF(基本情報入力シート!Y364="","",基本情報入力シート!Y364)</f>
        <v/>
      </c>
      <c r="O339" s="148"/>
      <c r="P339" s="50"/>
      <c r="Q339" s="1004"/>
      <c r="R339" s="1005"/>
      <c r="S339" s="142" t="str">
        <f>IFERROR(ROUNDDOWN(Q339*VLOOKUP(N339,【参考】数式用!$AR$2:$AW$50,MATCH(P339,【参考】数式用!$AT$4:$AW$4)+2,FALSE)*0.5, 0), "")</f>
        <v/>
      </c>
      <c r="T339" s="51"/>
      <c r="U339" s="536" t="str">
        <f>IFERROR(IF(AH339&lt;&gt;"",Q339*VLOOKUP(N339,【参考】数式用!$AG$2:$AL$50,MATCH(P339,【参考】数式用!$AI$4:$AL$4,0)+2,0), ""), "")</f>
        <v/>
      </c>
      <c r="V339" s="41"/>
      <c r="W339" s="1006"/>
      <c r="X339" s="1007"/>
      <c r="Y339" s="88"/>
      <c r="Z339" s="537"/>
      <c r="AA339" s="143" t="str">
        <f>IFERROR(IF(Y339="ー", "", ROUNDDOWN(Z339*VLOOKUP(N339,【参考】数式用!$AR$2:$AW$50,MATCH(Y339,【参考】数式用!$AT$4:$AW$4)+2,FALSE)*0.5, 0)), "")</f>
        <v/>
      </c>
      <c r="AB339" s="98"/>
      <c r="AC339" s="1100" t="str">
        <f>IFERROR(IF(AH339&lt;&gt;"",Z339*VLOOKUP(N339,【参考】数式用!$AG$2:$AL$50,MATCH(Y339,【参考】数式用!$AI$4:$AL$4,0)+2,0), ""), "")</f>
        <v/>
      </c>
      <c r="AD339" s="1100"/>
      <c r="AE339" s="415"/>
      <c r="AF339" s="581"/>
      <c r="AG339" s="590"/>
      <c r="AH339" s="428" t="str">
        <f>IFERROR(VLOOKUP(O339, 【参考】数式用!$AY$5:$AY$13, 1, FALSE), "")</f>
        <v/>
      </c>
      <c r="AI339" s="429" t="str">
        <f>IFERROR(VLOOKUP(N339, 【参考】数式用!$BA$2:$BB$50, 2, FALSE), "")</f>
        <v/>
      </c>
      <c r="AJ339" s="430" t="str">
        <f t="shared" si="11"/>
        <v/>
      </c>
      <c r="AK339" s="431" t="str">
        <f t="shared" si="12"/>
        <v/>
      </c>
      <c r="AL339" s="133"/>
      <c r="AM339" s="133"/>
      <c r="AN339" s="106"/>
      <c r="AO339" s="106"/>
      <c r="AV339" s="105"/>
      <c r="AW339" s="105"/>
      <c r="AX339" s="105"/>
      <c r="AY339" s="105"/>
      <c r="AZ339" s="105"/>
      <c r="BA339" s="105"/>
    </row>
    <row r="340" spans="1:53" ht="30" customHeight="1" thickBot="1">
      <c r="A340" s="140">
        <v>327</v>
      </c>
      <c r="B340" s="1001" t="str">
        <f>IF(基本情報入力シート!C365="","",基本情報入力シート!C365)</f>
        <v/>
      </c>
      <c r="C340" s="1002"/>
      <c r="D340" s="1002"/>
      <c r="E340" s="1002"/>
      <c r="F340" s="1002"/>
      <c r="G340" s="1002"/>
      <c r="H340" s="1002"/>
      <c r="I340" s="1003"/>
      <c r="J340" s="411" t="str">
        <f>IF(基本情報入力シート!M365="","",基本情報入力シート!M365)</f>
        <v/>
      </c>
      <c r="K340" s="411" t="str">
        <f>IF(基本情報入力シート!R365="","",基本情報入力シート!R365)</f>
        <v/>
      </c>
      <c r="L340" s="411" t="str">
        <f>IF(基本情報入力シート!W365="","",基本情報入力シート!W365)</f>
        <v/>
      </c>
      <c r="M340" s="411" t="str">
        <f>IF(基本情報入力シート!X365="","",基本情報入力シート!X365)</f>
        <v/>
      </c>
      <c r="N340" s="141" t="str">
        <f>IF(基本情報入力シート!Y365="","",基本情報入力シート!Y365)</f>
        <v/>
      </c>
      <c r="O340" s="148"/>
      <c r="P340" s="50"/>
      <c r="Q340" s="1004"/>
      <c r="R340" s="1005"/>
      <c r="S340" s="142" t="str">
        <f>IFERROR(ROUNDDOWN(Q340*VLOOKUP(N340,【参考】数式用!$AR$2:$AW$50,MATCH(P340,【参考】数式用!$AT$4:$AW$4)+2,FALSE)*0.5, 0), "")</f>
        <v/>
      </c>
      <c r="T340" s="51"/>
      <c r="U340" s="536" t="str">
        <f>IFERROR(IF(AH340&lt;&gt;"",Q340*VLOOKUP(N340,【参考】数式用!$AG$2:$AL$50,MATCH(P340,【参考】数式用!$AI$4:$AL$4,0)+2,0), ""), "")</f>
        <v/>
      </c>
      <c r="V340" s="41"/>
      <c r="W340" s="1006"/>
      <c r="X340" s="1007"/>
      <c r="Y340" s="88"/>
      <c r="Z340" s="537"/>
      <c r="AA340" s="143" t="str">
        <f>IFERROR(IF(Y340="ー", "", ROUNDDOWN(Z340*VLOOKUP(N340,【参考】数式用!$AR$2:$AW$50,MATCH(Y340,【参考】数式用!$AT$4:$AW$4)+2,FALSE)*0.5, 0)), "")</f>
        <v/>
      </c>
      <c r="AB340" s="98"/>
      <c r="AC340" s="1100" t="str">
        <f>IFERROR(IF(AH340&lt;&gt;"",Z340*VLOOKUP(N340,【参考】数式用!$AG$2:$AL$50,MATCH(Y340,【参考】数式用!$AI$4:$AL$4,0)+2,0), ""), "")</f>
        <v/>
      </c>
      <c r="AD340" s="1100"/>
      <c r="AE340" s="415"/>
      <c r="AF340" s="581"/>
      <c r="AG340" s="590"/>
      <c r="AH340" s="428" t="str">
        <f>IFERROR(VLOOKUP(O340, 【参考】数式用!$AY$5:$AY$13, 1, FALSE), "")</f>
        <v/>
      </c>
      <c r="AI340" s="429" t="str">
        <f>IFERROR(VLOOKUP(N340, 【参考】数式用!$BA$2:$BB$50, 2, FALSE), "")</f>
        <v/>
      </c>
      <c r="AJ340" s="430" t="str">
        <f t="shared" si="11"/>
        <v/>
      </c>
      <c r="AK340" s="431" t="str">
        <f t="shared" si="12"/>
        <v/>
      </c>
      <c r="AL340" s="133"/>
      <c r="AM340" s="133"/>
      <c r="AN340" s="106"/>
      <c r="AO340" s="106"/>
      <c r="AV340" s="105"/>
      <c r="AW340" s="105"/>
      <c r="AX340" s="105"/>
      <c r="AY340" s="105"/>
      <c r="AZ340" s="105"/>
      <c r="BA340" s="105"/>
    </row>
    <row r="341" spans="1:53" ht="30" customHeight="1" thickBot="1">
      <c r="A341" s="140">
        <v>328</v>
      </c>
      <c r="B341" s="1001" t="str">
        <f>IF(基本情報入力シート!C366="","",基本情報入力シート!C366)</f>
        <v/>
      </c>
      <c r="C341" s="1002"/>
      <c r="D341" s="1002"/>
      <c r="E341" s="1002"/>
      <c r="F341" s="1002"/>
      <c r="G341" s="1002"/>
      <c r="H341" s="1002"/>
      <c r="I341" s="1003"/>
      <c r="J341" s="411" t="str">
        <f>IF(基本情報入力シート!M366="","",基本情報入力シート!M366)</f>
        <v/>
      </c>
      <c r="K341" s="411" t="str">
        <f>IF(基本情報入力シート!R366="","",基本情報入力シート!R366)</f>
        <v/>
      </c>
      <c r="L341" s="411" t="str">
        <f>IF(基本情報入力シート!W366="","",基本情報入力シート!W366)</f>
        <v/>
      </c>
      <c r="M341" s="411" t="str">
        <f>IF(基本情報入力シート!X366="","",基本情報入力シート!X366)</f>
        <v/>
      </c>
      <c r="N341" s="141" t="str">
        <f>IF(基本情報入力シート!Y366="","",基本情報入力シート!Y366)</f>
        <v/>
      </c>
      <c r="O341" s="148"/>
      <c r="P341" s="50"/>
      <c r="Q341" s="1004"/>
      <c r="R341" s="1005"/>
      <c r="S341" s="142" t="str">
        <f>IFERROR(ROUNDDOWN(Q341*VLOOKUP(N341,【参考】数式用!$AR$2:$AW$50,MATCH(P341,【参考】数式用!$AT$4:$AW$4)+2,FALSE)*0.5, 0), "")</f>
        <v/>
      </c>
      <c r="T341" s="51"/>
      <c r="U341" s="536" t="str">
        <f>IFERROR(IF(AH341&lt;&gt;"",Q341*VLOOKUP(N341,【参考】数式用!$AG$2:$AL$50,MATCH(P341,【参考】数式用!$AI$4:$AL$4,0)+2,0), ""), "")</f>
        <v/>
      </c>
      <c r="V341" s="41"/>
      <c r="W341" s="1006"/>
      <c r="X341" s="1007"/>
      <c r="Y341" s="88"/>
      <c r="Z341" s="537"/>
      <c r="AA341" s="143" t="str">
        <f>IFERROR(IF(Y341="ー", "", ROUNDDOWN(Z341*VLOOKUP(N341,【参考】数式用!$AR$2:$AW$50,MATCH(Y341,【参考】数式用!$AT$4:$AW$4)+2,FALSE)*0.5, 0)), "")</f>
        <v/>
      </c>
      <c r="AB341" s="98"/>
      <c r="AC341" s="1100" t="str">
        <f>IFERROR(IF(AH341&lt;&gt;"",Z341*VLOOKUP(N341,【参考】数式用!$AG$2:$AL$50,MATCH(Y341,【参考】数式用!$AI$4:$AL$4,0)+2,0), ""), "")</f>
        <v/>
      </c>
      <c r="AD341" s="1100"/>
      <c r="AE341" s="415"/>
      <c r="AF341" s="581"/>
      <c r="AG341" s="590"/>
      <c r="AH341" s="428" t="str">
        <f>IFERROR(VLOOKUP(O341, 【参考】数式用!$AY$5:$AY$13, 1, FALSE), "")</f>
        <v/>
      </c>
      <c r="AI341" s="429" t="str">
        <f>IFERROR(VLOOKUP(N341, 【参考】数式用!$BA$2:$BB$50, 2, FALSE), "")</f>
        <v/>
      </c>
      <c r="AJ341" s="430" t="str">
        <f t="shared" si="11"/>
        <v/>
      </c>
      <c r="AK341" s="431" t="str">
        <f t="shared" si="12"/>
        <v/>
      </c>
      <c r="AL341" s="133"/>
      <c r="AM341" s="133"/>
      <c r="AN341" s="106"/>
      <c r="AO341" s="106"/>
      <c r="AV341" s="105"/>
      <c r="AW341" s="105"/>
      <c r="AX341" s="105"/>
      <c r="AY341" s="105"/>
      <c r="AZ341" s="105"/>
      <c r="BA341" s="105"/>
    </row>
    <row r="342" spans="1:53" ht="30" customHeight="1" thickBot="1">
      <c r="A342" s="140">
        <v>329</v>
      </c>
      <c r="B342" s="1001" t="str">
        <f>IF(基本情報入力シート!C367="","",基本情報入力シート!C367)</f>
        <v/>
      </c>
      <c r="C342" s="1002"/>
      <c r="D342" s="1002"/>
      <c r="E342" s="1002"/>
      <c r="F342" s="1002"/>
      <c r="G342" s="1002"/>
      <c r="H342" s="1002"/>
      <c r="I342" s="1003"/>
      <c r="J342" s="411" t="str">
        <f>IF(基本情報入力シート!M367="","",基本情報入力シート!M367)</f>
        <v/>
      </c>
      <c r="K342" s="411" t="str">
        <f>IF(基本情報入力シート!R367="","",基本情報入力シート!R367)</f>
        <v/>
      </c>
      <c r="L342" s="411" t="str">
        <f>IF(基本情報入力シート!W367="","",基本情報入力シート!W367)</f>
        <v/>
      </c>
      <c r="M342" s="411" t="str">
        <f>IF(基本情報入力シート!X367="","",基本情報入力シート!X367)</f>
        <v/>
      </c>
      <c r="N342" s="141" t="str">
        <f>IF(基本情報入力シート!Y367="","",基本情報入力シート!Y367)</f>
        <v/>
      </c>
      <c r="O342" s="148"/>
      <c r="P342" s="50"/>
      <c r="Q342" s="1004"/>
      <c r="R342" s="1005"/>
      <c r="S342" s="142" t="str">
        <f>IFERROR(ROUNDDOWN(Q342*VLOOKUP(N342,【参考】数式用!$AR$2:$AW$50,MATCH(P342,【参考】数式用!$AT$4:$AW$4)+2,FALSE)*0.5, 0), "")</f>
        <v/>
      </c>
      <c r="T342" s="51"/>
      <c r="U342" s="536" t="str">
        <f>IFERROR(IF(AH342&lt;&gt;"",Q342*VLOOKUP(N342,【参考】数式用!$AG$2:$AL$50,MATCH(P342,【参考】数式用!$AI$4:$AL$4,0)+2,0), ""), "")</f>
        <v/>
      </c>
      <c r="V342" s="41"/>
      <c r="W342" s="1006"/>
      <c r="X342" s="1007"/>
      <c r="Y342" s="88"/>
      <c r="Z342" s="537"/>
      <c r="AA342" s="143" t="str">
        <f>IFERROR(IF(Y342="ー", "", ROUNDDOWN(Z342*VLOOKUP(N342,【参考】数式用!$AR$2:$AW$50,MATCH(Y342,【参考】数式用!$AT$4:$AW$4)+2,FALSE)*0.5, 0)), "")</f>
        <v/>
      </c>
      <c r="AB342" s="98"/>
      <c r="AC342" s="1100" t="str">
        <f>IFERROR(IF(AH342&lt;&gt;"",Z342*VLOOKUP(N342,【参考】数式用!$AG$2:$AL$50,MATCH(Y342,【参考】数式用!$AI$4:$AL$4,0)+2,0), ""), "")</f>
        <v/>
      </c>
      <c r="AD342" s="1100"/>
      <c r="AE342" s="415"/>
      <c r="AF342" s="581"/>
      <c r="AG342" s="590"/>
      <c r="AH342" s="428" t="str">
        <f>IFERROR(VLOOKUP(O342, 【参考】数式用!$AY$5:$AY$13, 1, FALSE), "")</f>
        <v/>
      </c>
      <c r="AI342" s="429" t="str">
        <f>IFERROR(VLOOKUP(N342, 【参考】数式用!$BA$2:$BB$50, 2, FALSE), "")</f>
        <v/>
      </c>
      <c r="AJ342" s="430" t="str">
        <f t="shared" si="11"/>
        <v/>
      </c>
      <c r="AK342" s="431" t="str">
        <f t="shared" si="12"/>
        <v/>
      </c>
      <c r="AL342" s="133"/>
      <c r="AM342" s="133"/>
      <c r="AN342" s="106"/>
      <c r="AO342" s="106"/>
      <c r="AV342" s="105"/>
      <c r="AW342" s="105"/>
      <c r="AX342" s="105"/>
      <c r="AY342" s="105"/>
      <c r="AZ342" s="105"/>
      <c r="BA342" s="105"/>
    </row>
    <row r="343" spans="1:53" ht="30" customHeight="1" thickBot="1">
      <c r="A343" s="140">
        <v>330</v>
      </c>
      <c r="B343" s="1001" t="str">
        <f>IF(基本情報入力シート!C368="","",基本情報入力シート!C368)</f>
        <v/>
      </c>
      <c r="C343" s="1002"/>
      <c r="D343" s="1002"/>
      <c r="E343" s="1002"/>
      <c r="F343" s="1002"/>
      <c r="G343" s="1002"/>
      <c r="H343" s="1002"/>
      <c r="I343" s="1003"/>
      <c r="J343" s="411" t="str">
        <f>IF(基本情報入力シート!M368="","",基本情報入力シート!M368)</f>
        <v/>
      </c>
      <c r="K343" s="411" t="str">
        <f>IF(基本情報入力シート!R368="","",基本情報入力シート!R368)</f>
        <v/>
      </c>
      <c r="L343" s="411" t="str">
        <f>IF(基本情報入力シート!W368="","",基本情報入力シート!W368)</f>
        <v/>
      </c>
      <c r="M343" s="411" t="str">
        <f>IF(基本情報入力シート!X368="","",基本情報入力シート!X368)</f>
        <v/>
      </c>
      <c r="N343" s="141" t="str">
        <f>IF(基本情報入力シート!Y368="","",基本情報入力シート!Y368)</f>
        <v/>
      </c>
      <c r="O343" s="148"/>
      <c r="P343" s="50"/>
      <c r="Q343" s="1004"/>
      <c r="R343" s="1005"/>
      <c r="S343" s="142" t="str">
        <f>IFERROR(ROUNDDOWN(Q343*VLOOKUP(N343,【参考】数式用!$AR$2:$AW$50,MATCH(P343,【参考】数式用!$AT$4:$AW$4)+2,FALSE)*0.5, 0), "")</f>
        <v/>
      </c>
      <c r="T343" s="51"/>
      <c r="U343" s="536" t="str">
        <f>IFERROR(IF(AH343&lt;&gt;"",Q343*VLOOKUP(N343,【参考】数式用!$AG$2:$AL$50,MATCH(P343,【参考】数式用!$AI$4:$AL$4,0)+2,0), ""), "")</f>
        <v/>
      </c>
      <c r="V343" s="41"/>
      <c r="W343" s="1006"/>
      <c r="X343" s="1007"/>
      <c r="Y343" s="88"/>
      <c r="Z343" s="537"/>
      <c r="AA343" s="143" t="str">
        <f>IFERROR(IF(Y343="ー", "", ROUNDDOWN(Z343*VLOOKUP(N343,【参考】数式用!$AR$2:$AW$50,MATCH(Y343,【参考】数式用!$AT$4:$AW$4)+2,FALSE)*0.5, 0)), "")</f>
        <v/>
      </c>
      <c r="AB343" s="98"/>
      <c r="AC343" s="1100" t="str">
        <f>IFERROR(IF(AH343&lt;&gt;"",Z343*VLOOKUP(N343,【参考】数式用!$AG$2:$AL$50,MATCH(Y343,【参考】数式用!$AI$4:$AL$4,0)+2,0), ""), "")</f>
        <v/>
      </c>
      <c r="AD343" s="1100"/>
      <c r="AE343" s="415"/>
      <c r="AF343" s="581"/>
      <c r="AG343" s="590"/>
      <c r="AH343" s="428" t="str">
        <f>IFERROR(VLOOKUP(O343, 【参考】数式用!$AY$5:$AY$13, 1, FALSE), "")</f>
        <v/>
      </c>
      <c r="AI343" s="429" t="str">
        <f>IFERROR(VLOOKUP(N343, 【参考】数式用!$BA$2:$BB$50, 2, FALSE), "")</f>
        <v/>
      </c>
      <c r="AJ343" s="430" t="str">
        <f t="shared" si="11"/>
        <v/>
      </c>
      <c r="AK343" s="431" t="str">
        <f t="shared" si="12"/>
        <v/>
      </c>
      <c r="AL343" s="133"/>
      <c r="AM343" s="133"/>
      <c r="AN343" s="106"/>
      <c r="AO343" s="106"/>
      <c r="AV343" s="105"/>
      <c r="AW343" s="105"/>
      <c r="AX343" s="105"/>
      <c r="AY343" s="105"/>
      <c r="AZ343" s="105"/>
      <c r="BA343" s="105"/>
    </row>
    <row r="344" spans="1:53" ht="30" customHeight="1" thickBot="1">
      <c r="A344" s="140">
        <v>331</v>
      </c>
      <c r="B344" s="1001" t="str">
        <f>IF(基本情報入力シート!C369="","",基本情報入力シート!C369)</f>
        <v/>
      </c>
      <c r="C344" s="1002"/>
      <c r="D344" s="1002"/>
      <c r="E344" s="1002"/>
      <c r="F344" s="1002"/>
      <c r="G344" s="1002"/>
      <c r="H344" s="1002"/>
      <c r="I344" s="1003"/>
      <c r="J344" s="411" t="str">
        <f>IF(基本情報入力シート!M369="","",基本情報入力シート!M369)</f>
        <v/>
      </c>
      <c r="K344" s="411" t="str">
        <f>IF(基本情報入力シート!R369="","",基本情報入力シート!R369)</f>
        <v/>
      </c>
      <c r="L344" s="411" t="str">
        <f>IF(基本情報入力シート!W369="","",基本情報入力シート!W369)</f>
        <v/>
      </c>
      <c r="M344" s="411" t="str">
        <f>IF(基本情報入力シート!X369="","",基本情報入力シート!X369)</f>
        <v/>
      </c>
      <c r="N344" s="141" t="str">
        <f>IF(基本情報入力シート!Y369="","",基本情報入力シート!Y369)</f>
        <v/>
      </c>
      <c r="O344" s="148"/>
      <c r="P344" s="50"/>
      <c r="Q344" s="1004"/>
      <c r="R344" s="1005"/>
      <c r="S344" s="142" t="str">
        <f>IFERROR(ROUNDDOWN(Q344*VLOOKUP(N344,【参考】数式用!$AR$2:$AW$50,MATCH(P344,【参考】数式用!$AT$4:$AW$4)+2,FALSE)*0.5, 0), "")</f>
        <v/>
      </c>
      <c r="T344" s="51"/>
      <c r="U344" s="536" t="str">
        <f>IFERROR(IF(AH344&lt;&gt;"",Q344*VLOOKUP(N344,【参考】数式用!$AG$2:$AL$50,MATCH(P344,【参考】数式用!$AI$4:$AL$4,0)+2,0), ""), "")</f>
        <v/>
      </c>
      <c r="V344" s="41"/>
      <c r="W344" s="1006"/>
      <c r="X344" s="1007"/>
      <c r="Y344" s="88"/>
      <c r="Z344" s="537"/>
      <c r="AA344" s="143" t="str">
        <f>IFERROR(IF(Y344="ー", "", ROUNDDOWN(Z344*VLOOKUP(N344,【参考】数式用!$AR$2:$AW$50,MATCH(Y344,【参考】数式用!$AT$4:$AW$4)+2,FALSE)*0.5, 0)), "")</f>
        <v/>
      </c>
      <c r="AB344" s="98"/>
      <c r="AC344" s="1100" t="str">
        <f>IFERROR(IF(AH344&lt;&gt;"",Z344*VLOOKUP(N344,【参考】数式用!$AG$2:$AL$50,MATCH(Y344,【参考】数式用!$AI$4:$AL$4,0)+2,0), ""), "")</f>
        <v/>
      </c>
      <c r="AD344" s="1100"/>
      <c r="AE344" s="415"/>
      <c r="AF344" s="581"/>
      <c r="AG344" s="590"/>
      <c r="AH344" s="428" t="str">
        <f>IFERROR(VLOOKUP(O344, 【参考】数式用!$AY$5:$AY$13, 1, FALSE), "")</f>
        <v/>
      </c>
      <c r="AI344" s="429" t="str">
        <f>IFERROR(VLOOKUP(N344, 【参考】数式用!$BA$2:$BB$50, 2, FALSE), "")</f>
        <v/>
      </c>
      <c r="AJ344" s="430" t="str">
        <f t="shared" si="11"/>
        <v/>
      </c>
      <c r="AK344" s="431" t="str">
        <f t="shared" si="12"/>
        <v/>
      </c>
      <c r="AL344" s="133"/>
      <c r="AM344" s="133"/>
      <c r="AN344" s="106"/>
      <c r="AO344" s="106"/>
      <c r="AV344" s="105"/>
      <c r="AW344" s="105"/>
      <c r="AX344" s="105"/>
      <c r="AY344" s="105"/>
      <c r="AZ344" s="105"/>
      <c r="BA344" s="105"/>
    </row>
    <row r="345" spans="1:53" ht="30" customHeight="1" thickBot="1">
      <c r="A345" s="140">
        <v>332</v>
      </c>
      <c r="B345" s="1001" t="str">
        <f>IF(基本情報入力シート!C370="","",基本情報入力シート!C370)</f>
        <v/>
      </c>
      <c r="C345" s="1002"/>
      <c r="D345" s="1002"/>
      <c r="E345" s="1002"/>
      <c r="F345" s="1002"/>
      <c r="G345" s="1002"/>
      <c r="H345" s="1002"/>
      <c r="I345" s="1003"/>
      <c r="J345" s="411" t="str">
        <f>IF(基本情報入力シート!M370="","",基本情報入力シート!M370)</f>
        <v/>
      </c>
      <c r="K345" s="411" t="str">
        <f>IF(基本情報入力シート!R370="","",基本情報入力シート!R370)</f>
        <v/>
      </c>
      <c r="L345" s="411" t="str">
        <f>IF(基本情報入力シート!W370="","",基本情報入力シート!W370)</f>
        <v/>
      </c>
      <c r="M345" s="411" t="str">
        <f>IF(基本情報入力シート!X370="","",基本情報入力シート!X370)</f>
        <v/>
      </c>
      <c r="N345" s="141" t="str">
        <f>IF(基本情報入力シート!Y370="","",基本情報入力シート!Y370)</f>
        <v/>
      </c>
      <c r="O345" s="148"/>
      <c r="P345" s="50"/>
      <c r="Q345" s="1004"/>
      <c r="R345" s="1005"/>
      <c r="S345" s="142" t="str">
        <f>IFERROR(ROUNDDOWN(Q345*VLOOKUP(N345,【参考】数式用!$AR$2:$AW$50,MATCH(P345,【参考】数式用!$AT$4:$AW$4)+2,FALSE)*0.5, 0), "")</f>
        <v/>
      </c>
      <c r="T345" s="51"/>
      <c r="U345" s="536" t="str">
        <f>IFERROR(IF(AH345&lt;&gt;"",Q345*VLOOKUP(N345,【参考】数式用!$AG$2:$AL$50,MATCH(P345,【参考】数式用!$AI$4:$AL$4,0)+2,0), ""), "")</f>
        <v/>
      </c>
      <c r="V345" s="41"/>
      <c r="W345" s="1006"/>
      <c r="X345" s="1007"/>
      <c r="Y345" s="88"/>
      <c r="Z345" s="537"/>
      <c r="AA345" s="143" t="str">
        <f>IFERROR(IF(Y345="ー", "", ROUNDDOWN(Z345*VLOOKUP(N345,【参考】数式用!$AR$2:$AW$50,MATCH(Y345,【参考】数式用!$AT$4:$AW$4)+2,FALSE)*0.5, 0)), "")</f>
        <v/>
      </c>
      <c r="AB345" s="98"/>
      <c r="AC345" s="1100" t="str">
        <f>IFERROR(IF(AH345&lt;&gt;"",Z345*VLOOKUP(N345,【参考】数式用!$AG$2:$AL$50,MATCH(Y345,【参考】数式用!$AI$4:$AL$4,0)+2,0), ""), "")</f>
        <v/>
      </c>
      <c r="AD345" s="1100"/>
      <c r="AE345" s="415"/>
      <c r="AF345" s="581"/>
      <c r="AG345" s="590"/>
      <c r="AH345" s="428" t="str">
        <f>IFERROR(VLOOKUP(O345, 【参考】数式用!$AY$5:$AY$13, 1, FALSE), "")</f>
        <v/>
      </c>
      <c r="AI345" s="429" t="str">
        <f>IFERROR(VLOOKUP(N345, 【参考】数式用!$BA$2:$BB$50, 2, FALSE), "")</f>
        <v/>
      </c>
      <c r="AJ345" s="430" t="str">
        <f t="shared" si="11"/>
        <v/>
      </c>
      <c r="AK345" s="431" t="str">
        <f t="shared" si="12"/>
        <v/>
      </c>
      <c r="AL345" s="133"/>
      <c r="AM345" s="133"/>
      <c r="AN345" s="106"/>
      <c r="AO345" s="106"/>
      <c r="AV345" s="105"/>
      <c r="AW345" s="105"/>
      <c r="AX345" s="105"/>
      <c r="AY345" s="105"/>
      <c r="AZ345" s="105"/>
      <c r="BA345" s="105"/>
    </row>
    <row r="346" spans="1:53" ht="30" customHeight="1" thickBot="1">
      <c r="A346" s="140">
        <v>333</v>
      </c>
      <c r="B346" s="1001" t="str">
        <f>IF(基本情報入力シート!C371="","",基本情報入力シート!C371)</f>
        <v/>
      </c>
      <c r="C346" s="1002"/>
      <c r="D346" s="1002"/>
      <c r="E346" s="1002"/>
      <c r="F346" s="1002"/>
      <c r="G346" s="1002"/>
      <c r="H346" s="1002"/>
      <c r="I346" s="1003"/>
      <c r="J346" s="411" t="str">
        <f>IF(基本情報入力シート!M371="","",基本情報入力シート!M371)</f>
        <v/>
      </c>
      <c r="K346" s="411" t="str">
        <f>IF(基本情報入力シート!R371="","",基本情報入力シート!R371)</f>
        <v/>
      </c>
      <c r="L346" s="411" t="str">
        <f>IF(基本情報入力シート!W371="","",基本情報入力シート!W371)</f>
        <v/>
      </c>
      <c r="M346" s="411" t="str">
        <f>IF(基本情報入力シート!X371="","",基本情報入力シート!X371)</f>
        <v/>
      </c>
      <c r="N346" s="141" t="str">
        <f>IF(基本情報入力シート!Y371="","",基本情報入力シート!Y371)</f>
        <v/>
      </c>
      <c r="O346" s="148"/>
      <c r="P346" s="50"/>
      <c r="Q346" s="1004"/>
      <c r="R346" s="1005"/>
      <c r="S346" s="142" t="str">
        <f>IFERROR(ROUNDDOWN(Q346*VLOOKUP(N346,【参考】数式用!$AR$2:$AW$50,MATCH(P346,【参考】数式用!$AT$4:$AW$4)+2,FALSE)*0.5, 0), "")</f>
        <v/>
      </c>
      <c r="T346" s="51"/>
      <c r="U346" s="536" t="str">
        <f>IFERROR(IF(AH346&lt;&gt;"",Q346*VLOOKUP(N346,【参考】数式用!$AG$2:$AL$50,MATCH(P346,【参考】数式用!$AI$4:$AL$4,0)+2,0), ""), "")</f>
        <v/>
      </c>
      <c r="V346" s="41"/>
      <c r="W346" s="1006"/>
      <c r="X346" s="1007"/>
      <c r="Y346" s="88"/>
      <c r="Z346" s="537"/>
      <c r="AA346" s="143" t="str">
        <f>IFERROR(IF(Y346="ー", "", ROUNDDOWN(Z346*VLOOKUP(N346,【参考】数式用!$AR$2:$AW$50,MATCH(Y346,【参考】数式用!$AT$4:$AW$4)+2,FALSE)*0.5, 0)), "")</f>
        <v/>
      </c>
      <c r="AB346" s="98"/>
      <c r="AC346" s="1100" t="str">
        <f>IFERROR(IF(AH346&lt;&gt;"",Z346*VLOOKUP(N346,【参考】数式用!$AG$2:$AL$50,MATCH(Y346,【参考】数式用!$AI$4:$AL$4,0)+2,0), ""), "")</f>
        <v/>
      </c>
      <c r="AD346" s="1100"/>
      <c r="AE346" s="415"/>
      <c r="AF346" s="581"/>
      <c r="AG346" s="590"/>
      <c r="AH346" s="428" t="str">
        <f>IFERROR(VLOOKUP(O346, 【参考】数式用!$AY$5:$AY$13, 1, FALSE), "")</f>
        <v/>
      </c>
      <c r="AI346" s="429" t="str">
        <f>IFERROR(VLOOKUP(N346, 【参考】数式用!$BA$2:$BB$50, 2, FALSE), "")</f>
        <v/>
      </c>
      <c r="AJ346" s="430" t="str">
        <f t="shared" si="11"/>
        <v/>
      </c>
      <c r="AK346" s="431" t="str">
        <f t="shared" si="12"/>
        <v/>
      </c>
      <c r="AL346" s="133"/>
      <c r="AM346" s="133"/>
      <c r="AN346" s="106"/>
      <c r="AO346" s="106"/>
      <c r="AV346" s="105"/>
      <c r="AW346" s="105"/>
      <c r="AX346" s="105"/>
      <c r="AY346" s="105"/>
      <c r="AZ346" s="105"/>
      <c r="BA346" s="105"/>
    </row>
    <row r="347" spans="1:53" ht="30" customHeight="1" thickBot="1">
      <c r="A347" s="140">
        <v>334</v>
      </c>
      <c r="B347" s="1001" t="str">
        <f>IF(基本情報入力シート!C372="","",基本情報入力シート!C372)</f>
        <v/>
      </c>
      <c r="C347" s="1002"/>
      <c r="D347" s="1002"/>
      <c r="E347" s="1002"/>
      <c r="F347" s="1002"/>
      <c r="G347" s="1002"/>
      <c r="H347" s="1002"/>
      <c r="I347" s="1003"/>
      <c r="J347" s="411" t="str">
        <f>IF(基本情報入力シート!M372="","",基本情報入力シート!M372)</f>
        <v/>
      </c>
      <c r="K347" s="411" t="str">
        <f>IF(基本情報入力シート!R372="","",基本情報入力シート!R372)</f>
        <v/>
      </c>
      <c r="L347" s="411" t="str">
        <f>IF(基本情報入力シート!W372="","",基本情報入力シート!W372)</f>
        <v/>
      </c>
      <c r="M347" s="411" t="str">
        <f>IF(基本情報入力シート!X372="","",基本情報入力シート!X372)</f>
        <v/>
      </c>
      <c r="N347" s="141" t="str">
        <f>IF(基本情報入力シート!Y372="","",基本情報入力シート!Y372)</f>
        <v/>
      </c>
      <c r="O347" s="148"/>
      <c r="P347" s="50"/>
      <c r="Q347" s="1004"/>
      <c r="R347" s="1005"/>
      <c r="S347" s="142" t="str">
        <f>IFERROR(ROUNDDOWN(Q347*VLOOKUP(N347,【参考】数式用!$AR$2:$AW$50,MATCH(P347,【参考】数式用!$AT$4:$AW$4)+2,FALSE)*0.5, 0), "")</f>
        <v/>
      </c>
      <c r="T347" s="51"/>
      <c r="U347" s="536" t="str">
        <f>IFERROR(IF(AH347&lt;&gt;"",Q347*VLOOKUP(N347,【参考】数式用!$AG$2:$AL$50,MATCH(P347,【参考】数式用!$AI$4:$AL$4,0)+2,0), ""), "")</f>
        <v/>
      </c>
      <c r="V347" s="41"/>
      <c r="W347" s="1006"/>
      <c r="X347" s="1007"/>
      <c r="Y347" s="88"/>
      <c r="Z347" s="537"/>
      <c r="AA347" s="143" t="str">
        <f>IFERROR(IF(Y347="ー", "", ROUNDDOWN(Z347*VLOOKUP(N347,【参考】数式用!$AR$2:$AW$50,MATCH(Y347,【参考】数式用!$AT$4:$AW$4)+2,FALSE)*0.5, 0)), "")</f>
        <v/>
      </c>
      <c r="AB347" s="98"/>
      <c r="AC347" s="1100" t="str">
        <f>IFERROR(IF(AH347&lt;&gt;"",Z347*VLOOKUP(N347,【参考】数式用!$AG$2:$AL$50,MATCH(Y347,【参考】数式用!$AI$4:$AL$4,0)+2,0), ""), "")</f>
        <v/>
      </c>
      <c r="AD347" s="1100"/>
      <c r="AE347" s="415"/>
      <c r="AF347" s="581"/>
      <c r="AG347" s="590"/>
      <c r="AH347" s="428" t="str">
        <f>IFERROR(VLOOKUP(O347, 【参考】数式用!$AY$5:$AY$13, 1, FALSE), "")</f>
        <v/>
      </c>
      <c r="AI347" s="429" t="str">
        <f>IFERROR(VLOOKUP(N347, 【参考】数式用!$BA$2:$BB$50, 2, FALSE), "")</f>
        <v/>
      </c>
      <c r="AJ347" s="430" t="str">
        <f t="shared" si="11"/>
        <v/>
      </c>
      <c r="AK347" s="431" t="str">
        <f t="shared" si="12"/>
        <v/>
      </c>
      <c r="AL347" s="133"/>
      <c r="AM347" s="133"/>
      <c r="AN347" s="106"/>
      <c r="AO347" s="106"/>
      <c r="AV347" s="105"/>
      <c r="AW347" s="105"/>
      <c r="AX347" s="105"/>
      <c r="AY347" s="105"/>
      <c r="AZ347" s="105"/>
      <c r="BA347" s="105"/>
    </row>
    <row r="348" spans="1:53" ht="30" customHeight="1" thickBot="1">
      <c r="A348" s="140">
        <v>335</v>
      </c>
      <c r="B348" s="1001" t="str">
        <f>IF(基本情報入力シート!C373="","",基本情報入力シート!C373)</f>
        <v/>
      </c>
      <c r="C348" s="1002"/>
      <c r="D348" s="1002"/>
      <c r="E348" s="1002"/>
      <c r="F348" s="1002"/>
      <c r="G348" s="1002"/>
      <c r="H348" s="1002"/>
      <c r="I348" s="1003"/>
      <c r="J348" s="411" t="str">
        <f>IF(基本情報入力シート!M373="","",基本情報入力シート!M373)</f>
        <v/>
      </c>
      <c r="K348" s="411" t="str">
        <f>IF(基本情報入力シート!R373="","",基本情報入力シート!R373)</f>
        <v/>
      </c>
      <c r="L348" s="411" t="str">
        <f>IF(基本情報入力シート!W373="","",基本情報入力シート!W373)</f>
        <v/>
      </c>
      <c r="M348" s="411" t="str">
        <f>IF(基本情報入力シート!X373="","",基本情報入力シート!X373)</f>
        <v/>
      </c>
      <c r="N348" s="141" t="str">
        <f>IF(基本情報入力シート!Y373="","",基本情報入力シート!Y373)</f>
        <v/>
      </c>
      <c r="O348" s="148"/>
      <c r="P348" s="50"/>
      <c r="Q348" s="1004"/>
      <c r="R348" s="1005"/>
      <c r="S348" s="142" t="str">
        <f>IFERROR(ROUNDDOWN(Q348*VLOOKUP(N348,【参考】数式用!$AR$2:$AW$50,MATCH(P348,【参考】数式用!$AT$4:$AW$4)+2,FALSE)*0.5, 0), "")</f>
        <v/>
      </c>
      <c r="T348" s="51"/>
      <c r="U348" s="536" t="str">
        <f>IFERROR(IF(AH348&lt;&gt;"",Q348*VLOOKUP(N348,【参考】数式用!$AG$2:$AL$50,MATCH(P348,【参考】数式用!$AI$4:$AL$4,0)+2,0), ""), "")</f>
        <v/>
      </c>
      <c r="V348" s="41"/>
      <c r="W348" s="1006"/>
      <c r="X348" s="1007"/>
      <c r="Y348" s="88"/>
      <c r="Z348" s="537"/>
      <c r="AA348" s="143" t="str">
        <f>IFERROR(IF(Y348="ー", "", ROUNDDOWN(Z348*VLOOKUP(N348,【参考】数式用!$AR$2:$AW$50,MATCH(Y348,【参考】数式用!$AT$4:$AW$4)+2,FALSE)*0.5, 0)), "")</f>
        <v/>
      </c>
      <c r="AB348" s="98"/>
      <c r="AC348" s="1100" t="str">
        <f>IFERROR(IF(AH348&lt;&gt;"",Z348*VLOOKUP(N348,【参考】数式用!$AG$2:$AL$50,MATCH(Y348,【参考】数式用!$AI$4:$AL$4,0)+2,0), ""), "")</f>
        <v/>
      </c>
      <c r="AD348" s="1100"/>
      <c r="AE348" s="415"/>
      <c r="AF348" s="581"/>
      <c r="AG348" s="590"/>
      <c r="AH348" s="428" t="str">
        <f>IFERROR(VLOOKUP(O348, 【参考】数式用!$AY$5:$AY$13, 1, FALSE), "")</f>
        <v/>
      </c>
      <c r="AI348" s="429" t="str">
        <f>IFERROR(VLOOKUP(N348, 【参考】数式用!$BA$2:$BB$50, 2, FALSE), "")</f>
        <v/>
      </c>
      <c r="AJ348" s="430" t="str">
        <f t="shared" si="11"/>
        <v/>
      </c>
      <c r="AK348" s="431" t="str">
        <f t="shared" si="12"/>
        <v/>
      </c>
      <c r="AL348" s="133"/>
      <c r="AM348" s="133"/>
      <c r="AN348" s="106"/>
      <c r="AO348" s="106"/>
      <c r="AV348" s="105"/>
      <c r="AW348" s="105"/>
      <c r="AX348" s="105"/>
      <c r="AY348" s="105"/>
      <c r="AZ348" s="105"/>
      <c r="BA348" s="105"/>
    </row>
    <row r="349" spans="1:53" ht="30" customHeight="1" thickBot="1">
      <c r="A349" s="140">
        <v>336</v>
      </c>
      <c r="B349" s="1001" t="str">
        <f>IF(基本情報入力シート!C374="","",基本情報入力シート!C374)</f>
        <v/>
      </c>
      <c r="C349" s="1002"/>
      <c r="D349" s="1002"/>
      <c r="E349" s="1002"/>
      <c r="F349" s="1002"/>
      <c r="G349" s="1002"/>
      <c r="H349" s="1002"/>
      <c r="I349" s="1003"/>
      <c r="J349" s="411" t="str">
        <f>IF(基本情報入力シート!M374="","",基本情報入力シート!M374)</f>
        <v/>
      </c>
      <c r="K349" s="411" t="str">
        <f>IF(基本情報入力シート!R374="","",基本情報入力シート!R374)</f>
        <v/>
      </c>
      <c r="L349" s="411" t="str">
        <f>IF(基本情報入力シート!W374="","",基本情報入力シート!W374)</f>
        <v/>
      </c>
      <c r="M349" s="411" t="str">
        <f>IF(基本情報入力シート!X374="","",基本情報入力シート!X374)</f>
        <v/>
      </c>
      <c r="N349" s="141" t="str">
        <f>IF(基本情報入力シート!Y374="","",基本情報入力シート!Y374)</f>
        <v/>
      </c>
      <c r="O349" s="148"/>
      <c r="P349" s="50"/>
      <c r="Q349" s="1004"/>
      <c r="R349" s="1005"/>
      <c r="S349" s="142" t="str">
        <f>IFERROR(ROUNDDOWN(Q349*VLOOKUP(N349,【参考】数式用!$AR$2:$AW$50,MATCH(P349,【参考】数式用!$AT$4:$AW$4)+2,FALSE)*0.5, 0), "")</f>
        <v/>
      </c>
      <c r="T349" s="51"/>
      <c r="U349" s="536" t="str">
        <f>IFERROR(IF(AH349&lt;&gt;"",Q349*VLOOKUP(N349,【参考】数式用!$AG$2:$AL$50,MATCH(P349,【参考】数式用!$AI$4:$AL$4,0)+2,0), ""), "")</f>
        <v/>
      </c>
      <c r="V349" s="41"/>
      <c r="W349" s="1006"/>
      <c r="X349" s="1007"/>
      <c r="Y349" s="88"/>
      <c r="Z349" s="537"/>
      <c r="AA349" s="143" t="str">
        <f>IFERROR(IF(Y349="ー", "", ROUNDDOWN(Z349*VLOOKUP(N349,【参考】数式用!$AR$2:$AW$50,MATCH(Y349,【参考】数式用!$AT$4:$AW$4)+2,FALSE)*0.5, 0)), "")</f>
        <v/>
      </c>
      <c r="AB349" s="98"/>
      <c r="AC349" s="1100" t="str">
        <f>IFERROR(IF(AH349&lt;&gt;"",Z349*VLOOKUP(N349,【参考】数式用!$AG$2:$AL$50,MATCH(Y349,【参考】数式用!$AI$4:$AL$4,0)+2,0), ""), "")</f>
        <v/>
      </c>
      <c r="AD349" s="1100"/>
      <c r="AE349" s="415"/>
      <c r="AF349" s="581"/>
      <c r="AG349" s="590"/>
      <c r="AH349" s="428" t="str">
        <f>IFERROR(VLOOKUP(O349, 【参考】数式用!$AY$5:$AY$13, 1, FALSE), "")</f>
        <v/>
      </c>
      <c r="AI349" s="429" t="str">
        <f>IFERROR(VLOOKUP(N349, 【参考】数式用!$BA$2:$BB$50, 2, FALSE), "")</f>
        <v/>
      </c>
      <c r="AJ349" s="430" t="str">
        <f t="shared" si="11"/>
        <v/>
      </c>
      <c r="AK349" s="431" t="str">
        <f t="shared" si="12"/>
        <v/>
      </c>
      <c r="AL349" s="133"/>
      <c r="AM349" s="133"/>
      <c r="AN349" s="106"/>
      <c r="AO349" s="106"/>
      <c r="AV349" s="105"/>
      <c r="AW349" s="105"/>
      <c r="AX349" s="105"/>
      <c r="AY349" s="105"/>
      <c r="AZ349" s="105"/>
      <c r="BA349" s="105"/>
    </row>
    <row r="350" spans="1:53" ht="30" customHeight="1" thickBot="1">
      <c r="A350" s="140">
        <v>337</v>
      </c>
      <c r="B350" s="1001" t="str">
        <f>IF(基本情報入力シート!C375="","",基本情報入力シート!C375)</f>
        <v/>
      </c>
      <c r="C350" s="1002"/>
      <c r="D350" s="1002"/>
      <c r="E350" s="1002"/>
      <c r="F350" s="1002"/>
      <c r="G350" s="1002"/>
      <c r="H350" s="1002"/>
      <c r="I350" s="1003"/>
      <c r="J350" s="411" t="str">
        <f>IF(基本情報入力シート!M375="","",基本情報入力シート!M375)</f>
        <v/>
      </c>
      <c r="K350" s="411" t="str">
        <f>IF(基本情報入力シート!R375="","",基本情報入力シート!R375)</f>
        <v/>
      </c>
      <c r="L350" s="411" t="str">
        <f>IF(基本情報入力シート!W375="","",基本情報入力シート!W375)</f>
        <v/>
      </c>
      <c r="M350" s="411" t="str">
        <f>IF(基本情報入力シート!X375="","",基本情報入力シート!X375)</f>
        <v/>
      </c>
      <c r="N350" s="141" t="str">
        <f>IF(基本情報入力シート!Y375="","",基本情報入力シート!Y375)</f>
        <v/>
      </c>
      <c r="O350" s="148"/>
      <c r="P350" s="50"/>
      <c r="Q350" s="1004"/>
      <c r="R350" s="1005"/>
      <c r="S350" s="142" t="str">
        <f>IFERROR(ROUNDDOWN(Q350*VLOOKUP(N350,【参考】数式用!$AR$2:$AW$50,MATCH(P350,【参考】数式用!$AT$4:$AW$4)+2,FALSE)*0.5, 0), "")</f>
        <v/>
      </c>
      <c r="T350" s="51"/>
      <c r="U350" s="536" t="str">
        <f>IFERROR(IF(AH350&lt;&gt;"",Q350*VLOOKUP(N350,【参考】数式用!$AG$2:$AL$50,MATCH(P350,【参考】数式用!$AI$4:$AL$4,0)+2,0), ""), "")</f>
        <v/>
      </c>
      <c r="V350" s="41"/>
      <c r="W350" s="1006"/>
      <c r="X350" s="1007"/>
      <c r="Y350" s="88"/>
      <c r="Z350" s="537"/>
      <c r="AA350" s="143" t="str">
        <f>IFERROR(IF(Y350="ー", "", ROUNDDOWN(Z350*VLOOKUP(N350,【参考】数式用!$AR$2:$AW$50,MATCH(Y350,【参考】数式用!$AT$4:$AW$4)+2,FALSE)*0.5, 0)), "")</f>
        <v/>
      </c>
      <c r="AB350" s="98"/>
      <c r="AC350" s="1100" t="str">
        <f>IFERROR(IF(AH350&lt;&gt;"",Z350*VLOOKUP(N350,【参考】数式用!$AG$2:$AL$50,MATCH(Y350,【参考】数式用!$AI$4:$AL$4,0)+2,0), ""), "")</f>
        <v/>
      </c>
      <c r="AD350" s="1100"/>
      <c r="AE350" s="415"/>
      <c r="AF350" s="581"/>
      <c r="AG350" s="590"/>
      <c r="AH350" s="428" t="str">
        <f>IFERROR(VLOOKUP(O350, 【参考】数式用!$AY$5:$AY$13, 1, FALSE), "")</f>
        <v/>
      </c>
      <c r="AI350" s="429" t="str">
        <f>IFERROR(VLOOKUP(N350, 【参考】数式用!$BA$2:$BB$50, 2, FALSE), "")</f>
        <v/>
      </c>
      <c r="AJ350" s="430" t="str">
        <f t="shared" si="11"/>
        <v/>
      </c>
      <c r="AK350" s="431" t="str">
        <f t="shared" si="12"/>
        <v/>
      </c>
      <c r="AL350" s="133"/>
      <c r="AM350" s="133"/>
      <c r="AN350" s="106"/>
      <c r="AO350" s="106"/>
      <c r="AV350" s="105"/>
      <c r="AW350" s="105"/>
      <c r="AX350" s="105"/>
      <c r="AY350" s="105"/>
      <c r="AZ350" s="105"/>
      <c r="BA350" s="105"/>
    </row>
    <row r="351" spans="1:53" ht="30" customHeight="1" thickBot="1">
      <c r="A351" s="140">
        <v>338</v>
      </c>
      <c r="B351" s="1001" t="str">
        <f>IF(基本情報入力シート!C376="","",基本情報入力シート!C376)</f>
        <v/>
      </c>
      <c r="C351" s="1002"/>
      <c r="D351" s="1002"/>
      <c r="E351" s="1002"/>
      <c r="F351" s="1002"/>
      <c r="G351" s="1002"/>
      <c r="H351" s="1002"/>
      <c r="I351" s="1003"/>
      <c r="J351" s="411" t="str">
        <f>IF(基本情報入力シート!M376="","",基本情報入力シート!M376)</f>
        <v/>
      </c>
      <c r="K351" s="411" t="str">
        <f>IF(基本情報入力シート!R376="","",基本情報入力シート!R376)</f>
        <v/>
      </c>
      <c r="L351" s="411" t="str">
        <f>IF(基本情報入力シート!W376="","",基本情報入力シート!W376)</f>
        <v/>
      </c>
      <c r="M351" s="411" t="str">
        <f>IF(基本情報入力シート!X376="","",基本情報入力シート!X376)</f>
        <v/>
      </c>
      <c r="N351" s="141" t="str">
        <f>IF(基本情報入力シート!Y376="","",基本情報入力シート!Y376)</f>
        <v/>
      </c>
      <c r="O351" s="148"/>
      <c r="P351" s="50"/>
      <c r="Q351" s="1004"/>
      <c r="R351" s="1005"/>
      <c r="S351" s="142" t="str">
        <f>IFERROR(ROUNDDOWN(Q351*VLOOKUP(N351,【参考】数式用!$AR$2:$AW$50,MATCH(P351,【参考】数式用!$AT$4:$AW$4)+2,FALSE)*0.5, 0), "")</f>
        <v/>
      </c>
      <c r="T351" s="51"/>
      <c r="U351" s="536" t="str">
        <f>IFERROR(IF(AH351&lt;&gt;"",Q351*VLOOKUP(N351,【参考】数式用!$AG$2:$AL$50,MATCH(P351,【参考】数式用!$AI$4:$AL$4,0)+2,0), ""), "")</f>
        <v/>
      </c>
      <c r="V351" s="41"/>
      <c r="W351" s="1006"/>
      <c r="X351" s="1007"/>
      <c r="Y351" s="88"/>
      <c r="Z351" s="537"/>
      <c r="AA351" s="143" t="str">
        <f>IFERROR(IF(Y351="ー", "", ROUNDDOWN(Z351*VLOOKUP(N351,【参考】数式用!$AR$2:$AW$50,MATCH(Y351,【参考】数式用!$AT$4:$AW$4)+2,FALSE)*0.5, 0)), "")</f>
        <v/>
      </c>
      <c r="AB351" s="98"/>
      <c r="AC351" s="1100" t="str">
        <f>IFERROR(IF(AH351&lt;&gt;"",Z351*VLOOKUP(N351,【参考】数式用!$AG$2:$AL$50,MATCH(Y351,【参考】数式用!$AI$4:$AL$4,0)+2,0), ""), "")</f>
        <v/>
      </c>
      <c r="AD351" s="1100"/>
      <c r="AE351" s="415"/>
      <c r="AF351" s="581"/>
      <c r="AG351" s="590"/>
      <c r="AH351" s="428" t="str">
        <f>IFERROR(VLOOKUP(O351, 【参考】数式用!$AY$5:$AY$13, 1, FALSE), "")</f>
        <v/>
      </c>
      <c r="AI351" s="429" t="str">
        <f>IFERROR(VLOOKUP(N351, 【参考】数式用!$BA$2:$BB$50, 2, FALSE), "")</f>
        <v/>
      </c>
      <c r="AJ351" s="430" t="str">
        <f t="shared" si="11"/>
        <v/>
      </c>
      <c r="AK351" s="431" t="str">
        <f t="shared" si="12"/>
        <v/>
      </c>
      <c r="AL351" s="133"/>
      <c r="AM351" s="133"/>
      <c r="AN351" s="106"/>
      <c r="AO351" s="106"/>
      <c r="AV351" s="105"/>
      <c r="AW351" s="105"/>
      <c r="AX351" s="105"/>
      <c r="AY351" s="105"/>
      <c r="AZ351" s="105"/>
      <c r="BA351" s="105"/>
    </row>
    <row r="352" spans="1:53" ht="30" customHeight="1" thickBot="1">
      <c r="A352" s="140">
        <v>339</v>
      </c>
      <c r="B352" s="1001" t="str">
        <f>IF(基本情報入力シート!C377="","",基本情報入力シート!C377)</f>
        <v/>
      </c>
      <c r="C352" s="1002"/>
      <c r="D352" s="1002"/>
      <c r="E352" s="1002"/>
      <c r="F352" s="1002"/>
      <c r="G352" s="1002"/>
      <c r="H352" s="1002"/>
      <c r="I352" s="1003"/>
      <c r="J352" s="411" t="str">
        <f>IF(基本情報入力シート!M377="","",基本情報入力シート!M377)</f>
        <v/>
      </c>
      <c r="K352" s="411" t="str">
        <f>IF(基本情報入力シート!R377="","",基本情報入力シート!R377)</f>
        <v/>
      </c>
      <c r="L352" s="411" t="str">
        <f>IF(基本情報入力シート!W377="","",基本情報入力シート!W377)</f>
        <v/>
      </c>
      <c r="M352" s="411" t="str">
        <f>IF(基本情報入力シート!X377="","",基本情報入力シート!X377)</f>
        <v/>
      </c>
      <c r="N352" s="141" t="str">
        <f>IF(基本情報入力シート!Y377="","",基本情報入力シート!Y377)</f>
        <v/>
      </c>
      <c r="O352" s="148"/>
      <c r="P352" s="50"/>
      <c r="Q352" s="1004"/>
      <c r="R352" s="1005"/>
      <c r="S352" s="142" t="str">
        <f>IFERROR(ROUNDDOWN(Q352*VLOOKUP(N352,【参考】数式用!$AR$2:$AW$50,MATCH(P352,【参考】数式用!$AT$4:$AW$4)+2,FALSE)*0.5, 0), "")</f>
        <v/>
      </c>
      <c r="T352" s="51"/>
      <c r="U352" s="536" t="str">
        <f>IFERROR(IF(AH352&lt;&gt;"",Q352*VLOOKUP(N352,【参考】数式用!$AG$2:$AL$50,MATCH(P352,【参考】数式用!$AI$4:$AL$4,0)+2,0), ""), "")</f>
        <v/>
      </c>
      <c r="V352" s="41"/>
      <c r="W352" s="1006"/>
      <c r="X352" s="1007"/>
      <c r="Y352" s="88"/>
      <c r="Z352" s="537"/>
      <c r="AA352" s="143" t="str">
        <f>IFERROR(IF(Y352="ー", "", ROUNDDOWN(Z352*VLOOKUP(N352,【参考】数式用!$AR$2:$AW$50,MATCH(Y352,【参考】数式用!$AT$4:$AW$4)+2,FALSE)*0.5, 0)), "")</f>
        <v/>
      </c>
      <c r="AB352" s="98"/>
      <c r="AC352" s="1100" t="str">
        <f>IFERROR(IF(AH352&lt;&gt;"",Z352*VLOOKUP(N352,【参考】数式用!$AG$2:$AL$50,MATCH(Y352,【参考】数式用!$AI$4:$AL$4,0)+2,0), ""), "")</f>
        <v/>
      </c>
      <c r="AD352" s="1100"/>
      <c r="AE352" s="415"/>
      <c r="AF352" s="581"/>
      <c r="AG352" s="590"/>
      <c r="AH352" s="428" t="str">
        <f>IFERROR(VLOOKUP(O352, 【参考】数式用!$AY$5:$AY$13, 1, FALSE), "")</f>
        <v/>
      </c>
      <c r="AI352" s="429" t="str">
        <f>IFERROR(VLOOKUP(N352, 【参考】数式用!$BA$2:$BB$50, 2, FALSE), "")</f>
        <v/>
      </c>
      <c r="AJ352" s="430" t="str">
        <f t="shared" si="11"/>
        <v/>
      </c>
      <c r="AK352" s="431" t="str">
        <f t="shared" si="12"/>
        <v/>
      </c>
      <c r="AL352" s="133"/>
      <c r="AM352" s="133"/>
      <c r="AN352" s="106"/>
      <c r="AO352" s="106"/>
      <c r="AV352" s="105"/>
      <c r="AW352" s="105"/>
      <c r="AX352" s="105"/>
      <c r="AY352" s="105"/>
      <c r="AZ352" s="105"/>
      <c r="BA352" s="105"/>
    </row>
    <row r="353" spans="1:53" ht="30" customHeight="1" thickBot="1">
      <c r="A353" s="140">
        <v>340</v>
      </c>
      <c r="B353" s="1001" t="str">
        <f>IF(基本情報入力シート!C378="","",基本情報入力シート!C378)</f>
        <v/>
      </c>
      <c r="C353" s="1002"/>
      <c r="D353" s="1002"/>
      <c r="E353" s="1002"/>
      <c r="F353" s="1002"/>
      <c r="G353" s="1002"/>
      <c r="H353" s="1002"/>
      <c r="I353" s="1003"/>
      <c r="J353" s="411" t="str">
        <f>IF(基本情報入力シート!M378="","",基本情報入力シート!M378)</f>
        <v/>
      </c>
      <c r="K353" s="411" t="str">
        <f>IF(基本情報入力シート!R378="","",基本情報入力シート!R378)</f>
        <v/>
      </c>
      <c r="L353" s="411" t="str">
        <f>IF(基本情報入力シート!W378="","",基本情報入力シート!W378)</f>
        <v/>
      </c>
      <c r="M353" s="411" t="str">
        <f>IF(基本情報入力シート!X378="","",基本情報入力シート!X378)</f>
        <v/>
      </c>
      <c r="N353" s="141" t="str">
        <f>IF(基本情報入力シート!Y378="","",基本情報入力シート!Y378)</f>
        <v/>
      </c>
      <c r="O353" s="148"/>
      <c r="P353" s="50"/>
      <c r="Q353" s="1004"/>
      <c r="R353" s="1005"/>
      <c r="S353" s="142" t="str">
        <f>IFERROR(ROUNDDOWN(Q353*VLOOKUP(N353,【参考】数式用!$AR$2:$AW$50,MATCH(P353,【参考】数式用!$AT$4:$AW$4)+2,FALSE)*0.5, 0), "")</f>
        <v/>
      </c>
      <c r="T353" s="51"/>
      <c r="U353" s="536" t="str">
        <f>IFERROR(IF(AH353&lt;&gt;"",Q353*VLOOKUP(N353,【参考】数式用!$AG$2:$AL$50,MATCH(P353,【参考】数式用!$AI$4:$AL$4,0)+2,0), ""), "")</f>
        <v/>
      </c>
      <c r="V353" s="41"/>
      <c r="W353" s="1006"/>
      <c r="X353" s="1007"/>
      <c r="Y353" s="88"/>
      <c r="Z353" s="537"/>
      <c r="AA353" s="143" t="str">
        <f>IFERROR(IF(Y353="ー", "", ROUNDDOWN(Z353*VLOOKUP(N353,【参考】数式用!$AR$2:$AW$50,MATCH(Y353,【参考】数式用!$AT$4:$AW$4)+2,FALSE)*0.5, 0)), "")</f>
        <v/>
      </c>
      <c r="AB353" s="98"/>
      <c r="AC353" s="1100" t="str">
        <f>IFERROR(IF(AH353&lt;&gt;"",Z353*VLOOKUP(N353,【参考】数式用!$AG$2:$AL$50,MATCH(Y353,【参考】数式用!$AI$4:$AL$4,0)+2,0), ""), "")</f>
        <v/>
      </c>
      <c r="AD353" s="1100"/>
      <c r="AE353" s="415"/>
      <c r="AF353" s="581"/>
      <c r="AG353" s="590"/>
      <c r="AH353" s="428" t="str">
        <f>IFERROR(VLOOKUP(O353, 【参考】数式用!$AY$5:$AY$13, 1, FALSE), "")</f>
        <v/>
      </c>
      <c r="AI353" s="429" t="str">
        <f>IFERROR(VLOOKUP(N353, 【参考】数式用!$BA$2:$BB$50, 2, FALSE), "")</f>
        <v/>
      </c>
      <c r="AJ353" s="430" t="str">
        <f t="shared" si="11"/>
        <v/>
      </c>
      <c r="AK353" s="431" t="str">
        <f t="shared" si="12"/>
        <v/>
      </c>
      <c r="AL353" s="133"/>
      <c r="AM353" s="133"/>
      <c r="AN353" s="106"/>
      <c r="AO353" s="106"/>
      <c r="AV353" s="105"/>
      <c r="AW353" s="105"/>
      <c r="AX353" s="105"/>
      <c r="AY353" s="105"/>
      <c r="AZ353" s="105"/>
      <c r="BA353" s="105"/>
    </row>
    <row r="354" spans="1:53" ht="30" customHeight="1" thickBot="1">
      <c r="A354" s="140">
        <v>341</v>
      </c>
      <c r="B354" s="1001" t="str">
        <f>IF(基本情報入力シート!C379="","",基本情報入力シート!C379)</f>
        <v/>
      </c>
      <c r="C354" s="1002"/>
      <c r="D354" s="1002"/>
      <c r="E354" s="1002"/>
      <c r="F354" s="1002"/>
      <c r="G354" s="1002"/>
      <c r="H354" s="1002"/>
      <c r="I354" s="1003"/>
      <c r="J354" s="411" t="str">
        <f>IF(基本情報入力シート!M379="","",基本情報入力シート!M379)</f>
        <v/>
      </c>
      <c r="K354" s="411" t="str">
        <f>IF(基本情報入力シート!R379="","",基本情報入力シート!R379)</f>
        <v/>
      </c>
      <c r="L354" s="411" t="str">
        <f>IF(基本情報入力シート!W379="","",基本情報入力シート!W379)</f>
        <v/>
      </c>
      <c r="M354" s="411" t="str">
        <f>IF(基本情報入力シート!X379="","",基本情報入力シート!X379)</f>
        <v/>
      </c>
      <c r="N354" s="141" t="str">
        <f>IF(基本情報入力シート!Y379="","",基本情報入力シート!Y379)</f>
        <v/>
      </c>
      <c r="O354" s="148"/>
      <c r="P354" s="50"/>
      <c r="Q354" s="1004"/>
      <c r="R354" s="1005"/>
      <c r="S354" s="142" t="str">
        <f>IFERROR(ROUNDDOWN(Q354*VLOOKUP(N354,【参考】数式用!$AR$2:$AW$50,MATCH(P354,【参考】数式用!$AT$4:$AW$4)+2,FALSE)*0.5, 0), "")</f>
        <v/>
      </c>
      <c r="T354" s="51"/>
      <c r="U354" s="536" t="str">
        <f>IFERROR(IF(AH354&lt;&gt;"",Q354*VLOOKUP(N354,【参考】数式用!$AG$2:$AL$50,MATCH(P354,【参考】数式用!$AI$4:$AL$4,0)+2,0), ""), "")</f>
        <v/>
      </c>
      <c r="V354" s="41"/>
      <c r="W354" s="1006"/>
      <c r="X354" s="1007"/>
      <c r="Y354" s="88"/>
      <c r="Z354" s="537"/>
      <c r="AA354" s="143" t="str">
        <f>IFERROR(IF(Y354="ー", "", ROUNDDOWN(Z354*VLOOKUP(N354,【参考】数式用!$AR$2:$AW$50,MATCH(Y354,【参考】数式用!$AT$4:$AW$4)+2,FALSE)*0.5, 0)), "")</f>
        <v/>
      </c>
      <c r="AB354" s="98"/>
      <c r="AC354" s="1100" t="str">
        <f>IFERROR(IF(AH354&lt;&gt;"",Z354*VLOOKUP(N354,【参考】数式用!$AG$2:$AL$50,MATCH(Y354,【参考】数式用!$AI$4:$AL$4,0)+2,0), ""), "")</f>
        <v/>
      </c>
      <c r="AD354" s="1100"/>
      <c r="AE354" s="415"/>
      <c r="AF354" s="581"/>
      <c r="AG354" s="590"/>
      <c r="AH354" s="428" t="str">
        <f>IFERROR(VLOOKUP(O354, 【参考】数式用!$AY$5:$AY$13, 1, FALSE), "")</f>
        <v/>
      </c>
      <c r="AI354" s="429" t="str">
        <f>IFERROR(VLOOKUP(N354, 【参考】数式用!$BA$2:$BB$50, 2, FALSE), "")</f>
        <v/>
      </c>
      <c r="AJ354" s="430" t="str">
        <f t="shared" si="11"/>
        <v/>
      </c>
      <c r="AK354" s="431" t="str">
        <f t="shared" si="12"/>
        <v/>
      </c>
      <c r="AL354" s="133"/>
      <c r="AM354" s="133"/>
      <c r="AN354" s="106"/>
      <c r="AO354" s="106"/>
      <c r="AV354" s="105"/>
      <c r="AW354" s="105"/>
      <c r="AX354" s="105"/>
      <c r="AY354" s="105"/>
      <c r="AZ354" s="105"/>
      <c r="BA354" s="105"/>
    </row>
    <row r="355" spans="1:53" ht="30" customHeight="1" thickBot="1">
      <c r="A355" s="140">
        <v>342</v>
      </c>
      <c r="B355" s="1001" t="str">
        <f>IF(基本情報入力シート!C380="","",基本情報入力シート!C380)</f>
        <v/>
      </c>
      <c r="C355" s="1002"/>
      <c r="D355" s="1002"/>
      <c r="E355" s="1002"/>
      <c r="F355" s="1002"/>
      <c r="G355" s="1002"/>
      <c r="H355" s="1002"/>
      <c r="I355" s="1003"/>
      <c r="J355" s="411" t="str">
        <f>IF(基本情報入力シート!M380="","",基本情報入力シート!M380)</f>
        <v/>
      </c>
      <c r="K355" s="411" t="str">
        <f>IF(基本情報入力シート!R380="","",基本情報入力シート!R380)</f>
        <v/>
      </c>
      <c r="L355" s="411" t="str">
        <f>IF(基本情報入力シート!W380="","",基本情報入力シート!W380)</f>
        <v/>
      </c>
      <c r="M355" s="411" t="str">
        <f>IF(基本情報入力シート!X380="","",基本情報入力シート!X380)</f>
        <v/>
      </c>
      <c r="N355" s="141" t="str">
        <f>IF(基本情報入力シート!Y380="","",基本情報入力シート!Y380)</f>
        <v/>
      </c>
      <c r="O355" s="148"/>
      <c r="P355" s="50"/>
      <c r="Q355" s="1004"/>
      <c r="R355" s="1005"/>
      <c r="S355" s="142" t="str">
        <f>IFERROR(ROUNDDOWN(Q355*VLOOKUP(N355,【参考】数式用!$AR$2:$AW$50,MATCH(P355,【参考】数式用!$AT$4:$AW$4)+2,FALSE)*0.5, 0), "")</f>
        <v/>
      </c>
      <c r="T355" s="51"/>
      <c r="U355" s="536" t="str">
        <f>IFERROR(IF(AH355&lt;&gt;"",Q355*VLOOKUP(N355,【参考】数式用!$AG$2:$AL$50,MATCH(P355,【参考】数式用!$AI$4:$AL$4,0)+2,0), ""), "")</f>
        <v/>
      </c>
      <c r="V355" s="41"/>
      <c r="W355" s="1006"/>
      <c r="X355" s="1007"/>
      <c r="Y355" s="88"/>
      <c r="Z355" s="537"/>
      <c r="AA355" s="143" t="str">
        <f>IFERROR(IF(Y355="ー", "", ROUNDDOWN(Z355*VLOOKUP(N355,【参考】数式用!$AR$2:$AW$50,MATCH(Y355,【参考】数式用!$AT$4:$AW$4)+2,FALSE)*0.5, 0)), "")</f>
        <v/>
      </c>
      <c r="AB355" s="98"/>
      <c r="AC355" s="1100" t="str">
        <f>IFERROR(IF(AH355&lt;&gt;"",Z355*VLOOKUP(N355,【参考】数式用!$AG$2:$AL$50,MATCH(Y355,【参考】数式用!$AI$4:$AL$4,0)+2,0), ""), "")</f>
        <v/>
      </c>
      <c r="AD355" s="1100"/>
      <c r="AE355" s="415"/>
      <c r="AF355" s="581"/>
      <c r="AG355" s="590"/>
      <c r="AH355" s="428" t="str">
        <f>IFERROR(VLOOKUP(O355, 【参考】数式用!$AY$5:$AY$13, 1, FALSE), "")</f>
        <v/>
      </c>
      <c r="AI355" s="429" t="str">
        <f>IFERROR(VLOOKUP(N355, 【参考】数式用!$BA$2:$BB$50, 2, FALSE), "")</f>
        <v/>
      </c>
      <c r="AJ355" s="430" t="str">
        <f t="shared" si="11"/>
        <v/>
      </c>
      <c r="AK355" s="431" t="str">
        <f t="shared" si="12"/>
        <v/>
      </c>
      <c r="AL355" s="133"/>
      <c r="AM355" s="133"/>
      <c r="AN355" s="106"/>
      <c r="AO355" s="106"/>
      <c r="AV355" s="105"/>
      <c r="AW355" s="105"/>
      <c r="AX355" s="105"/>
      <c r="AY355" s="105"/>
      <c r="AZ355" s="105"/>
      <c r="BA355" s="105"/>
    </row>
    <row r="356" spans="1:53" ht="30" customHeight="1" thickBot="1">
      <c r="A356" s="140">
        <v>343</v>
      </c>
      <c r="B356" s="1001" t="str">
        <f>IF(基本情報入力シート!C381="","",基本情報入力シート!C381)</f>
        <v/>
      </c>
      <c r="C356" s="1002"/>
      <c r="D356" s="1002"/>
      <c r="E356" s="1002"/>
      <c r="F356" s="1002"/>
      <c r="G356" s="1002"/>
      <c r="H356" s="1002"/>
      <c r="I356" s="1003"/>
      <c r="J356" s="411" t="str">
        <f>IF(基本情報入力シート!M381="","",基本情報入力シート!M381)</f>
        <v/>
      </c>
      <c r="K356" s="411" t="str">
        <f>IF(基本情報入力シート!R381="","",基本情報入力シート!R381)</f>
        <v/>
      </c>
      <c r="L356" s="411" t="str">
        <f>IF(基本情報入力シート!W381="","",基本情報入力シート!W381)</f>
        <v/>
      </c>
      <c r="M356" s="411" t="str">
        <f>IF(基本情報入力シート!X381="","",基本情報入力シート!X381)</f>
        <v/>
      </c>
      <c r="N356" s="141" t="str">
        <f>IF(基本情報入力シート!Y381="","",基本情報入力シート!Y381)</f>
        <v/>
      </c>
      <c r="O356" s="148"/>
      <c r="P356" s="50"/>
      <c r="Q356" s="1004"/>
      <c r="R356" s="1005"/>
      <c r="S356" s="142" t="str">
        <f>IFERROR(ROUNDDOWN(Q356*VLOOKUP(N356,【参考】数式用!$AR$2:$AW$50,MATCH(P356,【参考】数式用!$AT$4:$AW$4)+2,FALSE)*0.5, 0), "")</f>
        <v/>
      </c>
      <c r="T356" s="51"/>
      <c r="U356" s="536" t="str">
        <f>IFERROR(IF(AH356&lt;&gt;"",Q356*VLOOKUP(N356,【参考】数式用!$AG$2:$AL$50,MATCH(P356,【参考】数式用!$AI$4:$AL$4,0)+2,0), ""), "")</f>
        <v/>
      </c>
      <c r="V356" s="41"/>
      <c r="W356" s="1006"/>
      <c r="X356" s="1007"/>
      <c r="Y356" s="88"/>
      <c r="Z356" s="537"/>
      <c r="AA356" s="143" t="str">
        <f>IFERROR(IF(Y356="ー", "", ROUNDDOWN(Z356*VLOOKUP(N356,【参考】数式用!$AR$2:$AW$50,MATCH(Y356,【参考】数式用!$AT$4:$AW$4)+2,FALSE)*0.5, 0)), "")</f>
        <v/>
      </c>
      <c r="AB356" s="98"/>
      <c r="AC356" s="1100" t="str">
        <f>IFERROR(IF(AH356&lt;&gt;"",Z356*VLOOKUP(N356,【参考】数式用!$AG$2:$AL$50,MATCH(Y356,【参考】数式用!$AI$4:$AL$4,0)+2,0), ""), "")</f>
        <v/>
      </c>
      <c r="AD356" s="1100"/>
      <c r="AE356" s="415"/>
      <c r="AF356" s="581"/>
      <c r="AG356" s="590"/>
      <c r="AH356" s="428" t="str">
        <f>IFERROR(VLOOKUP(O356, 【参考】数式用!$AY$5:$AY$13, 1, FALSE), "")</f>
        <v/>
      </c>
      <c r="AI356" s="429" t="str">
        <f>IFERROR(VLOOKUP(N356, 【参考】数式用!$BA$2:$BB$50, 2, FALSE), "")</f>
        <v/>
      </c>
      <c r="AJ356" s="430" t="str">
        <f t="shared" si="11"/>
        <v/>
      </c>
      <c r="AK356" s="431" t="str">
        <f t="shared" si="12"/>
        <v/>
      </c>
      <c r="AL356" s="133"/>
      <c r="AM356" s="133"/>
      <c r="AN356" s="106"/>
      <c r="AO356" s="106"/>
      <c r="AV356" s="105"/>
      <c r="AW356" s="105"/>
      <c r="AX356" s="105"/>
      <c r="AY356" s="105"/>
      <c r="AZ356" s="105"/>
      <c r="BA356" s="105"/>
    </row>
    <row r="357" spans="1:53" ht="30" customHeight="1" thickBot="1">
      <c r="A357" s="140">
        <v>344</v>
      </c>
      <c r="B357" s="1001" t="str">
        <f>IF(基本情報入力シート!C382="","",基本情報入力シート!C382)</f>
        <v/>
      </c>
      <c r="C357" s="1002"/>
      <c r="D357" s="1002"/>
      <c r="E357" s="1002"/>
      <c r="F357" s="1002"/>
      <c r="G357" s="1002"/>
      <c r="H357" s="1002"/>
      <c r="I357" s="1003"/>
      <c r="J357" s="411" t="str">
        <f>IF(基本情報入力シート!M382="","",基本情報入力シート!M382)</f>
        <v/>
      </c>
      <c r="K357" s="411" t="str">
        <f>IF(基本情報入力シート!R382="","",基本情報入力シート!R382)</f>
        <v/>
      </c>
      <c r="L357" s="411" t="str">
        <f>IF(基本情報入力シート!W382="","",基本情報入力シート!W382)</f>
        <v/>
      </c>
      <c r="M357" s="411" t="str">
        <f>IF(基本情報入力シート!X382="","",基本情報入力シート!X382)</f>
        <v/>
      </c>
      <c r="N357" s="141" t="str">
        <f>IF(基本情報入力シート!Y382="","",基本情報入力シート!Y382)</f>
        <v/>
      </c>
      <c r="O357" s="148"/>
      <c r="P357" s="50"/>
      <c r="Q357" s="1004"/>
      <c r="R357" s="1005"/>
      <c r="S357" s="142" t="str">
        <f>IFERROR(ROUNDDOWN(Q357*VLOOKUP(N357,【参考】数式用!$AR$2:$AW$50,MATCH(P357,【参考】数式用!$AT$4:$AW$4)+2,FALSE)*0.5, 0), "")</f>
        <v/>
      </c>
      <c r="T357" s="51"/>
      <c r="U357" s="536" t="str">
        <f>IFERROR(IF(AH357&lt;&gt;"",Q357*VLOOKUP(N357,【参考】数式用!$AG$2:$AL$50,MATCH(P357,【参考】数式用!$AI$4:$AL$4,0)+2,0), ""), "")</f>
        <v/>
      </c>
      <c r="V357" s="41"/>
      <c r="W357" s="1006"/>
      <c r="X357" s="1007"/>
      <c r="Y357" s="88"/>
      <c r="Z357" s="537"/>
      <c r="AA357" s="143" t="str">
        <f>IFERROR(IF(Y357="ー", "", ROUNDDOWN(Z357*VLOOKUP(N357,【参考】数式用!$AR$2:$AW$50,MATCH(Y357,【参考】数式用!$AT$4:$AW$4)+2,FALSE)*0.5, 0)), "")</f>
        <v/>
      </c>
      <c r="AB357" s="98"/>
      <c r="AC357" s="1100" t="str">
        <f>IFERROR(IF(AH357&lt;&gt;"",Z357*VLOOKUP(N357,【参考】数式用!$AG$2:$AL$50,MATCH(Y357,【参考】数式用!$AI$4:$AL$4,0)+2,0), ""), "")</f>
        <v/>
      </c>
      <c r="AD357" s="1100"/>
      <c r="AE357" s="415"/>
      <c r="AF357" s="581"/>
      <c r="AG357" s="590"/>
      <c r="AH357" s="428" t="str">
        <f>IFERROR(VLOOKUP(O357, 【参考】数式用!$AY$5:$AY$13, 1, FALSE), "")</f>
        <v/>
      </c>
      <c r="AI357" s="429" t="str">
        <f>IFERROR(VLOOKUP(N357, 【参考】数式用!$BA$2:$BB$50, 2, FALSE), "")</f>
        <v/>
      </c>
      <c r="AJ357" s="430" t="str">
        <f t="shared" si="11"/>
        <v/>
      </c>
      <c r="AK357" s="431" t="str">
        <f t="shared" si="12"/>
        <v/>
      </c>
      <c r="AL357" s="133"/>
      <c r="AM357" s="133"/>
      <c r="AN357" s="106"/>
      <c r="AO357" s="106"/>
      <c r="AV357" s="105"/>
      <c r="AW357" s="105"/>
      <c r="AX357" s="105"/>
      <c r="AY357" s="105"/>
      <c r="AZ357" s="105"/>
      <c r="BA357" s="105"/>
    </row>
    <row r="358" spans="1:53" ht="30" customHeight="1" thickBot="1">
      <c r="A358" s="140">
        <v>345</v>
      </c>
      <c r="B358" s="1001" t="str">
        <f>IF(基本情報入力シート!C383="","",基本情報入力シート!C383)</f>
        <v/>
      </c>
      <c r="C358" s="1002"/>
      <c r="D358" s="1002"/>
      <c r="E358" s="1002"/>
      <c r="F358" s="1002"/>
      <c r="G358" s="1002"/>
      <c r="H358" s="1002"/>
      <c r="I358" s="1003"/>
      <c r="J358" s="411" t="str">
        <f>IF(基本情報入力シート!M383="","",基本情報入力シート!M383)</f>
        <v/>
      </c>
      <c r="K358" s="411" t="str">
        <f>IF(基本情報入力シート!R383="","",基本情報入力シート!R383)</f>
        <v/>
      </c>
      <c r="L358" s="411" t="str">
        <f>IF(基本情報入力シート!W383="","",基本情報入力シート!W383)</f>
        <v/>
      </c>
      <c r="M358" s="411" t="str">
        <f>IF(基本情報入力シート!X383="","",基本情報入力シート!X383)</f>
        <v/>
      </c>
      <c r="N358" s="141" t="str">
        <f>IF(基本情報入力シート!Y383="","",基本情報入力シート!Y383)</f>
        <v/>
      </c>
      <c r="O358" s="148"/>
      <c r="P358" s="50"/>
      <c r="Q358" s="1004"/>
      <c r="R358" s="1005"/>
      <c r="S358" s="142" t="str">
        <f>IFERROR(ROUNDDOWN(Q358*VLOOKUP(N358,【参考】数式用!$AR$2:$AW$50,MATCH(P358,【参考】数式用!$AT$4:$AW$4)+2,FALSE)*0.5, 0), "")</f>
        <v/>
      </c>
      <c r="T358" s="51"/>
      <c r="U358" s="536" t="str">
        <f>IFERROR(IF(AH358&lt;&gt;"",Q358*VLOOKUP(N358,【参考】数式用!$AG$2:$AL$50,MATCH(P358,【参考】数式用!$AI$4:$AL$4,0)+2,0), ""), "")</f>
        <v/>
      </c>
      <c r="V358" s="41"/>
      <c r="W358" s="1006"/>
      <c r="X358" s="1007"/>
      <c r="Y358" s="88"/>
      <c r="Z358" s="537"/>
      <c r="AA358" s="143" t="str">
        <f>IFERROR(IF(Y358="ー", "", ROUNDDOWN(Z358*VLOOKUP(N358,【参考】数式用!$AR$2:$AW$50,MATCH(Y358,【参考】数式用!$AT$4:$AW$4)+2,FALSE)*0.5, 0)), "")</f>
        <v/>
      </c>
      <c r="AB358" s="98"/>
      <c r="AC358" s="1100" t="str">
        <f>IFERROR(IF(AH358&lt;&gt;"",Z358*VLOOKUP(N358,【参考】数式用!$AG$2:$AL$50,MATCH(Y358,【参考】数式用!$AI$4:$AL$4,0)+2,0), ""), "")</f>
        <v/>
      </c>
      <c r="AD358" s="1100"/>
      <c r="AE358" s="415"/>
      <c r="AF358" s="581"/>
      <c r="AG358" s="590"/>
      <c r="AH358" s="428" t="str">
        <f>IFERROR(VLOOKUP(O358, 【参考】数式用!$AY$5:$AY$13, 1, FALSE), "")</f>
        <v/>
      </c>
      <c r="AI358" s="429" t="str">
        <f>IFERROR(VLOOKUP(N358, 【参考】数式用!$BA$2:$BB$50, 2, FALSE), "")</f>
        <v/>
      </c>
      <c r="AJ358" s="430" t="str">
        <f t="shared" si="11"/>
        <v/>
      </c>
      <c r="AK358" s="431" t="str">
        <f t="shared" si="12"/>
        <v/>
      </c>
      <c r="AL358" s="133"/>
      <c r="AM358" s="133"/>
      <c r="AN358" s="106"/>
      <c r="AO358" s="106"/>
      <c r="AV358" s="105"/>
      <c r="AW358" s="105"/>
      <c r="AX358" s="105"/>
      <c r="AY358" s="105"/>
      <c r="AZ358" s="105"/>
      <c r="BA358" s="105"/>
    </row>
    <row r="359" spans="1:53" ht="30" customHeight="1" thickBot="1">
      <c r="A359" s="140">
        <v>346</v>
      </c>
      <c r="B359" s="1001" t="str">
        <f>IF(基本情報入力シート!C384="","",基本情報入力シート!C384)</f>
        <v/>
      </c>
      <c r="C359" s="1002"/>
      <c r="D359" s="1002"/>
      <c r="E359" s="1002"/>
      <c r="F359" s="1002"/>
      <c r="G359" s="1002"/>
      <c r="H359" s="1002"/>
      <c r="I359" s="1003"/>
      <c r="J359" s="411" t="str">
        <f>IF(基本情報入力シート!M384="","",基本情報入力シート!M384)</f>
        <v/>
      </c>
      <c r="K359" s="411" t="str">
        <f>IF(基本情報入力シート!R384="","",基本情報入力シート!R384)</f>
        <v/>
      </c>
      <c r="L359" s="411" t="str">
        <f>IF(基本情報入力シート!W384="","",基本情報入力シート!W384)</f>
        <v/>
      </c>
      <c r="M359" s="411" t="str">
        <f>IF(基本情報入力シート!X384="","",基本情報入力シート!X384)</f>
        <v/>
      </c>
      <c r="N359" s="141" t="str">
        <f>IF(基本情報入力シート!Y384="","",基本情報入力シート!Y384)</f>
        <v/>
      </c>
      <c r="O359" s="148"/>
      <c r="P359" s="50"/>
      <c r="Q359" s="1004"/>
      <c r="R359" s="1005"/>
      <c r="S359" s="142" t="str">
        <f>IFERROR(ROUNDDOWN(Q359*VLOOKUP(N359,【参考】数式用!$AR$2:$AW$50,MATCH(P359,【参考】数式用!$AT$4:$AW$4)+2,FALSE)*0.5, 0), "")</f>
        <v/>
      </c>
      <c r="T359" s="51"/>
      <c r="U359" s="536" t="str">
        <f>IFERROR(IF(AH359&lt;&gt;"",Q359*VLOOKUP(N359,【参考】数式用!$AG$2:$AL$50,MATCH(P359,【参考】数式用!$AI$4:$AL$4,0)+2,0), ""), "")</f>
        <v/>
      </c>
      <c r="V359" s="41"/>
      <c r="W359" s="1006"/>
      <c r="X359" s="1007"/>
      <c r="Y359" s="88"/>
      <c r="Z359" s="537"/>
      <c r="AA359" s="143" t="str">
        <f>IFERROR(IF(Y359="ー", "", ROUNDDOWN(Z359*VLOOKUP(N359,【参考】数式用!$AR$2:$AW$50,MATCH(Y359,【参考】数式用!$AT$4:$AW$4)+2,FALSE)*0.5, 0)), "")</f>
        <v/>
      </c>
      <c r="AB359" s="98"/>
      <c r="AC359" s="1100" t="str">
        <f>IFERROR(IF(AH359&lt;&gt;"",Z359*VLOOKUP(N359,【参考】数式用!$AG$2:$AL$50,MATCH(Y359,【参考】数式用!$AI$4:$AL$4,0)+2,0), ""), "")</f>
        <v/>
      </c>
      <c r="AD359" s="1100"/>
      <c r="AE359" s="415"/>
      <c r="AF359" s="581"/>
      <c r="AG359" s="590"/>
      <c r="AH359" s="428" t="str">
        <f>IFERROR(VLOOKUP(O359, 【参考】数式用!$AY$5:$AY$13, 1, FALSE), "")</f>
        <v/>
      </c>
      <c r="AI359" s="429" t="str">
        <f>IFERROR(VLOOKUP(N359, 【参考】数式用!$BA$2:$BB$50, 2, FALSE), "")</f>
        <v/>
      </c>
      <c r="AJ359" s="430" t="str">
        <f t="shared" si="11"/>
        <v/>
      </c>
      <c r="AK359" s="431" t="str">
        <f t="shared" si="12"/>
        <v/>
      </c>
      <c r="AL359" s="133"/>
      <c r="AM359" s="133"/>
      <c r="AN359" s="106"/>
      <c r="AO359" s="106"/>
      <c r="AV359" s="105"/>
      <c r="AW359" s="105"/>
      <c r="AX359" s="105"/>
      <c r="AY359" s="105"/>
      <c r="AZ359" s="105"/>
      <c r="BA359" s="105"/>
    </row>
    <row r="360" spans="1:53" ht="30" customHeight="1" thickBot="1">
      <c r="A360" s="140">
        <v>347</v>
      </c>
      <c r="B360" s="1001" t="str">
        <f>IF(基本情報入力シート!C385="","",基本情報入力シート!C385)</f>
        <v/>
      </c>
      <c r="C360" s="1002"/>
      <c r="D360" s="1002"/>
      <c r="E360" s="1002"/>
      <c r="F360" s="1002"/>
      <c r="G360" s="1002"/>
      <c r="H360" s="1002"/>
      <c r="I360" s="1003"/>
      <c r="J360" s="411" t="str">
        <f>IF(基本情報入力シート!M385="","",基本情報入力シート!M385)</f>
        <v/>
      </c>
      <c r="K360" s="411" t="str">
        <f>IF(基本情報入力シート!R385="","",基本情報入力シート!R385)</f>
        <v/>
      </c>
      <c r="L360" s="411" t="str">
        <f>IF(基本情報入力シート!W385="","",基本情報入力シート!W385)</f>
        <v/>
      </c>
      <c r="M360" s="411" t="str">
        <f>IF(基本情報入力シート!X385="","",基本情報入力シート!X385)</f>
        <v/>
      </c>
      <c r="N360" s="141" t="str">
        <f>IF(基本情報入力シート!Y385="","",基本情報入力シート!Y385)</f>
        <v/>
      </c>
      <c r="O360" s="148"/>
      <c r="P360" s="50"/>
      <c r="Q360" s="1004"/>
      <c r="R360" s="1005"/>
      <c r="S360" s="142" t="str">
        <f>IFERROR(ROUNDDOWN(Q360*VLOOKUP(N360,【参考】数式用!$AR$2:$AW$50,MATCH(P360,【参考】数式用!$AT$4:$AW$4)+2,FALSE)*0.5, 0), "")</f>
        <v/>
      </c>
      <c r="T360" s="51"/>
      <c r="U360" s="536" t="str">
        <f>IFERROR(IF(AH360&lt;&gt;"",Q360*VLOOKUP(N360,【参考】数式用!$AG$2:$AL$50,MATCH(P360,【参考】数式用!$AI$4:$AL$4,0)+2,0), ""), "")</f>
        <v/>
      </c>
      <c r="V360" s="41"/>
      <c r="W360" s="1006"/>
      <c r="X360" s="1007"/>
      <c r="Y360" s="88"/>
      <c r="Z360" s="537"/>
      <c r="AA360" s="143" t="str">
        <f>IFERROR(IF(Y360="ー", "", ROUNDDOWN(Z360*VLOOKUP(N360,【参考】数式用!$AR$2:$AW$50,MATCH(Y360,【参考】数式用!$AT$4:$AW$4)+2,FALSE)*0.5, 0)), "")</f>
        <v/>
      </c>
      <c r="AB360" s="98"/>
      <c r="AC360" s="1100" t="str">
        <f>IFERROR(IF(AH360&lt;&gt;"",Z360*VLOOKUP(N360,【参考】数式用!$AG$2:$AL$50,MATCH(Y360,【参考】数式用!$AI$4:$AL$4,0)+2,0), ""), "")</f>
        <v/>
      </c>
      <c r="AD360" s="1100"/>
      <c r="AE360" s="415"/>
      <c r="AF360" s="581"/>
      <c r="AG360" s="590"/>
      <c r="AH360" s="428" t="str">
        <f>IFERROR(VLOOKUP(O360, 【参考】数式用!$AY$5:$AY$13, 1, FALSE), "")</f>
        <v/>
      </c>
      <c r="AI360" s="429" t="str">
        <f>IFERROR(VLOOKUP(N360, 【参考】数式用!$BA$2:$BB$50, 2, FALSE), "")</f>
        <v/>
      </c>
      <c r="AJ360" s="430" t="str">
        <f t="shared" si="11"/>
        <v/>
      </c>
      <c r="AK360" s="431" t="str">
        <f t="shared" si="12"/>
        <v/>
      </c>
      <c r="AL360" s="133"/>
      <c r="AM360" s="133"/>
      <c r="AN360" s="106"/>
      <c r="AO360" s="106"/>
      <c r="AV360" s="105"/>
      <c r="AW360" s="105"/>
      <c r="AX360" s="105"/>
      <c r="AY360" s="105"/>
      <c r="AZ360" s="105"/>
      <c r="BA360" s="105"/>
    </row>
    <row r="361" spans="1:53" ht="30" customHeight="1" thickBot="1">
      <c r="A361" s="140">
        <v>348</v>
      </c>
      <c r="B361" s="1001" t="str">
        <f>IF(基本情報入力シート!C386="","",基本情報入力シート!C386)</f>
        <v/>
      </c>
      <c r="C361" s="1002"/>
      <c r="D361" s="1002"/>
      <c r="E361" s="1002"/>
      <c r="F361" s="1002"/>
      <c r="G361" s="1002"/>
      <c r="H361" s="1002"/>
      <c r="I361" s="1003"/>
      <c r="J361" s="411" t="str">
        <f>IF(基本情報入力シート!M386="","",基本情報入力シート!M386)</f>
        <v/>
      </c>
      <c r="K361" s="411" t="str">
        <f>IF(基本情報入力シート!R386="","",基本情報入力シート!R386)</f>
        <v/>
      </c>
      <c r="L361" s="411" t="str">
        <f>IF(基本情報入力シート!W386="","",基本情報入力シート!W386)</f>
        <v/>
      </c>
      <c r="M361" s="411" t="str">
        <f>IF(基本情報入力シート!X386="","",基本情報入力シート!X386)</f>
        <v/>
      </c>
      <c r="N361" s="141" t="str">
        <f>IF(基本情報入力シート!Y386="","",基本情報入力シート!Y386)</f>
        <v/>
      </c>
      <c r="O361" s="148"/>
      <c r="P361" s="50"/>
      <c r="Q361" s="1004"/>
      <c r="R361" s="1005"/>
      <c r="S361" s="142" t="str">
        <f>IFERROR(ROUNDDOWN(Q361*VLOOKUP(N361,【参考】数式用!$AR$2:$AW$50,MATCH(P361,【参考】数式用!$AT$4:$AW$4)+2,FALSE)*0.5, 0), "")</f>
        <v/>
      </c>
      <c r="T361" s="51"/>
      <c r="U361" s="536" t="str">
        <f>IFERROR(IF(AH361&lt;&gt;"",Q361*VLOOKUP(N361,【参考】数式用!$AG$2:$AL$50,MATCH(P361,【参考】数式用!$AI$4:$AL$4,0)+2,0), ""), "")</f>
        <v/>
      </c>
      <c r="V361" s="41"/>
      <c r="W361" s="1006"/>
      <c r="X361" s="1007"/>
      <c r="Y361" s="88"/>
      <c r="Z361" s="537"/>
      <c r="AA361" s="143" t="str">
        <f>IFERROR(IF(Y361="ー", "", ROUNDDOWN(Z361*VLOOKUP(N361,【参考】数式用!$AR$2:$AW$50,MATCH(Y361,【参考】数式用!$AT$4:$AW$4)+2,FALSE)*0.5, 0)), "")</f>
        <v/>
      </c>
      <c r="AB361" s="98"/>
      <c r="AC361" s="1100" t="str">
        <f>IFERROR(IF(AH361&lt;&gt;"",Z361*VLOOKUP(N361,【参考】数式用!$AG$2:$AL$50,MATCH(Y361,【参考】数式用!$AI$4:$AL$4,0)+2,0), ""), "")</f>
        <v/>
      </c>
      <c r="AD361" s="1100"/>
      <c r="AE361" s="415"/>
      <c r="AF361" s="581"/>
      <c r="AG361" s="590"/>
      <c r="AH361" s="428" t="str">
        <f>IFERROR(VLOOKUP(O361, 【参考】数式用!$AY$5:$AY$13, 1, FALSE), "")</f>
        <v/>
      </c>
      <c r="AI361" s="429" t="str">
        <f>IFERROR(VLOOKUP(N361, 【参考】数式用!$BA$2:$BB$50, 2, FALSE), "")</f>
        <v/>
      </c>
      <c r="AJ361" s="430" t="str">
        <f t="shared" si="11"/>
        <v/>
      </c>
      <c r="AK361" s="431" t="str">
        <f t="shared" si="12"/>
        <v/>
      </c>
      <c r="AL361" s="133"/>
      <c r="AM361" s="133"/>
      <c r="AN361" s="106"/>
      <c r="AO361" s="106"/>
      <c r="AV361" s="105"/>
      <c r="AW361" s="105"/>
      <c r="AX361" s="105"/>
      <c r="AY361" s="105"/>
      <c r="AZ361" s="105"/>
      <c r="BA361" s="105"/>
    </row>
    <row r="362" spans="1:53" ht="30" customHeight="1" thickBot="1">
      <c r="A362" s="140">
        <v>349</v>
      </c>
      <c r="B362" s="1001" t="str">
        <f>IF(基本情報入力シート!C387="","",基本情報入力シート!C387)</f>
        <v/>
      </c>
      <c r="C362" s="1002"/>
      <c r="D362" s="1002"/>
      <c r="E362" s="1002"/>
      <c r="F362" s="1002"/>
      <c r="G362" s="1002"/>
      <c r="H362" s="1002"/>
      <c r="I362" s="1003"/>
      <c r="J362" s="411" t="str">
        <f>IF(基本情報入力シート!M387="","",基本情報入力シート!M387)</f>
        <v/>
      </c>
      <c r="K362" s="411" t="str">
        <f>IF(基本情報入力シート!R387="","",基本情報入力シート!R387)</f>
        <v/>
      </c>
      <c r="L362" s="411" t="str">
        <f>IF(基本情報入力シート!W387="","",基本情報入力シート!W387)</f>
        <v/>
      </c>
      <c r="M362" s="411" t="str">
        <f>IF(基本情報入力シート!X387="","",基本情報入力シート!X387)</f>
        <v/>
      </c>
      <c r="N362" s="141" t="str">
        <f>IF(基本情報入力シート!Y387="","",基本情報入力シート!Y387)</f>
        <v/>
      </c>
      <c r="O362" s="148"/>
      <c r="P362" s="50"/>
      <c r="Q362" s="1004"/>
      <c r="R362" s="1005"/>
      <c r="S362" s="142" t="str">
        <f>IFERROR(ROUNDDOWN(Q362*VLOOKUP(N362,【参考】数式用!$AR$2:$AW$50,MATCH(P362,【参考】数式用!$AT$4:$AW$4)+2,FALSE)*0.5, 0), "")</f>
        <v/>
      </c>
      <c r="T362" s="51"/>
      <c r="U362" s="536" t="str">
        <f>IFERROR(IF(AH362&lt;&gt;"",Q362*VLOOKUP(N362,【参考】数式用!$AG$2:$AL$50,MATCH(P362,【参考】数式用!$AI$4:$AL$4,0)+2,0), ""), "")</f>
        <v/>
      </c>
      <c r="V362" s="41"/>
      <c r="W362" s="1006"/>
      <c r="X362" s="1007"/>
      <c r="Y362" s="88"/>
      <c r="Z362" s="537"/>
      <c r="AA362" s="143" t="str">
        <f>IFERROR(IF(Y362="ー", "", ROUNDDOWN(Z362*VLOOKUP(N362,【参考】数式用!$AR$2:$AW$50,MATCH(Y362,【参考】数式用!$AT$4:$AW$4)+2,FALSE)*0.5, 0)), "")</f>
        <v/>
      </c>
      <c r="AB362" s="98"/>
      <c r="AC362" s="1100" t="str">
        <f>IFERROR(IF(AH362&lt;&gt;"",Z362*VLOOKUP(N362,【参考】数式用!$AG$2:$AL$50,MATCH(Y362,【参考】数式用!$AI$4:$AL$4,0)+2,0), ""), "")</f>
        <v/>
      </c>
      <c r="AD362" s="1100"/>
      <c r="AE362" s="415"/>
      <c r="AF362" s="581"/>
      <c r="AG362" s="590"/>
      <c r="AH362" s="428" t="str">
        <f>IFERROR(VLOOKUP(O362, 【参考】数式用!$AY$5:$AY$13, 1, FALSE), "")</f>
        <v/>
      </c>
      <c r="AI362" s="429" t="str">
        <f>IFERROR(VLOOKUP(N362, 【参考】数式用!$BA$2:$BB$50, 2, FALSE), "")</f>
        <v/>
      </c>
      <c r="AJ362" s="430" t="str">
        <f t="shared" si="11"/>
        <v/>
      </c>
      <c r="AK362" s="431" t="str">
        <f t="shared" si="12"/>
        <v/>
      </c>
      <c r="AL362" s="133"/>
      <c r="AM362" s="133"/>
      <c r="AN362" s="106"/>
      <c r="AO362" s="106"/>
      <c r="AV362" s="105"/>
      <c r="AW362" s="105"/>
      <c r="AX362" s="105"/>
      <c r="AY362" s="105"/>
      <c r="AZ362" s="105"/>
      <c r="BA362" s="105"/>
    </row>
    <row r="363" spans="1:53" ht="30" customHeight="1" thickBot="1">
      <c r="A363" s="140">
        <v>350</v>
      </c>
      <c r="B363" s="1001" t="str">
        <f>IF(基本情報入力シート!C388="","",基本情報入力シート!C388)</f>
        <v/>
      </c>
      <c r="C363" s="1002"/>
      <c r="D363" s="1002"/>
      <c r="E363" s="1002"/>
      <c r="F363" s="1002"/>
      <c r="G363" s="1002"/>
      <c r="H363" s="1002"/>
      <c r="I363" s="1003"/>
      <c r="J363" s="411" t="str">
        <f>IF(基本情報入力シート!M388="","",基本情報入力シート!M388)</f>
        <v/>
      </c>
      <c r="K363" s="411" t="str">
        <f>IF(基本情報入力シート!R388="","",基本情報入力シート!R388)</f>
        <v/>
      </c>
      <c r="L363" s="411" t="str">
        <f>IF(基本情報入力シート!W388="","",基本情報入力シート!W388)</f>
        <v/>
      </c>
      <c r="M363" s="411" t="str">
        <f>IF(基本情報入力シート!X388="","",基本情報入力シート!X388)</f>
        <v/>
      </c>
      <c r="N363" s="141" t="str">
        <f>IF(基本情報入力シート!Y388="","",基本情報入力シート!Y388)</f>
        <v/>
      </c>
      <c r="O363" s="148"/>
      <c r="P363" s="50"/>
      <c r="Q363" s="1004"/>
      <c r="R363" s="1005"/>
      <c r="S363" s="142" t="str">
        <f>IFERROR(ROUNDDOWN(Q363*VLOOKUP(N363,【参考】数式用!$AR$2:$AW$50,MATCH(P363,【参考】数式用!$AT$4:$AW$4)+2,FALSE)*0.5, 0), "")</f>
        <v/>
      </c>
      <c r="T363" s="51"/>
      <c r="U363" s="536" t="str">
        <f>IFERROR(IF(AH363&lt;&gt;"",Q363*VLOOKUP(N363,【参考】数式用!$AG$2:$AL$50,MATCH(P363,【参考】数式用!$AI$4:$AL$4,0)+2,0), ""), "")</f>
        <v/>
      </c>
      <c r="V363" s="41"/>
      <c r="W363" s="1006"/>
      <c r="X363" s="1007"/>
      <c r="Y363" s="88"/>
      <c r="Z363" s="537"/>
      <c r="AA363" s="143" t="str">
        <f>IFERROR(IF(Y363="ー", "", ROUNDDOWN(Z363*VLOOKUP(N363,【参考】数式用!$AR$2:$AW$50,MATCH(Y363,【参考】数式用!$AT$4:$AW$4)+2,FALSE)*0.5, 0)), "")</f>
        <v/>
      </c>
      <c r="AB363" s="98"/>
      <c r="AC363" s="1100" t="str">
        <f>IFERROR(IF(AH363&lt;&gt;"",Z363*VLOOKUP(N363,【参考】数式用!$AG$2:$AL$50,MATCH(Y363,【参考】数式用!$AI$4:$AL$4,0)+2,0), ""), "")</f>
        <v/>
      </c>
      <c r="AD363" s="1100"/>
      <c r="AE363" s="415"/>
      <c r="AF363" s="581"/>
      <c r="AG363" s="590"/>
      <c r="AH363" s="428" t="str">
        <f>IFERROR(VLOOKUP(O363, 【参考】数式用!$AY$5:$AY$13, 1, FALSE), "")</f>
        <v/>
      </c>
      <c r="AI363" s="429" t="str">
        <f>IFERROR(VLOOKUP(N363, 【参考】数式用!$BA$2:$BB$50, 2, FALSE), "")</f>
        <v/>
      </c>
      <c r="AJ363" s="430" t="str">
        <f t="shared" si="11"/>
        <v/>
      </c>
      <c r="AK363" s="431" t="str">
        <f t="shared" si="12"/>
        <v/>
      </c>
      <c r="AL363" s="133"/>
      <c r="AM363" s="133"/>
      <c r="AN363" s="106"/>
      <c r="AO363" s="106"/>
      <c r="AV363" s="105"/>
      <c r="AW363" s="105"/>
      <c r="AX363" s="105"/>
      <c r="AY363" s="105"/>
      <c r="AZ363" s="105"/>
      <c r="BA363" s="105"/>
    </row>
    <row r="364" spans="1:53" ht="30" customHeight="1" thickBot="1">
      <c r="A364" s="140">
        <v>351</v>
      </c>
      <c r="B364" s="1001" t="str">
        <f>IF(基本情報入力シート!C389="","",基本情報入力シート!C389)</f>
        <v/>
      </c>
      <c r="C364" s="1002"/>
      <c r="D364" s="1002"/>
      <c r="E364" s="1002"/>
      <c r="F364" s="1002"/>
      <c r="G364" s="1002"/>
      <c r="H364" s="1002"/>
      <c r="I364" s="1003"/>
      <c r="J364" s="411" t="str">
        <f>IF(基本情報入力シート!M389="","",基本情報入力シート!M389)</f>
        <v/>
      </c>
      <c r="K364" s="411" t="str">
        <f>IF(基本情報入力シート!R389="","",基本情報入力シート!R389)</f>
        <v/>
      </c>
      <c r="L364" s="411" t="str">
        <f>IF(基本情報入力シート!W389="","",基本情報入力シート!W389)</f>
        <v/>
      </c>
      <c r="M364" s="411" t="str">
        <f>IF(基本情報入力シート!X389="","",基本情報入力シート!X389)</f>
        <v/>
      </c>
      <c r="N364" s="141" t="str">
        <f>IF(基本情報入力シート!Y389="","",基本情報入力シート!Y389)</f>
        <v/>
      </c>
      <c r="O364" s="148"/>
      <c r="P364" s="50"/>
      <c r="Q364" s="1004"/>
      <c r="R364" s="1005"/>
      <c r="S364" s="142" t="str">
        <f>IFERROR(ROUNDDOWN(Q364*VLOOKUP(N364,【参考】数式用!$AR$2:$AW$50,MATCH(P364,【参考】数式用!$AT$4:$AW$4)+2,FALSE)*0.5, 0), "")</f>
        <v/>
      </c>
      <c r="T364" s="51"/>
      <c r="U364" s="536" t="str">
        <f>IFERROR(IF(AH364&lt;&gt;"",Q364*VLOOKUP(N364,【参考】数式用!$AG$2:$AL$50,MATCH(P364,【参考】数式用!$AI$4:$AL$4,0)+2,0), ""), "")</f>
        <v/>
      </c>
      <c r="V364" s="41"/>
      <c r="W364" s="1006"/>
      <c r="X364" s="1007"/>
      <c r="Y364" s="88"/>
      <c r="Z364" s="537"/>
      <c r="AA364" s="143" t="str">
        <f>IFERROR(IF(Y364="ー", "", ROUNDDOWN(Z364*VLOOKUP(N364,【参考】数式用!$AR$2:$AW$50,MATCH(Y364,【参考】数式用!$AT$4:$AW$4)+2,FALSE)*0.5, 0)), "")</f>
        <v/>
      </c>
      <c r="AB364" s="98"/>
      <c r="AC364" s="1100" t="str">
        <f>IFERROR(IF(AH364&lt;&gt;"",Z364*VLOOKUP(N364,【参考】数式用!$AG$2:$AL$50,MATCH(Y364,【参考】数式用!$AI$4:$AL$4,0)+2,0), ""), "")</f>
        <v/>
      </c>
      <c r="AD364" s="1100"/>
      <c r="AE364" s="415"/>
      <c r="AF364" s="581"/>
      <c r="AG364" s="590"/>
      <c r="AH364" s="428" t="str">
        <f>IFERROR(VLOOKUP(O364, 【参考】数式用!$AY$5:$AY$13, 1, FALSE), "")</f>
        <v/>
      </c>
      <c r="AI364" s="429" t="str">
        <f>IFERROR(VLOOKUP(N364, 【参考】数式用!$BA$2:$BB$50, 2, FALSE), "")</f>
        <v/>
      </c>
      <c r="AJ364" s="430" t="str">
        <f t="shared" si="11"/>
        <v/>
      </c>
      <c r="AK364" s="431" t="str">
        <f t="shared" si="12"/>
        <v/>
      </c>
      <c r="AL364" s="133"/>
      <c r="AM364" s="133"/>
      <c r="AN364" s="106"/>
      <c r="AO364" s="106"/>
      <c r="AV364" s="105"/>
      <c r="AW364" s="105"/>
      <c r="AX364" s="105"/>
      <c r="AY364" s="105"/>
      <c r="AZ364" s="105"/>
      <c r="BA364" s="105"/>
    </row>
    <row r="365" spans="1:53" ht="30" customHeight="1" thickBot="1">
      <c r="A365" s="140">
        <v>352</v>
      </c>
      <c r="B365" s="1001" t="str">
        <f>IF(基本情報入力シート!C390="","",基本情報入力シート!C390)</f>
        <v/>
      </c>
      <c r="C365" s="1002"/>
      <c r="D365" s="1002"/>
      <c r="E365" s="1002"/>
      <c r="F365" s="1002"/>
      <c r="G365" s="1002"/>
      <c r="H365" s="1002"/>
      <c r="I365" s="1003"/>
      <c r="J365" s="411" t="str">
        <f>IF(基本情報入力シート!M390="","",基本情報入力シート!M390)</f>
        <v/>
      </c>
      <c r="K365" s="411" t="str">
        <f>IF(基本情報入力シート!R390="","",基本情報入力シート!R390)</f>
        <v/>
      </c>
      <c r="L365" s="411" t="str">
        <f>IF(基本情報入力シート!W390="","",基本情報入力シート!W390)</f>
        <v/>
      </c>
      <c r="M365" s="411" t="str">
        <f>IF(基本情報入力シート!X390="","",基本情報入力シート!X390)</f>
        <v/>
      </c>
      <c r="N365" s="141" t="str">
        <f>IF(基本情報入力シート!Y390="","",基本情報入力シート!Y390)</f>
        <v/>
      </c>
      <c r="O365" s="148"/>
      <c r="P365" s="50"/>
      <c r="Q365" s="1004"/>
      <c r="R365" s="1005"/>
      <c r="S365" s="142" t="str">
        <f>IFERROR(ROUNDDOWN(Q365*VLOOKUP(N365,【参考】数式用!$AR$2:$AW$50,MATCH(P365,【参考】数式用!$AT$4:$AW$4)+2,FALSE)*0.5, 0), "")</f>
        <v/>
      </c>
      <c r="T365" s="51"/>
      <c r="U365" s="536" t="str">
        <f>IFERROR(IF(AH365&lt;&gt;"",Q365*VLOOKUP(N365,【参考】数式用!$AG$2:$AL$50,MATCH(P365,【参考】数式用!$AI$4:$AL$4,0)+2,0), ""), "")</f>
        <v/>
      </c>
      <c r="V365" s="41"/>
      <c r="W365" s="1006"/>
      <c r="X365" s="1007"/>
      <c r="Y365" s="88"/>
      <c r="Z365" s="537"/>
      <c r="AA365" s="143" t="str">
        <f>IFERROR(IF(Y365="ー", "", ROUNDDOWN(Z365*VLOOKUP(N365,【参考】数式用!$AR$2:$AW$50,MATCH(Y365,【参考】数式用!$AT$4:$AW$4)+2,FALSE)*0.5, 0)), "")</f>
        <v/>
      </c>
      <c r="AB365" s="98"/>
      <c r="AC365" s="1100" t="str">
        <f>IFERROR(IF(AH365&lt;&gt;"",Z365*VLOOKUP(N365,【参考】数式用!$AG$2:$AL$50,MATCH(Y365,【参考】数式用!$AI$4:$AL$4,0)+2,0), ""), "")</f>
        <v/>
      </c>
      <c r="AD365" s="1100"/>
      <c r="AE365" s="415"/>
      <c r="AF365" s="581"/>
      <c r="AG365" s="590"/>
      <c r="AH365" s="428" t="str">
        <f>IFERROR(VLOOKUP(O365, 【参考】数式用!$AY$5:$AY$13, 1, FALSE), "")</f>
        <v/>
      </c>
      <c r="AI365" s="429" t="str">
        <f>IFERROR(VLOOKUP(N365, 【参考】数式用!$BA$2:$BB$50, 2, FALSE), "")</f>
        <v/>
      </c>
      <c r="AJ365" s="430" t="str">
        <f t="shared" si="11"/>
        <v/>
      </c>
      <c r="AK365" s="431" t="str">
        <f t="shared" si="12"/>
        <v/>
      </c>
      <c r="AL365" s="133"/>
      <c r="AM365" s="133"/>
      <c r="AN365" s="106"/>
      <c r="AO365" s="106"/>
      <c r="AV365" s="105"/>
      <c r="AW365" s="105"/>
      <c r="AX365" s="105"/>
      <c r="AY365" s="105"/>
      <c r="AZ365" s="105"/>
      <c r="BA365" s="105"/>
    </row>
    <row r="366" spans="1:53" ht="30" customHeight="1" thickBot="1">
      <c r="A366" s="140">
        <v>353</v>
      </c>
      <c r="B366" s="1001" t="str">
        <f>IF(基本情報入力シート!C391="","",基本情報入力シート!C391)</f>
        <v/>
      </c>
      <c r="C366" s="1002"/>
      <c r="D366" s="1002"/>
      <c r="E366" s="1002"/>
      <c r="F366" s="1002"/>
      <c r="G366" s="1002"/>
      <c r="H366" s="1002"/>
      <c r="I366" s="1003"/>
      <c r="J366" s="411" t="str">
        <f>IF(基本情報入力シート!M391="","",基本情報入力シート!M391)</f>
        <v/>
      </c>
      <c r="K366" s="411" t="str">
        <f>IF(基本情報入力シート!R391="","",基本情報入力シート!R391)</f>
        <v/>
      </c>
      <c r="L366" s="411" t="str">
        <f>IF(基本情報入力シート!W391="","",基本情報入力シート!W391)</f>
        <v/>
      </c>
      <c r="M366" s="411" t="str">
        <f>IF(基本情報入力シート!X391="","",基本情報入力シート!X391)</f>
        <v/>
      </c>
      <c r="N366" s="141" t="str">
        <f>IF(基本情報入力シート!Y391="","",基本情報入力シート!Y391)</f>
        <v/>
      </c>
      <c r="O366" s="148"/>
      <c r="P366" s="50"/>
      <c r="Q366" s="1004"/>
      <c r="R366" s="1005"/>
      <c r="S366" s="142" t="str">
        <f>IFERROR(ROUNDDOWN(Q366*VLOOKUP(N366,【参考】数式用!$AR$2:$AW$50,MATCH(P366,【参考】数式用!$AT$4:$AW$4)+2,FALSE)*0.5, 0), "")</f>
        <v/>
      </c>
      <c r="T366" s="51"/>
      <c r="U366" s="536" t="str">
        <f>IFERROR(IF(AH366&lt;&gt;"",Q366*VLOOKUP(N366,【参考】数式用!$AG$2:$AL$50,MATCH(P366,【参考】数式用!$AI$4:$AL$4,0)+2,0), ""), "")</f>
        <v/>
      </c>
      <c r="V366" s="41"/>
      <c r="W366" s="1006"/>
      <c r="X366" s="1007"/>
      <c r="Y366" s="88"/>
      <c r="Z366" s="537"/>
      <c r="AA366" s="143" t="str">
        <f>IFERROR(IF(Y366="ー", "", ROUNDDOWN(Z366*VLOOKUP(N366,【参考】数式用!$AR$2:$AW$50,MATCH(Y366,【参考】数式用!$AT$4:$AW$4)+2,FALSE)*0.5, 0)), "")</f>
        <v/>
      </c>
      <c r="AB366" s="98"/>
      <c r="AC366" s="1100" t="str">
        <f>IFERROR(IF(AH366&lt;&gt;"",Z366*VLOOKUP(N366,【参考】数式用!$AG$2:$AL$50,MATCH(Y366,【参考】数式用!$AI$4:$AL$4,0)+2,0), ""), "")</f>
        <v/>
      </c>
      <c r="AD366" s="1100"/>
      <c r="AE366" s="415"/>
      <c r="AF366" s="581"/>
      <c r="AG366" s="590"/>
      <c r="AH366" s="428" t="str">
        <f>IFERROR(VLOOKUP(O366, 【参考】数式用!$AY$5:$AY$13, 1, FALSE), "")</f>
        <v/>
      </c>
      <c r="AI366" s="429" t="str">
        <f>IFERROR(VLOOKUP(N366, 【参考】数式用!$BA$2:$BB$50, 2, FALSE), "")</f>
        <v/>
      </c>
      <c r="AJ366" s="430" t="str">
        <f t="shared" si="11"/>
        <v/>
      </c>
      <c r="AK366" s="431" t="str">
        <f t="shared" si="12"/>
        <v/>
      </c>
      <c r="AL366" s="133"/>
      <c r="AM366" s="133"/>
      <c r="AN366" s="106"/>
      <c r="AO366" s="106"/>
      <c r="AV366" s="105"/>
      <c r="AW366" s="105"/>
      <c r="AX366" s="105"/>
      <c r="AY366" s="105"/>
      <c r="AZ366" s="105"/>
      <c r="BA366" s="105"/>
    </row>
    <row r="367" spans="1:53" ht="30" customHeight="1" thickBot="1">
      <c r="A367" s="140">
        <v>354</v>
      </c>
      <c r="B367" s="1001" t="str">
        <f>IF(基本情報入力シート!C392="","",基本情報入力シート!C392)</f>
        <v/>
      </c>
      <c r="C367" s="1002"/>
      <c r="D367" s="1002"/>
      <c r="E367" s="1002"/>
      <c r="F367" s="1002"/>
      <c r="G367" s="1002"/>
      <c r="H367" s="1002"/>
      <c r="I367" s="1003"/>
      <c r="J367" s="411" t="str">
        <f>IF(基本情報入力シート!M392="","",基本情報入力シート!M392)</f>
        <v/>
      </c>
      <c r="K367" s="411" t="str">
        <f>IF(基本情報入力シート!R392="","",基本情報入力シート!R392)</f>
        <v/>
      </c>
      <c r="L367" s="411" t="str">
        <f>IF(基本情報入力シート!W392="","",基本情報入力シート!W392)</f>
        <v/>
      </c>
      <c r="M367" s="411" t="str">
        <f>IF(基本情報入力シート!X392="","",基本情報入力シート!X392)</f>
        <v/>
      </c>
      <c r="N367" s="141" t="str">
        <f>IF(基本情報入力シート!Y392="","",基本情報入力シート!Y392)</f>
        <v/>
      </c>
      <c r="O367" s="148"/>
      <c r="P367" s="50"/>
      <c r="Q367" s="1004"/>
      <c r="R367" s="1005"/>
      <c r="S367" s="142" t="str">
        <f>IFERROR(ROUNDDOWN(Q367*VLOOKUP(N367,【参考】数式用!$AR$2:$AW$50,MATCH(P367,【参考】数式用!$AT$4:$AW$4)+2,FALSE)*0.5, 0), "")</f>
        <v/>
      </c>
      <c r="T367" s="51"/>
      <c r="U367" s="536" t="str">
        <f>IFERROR(IF(AH367&lt;&gt;"",Q367*VLOOKUP(N367,【参考】数式用!$AG$2:$AL$50,MATCH(P367,【参考】数式用!$AI$4:$AL$4,0)+2,0), ""), "")</f>
        <v/>
      </c>
      <c r="V367" s="41"/>
      <c r="W367" s="1006"/>
      <c r="X367" s="1007"/>
      <c r="Y367" s="88"/>
      <c r="Z367" s="537"/>
      <c r="AA367" s="143" t="str">
        <f>IFERROR(IF(Y367="ー", "", ROUNDDOWN(Z367*VLOOKUP(N367,【参考】数式用!$AR$2:$AW$50,MATCH(Y367,【参考】数式用!$AT$4:$AW$4)+2,FALSE)*0.5, 0)), "")</f>
        <v/>
      </c>
      <c r="AB367" s="98"/>
      <c r="AC367" s="1100" t="str">
        <f>IFERROR(IF(AH367&lt;&gt;"",Z367*VLOOKUP(N367,【参考】数式用!$AG$2:$AL$50,MATCH(Y367,【参考】数式用!$AI$4:$AL$4,0)+2,0), ""), "")</f>
        <v/>
      </c>
      <c r="AD367" s="1100"/>
      <c r="AE367" s="415"/>
      <c r="AF367" s="581"/>
      <c r="AG367" s="590"/>
      <c r="AH367" s="428" t="str">
        <f>IFERROR(VLOOKUP(O367, 【参考】数式用!$AY$5:$AY$13, 1, FALSE), "")</f>
        <v/>
      </c>
      <c r="AI367" s="429" t="str">
        <f>IFERROR(VLOOKUP(N367, 【参考】数式用!$BA$2:$BB$50, 2, FALSE), "")</f>
        <v/>
      </c>
      <c r="AJ367" s="430" t="str">
        <f t="shared" si="11"/>
        <v/>
      </c>
      <c r="AK367" s="431" t="str">
        <f t="shared" si="12"/>
        <v/>
      </c>
      <c r="AL367" s="133"/>
      <c r="AM367" s="133"/>
      <c r="AN367" s="106"/>
      <c r="AO367" s="106"/>
      <c r="AV367" s="105"/>
      <c r="AW367" s="105"/>
      <c r="AX367" s="105"/>
      <c r="AY367" s="105"/>
      <c r="AZ367" s="105"/>
      <c r="BA367" s="105"/>
    </row>
    <row r="368" spans="1:53" ht="30" customHeight="1" thickBot="1">
      <c r="A368" s="140">
        <v>355</v>
      </c>
      <c r="B368" s="1001" t="str">
        <f>IF(基本情報入力シート!C393="","",基本情報入力シート!C393)</f>
        <v/>
      </c>
      <c r="C368" s="1002"/>
      <c r="D368" s="1002"/>
      <c r="E368" s="1002"/>
      <c r="F368" s="1002"/>
      <c r="G368" s="1002"/>
      <c r="H368" s="1002"/>
      <c r="I368" s="1003"/>
      <c r="J368" s="411" t="str">
        <f>IF(基本情報入力シート!M393="","",基本情報入力シート!M393)</f>
        <v/>
      </c>
      <c r="K368" s="411" t="str">
        <f>IF(基本情報入力シート!R393="","",基本情報入力シート!R393)</f>
        <v/>
      </c>
      <c r="L368" s="411" t="str">
        <f>IF(基本情報入力シート!W393="","",基本情報入力シート!W393)</f>
        <v/>
      </c>
      <c r="M368" s="411" t="str">
        <f>IF(基本情報入力シート!X393="","",基本情報入力シート!X393)</f>
        <v/>
      </c>
      <c r="N368" s="141" t="str">
        <f>IF(基本情報入力シート!Y393="","",基本情報入力シート!Y393)</f>
        <v/>
      </c>
      <c r="O368" s="148"/>
      <c r="P368" s="50"/>
      <c r="Q368" s="1004"/>
      <c r="R368" s="1005"/>
      <c r="S368" s="142" t="str">
        <f>IFERROR(ROUNDDOWN(Q368*VLOOKUP(N368,【参考】数式用!$AR$2:$AW$50,MATCH(P368,【参考】数式用!$AT$4:$AW$4)+2,FALSE)*0.5, 0), "")</f>
        <v/>
      </c>
      <c r="T368" s="51"/>
      <c r="U368" s="536" t="str">
        <f>IFERROR(IF(AH368&lt;&gt;"",Q368*VLOOKUP(N368,【参考】数式用!$AG$2:$AL$50,MATCH(P368,【参考】数式用!$AI$4:$AL$4,0)+2,0), ""), "")</f>
        <v/>
      </c>
      <c r="V368" s="41"/>
      <c r="W368" s="1006"/>
      <c r="X368" s="1007"/>
      <c r="Y368" s="88"/>
      <c r="Z368" s="537"/>
      <c r="AA368" s="143" t="str">
        <f>IFERROR(IF(Y368="ー", "", ROUNDDOWN(Z368*VLOOKUP(N368,【参考】数式用!$AR$2:$AW$50,MATCH(Y368,【参考】数式用!$AT$4:$AW$4)+2,FALSE)*0.5, 0)), "")</f>
        <v/>
      </c>
      <c r="AB368" s="98"/>
      <c r="AC368" s="1100" t="str">
        <f>IFERROR(IF(AH368&lt;&gt;"",Z368*VLOOKUP(N368,【参考】数式用!$AG$2:$AL$50,MATCH(Y368,【参考】数式用!$AI$4:$AL$4,0)+2,0), ""), "")</f>
        <v/>
      </c>
      <c r="AD368" s="1100"/>
      <c r="AE368" s="415"/>
      <c r="AF368" s="581"/>
      <c r="AG368" s="590"/>
      <c r="AH368" s="428" t="str">
        <f>IFERROR(VLOOKUP(O368, 【参考】数式用!$AY$5:$AY$13, 1, FALSE), "")</f>
        <v/>
      </c>
      <c r="AI368" s="429" t="str">
        <f>IFERROR(VLOOKUP(N368, 【参考】数式用!$BA$2:$BB$50, 2, FALSE), "")</f>
        <v/>
      </c>
      <c r="AJ368" s="430" t="str">
        <f t="shared" si="11"/>
        <v/>
      </c>
      <c r="AK368" s="431" t="str">
        <f t="shared" si="12"/>
        <v/>
      </c>
      <c r="AL368" s="133"/>
      <c r="AM368" s="133"/>
      <c r="AN368" s="106"/>
      <c r="AO368" s="106"/>
      <c r="AV368" s="105"/>
      <c r="AW368" s="105"/>
      <c r="AX368" s="105"/>
      <c r="AY368" s="105"/>
      <c r="AZ368" s="105"/>
      <c r="BA368" s="105"/>
    </row>
    <row r="369" spans="1:53" ht="30" customHeight="1" thickBot="1">
      <c r="A369" s="140">
        <v>356</v>
      </c>
      <c r="B369" s="1001" t="str">
        <f>IF(基本情報入力シート!C394="","",基本情報入力シート!C394)</f>
        <v/>
      </c>
      <c r="C369" s="1002"/>
      <c r="D369" s="1002"/>
      <c r="E369" s="1002"/>
      <c r="F369" s="1002"/>
      <c r="G369" s="1002"/>
      <c r="H369" s="1002"/>
      <c r="I369" s="1003"/>
      <c r="J369" s="411" t="str">
        <f>IF(基本情報入力シート!M394="","",基本情報入力シート!M394)</f>
        <v/>
      </c>
      <c r="K369" s="411" t="str">
        <f>IF(基本情報入力シート!R394="","",基本情報入力シート!R394)</f>
        <v/>
      </c>
      <c r="L369" s="411" t="str">
        <f>IF(基本情報入力シート!W394="","",基本情報入力シート!W394)</f>
        <v/>
      </c>
      <c r="M369" s="411" t="str">
        <f>IF(基本情報入力シート!X394="","",基本情報入力シート!X394)</f>
        <v/>
      </c>
      <c r="N369" s="141" t="str">
        <f>IF(基本情報入力シート!Y394="","",基本情報入力シート!Y394)</f>
        <v/>
      </c>
      <c r="O369" s="148"/>
      <c r="P369" s="50"/>
      <c r="Q369" s="1004"/>
      <c r="R369" s="1005"/>
      <c r="S369" s="142" t="str">
        <f>IFERROR(ROUNDDOWN(Q369*VLOOKUP(N369,【参考】数式用!$AR$2:$AW$50,MATCH(P369,【参考】数式用!$AT$4:$AW$4)+2,FALSE)*0.5, 0), "")</f>
        <v/>
      </c>
      <c r="T369" s="51"/>
      <c r="U369" s="536" t="str">
        <f>IFERROR(IF(AH369&lt;&gt;"",Q369*VLOOKUP(N369,【参考】数式用!$AG$2:$AL$50,MATCH(P369,【参考】数式用!$AI$4:$AL$4,0)+2,0), ""), "")</f>
        <v/>
      </c>
      <c r="V369" s="41"/>
      <c r="W369" s="1006"/>
      <c r="X369" s="1007"/>
      <c r="Y369" s="88"/>
      <c r="Z369" s="537"/>
      <c r="AA369" s="143" t="str">
        <f>IFERROR(IF(Y369="ー", "", ROUNDDOWN(Z369*VLOOKUP(N369,【参考】数式用!$AR$2:$AW$50,MATCH(Y369,【参考】数式用!$AT$4:$AW$4)+2,FALSE)*0.5, 0)), "")</f>
        <v/>
      </c>
      <c r="AB369" s="98"/>
      <c r="AC369" s="1100" t="str">
        <f>IFERROR(IF(AH369&lt;&gt;"",Z369*VLOOKUP(N369,【参考】数式用!$AG$2:$AL$50,MATCH(Y369,【参考】数式用!$AI$4:$AL$4,0)+2,0), ""), "")</f>
        <v/>
      </c>
      <c r="AD369" s="1100"/>
      <c r="AE369" s="415"/>
      <c r="AF369" s="581"/>
      <c r="AG369" s="590"/>
      <c r="AH369" s="428" t="str">
        <f>IFERROR(VLOOKUP(O369, 【参考】数式用!$AY$5:$AY$13, 1, FALSE), "")</f>
        <v/>
      </c>
      <c r="AI369" s="429" t="str">
        <f>IFERROR(VLOOKUP(N369, 【参考】数式用!$BA$2:$BB$50, 2, FALSE), "")</f>
        <v/>
      </c>
      <c r="AJ369" s="430" t="str">
        <f t="shared" si="11"/>
        <v/>
      </c>
      <c r="AK369" s="431" t="str">
        <f t="shared" si="12"/>
        <v/>
      </c>
      <c r="AL369" s="133"/>
      <c r="AM369" s="133"/>
      <c r="AN369" s="106"/>
      <c r="AO369" s="106"/>
      <c r="AV369" s="105"/>
      <c r="AW369" s="105"/>
      <c r="AX369" s="105"/>
      <c r="AY369" s="105"/>
      <c r="AZ369" s="105"/>
      <c r="BA369" s="105"/>
    </row>
    <row r="370" spans="1:53" ht="30" customHeight="1" thickBot="1">
      <c r="A370" s="140">
        <v>357</v>
      </c>
      <c r="B370" s="1001" t="str">
        <f>IF(基本情報入力シート!C395="","",基本情報入力シート!C395)</f>
        <v/>
      </c>
      <c r="C370" s="1002"/>
      <c r="D370" s="1002"/>
      <c r="E370" s="1002"/>
      <c r="F370" s="1002"/>
      <c r="G370" s="1002"/>
      <c r="H370" s="1002"/>
      <c r="I370" s="1003"/>
      <c r="J370" s="411" t="str">
        <f>IF(基本情報入力シート!M395="","",基本情報入力シート!M395)</f>
        <v/>
      </c>
      <c r="K370" s="411" t="str">
        <f>IF(基本情報入力シート!R395="","",基本情報入力シート!R395)</f>
        <v/>
      </c>
      <c r="L370" s="411" t="str">
        <f>IF(基本情報入力シート!W395="","",基本情報入力シート!W395)</f>
        <v/>
      </c>
      <c r="M370" s="411" t="str">
        <f>IF(基本情報入力シート!X395="","",基本情報入力シート!X395)</f>
        <v/>
      </c>
      <c r="N370" s="141" t="str">
        <f>IF(基本情報入力シート!Y395="","",基本情報入力シート!Y395)</f>
        <v/>
      </c>
      <c r="O370" s="148"/>
      <c r="P370" s="50"/>
      <c r="Q370" s="1004"/>
      <c r="R370" s="1005"/>
      <c r="S370" s="142" t="str">
        <f>IFERROR(ROUNDDOWN(Q370*VLOOKUP(N370,【参考】数式用!$AR$2:$AW$50,MATCH(P370,【参考】数式用!$AT$4:$AW$4)+2,FALSE)*0.5, 0), "")</f>
        <v/>
      </c>
      <c r="T370" s="51"/>
      <c r="U370" s="536" t="str">
        <f>IFERROR(IF(AH370&lt;&gt;"",Q370*VLOOKUP(N370,【参考】数式用!$AG$2:$AL$50,MATCH(P370,【参考】数式用!$AI$4:$AL$4,0)+2,0), ""), "")</f>
        <v/>
      </c>
      <c r="V370" s="41"/>
      <c r="W370" s="1006"/>
      <c r="X370" s="1007"/>
      <c r="Y370" s="88"/>
      <c r="Z370" s="537"/>
      <c r="AA370" s="143" t="str">
        <f>IFERROR(IF(Y370="ー", "", ROUNDDOWN(Z370*VLOOKUP(N370,【参考】数式用!$AR$2:$AW$50,MATCH(Y370,【参考】数式用!$AT$4:$AW$4)+2,FALSE)*0.5, 0)), "")</f>
        <v/>
      </c>
      <c r="AB370" s="98"/>
      <c r="AC370" s="1100" t="str">
        <f>IFERROR(IF(AH370&lt;&gt;"",Z370*VLOOKUP(N370,【参考】数式用!$AG$2:$AL$50,MATCH(Y370,【参考】数式用!$AI$4:$AL$4,0)+2,0), ""), "")</f>
        <v/>
      </c>
      <c r="AD370" s="1100"/>
      <c r="AE370" s="415"/>
      <c r="AF370" s="581"/>
      <c r="AG370" s="590"/>
      <c r="AH370" s="428" t="str">
        <f>IFERROR(VLOOKUP(O370, 【参考】数式用!$AY$5:$AY$13, 1, FALSE), "")</f>
        <v/>
      </c>
      <c r="AI370" s="429" t="str">
        <f>IFERROR(VLOOKUP(N370, 【参考】数式用!$BA$2:$BB$50, 2, FALSE), "")</f>
        <v/>
      </c>
      <c r="AJ370" s="430" t="str">
        <f t="shared" ref="AJ370:AJ433" si="13">IF(AND(OR(P370="処遇加算Ⅰ",P370="処遇加算Ⅱ"),AI370="対象"), 1,"")</f>
        <v/>
      </c>
      <c r="AK370" s="431" t="str">
        <f t="shared" ref="AK370:AK433" si="14">IF(OR(Y370="処遇加算Ⅰ",Y370="処遇加算Ⅱ"),1,"")</f>
        <v/>
      </c>
      <c r="AL370" s="133"/>
      <c r="AM370" s="133"/>
      <c r="AN370" s="106"/>
      <c r="AO370" s="106"/>
      <c r="AV370" s="105"/>
      <c r="AW370" s="105"/>
      <c r="AX370" s="105"/>
      <c r="AY370" s="105"/>
      <c r="AZ370" s="105"/>
      <c r="BA370" s="105"/>
    </row>
    <row r="371" spans="1:53" ht="30" customHeight="1" thickBot="1">
      <c r="A371" s="140">
        <v>358</v>
      </c>
      <c r="B371" s="1001" t="str">
        <f>IF(基本情報入力シート!C396="","",基本情報入力シート!C396)</f>
        <v/>
      </c>
      <c r="C371" s="1002"/>
      <c r="D371" s="1002"/>
      <c r="E371" s="1002"/>
      <c r="F371" s="1002"/>
      <c r="G371" s="1002"/>
      <c r="H371" s="1002"/>
      <c r="I371" s="1003"/>
      <c r="J371" s="411" t="str">
        <f>IF(基本情報入力シート!M396="","",基本情報入力シート!M396)</f>
        <v/>
      </c>
      <c r="K371" s="411" t="str">
        <f>IF(基本情報入力シート!R396="","",基本情報入力シート!R396)</f>
        <v/>
      </c>
      <c r="L371" s="411" t="str">
        <f>IF(基本情報入力シート!W396="","",基本情報入力シート!W396)</f>
        <v/>
      </c>
      <c r="M371" s="411" t="str">
        <f>IF(基本情報入力シート!X396="","",基本情報入力シート!X396)</f>
        <v/>
      </c>
      <c r="N371" s="141" t="str">
        <f>IF(基本情報入力シート!Y396="","",基本情報入力シート!Y396)</f>
        <v/>
      </c>
      <c r="O371" s="148"/>
      <c r="P371" s="50"/>
      <c r="Q371" s="1004"/>
      <c r="R371" s="1005"/>
      <c r="S371" s="142" t="str">
        <f>IFERROR(ROUNDDOWN(Q371*VLOOKUP(N371,【参考】数式用!$AR$2:$AW$50,MATCH(P371,【参考】数式用!$AT$4:$AW$4)+2,FALSE)*0.5, 0), "")</f>
        <v/>
      </c>
      <c r="T371" s="51"/>
      <c r="U371" s="536" t="str">
        <f>IFERROR(IF(AH371&lt;&gt;"",Q371*VLOOKUP(N371,【参考】数式用!$AG$2:$AL$50,MATCH(P371,【参考】数式用!$AI$4:$AL$4,0)+2,0), ""), "")</f>
        <v/>
      </c>
      <c r="V371" s="41"/>
      <c r="W371" s="1006"/>
      <c r="X371" s="1007"/>
      <c r="Y371" s="88"/>
      <c r="Z371" s="537"/>
      <c r="AA371" s="143" t="str">
        <f>IFERROR(IF(Y371="ー", "", ROUNDDOWN(Z371*VLOOKUP(N371,【参考】数式用!$AR$2:$AW$50,MATCH(Y371,【参考】数式用!$AT$4:$AW$4)+2,FALSE)*0.5, 0)), "")</f>
        <v/>
      </c>
      <c r="AB371" s="98"/>
      <c r="AC371" s="1100" t="str">
        <f>IFERROR(IF(AH371&lt;&gt;"",Z371*VLOOKUP(N371,【参考】数式用!$AG$2:$AL$50,MATCH(Y371,【参考】数式用!$AI$4:$AL$4,0)+2,0), ""), "")</f>
        <v/>
      </c>
      <c r="AD371" s="1100"/>
      <c r="AE371" s="415"/>
      <c r="AF371" s="581"/>
      <c r="AG371" s="590"/>
      <c r="AH371" s="428" t="str">
        <f>IFERROR(VLOOKUP(O371, 【参考】数式用!$AY$5:$AY$13, 1, FALSE), "")</f>
        <v/>
      </c>
      <c r="AI371" s="429" t="str">
        <f>IFERROR(VLOOKUP(N371, 【参考】数式用!$BA$2:$BB$50, 2, FALSE), "")</f>
        <v/>
      </c>
      <c r="AJ371" s="430" t="str">
        <f t="shared" si="13"/>
        <v/>
      </c>
      <c r="AK371" s="431" t="str">
        <f t="shared" si="14"/>
        <v/>
      </c>
      <c r="AL371" s="133"/>
      <c r="AM371" s="133"/>
      <c r="AN371" s="106"/>
      <c r="AO371" s="106"/>
      <c r="AV371" s="105"/>
      <c r="AW371" s="105"/>
      <c r="AX371" s="105"/>
      <c r="AY371" s="105"/>
      <c r="AZ371" s="105"/>
      <c r="BA371" s="105"/>
    </row>
    <row r="372" spans="1:53" ht="30" customHeight="1" thickBot="1">
      <c r="A372" s="140">
        <v>359</v>
      </c>
      <c r="B372" s="1001" t="str">
        <f>IF(基本情報入力シート!C397="","",基本情報入力シート!C397)</f>
        <v/>
      </c>
      <c r="C372" s="1002"/>
      <c r="D372" s="1002"/>
      <c r="E372" s="1002"/>
      <c r="F372" s="1002"/>
      <c r="G372" s="1002"/>
      <c r="H372" s="1002"/>
      <c r="I372" s="1003"/>
      <c r="J372" s="411" t="str">
        <f>IF(基本情報入力シート!M397="","",基本情報入力シート!M397)</f>
        <v/>
      </c>
      <c r="K372" s="411" t="str">
        <f>IF(基本情報入力シート!R397="","",基本情報入力シート!R397)</f>
        <v/>
      </c>
      <c r="L372" s="411" t="str">
        <f>IF(基本情報入力シート!W397="","",基本情報入力シート!W397)</f>
        <v/>
      </c>
      <c r="M372" s="411" t="str">
        <f>IF(基本情報入力シート!X397="","",基本情報入力シート!X397)</f>
        <v/>
      </c>
      <c r="N372" s="141" t="str">
        <f>IF(基本情報入力シート!Y397="","",基本情報入力シート!Y397)</f>
        <v/>
      </c>
      <c r="O372" s="148"/>
      <c r="P372" s="50"/>
      <c r="Q372" s="1004"/>
      <c r="R372" s="1005"/>
      <c r="S372" s="142" t="str">
        <f>IFERROR(ROUNDDOWN(Q372*VLOOKUP(N372,【参考】数式用!$AR$2:$AW$50,MATCH(P372,【参考】数式用!$AT$4:$AW$4)+2,FALSE)*0.5, 0), "")</f>
        <v/>
      </c>
      <c r="T372" s="51"/>
      <c r="U372" s="536" t="str">
        <f>IFERROR(IF(AH372&lt;&gt;"",Q372*VLOOKUP(N372,【参考】数式用!$AG$2:$AL$50,MATCH(P372,【参考】数式用!$AI$4:$AL$4,0)+2,0), ""), "")</f>
        <v/>
      </c>
      <c r="V372" s="41"/>
      <c r="W372" s="1006"/>
      <c r="X372" s="1007"/>
      <c r="Y372" s="88"/>
      <c r="Z372" s="537"/>
      <c r="AA372" s="143" t="str">
        <f>IFERROR(IF(Y372="ー", "", ROUNDDOWN(Z372*VLOOKUP(N372,【参考】数式用!$AR$2:$AW$50,MATCH(Y372,【参考】数式用!$AT$4:$AW$4)+2,FALSE)*0.5, 0)), "")</f>
        <v/>
      </c>
      <c r="AB372" s="98"/>
      <c r="AC372" s="1100" t="str">
        <f>IFERROR(IF(AH372&lt;&gt;"",Z372*VLOOKUP(N372,【参考】数式用!$AG$2:$AL$50,MATCH(Y372,【参考】数式用!$AI$4:$AL$4,0)+2,0), ""), "")</f>
        <v/>
      </c>
      <c r="AD372" s="1100"/>
      <c r="AE372" s="415"/>
      <c r="AF372" s="581"/>
      <c r="AG372" s="590"/>
      <c r="AH372" s="428" t="str">
        <f>IFERROR(VLOOKUP(O372, 【参考】数式用!$AY$5:$AY$13, 1, FALSE), "")</f>
        <v/>
      </c>
      <c r="AI372" s="429" t="str">
        <f>IFERROR(VLOOKUP(N372, 【参考】数式用!$BA$2:$BB$50, 2, FALSE), "")</f>
        <v/>
      </c>
      <c r="AJ372" s="430" t="str">
        <f t="shared" si="13"/>
        <v/>
      </c>
      <c r="AK372" s="431" t="str">
        <f t="shared" si="14"/>
        <v/>
      </c>
      <c r="AL372" s="133"/>
      <c r="AM372" s="133"/>
      <c r="AN372" s="106"/>
      <c r="AO372" s="106"/>
      <c r="AV372" s="105"/>
      <c r="AW372" s="105"/>
      <c r="AX372" s="105"/>
      <c r="AY372" s="105"/>
      <c r="AZ372" s="105"/>
      <c r="BA372" s="105"/>
    </row>
    <row r="373" spans="1:53" ht="30" customHeight="1" thickBot="1">
      <c r="A373" s="140">
        <v>360</v>
      </c>
      <c r="B373" s="1001" t="str">
        <f>IF(基本情報入力シート!C398="","",基本情報入力シート!C398)</f>
        <v/>
      </c>
      <c r="C373" s="1002"/>
      <c r="D373" s="1002"/>
      <c r="E373" s="1002"/>
      <c r="F373" s="1002"/>
      <c r="G373" s="1002"/>
      <c r="H373" s="1002"/>
      <c r="I373" s="1003"/>
      <c r="J373" s="411" t="str">
        <f>IF(基本情報入力シート!M398="","",基本情報入力シート!M398)</f>
        <v/>
      </c>
      <c r="K373" s="411" t="str">
        <f>IF(基本情報入力シート!R398="","",基本情報入力シート!R398)</f>
        <v/>
      </c>
      <c r="L373" s="411" t="str">
        <f>IF(基本情報入力シート!W398="","",基本情報入力シート!W398)</f>
        <v/>
      </c>
      <c r="M373" s="411" t="str">
        <f>IF(基本情報入力シート!X398="","",基本情報入力シート!X398)</f>
        <v/>
      </c>
      <c r="N373" s="141" t="str">
        <f>IF(基本情報入力シート!Y398="","",基本情報入力シート!Y398)</f>
        <v/>
      </c>
      <c r="O373" s="148"/>
      <c r="P373" s="50"/>
      <c r="Q373" s="1004"/>
      <c r="R373" s="1005"/>
      <c r="S373" s="142" t="str">
        <f>IFERROR(ROUNDDOWN(Q373*VLOOKUP(N373,【参考】数式用!$AR$2:$AW$50,MATCH(P373,【参考】数式用!$AT$4:$AW$4)+2,FALSE)*0.5, 0), "")</f>
        <v/>
      </c>
      <c r="T373" s="51"/>
      <c r="U373" s="536" t="str">
        <f>IFERROR(IF(AH373&lt;&gt;"",Q373*VLOOKUP(N373,【参考】数式用!$AG$2:$AL$50,MATCH(P373,【参考】数式用!$AI$4:$AL$4,0)+2,0), ""), "")</f>
        <v/>
      </c>
      <c r="V373" s="41"/>
      <c r="W373" s="1006"/>
      <c r="X373" s="1007"/>
      <c r="Y373" s="88"/>
      <c r="Z373" s="537"/>
      <c r="AA373" s="143" t="str">
        <f>IFERROR(IF(Y373="ー", "", ROUNDDOWN(Z373*VLOOKUP(N373,【参考】数式用!$AR$2:$AW$50,MATCH(Y373,【参考】数式用!$AT$4:$AW$4)+2,FALSE)*0.5, 0)), "")</f>
        <v/>
      </c>
      <c r="AB373" s="98"/>
      <c r="AC373" s="1100" t="str">
        <f>IFERROR(IF(AH373&lt;&gt;"",Z373*VLOOKUP(N373,【参考】数式用!$AG$2:$AL$50,MATCH(Y373,【参考】数式用!$AI$4:$AL$4,0)+2,0), ""), "")</f>
        <v/>
      </c>
      <c r="AD373" s="1100"/>
      <c r="AE373" s="415"/>
      <c r="AF373" s="581"/>
      <c r="AG373" s="590"/>
      <c r="AH373" s="428" t="str">
        <f>IFERROR(VLOOKUP(O373, 【参考】数式用!$AY$5:$AY$13, 1, FALSE), "")</f>
        <v/>
      </c>
      <c r="AI373" s="429" t="str">
        <f>IFERROR(VLOOKUP(N373, 【参考】数式用!$BA$2:$BB$50, 2, FALSE), "")</f>
        <v/>
      </c>
      <c r="AJ373" s="430" t="str">
        <f t="shared" si="13"/>
        <v/>
      </c>
      <c r="AK373" s="431" t="str">
        <f t="shared" si="14"/>
        <v/>
      </c>
      <c r="AL373" s="133"/>
      <c r="AM373" s="133"/>
      <c r="AN373" s="106"/>
      <c r="AO373" s="106"/>
      <c r="AV373" s="105"/>
      <c r="AW373" s="105"/>
      <c r="AX373" s="105"/>
      <c r="AY373" s="105"/>
      <c r="AZ373" s="105"/>
      <c r="BA373" s="105"/>
    </row>
    <row r="374" spans="1:53" ht="30" customHeight="1" thickBot="1">
      <c r="A374" s="140">
        <v>361</v>
      </c>
      <c r="B374" s="1001" t="str">
        <f>IF(基本情報入力シート!C399="","",基本情報入力シート!C399)</f>
        <v/>
      </c>
      <c r="C374" s="1002"/>
      <c r="D374" s="1002"/>
      <c r="E374" s="1002"/>
      <c r="F374" s="1002"/>
      <c r="G374" s="1002"/>
      <c r="H374" s="1002"/>
      <c r="I374" s="1003"/>
      <c r="J374" s="411" t="str">
        <f>IF(基本情報入力シート!M399="","",基本情報入力シート!M399)</f>
        <v/>
      </c>
      <c r="K374" s="411" t="str">
        <f>IF(基本情報入力シート!R399="","",基本情報入力シート!R399)</f>
        <v/>
      </c>
      <c r="L374" s="411" t="str">
        <f>IF(基本情報入力シート!W399="","",基本情報入力シート!W399)</f>
        <v/>
      </c>
      <c r="M374" s="411" t="str">
        <f>IF(基本情報入力シート!X399="","",基本情報入力シート!X399)</f>
        <v/>
      </c>
      <c r="N374" s="141" t="str">
        <f>IF(基本情報入力シート!Y399="","",基本情報入力シート!Y399)</f>
        <v/>
      </c>
      <c r="O374" s="148"/>
      <c r="P374" s="50"/>
      <c r="Q374" s="1004"/>
      <c r="R374" s="1005"/>
      <c r="S374" s="142" t="str">
        <f>IFERROR(ROUNDDOWN(Q374*VLOOKUP(N374,【参考】数式用!$AR$2:$AW$50,MATCH(P374,【参考】数式用!$AT$4:$AW$4)+2,FALSE)*0.5, 0), "")</f>
        <v/>
      </c>
      <c r="T374" s="51"/>
      <c r="U374" s="536" t="str">
        <f>IFERROR(IF(AH374&lt;&gt;"",Q374*VLOOKUP(N374,【参考】数式用!$AG$2:$AL$50,MATCH(P374,【参考】数式用!$AI$4:$AL$4,0)+2,0), ""), "")</f>
        <v/>
      </c>
      <c r="V374" s="41"/>
      <c r="W374" s="1006"/>
      <c r="X374" s="1007"/>
      <c r="Y374" s="88"/>
      <c r="Z374" s="537"/>
      <c r="AA374" s="143" t="str">
        <f>IFERROR(IF(Y374="ー", "", ROUNDDOWN(Z374*VLOOKUP(N374,【参考】数式用!$AR$2:$AW$50,MATCH(Y374,【参考】数式用!$AT$4:$AW$4)+2,FALSE)*0.5, 0)), "")</f>
        <v/>
      </c>
      <c r="AB374" s="98"/>
      <c r="AC374" s="1100" t="str">
        <f>IFERROR(IF(AH374&lt;&gt;"",Z374*VLOOKUP(N374,【参考】数式用!$AG$2:$AL$50,MATCH(Y374,【参考】数式用!$AI$4:$AL$4,0)+2,0), ""), "")</f>
        <v/>
      </c>
      <c r="AD374" s="1100"/>
      <c r="AE374" s="415"/>
      <c r="AF374" s="581"/>
      <c r="AG374" s="590"/>
      <c r="AH374" s="428" t="str">
        <f>IFERROR(VLOOKUP(O374, 【参考】数式用!$AY$5:$AY$13, 1, FALSE), "")</f>
        <v/>
      </c>
      <c r="AI374" s="429" t="str">
        <f>IFERROR(VLOOKUP(N374, 【参考】数式用!$BA$2:$BB$50, 2, FALSE), "")</f>
        <v/>
      </c>
      <c r="AJ374" s="430" t="str">
        <f t="shared" si="13"/>
        <v/>
      </c>
      <c r="AK374" s="431" t="str">
        <f t="shared" si="14"/>
        <v/>
      </c>
      <c r="AL374" s="133"/>
      <c r="AM374" s="133"/>
      <c r="AN374" s="106"/>
      <c r="AO374" s="106"/>
      <c r="AV374" s="105"/>
      <c r="AW374" s="105"/>
      <c r="AX374" s="105"/>
      <c r="AY374" s="105"/>
      <c r="AZ374" s="105"/>
      <c r="BA374" s="105"/>
    </row>
    <row r="375" spans="1:53" ht="30" customHeight="1" thickBot="1">
      <c r="A375" s="140">
        <v>362</v>
      </c>
      <c r="B375" s="1001" t="str">
        <f>IF(基本情報入力シート!C400="","",基本情報入力シート!C400)</f>
        <v/>
      </c>
      <c r="C375" s="1002"/>
      <c r="D375" s="1002"/>
      <c r="E375" s="1002"/>
      <c r="F375" s="1002"/>
      <c r="G375" s="1002"/>
      <c r="H375" s="1002"/>
      <c r="I375" s="1003"/>
      <c r="J375" s="411" t="str">
        <f>IF(基本情報入力シート!M400="","",基本情報入力シート!M400)</f>
        <v/>
      </c>
      <c r="K375" s="411" t="str">
        <f>IF(基本情報入力シート!R400="","",基本情報入力シート!R400)</f>
        <v/>
      </c>
      <c r="L375" s="411" t="str">
        <f>IF(基本情報入力シート!W400="","",基本情報入力シート!W400)</f>
        <v/>
      </c>
      <c r="M375" s="411" t="str">
        <f>IF(基本情報入力シート!X400="","",基本情報入力シート!X400)</f>
        <v/>
      </c>
      <c r="N375" s="141" t="str">
        <f>IF(基本情報入力シート!Y400="","",基本情報入力シート!Y400)</f>
        <v/>
      </c>
      <c r="O375" s="148"/>
      <c r="P375" s="50"/>
      <c r="Q375" s="1004"/>
      <c r="R375" s="1005"/>
      <c r="S375" s="142" t="str">
        <f>IFERROR(ROUNDDOWN(Q375*VLOOKUP(N375,【参考】数式用!$AR$2:$AW$50,MATCH(P375,【参考】数式用!$AT$4:$AW$4)+2,FALSE)*0.5, 0), "")</f>
        <v/>
      </c>
      <c r="T375" s="51"/>
      <c r="U375" s="536" t="str">
        <f>IFERROR(IF(AH375&lt;&gt;"",Q375*VLOOKUP(N375,【参考】数式用!$AG$2:$AL$50,MATCH(P375,【参考】数式用!$AI$4:$AL$4,0)+2,0), ""), "")</f>
        <v/>
      </c>
      <c r="V375" s="41"/>
      <c r="W375" s="1006"/>
      <c r="X375" s="1007"/>
      <c r="Y375" s="88"/>
      <c r="Z375" s="537"/>
      <c r="AA375" s="143" t="str">
        <f>IFERROR(IF(Y375="ー", "", ROUNDDOWN(Z375*VLOOKUP(N375,【参考】数式用!$AR$2:$AW$50,MATCH(Y375,【参考】数式用!$AT$4:$AW$4)+2,FALSE)*0.5, 0)), "")</f>
        <v/>
      </c>
      <c r="AB375" s="98"/>
      <c r="AC375" s="1100" t="str">
        <f>IFERROR(IF(AH375&lt;&gt;"",Z375*VLOOKUP(N375,【参考】数式用!$AG$2:$AL$50,MATCH(Y375,【参考】数式用!$AI$4:$AL$4,0)+2,0), ""), "")</f>
        <v/>
      </c>
      <c r="AD375" s="1100"/>
      <c r="AE375" s="415"/>
      <c r="AF375" s="581"/>
      <c r="AG375" s="590"/>
      <c r="AH375" s="428" t="str">
        <f>IFERROR(VLOOKUP(O375, 【参考】数式用!$AY$5:$AY$13, 1, FALSE), "")</f>
        <v/>
      </c>
      <c r="AI375" s="429" t="str">
        <f>IFERROR(VLOOKUP(N375, 【参考】数式用!$BA$2:$BB$50, 2, FALSE), "")</f>
        <v/>
      </c>
      <c r="AJ375" s="430" t="str">
        <f t="shared" si="13"/>
        <v/>
      </c>
      <c r="AK375" s="431" t="str">
        <f t="shared" si="14"/>
        <v/>
      </c>
      <c r="AL375" s="133"/>
      <c r="AM375" s="133"/>
      <c r="AN375" s="106"/>
      <c r="AO375" s="106"/>
      <c r="AV375" s="105"/>
      <c r="AW375" s="105"/>
      <c r="AX375" s="105"/>
      <c r="AY375" s="105"/>
      <c r="AZ375" s="105"/>
      <c r="BA375" s="105"/>
    </row>
    <row r="376" spans="1:53" ht="30" customHeight="1" thickBot="1">
      <c r="A376" s="140">
        <v>363</v>
      </c>
      <c r="B376" s="1001" t="str">
        <f>IF(基本情報入力シート!C401="","",基本情報入力シート!C401)</f>
        <v/>
      </c>
      <c r="C376" s="1002"/>
      <c r="D376" s="1002"/>
      <c r="E376" s="1002"/>
      <c r="F376" s="1002"/>
      <c r="G376" s="1002"/>
      <c r="H376" s="1002"/>
      <c r="I376" s="1003"/>
      <c r="J376" s="411" t="str">
        <f>IF(基本情報入力シート!M401="","",基本情報入力シート!M401)</f>
        <v/>
      </c>
      <c r="K376" s="411" t="str">
        <f>IF(基本情報入力シート!R401="","",基本情報入力シート!R401)</f>
        <v/>
      </c>
      <c r="L376" s="411" t="str">
        <f>IF(基本情報入力シート!W401="","",基本情報入力シート!W401)</f>
        <v/>
      </c>
      <c r="M376" s="411" t="str">
        <f>IF(基本情報入力シート!X401="","",基本情報入力シート!X401)</f>
        <v/>
      </c>
      <c r="N376" s="141" t="str">
        <f>IF(基本情報入力シート!Y401="","",基本情報入力シート!Y401)</f>
        <v/>
      </c>
      <c r="O376" s="148"/>
      <c r="P376" s="50"/>
      <c r="Q376" s="1004"/>
      <c r="R376" s="1005"/>
      <c r="S376" s="142" t="str">
        <f>IFERROR(ROUNDDOWN(Q376*VLOOKUP(N376,【参考】数式用!$AR$2:$AW$50,MATCH(P376,【参考】数式用!$AT$4:$AW$4)+2,FALSE)*0.5, 0), "")</f>
        <v/>
      </c>
      <c r="T376" s="51"/>
      <c r="U376" s="536" t="str">
        <f>IFERROR(IF(AH376&lt;&gt;"",Q376*VLOOKUP(N376,【参考】数式用!$AG$2:$AL$50,MATCH(P376,【参考】数式用!$AI$4:$AL$4,0)+2,0), ""), "")</f>
        <v/>
      </c>
      <c r="V376" s="41"/>
      <c r="W376" s="1006"/>
      <c r="X376" s="1007"/>
      <c r="Y376" s="88"/>
      <c r="Z376" s="537"/>
      <c r="AA376" s="143" t="str">
        <f>IFERROR(IF(Y376="ー", "", ROUNDDOWN(Z376*VLOOKUP(N376,【参考】数式用!$AR$2:$AW$50,MATCH(Y376,【参考】数式用!$AT$4:$AW$4)+2,FALSE)*0.5, 0)), "")</f>
        <v/>
      </c>
      <c r="AB376" s="98"/>
      <c r="AC376" s="1100" t="str">
        <f>IFERROR(IF(AH376&lt;&gt;"",Z376*VLOOKUP(N376,【参考】数式用!$AG$2:$AL$50,MATCH(Y376,【参考】数式用!$AI$4:$AL$4,0)+2,0), ""), "")</f>
        <v/>
      </c>
      <c r="AD376" s="1100"/>
      <c r="AE376" s="415"/>
      <c r="AF376" s="581"/>
      <c r="AG376" s="590"/>
      <c r="AH376" s="428" t="str">
        <f>IFERROR(VLOOKUP(O376, 【参考】数式用!$AY$5:$AY$13, 1, FALSE), "")</f>
        <v/>
      </c>
      <c r="AI376" s="429" t="str">
        <f>IFERROR(VLOOKUP(N376, 【参考】数式用!$BA$2:$BB$50, 2, FALSE), "")</f>
        <v/>
      </c>
      <c r="AJ376" s="430" t="str">
        <f t="shared" si="13"/>
        <v/>
      </c>
      <c r="AK376" s="431" t="str">
        <f t="shared" si="14"/>
        <v/>
      </c>
      <c r="AL376" s="133"/>
      <c r="AM376" s="133"/>
      <c r="AN376" s="106"/>
      <c r="AO376" s="106"/>
      <c r="AV376" s="105"/>
      <c r="AW376" s="105"/>
      <c r="AX376" s="105"/>
      <c r="AY376" s="105"/>
      <c r="AZ376" s="105"/>
      <c r="BA376" s="105"/>
    </row>
    <row r="377" spans="1:53" ht="30" customHeight="1" thickBot="1">
      <c r="A377" s="140">
        <v>364</v>
      </c>
      <c r="B377" s="1001" t="str">
        <f>IF(基本情報入力シート!C402="","",基本情報入力シート!C402)</f>
        <v/>
      </c>
      <c r="C377" s="1002"/>
      <c r="D377" s="1002"/>
      <c r="E377" s="1002"/>
      <c r="F377" s="1002"/>
      <c r="G377" s="1002"/>
      <c r="H377" s="1002"/>
      <c r="I377" s="1003"/>
      <c r="J377" s="411" t="str">
        <f>IF(基本情報入力シート!M402="","",基本情報入力シート!M402)</f>
        <v/>
      </c>
      <c r="K377" s="411" t="str">
        <f>IF(基本情報入力シート!R402="","",基本情報入力シート!R402)</f>
        <v/>
      </c>
      <c r="L377" s="411" t="str">
        <f>IF(基本情報入力シート!W402="","",基本情報入力シート!W402)</f>
        <v/>
      </c>
      <c r="M377" s="411" t="str">
        <f>IF(基本情報入力シート!X402="","",基本情報入力シート!X402)</f>
        <v/>
      </c>
      <c r="N377" s="141" t="str">
        <f>IF(基本情報入力シート!Y402="","",基本情報入力シート!Y402)</f>
        <v/>
      </c>
      <c r="O377" s="148"/>
      <c r="P377" s="50"/>
      <c r="Q377" s="1004"/>
      <c r="R377" s="1005"/>
      <c r="S377" s="142" t="str">
        <f>IFERROR(ROUNDDOWN(Q377*VLOOKUP(N377,【参考】数式用!$AR$2:$AW$50,MATCH(P377,【参考】数式用!$AT$4:$AW$4)+2,FALSE)*0.5, 0), "")</f>
        <v/>
      </c>
      <c r="T377" s="51"/>
      <c r="U377" s="536" t="str">
        <f>IFERROR(IF(AH377&lt;&gt;"",Q377*VLOOKUP(N377,【参考】数式用!$AG$2:$AL$50,MATCH(P377,【参考】数式用!$AI$4:$AL$4,0)+2,0), ""), "")</f>
        <v/>
      </c>
      <c r="V377" s="41"/>
      <c r="W377" s="1006"/>
      <c r="X377" s="1007"/>
      <c r="Y377" s="88"/>
      <c r="Z377" s="537"/>
      <c r="AA377" s="143" t="str">
        <f>IFERROR(IF(Y377="ー", "", ROUNDDOWN(Z377*VLOOKUP(N377,【参考】数式用!$AR$2:$AW$50,MATCH(Y377,【参考】数式用!$AT$4:$AW$4)+2,FALSE)*0.5, 0)), "")</f>
        <v/>
      </c>
      <c r="AB377" s="98"/>
      <c r="AC377" s="1100" t="str">
        <f>IFERROR(IF(AH377&lt;&gt;"",Z377*VLOOKUP(N377,【参考】数式用!$AG$2:$AL$50,MATCH(Y377,【参考】数式用!$AI$4:$AL$4,0)+2,0), ""), "")</f>
        <v/>
      </c>
      <c r="AD377" s="1100"/>
      <c r="AE377" s="415"/>
      <c r="AF377" s="581"/>
      <c r="AG377" s="590"/>
      <c r="AH377" s="428" t="str">
        <f>IFERROR(VLOOKUP(O377, 【参考】数式用!$AY$5:$AY$13, 1, FALSE), "")</f>
        <v/>
      </c>
      <c r="AI377" s="429" t="str">
        <f>IFERROR(VLOOKUP(N377, 【参考】数式用!$BA$2:$BB$50, 2, FALSE), "")</f>
        <v/>
      </c>
      <c r="AJ377" s="430" t="str">
        <f t="shared" si="13"/>
        <v/>
      </c>
      <c r="AK377" s="431" t="str">
        <f t="shared" si="14"/>
        <v/>
      </c>
      <c r="AL377" s="133"/>
      <c r="AM377" s="133"/>
      <c r="AN377" s="106"/>
      <c r="AO377" s="106"/>
      <c r="AV377" s="105"/>
      <c r="AW377" s="105"/>
      <c r="AX377" s="105"/>
      <c r="AY377" s="105"/>
      <c r="AZ377" s="105"/>
      <c r="BA377" s="105"/>
    </row>
    <row r="378" spans="1:53" ht="30" customHeight="1" thickBot="1">
      <c r="A378" s="140">
        <v>365</v>
      </c>
      <c r="B378" s="1001" t="str">
        <f>IF(基本情報入力シート!C403="","",基本情報入力シート!C403)</f>
        <v/>
      </c>
      <c r="C378" s="1002"/>
      <c r="D378" s="1002"/>
      <c r="E378" s="1002"/>
      <c r="F378" s="1002"/>
      <c r="G378" s="1002"/>
      <c r="H378" s="1002"/>
      <c r="I378" s="1003"/>
      <c r="J378" s="411" t="str">
        <f>IF(基本情報入力シート!M403="","",基本情報入力シート!M403)</f>
        <v/>
      </c>
      <c r="K378" s="411" t="str">
        <f>IF(基本情報入力シート!R403="","",基本情報入力シート!R403)</f>
        <v/>
      </c>
      <c r="L378" s="411" t="str">
        <f>IF(基本情報入力シート!W403="","",基本情報入力シート!W403)</f>
        <v/>
      </c>
      <c r="M378" s="411" t="str">
        <f>IF(基本情報入力シート!X403="","",基本情報入力シート!X403)</f>
        <v/>
      </c>
      <c r="N378" s="141" t="str">
        <f>IF(基本情報入力シート!Y403="","",基本情報入力シート!Y403)</f>
        <v/>
      </c>
      <c r="O378" s="148"/>
      <c r="P378" s="50"/>
      <c r="Q378" s="1004"/>
      <c r="R378" s="1005"/>
      <c r="S378" s="142" t="str">
        <f>IFERROR(ROUNDDOWN(Q378*VLOOKUP(N378,【参考】数式用!$AR$2:$AW$50,MATCH(P378,【参考】数式用!$AT$4:$AW$4)+2,FALSE)*0.5, 0), "")</f>
        <v/>
      </c>
      <c r="T378" s="51"/>
      <c r="U378" s="536" t="str">
        <f>IFERROR(IF(AH378&lt;&gt;"",Q378*VLOOKUP(N378,【参考】数式用!$AG$2:$AL$50,MATCH(P378,【参考】数式用!$AI$4:$AL$4,0)+2,0), ""), "")</f>
        <v/>
      </c>
      <c r="V378" s="41"/>
      <c r="W378" s="1006"/>
      <c r="X378" s="1007"/>
      <c r="Y378" s="88"/>
      <c r="Z378" s="537"/>
      <c r="AA378" s="143" t="str">
        <f>IFERROR(IF(Y378="ー", "", ROUNDDOWN(Z378*VLOOKUP(N378,【参考】数式用!$AR$2:$AW$50,MATCH(Y378,【参考】数式用!$AT$4:$AW$4)+2,FALSE)*0.5, 0)), "")</f>
        <v/>
      </c>
      <c r="AB378" s="98"/>
      <c r="AC378" s="1100" t="str">
        <f>IFERROR(IF(AH378&lt;&gt;"",Z378*VLOOKUP(N378,【参考】数式用!$AG$2:$AL$50,MATCH(Y378,【参考】数式用!$AI$4:$AL$4,0)+2,0), ""), "")</f>
        <v/>
      </c>
      <c r="AD378" s="1100"/>
      <c r="AE378" s="415"/>
      <c r="AF378" s="581"/>
      <c r="AG378" s="590"/>
      <c r="AH378" s="428" t="str">
        <f>IFERROR(VLOOKUP(O378, 【参考】数式用!$AY$5:$AY$13, 1, FALSE), "")</f>
        <v/>
      </c>
      <c r="AI378" s="429" t="str">
        <f>IFERROR(VLOOKUP(N378, 【参考】数式用!$BA$2:$BB$50, 2, FALSE), "")</f>
        <v/>
      </c>
      <c r="AJ378" s="430" t="str">
        <f t="shared" si="13"/>
        <v/>
      </c>
      <c r="AK378" s="431" t="str">
        <f t="shared" si="14"/>
        <v/>
      </c>
      <c r="AL378" s="133"/>
      <c r="AM378" s="133"/>
      <c r="AN378" s="106"/>
      <c r="AO378" s="106"/>
      <c r="AV378" s="105"/>
      <c r="AW378" s="105"/>
      <c r="AX378" s="105"/>
      <c r="AY378" s="105"/>
      <c r="AZ378" s="105"/>
      <c r="BA378" s="105"/>
    </row>
    <row r="379" spans="1:53" ht="30" customHeight="1" thickBot="1">
      <c r="A379" s="140">
        <v>366</v>
      </c>
      <c r="B379" s="1001" t="str">
        <f>IF(基本情報入力シート!C404="","",基本情報入力シート!C404)</f>
        <v/>
      </c>
      <c r="C379" s="1002"/>
      <c r="D379" s="1002"/>
      <c r="E379" s="1002"/>
      <c r="F379" s="1002"/>
      <c r="G379" s="1002"/>
      <c r="H379" s="1002"/>
      <c r="I379" s="1003"/>
      <c r="J379" s="411" t="str">
        <f>IF(基本情報入力シート!M404="","",基本情報入力シート!M404)</f>
        <v/>
      </c>
      <c r="K379" s="411" t="str">
        <f>IF(基本情報入力シート!R404="","",基本情報入力シート!R404)</f>
        <v/>
      </c>
      <c r="L379" s="411" t="str">
        <f>IF(基本情報入力シート!W404="","",基本情報入力シート!W404)</f>
        <v/>
      </c>
      <c r="M379" s="411" t="str">
        <f>IF(基本情報入力シート!X404="","",基本情報入力シート!X404)</f>
        <v/>
      </c>
      <c r="N379" s="141" t="str">
        <f>IF(基本情報入力シート!Y404="","",基本情報入力シート!Y404)</f>
        <v/>
      </c>
      <c r="O379" s="148"/>
      <c r="P379" s="50"/>
      <c r="Q379" s="1004"/>
      <c r="R379" s="1005"/>
      <c r="S379" s="142" t="str">
        <f>IFERROR(ROUNDDOWN(Q379*VLOOKUP(N379,【参考】数式用!$AR$2:$AW$50,MATCH(P379,【参考】数式用!$AT$4:$AW$4)+2,FALSE)*0.5, 0), "")</f>
        <v/>
      </c>
      <c r="T379" s="51"/>
      <c r="U379" s="536" t="str">
        <f>IFERROR(IF(AH379&lt;&gt;"",Q379*VLOOKUP(N379,【参考】数式用!$AG$2:$AL$50,MATCH(P379,【参考】数式用!$AI$4:$AL$4,0)+2,0), ""), "")</f>
        <v/>
      </c>
      <c r="V379" s="41"/>
      <c r="W379" s="1006"/>
      <c r="X379" s="1007"/>
      <c r="Y379" s="88"/>
      <c r="Z379" s="537"/>
      <c r="AA379" s="143" t="str">
        <f>IFERROR(IF(Y379="ー", "", ROUNDDOWN(Z379*VLOOKUP(N379,【参考】数式用!$AR$2:$AW$50,MATCH(Y379,【参考】数式用!$AT$4:$AW$4)+2,FALSE)*0.5, 0)), "")</f>
        <v/>
      </c>
      <c r="AB379" s="98"/>
      <c r="AC379" s="1100" t="str">
        <f>IFERROR(IF(AH379&lt;&gt;"",Z379*VLOOKUP(N379,【参考】数式用!$AG$2:$AL$50,MATCH(Y379,【参考】数式用!$AI$4:$AL$4,0)+2,0), ""), "")</f>
        <v/>
      </c>
      <c r="AD379" s="1100"/>
      <c r="AE379" s="415"/>
      <c r="AF379" s="581"/>
      <c r="AG379" s="590"/>
      <c r="AH379" s="428" t="str">
        <f>IFERROR(VLOOKUP(O379, 【参考】数式用!$AY$5:$AY$13, 1, FALSE), "")</f>
        <v/>
      </c>
      <c r="AI379" s="429" t="str">
        <f>IFERROR(VLOOKUP(N379, 【参考】数式用!$BA$2:$BB$50, 2, FALSE), "")</f>
        <v/>
      </c>
      <c r="AJ379" s="430" t="str">
        <f t="shared" si="13"/>
        <v/>
      </c>
      <c r="AK379" s="431" t="str">
        <f t="shared" si="14"/>
        <v/>
      </c>
      <c r="AL379" s="133"/>
      <c r="AM379" s="133"/>
      <c r="AN379" s="106"/>
      <c r="AO379" s="106"/>
      <c r="AV379" s="105"/>
      <c r="AW379" s="105"/>
      <c r="AX379" s="105"/>
      <c r="AY379" s="105"/>
      <c r="AZ379" s="105"/>
      <c r="BA379" s="105"/>
    </row>
    <row r="380" spans="1:53" ht="30" customHeight="1" thickBot="1">
      <c r="A380" s="140">
        <v>367</v>
      </c>
      <c r="B380" s="1001" t="str">
        <f>IF(基本情報入力シート!C405="","",基本情報入力シート!C405)</f>
        <v/>
      </c>
      <c r="C380" s="1002"/>
      <c r="D380" s="1002"/>
      <c r="E380" s="1002"/>
      <c r="F380" s="1002"/>
      <c r="G380" s="1002"/>
      <c r="H380" s="1002"/>
      <c r="I380" s="1003"/>
      <c r="J380" s="411" t="str">
        <f>IF(基本情報入力シート!M405="","",基本情報入力シート!M405)</f>
        <v/>
      </c>
      <c r="K380" s="411" t="str">
        <f>IF(基本情報入力シート!R405="","",基本情報入力シート!R405)</f>
        <v/>
      </c>
      <c r="L380" s="411" t="str">
        <f>IF(基本情報入力シート!W405="","",基本情報入力シート!W405)</f>
        <v/>
      </c>
      <c r="M380" s="411" t="str">
        <f>IF(基本情報入力シート!X405="","",基本情報入力シート!X405)</f>
        <v/>
      </c>
      <c r="N380" s="141" t="str">
        <f>IF(基本情報入力シート!Y405="","",基本情報入力シート!Y405)</f>
        <v/>
      </c>
      <c r="O380" s="148"/>
      <c r="P380" s="50"/>
      <c r="Q380" s="1004"/>
      <c r="R380" s="1005"/>
      <c r="S380" s="142" t="str">
        <f>IFERROR(ROUNDDOWN(Q380*VLOOKUP(N380,【参考】数式用!$AR$2:$AW$50,MATCH(P380,【参考】数式用!$AT$4:$AW$4)+2,FALSE)*0.5, 0), "")</f>
        <v/>
      </c>
      <c r="T380" s="51"/>
      <c r="U380" s="536" t="str">
        <f>IFERROR(IF(AH380&lt;&gt;"",Q380*VLOOKUP(N380,【参考】数式用!$AG$2:$AL$50,MATCH(P380,【参考】数式用!$AI$4:$AL$4,0)+2,0), ""), "")</f>
        <v/>
      </c>
      <c r="V380" s="41"/>
      <c r="W380" s="1006"/>
      <c r="X380" s="1007"/>
      <c r="Y380" s="88"/>
      <c r="Z380" s="537"/>
      <c r="AA380" s="143" t="str">
        <f>IFERROR(IF(Y380="ー", "", ROUNDDOWN(Z380*VLOOKUP(N380,【参考】数式用!$AR$2:$AW$50,MATCH(Y380,【参考】数式用!$AT$4:$AW$4)+2,FALSE)*0.5, 0)), "")</f>
        <v/>
      </c>
      <c r="AB380" s="98"/>
      <c r="AC380" s="1100" t="str">
        <f>IFERROR(IF(AH380&lt;&gt;"",Z380*VLOOKUP(N380,【参考】数式用!$AG$2:$AL$50,MATCH(Y380,【参考】数式用!$AI$4:$AL$4,0)+2,0), ""), "")</f>
        <v/>
      </c>
      <c r="AD380" s="1100"/>
      <c r="AE380" s="415"/>
      <c r="AF380" s="581"/>
      <c r="AG380" s="590"/>
      <c r="AH380" s="428" t="str">
        <f>IFERROR(VLOOKUP(O380, 【参考】数式用!$AY$5:$AY$13, 1, FALSE), "")</f>
        <v/>
      </c>
      <c r="AI380" s="429" t="str">
        <f>IFERROR(VLOOKUP(N380, 【参考】数式用!$BA$2:$BB$50, 2, FALSE), "")</f>
        <v/>
      </c>
      <c r="AJ380" s="430" t="str">
        <f t="shared" si="13"/>
        <v/>
      </c>
      <c r="AK380" s="431" t="str">
        <f t="shared" si="14"/>
        <v/>
      </c>
      <c r="AL380" s="133"/>
      <c r="AM380" s="133"/>
      <c r="AN380" s="106"/>
      <c r="AO380" s="106"/>
      <c r="AV380" s="105"/>
      <c r="AW380" s="105"/>
      <c r="AX380" s="105"/>
      <c r="AY380" s="105"/>
      <c r="AZ380" s="105"/>
      <c r="BA380" s="105"/>
    </row>
    <row r="381" spans="1:53" ht="30" customHeight="1" thickBot="1">
      <c r="A381" s="140">
        <v>368</v>
      </c>
      <c r="B381" s="1001" t="str">
        <f>IF(基本情報入力シート!C406="","",基本情報入力シート!C406)</f>
        <v/>
      </c>
      <c r="C381" s="1002"/>
      <c r="D381" s="1002"/>
      <c r="E381" s="1002"/>
      <c r="F381" s="1002"/>
      <c r="G381" s="1002"/>
      <c r="H381" s="1002"/>
      <c r="I381" s="1003"/>
      <c r="J381" s="411" t="str">
        <f>IF(基本情報入力シート!M406="","",基本情報入力シート!M406)</f>
        <v/>
      </c>
      <c r="K381" s="411" t="str">
        <f>IF(基本情報入力シート!R406="","",基本情報入力シート!R406)</f>
        <v/>
      </c>
      <c r="L381" s="411" t="str">
        <f>IF(基本情報入力シート!W406="","",基本情報入力シート!W406)</f>
        <v/>
      </c>
      <c r="M381" s="411" t="str">
        <f>IF(基本情報入力シート!X406="","",基本情報入力シート!X406)</f>
        <v/>
      </c>
      <c r="N381" s="141" t="str">
        <f>IF(基本情報入力シート!Y406="","",基本情報入力シート!Y406)</f>
        <v/>
      </c>
      <c r="O381" s="148"/>
      <c r="P381" s="50"/>
      <c r="Q381" s="1004"/>
      <c r="R381" s="1005"/>
      <c r="S381" s="142" t="str">
        <f>IFERROR(ROUNDDOWN(Q381*VLOOKUP(N381,【参考】数式用!$AR$2:$AW$50,MATCH(P381,【参考】数式用!$AT$4:$AW$4)+2,FALSE)*0.5, 0), "")</f>
        <v/>
      </c>
      <c r="T381" s="51"/>
      <c r="U381" s="536" t="str">
        <f>IFERROR(IF(AH381&lt;&gt;"",Q381*VLOOKUP(N381,【参考】数式用!$AG$2:$AL$50,MATCH(P381,【参考】数式用!$AI$4:$AL$4,0)+2,0), ""), "")</f>
        <v/>
      </c>
      <c r="V381" s="41"/>
      <c r="W381" s="1006"/>
      <c r="X381" s="1007"/>
      <c r="Y381" s="88"/>
      <c r="Z381" s="537"/>
      <c r="AA381" s="143" t="str">
        <f>IFERROR(IF(Y381="ー", "", ROUNDDOWN(Z381*VLOOKUP(N381,【参考】数式用!$AR$2:$AW$50,MATCH(Y381,【参考】数式用!$AT$4:$AW$4)+2,FALSE)*0.5, 0)), "")</f>
        <v/>
      </c>
      <c r="AB381" s="98"/>
      <c r="AC381" s="1100" t="str">
        <f>IFERROR(IF(AH381&lt;&gt;"",Z381*VLOOKUP(N381,【参考】数式用!$AG$2:$AL$50,MATCH(Y381,【参考】数式用!$AI$4:$AL$4,0)+2,0), ""), "")</f>
        <v/>
      </c>
      <c r="AD381" s="1100"/>
      <c r="AE381" s="415"/>
      <c r="AF381" s="581"/>
      <c r="AG381" s="590"/>
      <c r="AH381" s="428" t="str">
        <f>IFERROR(VLOOKUP(O381, 【参考】数式用!$AY$5:$AY$13, 1, FALSE), "")</f>
        <v/>
      </c>
      <c r="AI381" s="429" t="str">
        <f>IFERROR(VLOOKUP(N381, 【参考】数式用!$BA$2:$BB$50, 2, FALSE), "")</f>
        <v/>
      </c>
      <c r="AJ381" s="430" t="str">
        <f t="shared" si="13"/>
        <v/>
      </c>
      <c r="AK381" s="431" t="str">
        <f t="shared" si="14"/>
        <v/>
      </c>
      <c r="AL381" s="133"/>
      <c r="AM381" s="133"/>
      <c r="AN381" s="106"/>
      <c r="AO381" s="106"/>
      <c r="AV381" s="105"/>
      <c r="AW381" s="105"/>
      <c r="AX381" s="105"/>
      <c r="AY381" s="105"/>
      <c r="AZ381" s="105"/>
      <c r="BA381" s="105"/>
    </row>
    <row r="382" spans="1:53" ht="30" customHeight="1" thickBot="1">
      <c r="A382" s="140">
        <v>369</v>
      </c>
      <c r="B382" s="1001" t="str">
        <f>IF(基本情報入力シート!C407="","",基本情報入力シート!C407)</f>
        <v/>
      </c>
      <c r="C382" s="1002"/>
      <c r="D382" s="1002"/>
      <c r="E382" s="1002"/>
      <c r="F382" s="1002"/>
      <c r="G382" s="1002"/>
      <c r="H382" s="1002"/>
      <c r="I382" s="1003"/>
      <c r="J382" s="411" t="str">
        <f>IF(基本情報入力シート!M407="","",基本情報入力シート!M407)</f>
        <v/>
      </c>
      <c r="K382" s="411" t="str">
        <f>IF(基本情報入力シート!R407="","",基本情報入力シート!R407)</f>
        <v/>
      </c>
      <c r="L382" s="411" t="str">
        <f>IF(基本情報入力シート!W407="","",基本情報入力シート!W407)</f>
        <v/>
      </c>
      <c r="M382" s="411" t="str">
        <f>IF(基本情報入力シート!X407="","",基本情報入力シート!X407)</f>
        <v/>
      </c>
      <c r="N382" s="141" t="str">
        <f>IF(基本情報入力シート!Y407="","",基本情報入力シート!Y407)</f>
        <v/>
      </c>
      <c r="O382" s="148"/>
      <c r="P382" s="50"/>
      <c r="Q382" s="1004"/>
      <c r="R382" s="1005"/>
      <c r="S382" s="142" t="str">
        <f>IFERROR(ROUNDDOWN(Q382*VLOOKUP(N382,【参考】数式用!$AR$2:$AW$50,MATCH(P382,【参考】数式用!$AT$4:$AW$4)+2,FALSE)*0.5, 0), "")</f>
        <v/>
      </c>
      <c r="T382" s="51"/>
      <c r="U382" s="536" t="str">
        <f>IFERROR(IF(AH382&lt;&gt;"",Q382*VLOOKUP(N382,【参考】数式用!$AG$2:$AL$50,MATCH(P382,【参考】数式用!$AI$4:$AL$4,0)+2,0), ""), "")</f>
        <v/>
      </c>
      <c r="V382" s="41"/>
      <c r="W382" s="1006"/>
      <c r="X382" s="1007"/>
      <c r="Y382" s="88"/>
      <c r="Z382" s="537"/>
      <c r="AA382" s="143" t="str">
        <f>IFERROR(IF(Y382="ー", "", ROUNDDOWN(Z382*VLOOKUP(N382,【参考】数式用!$AR$2:$AW$50,MATCH(Y382,【参考】数式用!$AT$4:$AW$4)+2,FALSE)*0.5, 0)), "")</f>
        <v/>
      </c>
      <c r="AB382" s="98"/>
      <c r="AC382" s="1100" t="str">
        <f>IFERROR(IF(AH382&lt;&gt;"",Z382*VLOOKUP(N382,【参考】数式用!$AG$2:$AL$50,MATCH(Y382,【参考】数式用!$AI$4:$AL$4,0)+2,0), ""), "")</f>
        <v/>
      </c>
      <c r="AD382" s="1100"/>
      <c r="AE382" s="415"/>
      <c r="AF382" s="581"/>
      <c r="AG382" s="590"/>
      <c r="AH382" s="428" t="str">
        <f>IFERROR(VLOOKUP(O382, 【参考】数式用!$AY$5:$AY$13, 1, FALSE), "")</f>
        <v/>
      </c>
      <c r="AI382" s="429" t="str">
        <f>IFERROR(VLOOKUP(N382, 【参考】数式用!$BA$2:$BB$50, 2, FALSE), "")</f>
        <v/>
      </c>
      <c r="AJ382" s="430" t="str">
        <f t="shared" si="13"/>
        <v/>
      </c>
      <c r="AK382" s="431" t="str">
        <f t="shared" si="14"/>
        <v/>
      </c>
      <c r="AL382" s="133"/>
      <c r="AM382" s="133"/>
      <c r="AN382" s="106"/>
      <c r="AO382" s="106"/>
      <c r="AV382" s="105"/>
      <c r="AW382" s="105"/>
      <c r="AX382" s="105"/>
      <c r="AY382" s="105"/>
      <c r="AZ382" s="105"/>
      <c r="BA382" s="105"/>
    </row>
    <row r="383" spans="1:53" ht="30" customHeight="1" thickBot="1">
      <c r="A383" s="140">
        <v>370</v>
      </c>
      <c r="B383" s="1001" t="str">
        <f>IF(基本情報入力シート!C408="","",基本情報入力シート!C408)</f>
        <v/>
      </c>
      <c r="C383" s="1002"/>
      <c r="D383" s="1002"/>
      <c r="E383" s="1002"/>
      <c r="F383" s="1002"/>
      <c r="G383" s="1002"/>
      <c r="H383" s="1002"/>
      <c r="I383" s="1003"/>
      <c r="J383" s="411" t="str">
        <f>IF(基本情報入力シート!M408="","",基本情報入力シート!M408)</f>
        <v/>
      </c>
      <c r="K383" s="411" t="str">
        <f>IF(基本情報入力シート!R408="","",基本情報入力シート!R408)</f>
        <v/>
      </c>
      <c r="L383" s="411" t="str">
        <f>IF(基本情報入力シート!W408="","",基本情報入力シート!W408)</f>
        <v/>
      </c>
      <c r="M383" s="411" t="str">
        <f>IF(基本情報入力シート!X408="","",基本情報入力シート!X408)</f>
        <v/>
      </c>
      <c r="N383" s="141" t="str">
        <f>IF(基本情報入力シート!Y408="","",基本情報入力シート!Y408)</f>
        <v/>
      </c>
      <c r="O383" s="148"/>
      <c r="P383" s="50"/>
      <c r="Q383" s="1004"/>
      <c r="R383" s="1005"/>
      <c r="S383" s="142" t="str">
        <f>IFERROR(ROUNDDOWN(Q383*VLOOKUP(N383,【参考】数式用!$AR$2:$AW$50,MATCH(P383,【参考】数式用!$AT$4:$AW$4)+2,FALSE)*0.5, 0), "")</f>
        <v/>
      </c>
      <c r="T383" s="51"/>
      <c r="U383" s="536" t="str">
        <f>IFERROR(IF(AH383&lt;&gt;"",Q383*VLOOKUP(N383,【参考】数式用!$AG$2:$AL$50,MATCH(P383,【参考】数式用!$AI$4:$AL$4,0)+2,0), ""), "")</f>
        <v/>
      </c>
      <c r="V383" s="41"/>
      <c r="W383" s="1006"/>
      <c r="X383" s="1007"/>
      <c r="Y383" s="88"/>
      <c r="Z383" s="537"/>
      <c r="AA383" s="143" t="str">
        <f>IFERROR(IF(Y383="ー", "", ROUNDDOWN(Z383*VLOOKUP(N383,【参考】数式用!$AR$2:$AW$50,MATCH(Y383,【参考】数式用!$AT$4:$AW$4)+2,FALSE)*0.5, 0)), "")</f>
        <v/>
      </c>
      <c r="AB383" s="98"/>
      <c r="AC383" s="1100" t="str">
        <f>IFERROR(IF(AH383&lt;&gt;"",Z383*VLOOKUP(N383,【参考】数式用!$AG$2:$AL$50,MATCH(Y383,【参考】数式用!$AI$4:$AL$4,0)+2,0), ""), "")</f>
        <v/>
      </c>
      <c r="AD383" s="1100"/>
      <c r="AE383" s="415"/>
      <c r="AF383" s="581"/>
      <c r="AG383" s="590"/>
      <c r="AH383" s="428" t="str">
        <f>IFERROR(VLOOKUP(O383, 【参考】数式用!$AY$5:$AY$13, 1, FALSE), "")</f>
        <v/>
      </c>
      <c r="AI383" s="429" t="str">
        <f>IFERROR(VLOOKUP(N383, 【参考】数式用!$BA$2:$BB$50, 2, FALSE), "")</f>
        <v/>
      </c>
      <c r="AJ383" s="430" t="str">
        <f t="shared" si="13"/>
        <v/>
      </c>
      <c r="AK383" s="431" t="str">
        <f t="shared" si="14"/>
        <v/>
      </c>
      <c r="AL383" s="133"/>
      <c r="AM383" s="133"/>
      <c r="AN383" s="106"/>
      <c r="AO383" s="106"/>
      <c r="AV383" s="105"/>
      <c r="AW383" s="105"/>
      <c r="AX383" s="105"/>
      <c r="AY383" s="105"/>
      <c r="AZ383" s="105"/>
      <c r="BA383" s="105"/>
    </row>
    <row r="384" spans="1:53" ht="30" customHeight="1" thickBot="1">
      <c r="A384" s="140">
        <v>371</v>
      </c>
      <c r="B384" s="1001" t="str">
        <f>IF(基本情報入力シート!C409="","",基本情報入力シート!C409)</f>
        <v/>
      </c>
      <c r="C384" s="1002"/>
      <c r="D384" s="1002"/>
      <c r="E384" s="1002"/>
      <c r="F384" s="1002"/>
      <c r="G384" s="1002"/>
      <c r="H384" s="1002"/>
      <c r="I384" s="1003"/>
      <c r="J384" s="411" t="str">
        <f>IF(基本情報入力シート!M409="","",基本情報入力シート!M409)</f>
        <v/>
      </c>
      <c r="K384" s="411" t="str">
        <f>IF(基本情報入力シート!R409="","",基本情報入力シート!R409)</f>
        <v/>
      </c>
      <c r="L384" s="411" t="str">
        <f>IF(基本情報入力シート!W409="","",基本情報入力シート!W409)</f>
        <v/>
      </c>
      <c r="M384" s="411" t="str">
        <f>IF(基本情報入力シート!X409="","",基本情報入力シート!X409)</f>
        <v/>
      </c>
      <c r="N384" s="141" t="str">
        <f>IF(基本情報入力シート!Y409="","",基本情報入力シート!Y409)</f>
        <v/>
      </c>
      <c r="O384" s="148"/>
      <c r="P384" s="50"/>
      <c r="Q384" s="1004"/>
      <c r="R384" s="1005"/>
      <c r="S384" s="142" t="str">
        <f>IFERROR(ROUNDDOWN(Q384*VLOOKUP(N384,【参考】数式用!$AR$2:$AW$50,MATCH(P384,【参考】数式用!$AT$4:$AW$4)+2,FALSE)*0.5, 0), "")</f>
        <v/>
      </c>
      <c r="T384" s="51"/>
      <c r="U384" s="536" t="str">
        <f>IFERROR(IF(AH384&lt;&gt;"",Q384*VLOOKUP(N384,【参考】数式用!$AG$2:$AL$50,MATCH(P384,【参考】数式用!$AI$4:$AL$4,0)+2,0), ""), "")</f>
        <v/>
      </c>
      <c r="V384" s="41"/>
      <c r="W384" s="1006"/>
      <c r="X384" s="1007"/>
      <c r="Y384" s="88"/>
      <c r="Z384" s="537"/>
      <c r="AA384" s="143" t="str">
        <f>IFERROR(IF(Y384="ー", "", ROUNDDOWN(Z384*VLOOKUP(N384,【参考】数式用!$AR$2:$AW$50,MATCH(Y384,【参考】数式用!$AT$4:$AW$4)+2,FALSE)*0.5, 0)), "")</f>
        <v/>
      </c>
      <c r="AB384" s="98"/>
      <c r="AC384" s="1100" t="str">
        <f>IFERROR(IF(AH384&lt;&gt;"",Z384*VLOOKUP(N384,【参考】数式用!$AG$2:$AL$50,MATCH(Y384,【参考】数式用!$AI$4:$AL$4,0)+2,0), ""), "")</f>
        <v/>
      </c>
      <c r="AD384" s="1100"/>
      <c r="AE384" s="415"/>
      <c r="AF384" s="581"/>
      <c r="AG384" s="590"/>
      <c r="AH384" s="428" t="str">
        <f>IFERROR(VLOOKUP(O384, 【参考】数式用!$AY$5:$AY$13, 1, FALSE), "")</f>
        <v/>
      </c>
      <c r="AI384" s="429" t="str">
        <f>IFERROR(VLOOKUP(N384, 【参考】数式用!$BA$2:$BB$50, 2, FALSE), "")</f>
        <v/>
      </c>
      <c r="AJ384" s="430" t="str">
        <f t="shared" si="13"/>
        <v/>
      </c>
      <c r="AK384" s="431" t="str">
        <f t="shared" si="14"/>
        <v/>
      </c>
      <c r="AL384" s="133"/>
      <c r="AM384" s="133"/>
      <c r="AN384" s="106"/>
      <c r="AO384" s="106"/>
      <c r="AV384" s="105"/>
      <c r="AW384" s="105"/>
      <c r="AX384" s="105"/>
      <c r="AY384" s="105"/>
      <c r="AZ384" s="105"/>
      <c r="BA384" s="105"/>
    </row>
    <row r="385" spans="1:53" ht="30" customHeight="1" thickBot="1">
      <c r="A385" s="140">
        <v>372</v>
      </c>
      <c r="B385" s="1001" t="str">
        <f>IF(基本情報入力シート!C410="","",基本情報入力シート!C410)</f>
        <v/>
      </c>
      <c r="C385" s="1002"/>
      <c r="D385" s="1002"/>
      <c r="E385" s="1002"/>
      <c r="F385" s="1002"/>
      <c r="G385" s="1002"/>
      <c r="H385" s="1002"/>
      <c r="I385" s="1003"/>
      <c r="J385" s="411" t="str">
        <f>IF(基本情報入力シート!M410="","",基本情報入力シート!M410)</f>
        <v/>
      </c>
      <c r="K385" s="411" t="str">
        <f>IF(基本情報入力シート!R410="","",基本情報入力シート!R410)</f>
        <v/>
      </c>
      <c r="L385" s="411" t="str">
        <f>IF(基本情報入力シート!W410="","",基本情報入力シート!W410)</f>
        <v/>
      </c>
      <c r="M385" s="411" t="str">
        <f>IF(基本情報入力シート!X410="","",基本情報入力シート!X410)</f>
        <v/>
      </c>
      <c r="N385" s="141" t="str">
        <f>IF(基本情報入力シート!Y410="","",基本情報入力シート!Y410)</f>
        <v/>
      </c>
      <c r="O385" s="148"/>
      <c r="P385" s="50"/>
      <c r="Q385" s="1004"/>
      <c r="R385" s="1005"/>
      <c r="S385" s="142" t="str">
        <f>IFERROR(ROUNDDOWN(Q385*VLOOKUP(N385,【参考】数式用!$AR$2:$AW$50,MATCH(P385,【参考】数式用!$AT$4:$AW$4)+2,FALSE)*0.5, 0), "")</f>
        <v/>
      </c>
      <c r="T385" s="51"/>
      <c r="U385" s="536" t="str">
        <f>IFERROR(IF(AH385&lt;&gt;"",Q385*VLOOKUP(N385,【参考】数式用!$AG$2:$AL$50,MATCH(P385,【参考】数式用!$AI$4:$AL$4,0)+2,0), ""), "")</f>
        <v/>
      </c>
      <c r="V385" s="41"/>
      <c r="W385" s="1006"/>
      <c r="X385" s="1007"/>
      <c r="Y385" s="88"/>
      <c r="Z385" s="537"/>
      <c r="AA385" s="143" t="str">
        <f>IFERROR(IF(Y385="ー", "", ROUNDDOWN(Z385*VLOOKUP(N385,【参考】数式用!$AR$2:$AW$50,MATCH(Y385,【参考】数式用!$AT$4:$AW$4)+2,FALSE)*0.5, 0)), "")</f>
        <v/>
      </c>
      <c r="AB385" s="98"/>
      <c r="AC385" s="1100" t="str">
        <f>IFERROR(IF(AH385&lt;&gt;"",Z385*VLOOKUP(N385,【参考】数式用!$AG$2:$AL$50,MATCH(Y385,【参考】数式用!$AI$4:$AL$4,0)+2,0), ""), "")</f>
        <v/>
      </c>
      <c r="AD385" s="1100"/>
      <c r="AE385" s="415"/>
      <c r="AF385" s="581"/>
      <c r="AG385" s="590"/>
      <c r="AH385" s="428" t="str">
        <f>IFERROR(VLOOKUP(O385, 【参考】数式用!$AY$5:$AY$13, 1, FALSE), "")</f>
        <v/>
      </c>
      <c r="AI385" s="429" t="str">
        <f>IFERROR(VLOOKUP(N385, 【参考】数式用!$BA$2:$BB$50, 2, FALSE), "")</f>
        <v/>
      </c>
      <c r="AJ385" s="430" t="str">
        <f t="shared" si="13"/>
        <v/>
      </c>
      <c r="AK385" s="431" t="str">
        <f t="shared" si="14"/>
        <v/>
      </c>
      <c r="AL385" s="133"/>
      <c r="AM385" s="133"/>
      <c r="AN385" s="106"/>
      <c r="AO385" s="106"/>
      <c r="AV385" s="105"/>
      <c r="AW385" s="105"/>
      <c r="AX385" s="105"/>
      <c r="AY385" s="105"/>
      <c r="AZ385" s="105"/>
      <c r="BA385" s="105"/>
    </row>
    <row r="386" spans="1:53" ht="30" customHeight="1" thickBot="1">
      <c r="A386" s="140">
        <v>373</v>
      </c>
      <c r="B386" s="1001" t="str">
        <f>IF(基本情報入力シート!C411="","",基本情報入力シート!C411)</f>
        <v/>
      </c>
      <c r="C386" s="1002"/>
      <c r="D386" s="1002"/>
      <c r="E386" s="1002"/>
      <c r="F386" s="1002"/>
      <c r="G386" s="1002"/>
      <c r="H386" s="1002"/>
      <c r="I386" s="1003"/>
      <c r="J386" s="411" t="str">
        <f>IF(基本情報入力シート!M411="","",基本情報入力シート!M411)</f>
        <v/>
      </c>
      <c r="K386" s="411" t="str">
        <f>IF(基本情報入力シート!R411="","",基本情報入力シート!R411)</f>
        <v/>
      </c>
      <c r="L386" s="411" t="str">
        <f>IF(基本情報入力シート!W411="","",基本情報入力シート!W411)</f>
        <v/>
      </c>
      <c r="M386" s="411" t="str">
        <f>IF(基本情報入力シート!X411="","",基本情報入力シート!X411)</f>
        <v/>
      </c>
      <c r="N386" s="141" t="str">
        <f>IF(基本情報入力シート!Y411="","",基本情報入力シート!Y411)</f>
        <v/>
      </c>
      <c r="O386" s="148"/>
      <c r="P386" s="50"/>
      <c r="Q386" s="1004"/>
      <c r="R386" s="1005"/>
      <c r="S386" s="142" t="str">
        <f>IFERROR(ROUNDDOWN(Q386*VLOOKUP(N386,【参考】数式用!$AR$2:$AW$50,MATCH(P386,【参考】数式用!$AT$4:$AW$4)+2,FALSE)*0.5, 0), "")</f>
        <v/>
      </c>
      <c r="T386" s="51"/>
      <c r="U386" s="536" t="str">
        <f>IFERROR(IF(AH386&lt;&gt;"",Q386*VLOOKUP(N386,【参考】数式用!$AG$2:$AL$50,MATCH(P386,【参考】数式用!$AI$4:$AL$4,0)+2,0), ""), "")</f>
        <v/>
      </c>
      <c r="V386" s="41"/>
      <c r="W386" s="1006"/>
      <c r="X386" s="1007"/>
      <c r="Y386" s="88"/>
      <c r="Z386" s="537"/>
      <c r="AA386" s="143" t="str">
        <f>IFERROR(IF(Y386="ー", "", ROUNDDOWN(Z386*VLOOKUP(N386,【参考】数式用!$AR$2:$AW$50,MATCH(Y386,【参考】数式用!$AT$4:$AW$4)+2,FALSE)*0.5, 0)), "")</f>
        <v/>
      </c>
      <c r="AB386" s="98"/>
      <c r="AC386" s="1100" t="str">
        <f>IFERROR(IF(AH386&lt;&gt;"",Z386*VLOOKUP(N386,【参考】数式用!$AG$2:$AL$50,MATCH(Y386,【参考】数式用!$AI$4:$AL$4,0)+2,0), ""), "")</f>
        <v/>
      </c>
      <c r="AD386" s="1100"/>
      <c r="AE386" s="415"/>
      <c r="AF386" s="581"/>
      <c r="AG386" s="590"/>
      <c r="AH386" s="428" t="str">
        <f>IFERROR(VLOOKUP(O386, 【参考】数式用!$AY$5:$AY$13, 1, FALSE), "")</f>
        <v/>
      </c>
      <c r="AI386" s="429" t="str">
        <f>IFERROR(VLOOKUP(N386, 【参考】数式用!$BA$2:$BB$50, 2, FALSE), "")</f>
        <v/>
      </c>
      <c r="AJ386" s="430" t="str">
        <f t="shared" si="13"/>
        <v/>
      </c>
      <c r="AK386" s="431" t="str">
        <f t="shared" si="14"/>
        <v/>
      </c>
      <c r="AL386" s="133"/>
      <c r="AM386" s="133"/>
      <c r="AN386" s="106"/>
      <c r="AO386" s="106"/>
      <c r="AV386" s="105"/>
      <c r="AW386" s="105"/>
      <c r="AX386" s="105"/>
      <c r="AY386" s="105"/>
      <c r="AZ386" s="105"/>
      <c r="BA386" s="105"/>
    </row>
    <row r="387" spans="1:53" ht="30" customHeight="1" thickBot="1">
      <c r="A387" s="140">
        <v>374</v>
      </c>
      <c r="B387" s="1001" t="str">
        <f>IF(基本情報入力シート!C412="","",基本情報入力シート!C412)</f>
        <v/>
      </c>
      <c r="C387" s="1002"/>
      <c r="D387" s="1002"/>
      <c r="E387" s="1002"/>
      <c r="F387" s="1002"/>
      <c r="G387" s="1002"/>
      <c r="H387" s="1002"/>
      <c r="I387" s="1003"/>
      <c r="J387" s="411" t="str">
        <f>IF(基本情報入力シート!M412="","",基本情報入力シート!M412)</f>
        <v/>
      </c>
      <c r="K387" s="411" t="str">
        <f>IF(基本情報入力シート!R412="","",基本情報入力シート!R412)</f>
        <v/>
      </c>
      <c r="L387" s="411" t="str">
        <f>IF(基本情報入力シート!W412="","",基本情報入力シート!W412)</f>
        <v/>
      </c>
      <c r="M387" s="411" t="str">
        <f>IF(基本情報入力シート!X412="","",基本情報入力シート!X412)</f>
        <v/>
      </c>
      <c r="N387" s="141" t="str">
        <f>IF(基本情報入力シート!Y412="","",基本情報入力シート!Y412)</f>
        <v/>
      </c>
      <c r="O387" s="148"/>
      <c r="P387" s="50"/>
      <c r="Q387" s="1004"/>
      <c r="R387" s="1005"/>
      <c r="S387" s="142" t="str">
        <f>IFERROR(ROUNDDOWN(Q387*VLOOKUP(N387,【参考】数式用!$AR$2:$AW$50,MATCH(P387,【参考】数式用!$AT$4:$AW$4)+2,FALSE)*0.5, 0), "")</f>
        <v/>
      </c>
      <c r="T387" s="51"/>
      <c r="U387" s="536" t="str">
        <f>IFERROR(IF(AH387&lt;&gt;"",Q387*VLOOKUP(N387,【参考】数式用!$AG$2:$AL$50,MATCH(P387,【参考】数式用!$AI$4:$AL$4,0)+2,0), ""), "")</f>
        <v/>
      </c>
      <c r="V387" s="41"/>
      <c r="W387" s="1006"/>
      <c r="X387" s="1007"/>
      <c r="Y387" s="88"/>
      <c r="Z387" s="537"/>
      <c r="AA387" s="143" t="str">
        <f>IFERROR(IF(Y387="ー", "", ROUNDDOWN(Z387*VLOOKUP(N387,【参考】数式用!$AR$2:$AW$50,MATCH(Y387,【参考】数式用!$AT$4:$AW$4)+2,FALSE)*0.5, 0)), "")</f>
        <v/>
      </c>
      <c r="AB387" s="98"/>
      <c r="AC387" s="1100" t="str">
        <f>IFERROR(IF(AH387&lt;&gt;"",Z387*VLOOKUP(N387,【参考】数式用!$AG$2:$AL$50,MATCH(Y387,【参考】数式用!$AI$4:$AL$4,0)+2,0), ""), "")</f>
        <v/>
      </c>
      <c r="AD387" s="1100"/>
      <c r="AE387" s="415"/>
      <c r="AF387" s="581"/>
      <c r="AG387" s="590"/>
      <c r="AH387" s="428" t="str">
        <f>IFERROR(VLOOKUP(O387, 【参考】数式用!$AY$5:$AY$13, 1, FALSE), "")</f>
        <v/>
      </c>
      <c r="AI387" s="429" t="str">
        <f>IFERROR(VLOOKUP(N387, 【参考】数式用!$BA$2:$BB$50, 2, FALSE), "")</f>
        <v/>
      </c>
      <c r="AJ387" s="430" t="str">
        <f t="shared" si="13"/>
        <v/>
      </c>
      <c r="AK387" s="431" t="str">
        <f t="shared" si="14"/>
        <v/>
      </c>
      <c r="AL387" s="133"/>
      <c r="AM387" s="133"/>
      <c r="AN387" s="106"/>
      <c r="AO387" s="106"/>
      <c r="AV387" s="105"/>
      <c r="AW387" s="105"/>
      <c r="AX387" s="105"/>
      <c r="AY387" s="105"/>
      <c r="AZ387" s="105"/>
      <c r="BA387" s="105"/>
    </row>
    <row r="388" spans="1:53" ht="30" customHeight="1" thickBot="1">
      <c r="A388" s="140">
        <v>375</v>
      </c>
      <c r="B388" s="1001" t="str">
        <f>IF(基本情報入力シート!C413="","",基本情報入力シート!C413)</f>
        <v/>
      </c>
      <c r="C388" s="1002"/>
      <c r="D388" s="1002"/>
      <c r="E388" s="1002"/>
      <c r="F388" s="1002"/>
      <c r="G388" s="1002"/>
      <c r="H388" s="1002"/>
      <c r="I388" s="1003"/>
      <c r="J388" s="411" t="str">
        <f>IF(基本情報入力シート!M413="","",基本情報入力シート!M413)</f>
        <v/>
      </c>
      <c r="K388" s="411" t="str">
        <f>IF(基本情報入力シート!R413="","",基本情報入力シート!R413)</f>
        <v/>
      </c>
      <c r="L388" s="411" t="str">
        <f>IF(基本情報入力シート!W413="","",基本情報入力シート!W413)</f>
        <v/>
      </c>
      <c r="M388" s="411" t="str">
        <f>IF(基本情報入力シート!X413="","",基本情報入力シート!X413)</f>
        <v/>
      </c>
      <c r="N388" s="141" t="str">
        <f>IF(基本情報入力シート!Y413="","",基本情報入力シート!Y413)</f>
        <v/>
      </c>
      <c r="O388" s="148"/>
      <c r="P388" s="50"/>
      <c r="Q388" s="1004"/>
      <c r="R388" s="1005"/>
      <c r="S388" s="142" t="str">
        <f>IFERROR(ROUNDDOWN(Q388*VLOOKUP(N388,【参考】数式用!$AR$2:$AW$50,MATCH(P388,【参考】数式用!$AT$4:$AW$4)+2,FALSE)*0.5, 0), "")</f>
        <v/>
      </c>
      <c r="T388" s="51"/>
      <c r="U388" s="536" t="str">
        <f>IFERROR(IF(AH388&lt;&gt;"",Q388*VLOOKUP(N388,【参考】数式用!$AG$2:$AL$50,MATCH(P388,【参考】数式用!$AI$4:$AL$4,0)+2,0), ""), "")</f>
        <v/>
      </c>
      <c r="V388" s="41"/>
      <c r="W388" s="1006"/>
      <c r="X388" s="1007"/>
      <c r="Y388" s="88"/>
      <c r="Z388" s="537"/>
      <c r="AA388" s="143" t="str">
        <f>IFERROR(IF(Y388="ー", "", ROUNDDOWN(Z388*VLOOKUP(N388,【参考】数式用!$AR$2:$AW$50,MATCH(Y388,【参考】数式用!$AT$4:$AW$4)+2,FALSE)*0.5, 0)), "")</f>
        <v/>
      </c>
      <c r="AB388" s="98"/>
      <c r="AC388" s="1100" t="str">
        <f>IFERROR(IF(AH388&lt;&gt;"",Z388*VLOOKUP(N388,【参考】数式用!$AG$2:$AL$50,MATCH(Y388,【参考】数式用!$AI$4:$AL$4,0)+2,0), ""), "")</f>
        <v/>
      </c>
      <c r="AD388" s="1100"/>
      <c r="AE388" s="415"/>
      <c r="AF388" s="581"/>
      <c r="AG388" s="590"/>
      <c r="AH388" s="428" t="str">
        <f>IFERROR(VLOOKUP(O388, 【参考】数式用!$AY$5:$AY$13, 1, FALSE), "")</f>
        <v/>
      </c>
      <c r="AI388" s="429" t="str">
        <f>IFERROR(VLOOKUP(N388, 【参考】数式用!$BA$2:$BB$50, 2, FALSE), "")</f>
        <v/>
      </c>
      <c r="AJ388" s="430" t="str">
        <f t="shared" si="13"/>
        <v/>
      </c>
      <c r="AK388" s="431" t="str">
        <f t="shared" si="14"/>
        <v/>
      </c>
      <c r="AL388" s="133"/>
      <c r="AM388" s="133"/>
      <c r="AN388" s="106"/>
      <c r="AO388" s="106"/>
      <c r="AV388" s="105"/>
      <c r="AW388" s="105"/>
      <c r="AX388" s="105"/>
      <c r="AY388" s="105"/>
      <c r="AZ388" s="105"/>
      <c r="BA388" s="105"/>
    </row>
    <row r="389" spans="1:53" ht="30" customHeight="1" thickBot="1">
      <c r="A389" s="140">
        <v>376</v>
      </c>
      <c r="B389" s="1001" t="str">
        <f>IF(基本情報入力シート!C414="","",基本情報入力シート!C414)</f>
        <v/>
      </c>
      <c r="C389" s="1002"/>
      <c r="D389" s="1002"/>
      <c r="E389" s="1002"/>
      <c r="F389" s="1002"/>
      <c r="G389" s="1002"/>
      <c r="H389" s="1002"/>
      <c r="I389" s="1003"/>
      <c r="J389" s="411" t="str">
        <f>IF(基本情報入力シート!M414="","",基本情報入力シート!M414)</f>
        <v/>
      </c>
      <c r="K389" s="411" t="str">
        <f>IF(基本情報入力シート!R414="","",基本情報入力シート!R414)</f>
        <v/>
      </c>
      <c r="L389" s="411" t="str">
        <f>IF(基本情報入力シート!W414="","",基本情報入力シート!W414)</f>
        <v/>
      </c>
      <c r="M389" s="411" t="str">
        <f>IF(基本情報入力シート!X414="","",基本情報入力シート!X414)</f>
        <v/>
      </c>
      <c r="N389" s="141" t="str">
        <f>IF(基本情報入力シート!Y414="","",基本情報入力シート!Y414)</f>
        <v/>
      </c>
      <c r="O389" s="148"/>
      <c r="P389" s="50"/>
      <c r="Q389" s="1004"/>
      <c r="R389" s="1005"/>
      <c r="S389" s="142" t="str">
        <f>IFERROR(ROUNDDOWN(Q389*VLOOKUP(N389,【参考】数式用!$AR$2:$AW$50,MATCH(P389,【参考】数式用!$AT$4:$AW$4)+2,FALSE)*0.5, 0), "")</f>
        <v/>
      </c>
      <c r="T389" s="51"/>
      <c r="U389" s="536" t="str">
        <f>IFERROR(IF(AH389&lt;&gt;"",Q389*VLOOKUP(N389,【参考】数式用!$AG$2:$AL$50,MATCH(P389,【参考】数式用!$AI$4:$AL$4,0)+2,0), ""), "")</f>
        <v/>
      </c>
      <c r="V389" s="41"/>
      <c r="W389" s="1006"/>
      <c r="X389" s="1007"/>
      <c r="Y389" s="88"/>
      <c r="Z389" s="537"/>
      <c r="AA389" s="143" t="str">
        <f>IFERROR(IF(Y389="ー", "", ROUNDDOWN(Z389*VLOOKUP(N389,【参考】数式用!$AR$2:$AW$50,MATCH(Y389,【参考】数式用!$AT$4:$AW$4)+2,FALSE)*0.5, 0)), "")</f>
        <v/>
      </c>
      <c r="AB389" s="98"/>
      <c r="AC389" s="1100" t="str">
        <f>IFERROR(IF(AH389&lt;&gt;"",Z389*VLOOKUP(N389,【参考】数式用!$AG$2:$AL$50,MATCH(Y389,【参考】数式用!$AI$4:$AL$4,0)+2,0), ""), "")</f>
        <v/>
      </c>
      <c r="AD389" s="1100"/>
      <c r="AE389" s="415"/>
      <c r="AF389" s="581"/>
      <c r="AG389" s="590"/>
      <c r="AH389" s="428" t="str">
        <f>IFERROR(VLOOKUP(O389, 【参考】数式用!$AY$5:$AY$13, 1, FALSE), "")</f>
        <v/>
      </c>
      <c r="AI389" s="429" t="str">
        <f>IFERROR(VLOOKUP(N389, 【参考】数式用!$BA$2:$BB$50, 2, FALSE), "")</f>
        <v/>
      </c>
      <c r="AJ389" s="430" t="str">
        <f t="shared" si="13"/>
        <v/>
      </c>
      <c r="AK389" s="431" t="str">
        <f t="shared" si="14"/>
        <v/>
      </c>
      <c r="AL389" s="133"/>
      <c r="AM389" s="133"/>
      <c r="AN389" s="106"/>
      <c r="AO389" s="106"/>
      <c r="AV389" s="105"/>
      <c r="AW389" s="105"/>
      <c r="AX389" s="105"/>
      <c r="AY389" s="105"/>
      <c r="AZ389" s="105"/>
      <c r="BA389" s="105"/>
    </row>
    <row r="390" spans="1:53" ht="30" customHeight="1" thickBot="1">
      <c r="A390" s="140">
        <v>377</v>
      </c>
      <c r="B390" s="1001" t="str">
        <f>IF(基本情報入力シート!C415="","",基本情報入力シート!C415)</f>
        <v/>
      </c>
      <c r="C390" s="1002"/>
      <c r="D390" s="1002"/>
      <c r="E390" s="1002"/>
      <c r="F390" s="1002"/>
      <c r="G390" s="1002"/>
      <c r="H390" s="1002"/>
      <c r="I390" s="1003"/>
      <c r="J390" s="411" t="str">
        <f>IF(基本情報入力シート!M415="","",基本情報入力シート!M415)</f>
        <v/>
      </c>
      <c r="K390" s="411" t="str">
        <f>IF(基本情報入力シート!R415="","",基本情報入力シート!R415)</f>
        <v/>
      </c>
      <c r="L390" s="411" t="str">
        <f>IF(基本情報入力シート!W415="","",基本情報入力シート!W415)</f>
        <v/>
      </c>
      <c r="M390" s="411" t="str">
        <f>IF(基本情報入力シート!X415="","",基本情報入力シート!X415)</f>
        <v/>
      </c>
      <c r="N390" s="141" t="str">
        <f>IF(基本情報入力シート!Y415="","",基本情報入力シート!Y415)</f>
        <v/>
      </c>
      <c r="O390" s="148"/>
      <c r="P390" s="50"/>
      <c r="Q390" s="1004"/>
      <c r="R390" s="1005"/>
      <c r="S390" s="142" t="str">
        <f>IFERROR(ROUNDDOWN(Q390*VLOOKUP(N390,【参考】数式用!$AR$2:$AW$50,MATCH(P390,【参考】数式用!$AT$4:$AW$4)+2,FALSE)*0.5, 0), "")</f>
        <v/>
      </c>
      <c r="T390" s="51"/>
      <c r="U390" s="536" t="str">
        <f>IFERROR(IF(AH390&lt;&gt;"",Q390*VLOOKUP(N390,【参考】数式用!$AG$2:$AL$50,MATCH(P390,【参考】数式用!$AI$4:$AL$4,0)+2,0), ""), "")</f>
        <v/>
      </c>
      <c r="V390" s="41"/>
      <c r="W390" s="1006"/>
      <c r="X390" s="1007"/>
      <c r="Y390" s="88"/>
      <c r="Z390" s="537"/>
      <c r="AA390" s="143" t="str">
        <f>IFERROR(IF(Y390="ー", "", ROUNDDOWN(Z390*VLOOKUP(N390,【参考】数式用!$AR$2:$AW$50,MATCH(Y390,【参考】数式用!$AT$4:$AW$4)+2,FALSE)*0.5, 0)), "")</f>
        <v/>
      </c>
      <c r="AB390" s="98"/>
      <c r="AC390" s="1100" t="str">
        <f>IFERROR(IF(AH390&lt;&gt;"",Z390*VLOOKUP(N390,【参考】数式用!$AG$2:$AL$50,MATCH(Y390,【参考】数式用!$AI$4:$AL$4,0)+2,0), ""), "")</f>
        <v/>
      </c>
      <c r="AD390" s="1100"/>
      <c r="AE390" s="415"/>
      <c r="AF390" s="581"/>
      <c r="AG390" s="590"/>
      <c r="AH390" s="428" t="str">
        <f>IFERROR(VLOOKUP(O390, 【参考】数式用!$AY$5:$AY$13, 1, FALSE), "")</f>
        <v/>
      </c>
      <c r="AI390" s="429" t="str">
        <f>IFERROR(VLOOKUP(N390, 【参考】数式用!$BA$2:$BB$50, 2, FALSE), "")</f>
        <v/>
      </c>
      <c r="AJ390" s="430" t="str">
        <f t="shared" si="13"/>
        <v/>
      </c>
      <c r="AK390" s="431" t="str">
        <f t="shared" si="14"/>
        <v/>
      </c>
      <c r="AL390" s="133"/>
      <c r="AM390" s="133"/>
      <c r="AN390" s="106"/>
      <c r="AO390" s="106"/>
      <c r="AV390" s="105"/>
      <c r="AW390" s="105"/>
      <c r="AX390" s="105"/>
      <c r="AY390" s="105"/>
      <c r="AZ390" s="105"/>
      <c r="BA390" s="105"/>
    </row>
    <row r="391" spans="1:53" ht="30" customHeight="1" thickBot="1">
      <c r="A391" s="140">
        <v>378</v>
      </c>
      <c r="B391" s="1001" t="str">
        <f>IF(基本情報入力シート!C416="","",基本情報入力シート!C416)</f>
        <v/>
      </c>
      <c r="C391" s="1002"/>
      <c r="D391" s="1002"/>
      <c r="E391" s="1002"/>
      <c r="F391" s="1002"/>
      <c r="G391" s="1002"/>
      <c r="H391" s="1002"/>
      <c r="I391" s="1003"/>
      <c r="J391" s="411" t="str">
        <f>IF(基本情報入力シート!M416="","",基本情報入力シート!M416)</f>
        <v/>
      </c>
      <c r="K391" s="411" t="str">
        <f>IF(基本情報入力シート!R416="","",基本情報入力シート!R416)</f>
        <v/>
      </c>
      <c r="L391" s="411" t="str">
        <f>IF(基本情報入力シート!W416="","",基本情報入力シート!W416)</f>
        <v/>
      </c>
      <c r="M391" s="411" t="str">
        <f>IF(基本情報入力シート!X416="","",基本情報入力シート!X416)</f>
        <v/>
      </c>
      <c r="N391" s="141" t="str">
        <f>IF(基本情報入力シート!Y416="","",基本情報入力シート!Y416)</f>
        <v/>
      </c>
      <c r="O391" s="148"/>
      <c r="P391" s="50"/>
      <c r="Q391" s="1004"/>
      <c r="R391" s="1005"/>
      <c r="S391" s="142" t="str">
        <f>IFERROR(ROUNDDOWN(Q391*VLOOKUP(N391,【参考】数式用!$AR$2:$AW$50,MATCH(P391,【参考】数式用!$AT$4:$AW$4)+2,FALSE)*0.5, 0), "")</f>
        <v/>
      </c>
      <c r="T391" s="51"/>
      <c r="U391" s="536" t="str">
        <f>IFERROR(IF(AH391&lt;&gt;"",Q391*VLOOKUP(N391,【参考】数式用!$AG$2:$AL$50,MATCH(P391,【参考】数式用!$AI$4:$AL$4,0)+2,0), ""), "")</f>
        <v/>
      </c>
      <c r="V391" s="41"/>
      <c r="W391" s="1006"/>
      <c r="X391" s="1007"/>
      <c r="Y391" s="88"/>
      <c r="Z391" s="537"/>
      <c r="AA391" s="143" t="str">
        <f>IFERROR(IF(Y391="ー", "", ROUNDDOWN(Z391*VLOOKUP(N391,【参考】数式用!$AR$2:$AW$50,MATCH(Y391,【参考】数式用!$AT$4:$AW$4)+2,FALSE)*0.5, 0)), "")</f>
        <v/>
      </c>
      <c r="AB391" s="98"/>
      <c r="AC391" s="1100" t="str">
        <f>IFERROR(IF(AH391&lt;&gt;"",Z391*VLOOKUP(N391,【参考】数式用!$AG$2:$AL$50,MATCH(Y391,【参考】数式用!$AI$4:$AL$4,0)+2,0), ""), "")</f>
        <v/>
      </c>
      <c r="AD391" s="1100"/>
      <c r="AE391" s="415"/>
      <c r="AF391" s="581"/>
      <c r="AG391" s="590"/>
      <c r="AH391" s="428" t="str">
        <f>IFERROR(VLOOKUP(O391, 【参考】数式用!$AY$5:$AY$13, 1, FALSE), "")</f>
        <v/>
      </c>
      <c r="AI391" s="429" t="str">
        <f>IFERROR(VLOOKUP(N391, 【参考】数式用!$BA$2:$BB$50, 2, FALSE), "")</f>
        <v/>
      </c>
      <c r="AJ391" s="430" t="str">
        <f t="shared" si="13"/>
        <v/>
      </c>
      <c r="AK391" s="431" t="str">
        <f t="shared" si="14"/>
        <v/>
      </c>
      <c r="AL391" s="133"/>
      <c r="AM391" s="133"/>
      <c r="AN391" s="106"/>
      <c r="AO391" s="106"/>
      <c r="AV391" s="105"/>
      <c r="AW391" s="105"/>
      <c r="AX391" s="105"/>
      <c r="AY391" s="105"/>
      <c r="AZ391" s="105"/>
      <c r="BA391" s="105"/>
    </row>
    <row r="392" spans="1:53" ht="30" customHeight="1" thickBot="1">
      <c r="A392" s="140">
        <v>379</v>
      </c>
      <c r="B392" s="1001" t="str">
        <f>IF(基本情報入力シート!C417="","",基本情報入力シート!C417)</f>
        <v/>
      </c>
      <c r="C392" s="1002"/>
      <c r="D392" s="1002"/>
      <c r="E392" s="1002"/>
      <c r="F392" s="1002"/>
      <c r="G392" s="1002"/>
      <c r="H392" s="1002"/>
      <c r="I392" s="1003"/>
      <c r="J392" s="411" t="str">
        <f>IF(基本情報入力シート!M417="","",基本情報入力シート!M417)</f>
        <v/>
      </c>
      <c r="K392" s="411" t="str">
        <f>IF(基本情報入力シート!R417="","",基本情報入力シート!R417)</f>
        <v/>
      </c>
      <c r="L392" s="411" t="str">
        <f>IF(基本情報入力シート!W417="","",基本情報入力シート!W417)</f>
        <v/>
      </c>
      <c r="M392" s="411" t="str">
        <f>IF(基本情報入力シート!X417="","",基本情報入力シート!X417)</f>
        <v/>
      </c>
      <c r="N392" s="141" t="str">
        <f>IF(基本情報入力シート!Y417="","",基本情報入力シート!Y417)</f>
        <v/>
      </c>
      <c r="O392" s="148"/>
      <c r="P392" s="50"/>
      <c r="Q392" s="1004"/>
      <c r="R392" s="1005"/>
      <c r="S392" s="142" t="str">
        <f>IFERROR(ROUNDDOWN(Q392*VLOOKUP(N392,【参考】数式用!$AR$2:$AW$50,MATCH(P392,【参考】数式用!$AT$4:$AW$4)+2,FALSE)*0.5, 0), "")</f>
        <v/>
      </c>
      <c r="T392" s="51"/>
      <c r="U392" s="536" t="str">
        <f>IFERROR(IF(AH392&lt;&gt;"",Q392*VLOOKUP(N392,【参考】数式用!$AG$2:$AL$50,MATCH(P392,【参考】数式用!$AI$4:$AL$4,0)+2,0), ""), "")</f>
        <v/>
      </c>
      <c r="V392" s="41"/>
      <c r="W392" s="1006"/>
      <c r="X392" s="1007"/>
      <c r="Y392" s="88"/>
      <c r="Z392" s="537"/>
      <c r="AA392" s="143" t="str">
        <f>IFERROR(IF(Y392="ー", "", ROUNDDOWN(Z392*VLOOKUP(N392,【参考】数式用!$AR$2:$AW$50,MATCH(Y392,【参考】数式用!$AT$4:$AW$4)+2,FALSE)*0.5, 0)), "")</f>
        <v/>
      </c>
      <c r="AB392" s="98"/>
      <c r="AC392" s="1100" t="str">
        <f>IFERROR(IF(AH392&lt;&gt;"",Z392*VLOOKUP(N392,【参考】数式用!$AG$2:$AL$50,MATCH(Y392,【参考】数式用!$AI$4:$AL$4,0)+2,0), ""), "")</f>
        <v/>
      </c>
      <c r="AD392" s="1100"/>
      <c r="AE392" s="415"/>
      <c r="AF392" s="581"/>
      <c r="AG392" s="590"/>
      <c r="AH392" s="428" t="str">
        <f>IFERROR(VLOOKUP(O392, 【参考】数式用!$AY$5:$AY$13, 1, FALSE), "")</f>
        <v/>
      </c>
      <c r="AI392" s="429" t="str">
        <f>IFERROR(VLOOKUP(N392, 【参考】数式用!$BA$2:$BB$50, 2, FALSE), "")</f>
        <v/>
      </c>
      <c r="AJ392" s="430" t="str">
        <f t="shared" si="13"/>
        <v/>
      </c>
      <c r="AK392" s="431" t="str">
        <f t="shared" si="14"/>
        <v/>
      </c>
      <c r="AL392" s="133"/>
      <c r="AM392" s="133"/>
      <c r="AN392" s="106"/>
      <c r="AO392" s="106"/>
      <c r="AV392" s="105"/>
      <c r="AW392" s="105"/>
      <c r="AX392" s="105"/>
      <c r="AY392" s="105"/>
      <c r="AZ392" s="105"/>
      <c r="BA392" s="105"/>
    </row>
    <row r="393" spans="1:53" ht="30" customHeight="1" thickBot="1">
      <c r="A393" s="140">
        <v>380</v>
      </c>
      <c r="B393" s="1001" t="str">
        <f>IF(基本情報入力シート!C418="","",基本情報入力シート!C418)</f>
        <v/>
      </c>
      <c r="C393" s="1002"/>
      <c r="D393" s="1002"/>
      <c r="E393" s="1002"/>
      <c r="F393" s="1002"/>
      <c r="G393" s="1002"/>
      <c r="H393" s="1002"/>
      <c r="I393" s="1003"/>
      <c r="J393" s="411" t="str">
        <f>IF(基本情報入力シート!M418="","",基本情報入力シート!M418)</f>
        <v/>
      </c>
      <c r="K393" s="411" t="str">
        <f>IF(基本情報入力シート!R418="","",基本情報入力シート!R418)</f>
        <v/>
      </c>
      <c r="L393" s="411" t="str">
        <f>IF(基本情報入力シート!W418="","",基本情報入力シート!W418)</f>
        <v/>
      </c>
      <c r="M393" s="411" t="str">
        <f>IF(基本情報入力シート!X418="","",基本情報入力シート!X418)</f>
        <v/>
      </c>
      <c r="N393" s="141" t="str">
        <f>IF(基本情報入力シート!Y418="","",基本情報入力シート!Y418)</f>
        <v/>
      </c>
      <c r="O393" s="148"/>
      <c r="P393" s="50"/>
      <c r="Q393" s="1004"/>
      <c r="R393" s="1005"/>
      <c r="S393" s="142" t="str">
        <f>IFERROR(ROUNDDOWN(Q393*VLOOKUP(N393,【参考】数式用!$AR$2:$AW$50,MATCH(P393,【参考】数式用!$AT$4:$AW$4)+2,FALSE)*0.5, 0), "")</f>
        <v/>
      </c>
      <c r="T393" s="51"/>
      <c r="U393" s="536" t="str">
        <f>IFERROR(IF(AH393&lt;&gt;"",Q393*VLOOKUP(N393,【参考】数式用!$AG$2:$AL$50,MATCH(P393,【参考】数式用!$AI$4:$AL$4,0)+2,0), ""), "")</f>
        <v/>
      </c>
      <c r="V393" s="41"/>
      <c r="W393" s="1006"/>
      <c r="X393" s="1007"/>
      <c r="Y393" s="88"/>
      <c r="Z393" s="537"/>
      <c r="AA393" s="143" t="str">
        <f>IFERROR(IF(Y393="ー", "", ROUNDDOWN(Z393*VLOOKUP(N393,【参考】数式用!$AR$2:$AW$50,MATCH(Y393,【参考】数式用!$AT$4:$AW$4)+2,FALSE)*0.5, 0)), "")</f>
        <v/>
      </c>
      <c r="AB393" s="98"/>
      <c r="AC393" s="1100" t="str">
        <f>IFERROR(IF(AH393&lt;&gt;"",Z393*VLOOKUP(N393,【参考】数式用!$AG$2:$AL$50,MATCH(Y393,【参考】数式用!$AI$4:$AL$4,0)+2,0), ""), "")</f>
        <v/>
      </c>
      <c r="AD393" s="1100"/>
      <c r="AE393" s="415"/>
      <c r="AF393" s="581"/>
      <c r="AG393" s="590"/>
      <c r="AH393" s="428" t="str">
        <f>IFERROR(VLOOKUP(O393, 【参考】数式用!$AY$5:$AY$13, 1, FALSE), "")</f>
        <v/>
      </c>
      <c r="AI393" s="429" t="str">
        <f>IFERROR(VLOOKUP(N393, 【参考】数式用!$BA$2:$BB$50, 2, FALSE), "")</f>
        <v/>
      </c>
      <c r="AJ393" s="430" t="str">
        <f t="shared" si="13"/>
        <v/>
      </c>
      <c r="AK393" s="431" t="str">
        <f t="shared" si="14"/>
        <v/>
      </c>
      <c r="AL393" s="133"/>
      <c r="AM393" s="133"/>
      <c r="AN393" s="106"/>
      <c r="AO393" s="106"/>
      <c r="AV393" s="105"/>
      <c r="AW393" s="105"/>
      <c r="AX393" s="105"/>
      <c r="AY393" s="105"/>
      <c r="AZ393" s="105"/>
      <c r="BA393" s="105"/>
    </row>
    <row r="394" spans="1:53" ht="30" customHeight="1" thickBot="1">
      <c r="A394" s="140">
        <v>381</v>
      </c>
      <c r="B394" s="1001" t="str">
        <f>IF(基本情報入力シート!C419="","",基本情報入力シート!C419)</f>
        <v/>
      </c>
      <c r="C394" s="1002"/>
      <c r="D394" s="1002"/>
      <c r="E394" s="1002"/>
      <c r="F394" s="1002"/>
      <c r="G394" s="1002"/>
      <c r="H394" s="1002"/>
      <c r="I394" s="1003"/>
      <c r="J394" s="411" t="str">
        <f>IF(基本情報入力シート!M419="","",基本情報入力シート!M419)</f>
        <v/>
      </c>
      <c r="K394" s="411" t="str">
        <f>IF(基本情報入力シート!R419="","",基本情報入力シート!R419)</f>
        <v/>
      </c>
      <c r="L394" s="411" t="str">
        <f>IF(基本情報入力シート!W419="","",基本情報入力シート!W419)</f>
        <v/>
      </c>
      <c r="M394" s="411" t="str">
        <f>IF(基本情報入力シート!X419="","",基本情報入力シート!X419)</f>
        <v/>
      </c>
      <c r="N394" s="141" t="str">
        <f>IF(基本情報入力シート!Y419="","",基本情報入力シート!Y419)</f>
        <v/>
      </c>
      <c r="O394" s="148"/>
      <c r="P394" s="50"/>
      <c r="Q394" s="1004"/>
      <c r="R394" s="1005"/>
      <c r="S394" s="142" t="str">
        <f>IFERROR(ROUNDDOWN(Q394*VLOOKUP(N394,【参考】数式用!$AR$2:$AW$50,MATCH(P394,【参考】数式用!$AT$4:$AW$4)+2,FALSE)*0.5, 0), "")</f>
        <v/>
      </c>
      <c r="T394" s="51"/>
      <c r="U394" s="536" t="str">
        <f>IFERROR(IF(AH394&lt;&gt;"",Q394*VLOOKUP(N394,【参考】数式用!$AG$2:$AL$50,MATCH(P394,【参考】数式用!$AI$4:$AL$4,0)+2,0), ""), "")</f>
        <v/>
      </c>
      <c r="V394" s="41"/>
      <c r="W394" s="1006"/>
      <c r="X394" s="1007"/>
      <c r="Y394" s="88"/>
      <c r="Z394" s="537"/>
      <c r="AA394" s="143" t="str">
        <f>IFERROR(IF(Y394="ー", "", ROUNDDOWN(Z394*VLOOKUP(N394,【参考】数式用!$AR$2:$AW$50,MATCH(Y394,【参考】数式用!$AT$4:$AW$4)+2,FALSE)*0.5, 0)), "")</f>
        <v/>
      </c>
      <c r="AB394" s="98"/>
      <c r="AC394" s="1100" t="str">
        <f>IFERROR(IF(AH394&lt;&gt;"",Z394*VLOOKUP(N394,【参考】数式用!$AG$2:$AL$50,MATCH(Y394,【参考】数式用!$AI$4:$AL$4,0)+2,0), ""), "")</f>
        <v/>
      </c>
      <c r="AD394" s="1100"/>
      <c r="AE394" s="415"/>
      <c r="AF394" s="581"/>
      <c r="AG394" s="590"/>
      <c r="AH394" s="428" t="str">
        <f>IFERROR(VLOOKUP(O394, 【参考】数式用!$AY$5:$AY$13, 1, FALSE), "")</f>
        <v/>
      </c>
      <c r="AI394" s="429" t="str">
        <f>IFERROR(VLOOKUP(N394, 【参考】数式用!$BA$2:$BB$50, 2, FALSE), "")</f>
        <v/>
      </c>
      <c r="AJ394" s="430" t="str">
        <f t="shared" si="13"/>
        <v/>
      </c>
      <c r="AK394" s="431" t="str">
        <f t="shared" si="14"/>
        <v/>
      </c>
      <c r="AL394" s="133"/>
      <c r="AM394" s="133"/>
      <c r="AN394" s="106"/>
      <c r="AO394" s="106"/>
      <c r="AV394" s="105"/>
      <c r="AW394" s="105"/>
      <c r="AX394" s="105"/>
      <c r="AY394" s="105"/>
      <c r="AZ394" s="105"/>
      <c r="BA394" s="105"/>
    </row>
    <row r="395" spans="1:53" ht="30" customHeight="1" thickBot="1">
      <c r="A395" s="140">
        <v>382</v>
      </c>
      <c r="B395" s="1001" t="str">
        <f>IF(基本情報入力シート!C420="","",基本情報入力シート!C420)</f>
        <v/>
      </c>
      <c r="C395" s="1002"/>
      <c r="D395" s="1002"/>
      <c r="E395" s="1002"/>
      <c r="F395" s="1002"/>
      <c r="G395" s="1002"/>
      <c r="H395" s="1002"/>
      <c r="I395" s="1003"/>
      <c r="J395" s="411" t="str">
        <f>IF(基本情報入力シート!M420="","",基本情報入力シート!M420)</f>
        <v/>
      </c>
      <c r="K395" s="411" t="str">
        <f>IF(基本情報入力シート!R420="","",基本情報入力シート!R420)</f>
        <v/>
      </c>
      <c r="L395" s="411" t="str">
        <f>IF(基本情報入力シート!W420="","",基本情報入力シート!W420)</f>
        <v/>
      </c>
      <c r="M395" s="411" t="str">
        <f>IF(基本情報入力シート!X420="","",基本情報入力シート!X420)</f>
        <v/>
      </c>
      <c r="N395" s="141" t="str">
        <f>IF(基本情報入力シート!Y420="","",基本情報入力シート!Y420)</f>
        <v/>
      </c>
      <c r="O395" s="148"/>
      <c r="P395" s="50"/>
      <c r="Q395" s="1004"/>
      <c r="R395" s="1005"/>
      <c r="S395" s="142" t="str">
        <f>IFERROR(ROUNDDOWN(Q395*VLOOKUP(N395,【参考】数式用!$AR$2:$AW$50,MATCH(P395,【参考】数式用!$AT$4:$AW$4)+2,FALSE)*0.5, 0), "")</f>
        <v/>
      </c>
      <c r="T395" s="51"/>
      <c r="U395" s="536" t="str">
        <f>IFERROR(IF(AH395&lt;&gt;"",Q395*VLOOKUP(N395,【参考】数式用!$AG$2:$AL$50,MATCH(P395,【参考】数式用!$AI$4:$AL$4,0)+2,0), ""), "")</f>
        <v/>
      </c>
      <c r="V395" s="41"/>
      <c r="W395" s="1006"/>
      <c r="X395" s="1007"/>
      <c r="Y395" s="88"/>
      <c r="Z395" s="537"/>
      <c r="AA395" s="143" t="str">
        <f>IFERROR(IF(Y395="ー", "", ROUNDDOWN(Z395*VLOOKUP(N395,【参考】数式用!$AR$2:$AW$50,MATCH(Y395,【参考】数式用!$AT$4:$AW$4)+2,FALSE)*0.5, 0)), "")</f>
        <v/>
      </c>
      <c r="AB395" s="98"/>
      <c r="AC395" s="1100" t="str">
        <f>IFERROR(IF(AH395&lt;&gt;"",Z395*VLOOKUP(N395,【参考】数式用!$AG$2:$AL$50,MATCH(Y395,【参考】数式用!$AI$4:$AL$4,0)+2,0), ""), "")</f>
        <v/>
      </c>
      <c r="AD395" s="1100"/>
      <c r="AE395" s="415"/>
      <c r="AF395" s="581"/>
      <c r="AG395" s="590"/>
      <c r="AH395" s="428" t="str">
        <f>IFERROR(VLOOKUP(O395, 【参考】数式用!$AY$5:$AY$13, 1, FALSE), "")</f>
        <v/>
      </c>
      <c r="AI395" s="429" t="str">
        <f>IFERROR(VLOOKUP(N395, 【参考】数式用!$BA$2:$BB$50, 2, FALSE), "")</f>
        <v/>
      </c>
      <c r="AJ395" s="430" t="str">
        <f t="shared" si="13"/>
        <v/>
      </c>
      <c r="AK395" s="431" t="str">
        <f t="shared" si="14"/>
        <v/>
      </c>
      <c r="AL395" s="133"/>
      <c r="AM395" s="133"/>
      <c r="AN395" s="106"/>
      <c r="AO395" s="106"/>
      <c r="AV395" s="105"/>
      <c r="AW395" s="105"/>
      <c r="AX395" s="105"/>
      <c r="AY395" s="105"/>
      <c r="AZ395" s="105"/>
      <c r="BA395" s="105"/>
    </row>
    <row r="396" spans="1:53" ht="30" customHeight="1" thickBot="1">
      <c r="A396" s="140">
        <v>383</v>
      </c>
      <c r="B396" s="1001" t="str">
        <f>IF(基本情報入力シート!C421="","",基本情報入力シート!C421)</f>
        <v/>
      </c>
      <c r="C396" s="1002"/>
      <c r="D396" s="1002"/>
      <c r="E396" s="1002"/>
      <c r="F396" s="1002"/>
      <c r="G396" s="1002"/>
      <c r="H396" s="1002"/>
      <c r="I396" s="1003"/>
      <c r="J396" s="411" t="str">
        <f>IF(基本情報入力シート!M421="","",基本情報入力シート!M421)</f>
        <v/>
      </c>
      <c r="K396" s="411" t="str">
        <f>IF(基本情報入力シート!R421="","",基本情報入力シート!R421)</f>
        <v/>
      </c>
      <c r="L396" s="411" t="str">
        <f>IF(基本情報入力シート!W421="","",基本情報入力シート!W421)</f>
        <v/>
      </c>
      <c r="M396" s="411" t="str">
        <f>IF(基本情報入力シート!X421="","",基本情報入力シート!X421)</f>
        <v/>
      </c>
      <c r="N396" s="141" t="str">
        <f>IF(基本情報入力シート!Y421="","",基本情報入力シート!Y421)</f>
        <v/>
      </c>
      <c r="O396" s="148"/>
      <c r="P396" s="50"/>
      <c r="Q396" s="1004"/>
      <c r="R396" s="1005"/>
      <c r="S396" s="142" t="str">
        <f>IFERROR(ROUNDDOWN(Q396*VLOOKUP(N396,【参考】数式用!$AR$2:$AW$50,MATCH(P396,【参考】数式用!$AT$4:$AW$4)+2,FALSE)*0.5, 0), "")</f>
        <v/>
      </c>
      <c r="T396" s="51"/>
      <c r="U396" s="536" t="str">
        <f>IFERROR(IF(AH396&lt;&gt;"",Q396*VLOOKUP(N396,【参考】数式用!$AG$2:$AL$50,MATCH(P396,【参考】数式用!$AI$4:$AL$4,0)+2,0), ""), "")</f>
        <v/>
      </c>
      <c r="V396" s="41"/>
      <c r="W396" s="1006"/>
      <c r="X396" s="1007"/>
      <c r="Y396" s="88"/>
      <c r="Z396" s="537"/>
      <c r="AA396" s="143" t="str">
        <f>IFERROR(IF(Y396="ー", "", ROUNDDOWN(Z396*VLOOKUP(N396,【参考】数式用!$AR$2:$AW$50,MATCH(Y396,【参考】数式用!$AT$4:$AW$4)+2,FALSE)*0.5, 0)), "")</f>
        <v/>
      </c>
      <c r="AB396" s="98"/>
      <c r="AC396" s="1100" t="str">
        <f>IFERROR(IF(AH396&lt;&gt;"",Z396*VLOOKUP(N396,【参考】数式用!$AG$2:$AL$50,MATCH(Y396,【参考】数式用!$AI$4:$AL$4,0)+2,0), ""), "")</f>
        <v/>
      </c>
      <c r="AD396" s="1100"/>
      <c r="AE396" s="415"/>
      <c r="AF396" s="581"/>
      <c r="AG396" s="590"/>
      <c r="AH396" s="428" t="str">
        <f>IFERROR(VLOOKUP(O396, 【参考】数式用!$AY$5:$AY$13, 1, FALSE), "")</f>
        <v/>
      </c>
      <c r="AI396" s="429" t="str">
        <f>IFERROR(VLOOKUP(N396, 【参考】数式用!$BA$2:$BB$50, 2, FALSE), "")</f>
        <v/>
      </c>
      <c r="AJ396" s="430" t="str">
        <f t="shared" si="13"/>
        <v/>
      </c>
      <c r="AK396" s="431" t="str">
        <f t="shared" si="14"/>
        <v/>
      </c>
      <c r="AL396" s="133"/>
      <c r="AM396" s="133"/>
      <c r="AN396" s="106"/>
      <c r="AO396" s="106"/>
      <c r="AV396" s="105"/>
      <c r="AW396" s="105"/>
      <c r="AX396" s="105"/>
      <c r="AY396" s="105"/>
      <c r="AZ396" s="105"/>
      <c r="BA396" s="105"/>
    </row>
    <row r="397" spans="1:53" ht="30" customHeight="1" thickBot="1">
      <c r="A397" s="140">
        <v>384</v>
      </c>
      <c r="B397" s="1001" t="str">
        <f>IF(基本情報入力シート!C422="","",基本情報入力シート!C422)</f>
        <v/>
      </c>
      <c r="C397" s="1002"/>
      <c r="D397" s="1002"/>
      <c r="E397" s="1002"/>
      <c r="F397" s="1002"/>
      <c r="G397" s="1002"/>
      <c r="H397" s="1002"/>
      <c r="I397" s="1003"/>
      <c r="J397" s="411" t="str">
        <f>IF(基本情報入力シート!M422="","",基本情報入力シート!M422)</f>
        <v/>
      </c>
      <c r="K397" s="411" t="str">
        <f>IF(基本情報入力シート!R422="","",基本情報入力シート!R422)</f>
        <v/>
      </c>
      <c r="L397" s="411" t="str">
        <f>IF(基本情報入力シート!W422="","",基本情報入力シート!W422)</f>
        <v/>
      </c>
      <c r="M397" s="411" t="str">
        <f>IF(基本情報入力シート!X422="","",基本情報入力シート!X422)</f>
        <v/>
      </c>
      <c r="N397" s="141" t="str">
        <f>IF(基本情報入力シート!Y422="","",基本情報入力シート!Y422)</f>
        <v/>
      </c>
      <c r="O397" s="148"/>
      <c r="P397" s="50"/>
      <c r="Q397" s="1004"/>
      <c r="R397" s="1005"/>
      <c r="S397" s="142" t="str">
        <f>IFERROR(ROUNDDOWN(Q397*VLOOKUP(N397,【参考】数式用!$AR$2:$AW$50,MATCH(P397,【参考】数式用!$AT$4:$AW$4)+2,FALSE)*0.5, 0), "")</f>
        <v/>
      </c>
      <c r="T397" s="51"/>
      <c r="U397" s="536" t="str">
        <f>IFERROR(IF(AH397&lt;&gt;"",Q397*VLOOKUP(N397,【参考】数式用!$AG$2:$AL$50,MATCH(P397,【参考】数式用!$AI$4:$AL$4,0)+2,0), ""), "")</f>
        <v/>
      </c>
      <c r="V397" s="41"/>
      <c r="W397" s="1006"/>
      <c r="X397" s="1007"/>
      <c r="Y397" s="88"/>
      <c r="Z397" s="537"/>
      <c r="AA397" s="143" t="str">
        <f>IFERROR(IF(Y397="ー", "", ROUNDDOWN(Z397*VLOOKUP(N397,【参考】数式用!$AR$2:$AW$50,MATCH(Y397,【参考】数式用!$AT$4:$AW$4)+2,FALSE)*0.5, 0)), "")</f>
        <v/>
      </c>
      <c r="AB397" s="98"/>
      <c r="AC397" s="1100" t="str">
        <f>IFERROR(IF(AH397&lt;&gt;"",Z397*VLOOKUP(N397,【参考】数式用!$AG$2:$AL$50,MATCH(Y397,【参考】数式用!$AI$4:$AL$4,0)+2,0), ""), "")</f>
        <v/>
      </c>
      <c r="AD397" s="1100"/>
      <c r="AE397" s="415"/>
      <c r="AF397" s="581"/>
      <c r="AG397" s="590"/>
      <c r="AH397" s="428" t="str">
        <f>IFERROR(VLOOKUP(O397, 【参考】数式用!$AY$5:$AY$13, 1, FALSE), "")</f>
        <v/>
      </c>
      <c r="AI397" s="429" t="str">
        <f>IFERROR(VLOOKUP(N397, 【参考】数式用!$BA$2:$BB$50, 2, FALSE), "")</f>
        <v/>
      </c>
      <c r="AJ397" s="430" t="str">
        <f t="shared" si="13"/>
        <v/>
      </c>
      <c r="AK397" s="431" t="str">
        <f t="shared" si="14"/>
        <v/>
      </c>
      <c r="AL397" s="133"/>
      <c r="AM397" s="133"/>
      <c r="AN397" s="106"/>
      <c r="AO397" s="106"/>
      <c r="AV397" s="105"/>
      <c r="AW397" s="105"/>
      <c r="AX397" s="105"/>
      <c r="AY397" s="105"/>
      <c r="AZ397" s="105"/>
      <c r="BA397" s="105"/>
    </row>
    <row r="398" spans="1:53" ht="30" customHeight="1" thickBot="1">
      <c r="A398" s="140">
        <v>385</v>
      </c>
      <c r="B398" s="1001" t="str">
        <f>IF(基本情報入力シート!C423="","",基本情報入力シート!C423)</f>
        <v/>
      </c>
      <c r="C398" s="1002"/>
      <c r="D398" s="1002"/>
      <c r="E398" s="1002"/>
      <c r="F398" s="1002"/>
      <c r="G398" s="1002"/>
      <c r="H398" s="1002"/>
      <c r="I398" s="1003"/>
      <c r="J398" s="411" t="str">
        <f>IF(基本情報入力シート!M423="","",基本情報入力シート!M423)</f>
        <v/>
      </c>
      <c r="K398" s="411" t="str">
        <f>IF(基本情報入力シート!R423="","",基本情報入力シート!R423)</f>
        <v/>
      </c>
      <c r="L398" s="411" t="str">
        <f>IF(基本情報入力シート!W423="","",基本情報入力シート!W423)</f>
        <v/>
      </c>
      <c r="M398" s="411" t="str">
        <f>IF(基本情報入力シート!X423="","",基本情報入力シート!X423)</f>
        <v/>
      </c>
      <c r="N398" s="141" t="str">
        <f>IF(基本情報入力シート!Y423="","",基本情報入力シート!Y423)</f>
        <v/>
      </c>
      <c r="O398" s="148"/>
      <c r="P398" s="50"/>
      <c r="Q398" s="1004"/>
      <c r="R398" s="1005"/>
      <c r="S398" s="142" t="str">
        <f>IFERROR(ROUNDDOWN(Q398*VLOOKUP(N398,【参考】数式用!$AR$2:$AW$50,MATCH(P398,【参考】数式用!$AT$4:$AW$4)+2,FALSE)*0.5, 0), "")</f>
        <v/>
      </c>
      <c r="T398" s="51"/>
      <c r="U398" s="536" t="str">
        <f>IFERROR(IF(AH398&lt;&gt;"",Q398*VLOOKUP(N398,【参考】数式用!$AG$2:$AL$50,MATCH(P398,【参考】数式用!$AI$4:$AL$4,0)+2,0), ""), "")</f>
        <v/>
      </c>
      <c r="V398" s="41"/>
      <c r="W398" s="1006"/>
      <c r="X398" s="1007"/>
      <c r="Y398" s="88"/>
      <c r="Z398" s="537"/>
      <c r="AA398" s="143" t="str">
        <f>IFERROR(IF(Y398="ー", "", ROUNDDOWN(Z398*VLOOKUP(N398,【参考】数式用!$AR$2:$AW$50,MATCH(Y398,【参考】数式用!$AT$4:$AW$4)+2,FALSE)*0.5, 0)), "")</f>
        <v/>
      </c>
      <c r="AB398" s="98"/>
      <c r="AC398" s="1100" t="str">
        <f>IFERROR(IF(AH398&lt;&gt;"",Z398*VLOOKUP(N398,【参考】数式用!$AG$2:$AL$50,MATCH(Y398,【参考】数式用!$AI$4:$AL$4,0)+2,0), ""), "")</f>
        <v/>
      </c>
      <c r="AD398" s="1100"/>
      <c r="AE398" s="415"/>
      <c r="AF398" s="581"/>
      <c r="AG398" s="590"/>
      <c r="AH398" s="428" t="str">
        <f>IFERROR(VLOOKUP(O398, 【参考】数式用!$AY$5:$AY$13, 1, FALSE), "")</f>
        <v/>
      </c>
      <c r="AI398" s="429" t="str">
        <f>IFERROR(VLOOKUP(N398, 【参考】数式用!$BA$2:$BB$50, 2, FALSE), "")</f>
        <v/>
      </c>
      <c r="AJ398" s="430" t="str">
        <f t="shared" si="13"/>
        <v/>
      </c>
      <c r="AK398" s="431" t="str">
        <f t="shared" si="14"/>
        <v/>
      </c>
      <c r="AL398" s="133"/>
      <c r="AM398" s="133"/>
      <c r="AN398" s="106"/>
      <c r="AO398" s="106"/>
      <c r="AV398" s="105"/>
      <c r="AW398" s="105"/>
      <c r="AX398" s="105"/>
      <c r="AY398" s="105"/>
      <c r="AZ398" s="105"/>
      <c r="BA398" s="105"/>
    </row>
    <row r="399" spans="1:53" ht="30" customHeight="1" thickBot="1">
      <c r="A399" s="140">
        <v>386</v>
      </c>
      <c r="B399" s="1001" t="str">
        <f>IF(基本情報入力シート!C424="","",基本情報入力シート!C424)</f>
        <v/>
      </c>
      <c r="C399" s="1002"/>
      <c r="D399" s="1002"/>
      <c r="E399" s="1002"/>
      <c r="F399" s="1002"/>
      <c r="G399" s="1002"/>
      <c r="H399" s="1002"/>
      <c r="I399" s="1003"/>
      <c r="J399" s="411" t="str">
        <f>IF(基本情報入力シート!M424="","",基本情報入力シート!M424)</f>
        <v/>
      </c>
      <c r="K399" s="411" t="str">
        <f>IF(基本情報入力シート!R424="","",基本情報入力シート!R424)</f>
        <v/>
      </c>
      <c r="L399" s="411" t="str">
        <f>IF(基本情報入力シート!W424="","",基本情報入力シート!W424)</f>
        <v/>
      </c>
      <c r="M399" s="411" t="str">
        <f>IF(基本情報入力シート!X424="","",基本情報入力シート!X424)</f>
        <v/>
      </c>
      <c r="N399" s="141" t="str">
        <f>IF(基本情報入力シート!Y424="","",基本情報入力シート!Y424)</f>
        <v/>
      </c>
      <c r="O399" s="148"/>
      <c r="P399" s="50"/>
      <c r="Q399" s="1004"/>
      <c r="R399" s="1005"/>
      <c r="S399" s="142" t="str">
        <f>IFERROR(ROUNDDOWN(Q399*VLOOKUP(N399,【参考】数式用!$AR$2:$AW$50,MATCH(P399,【参考】数式用!$AT$4:$AW$4)+2,FALSE)*0.5, 0), "")</f>
        <v/>
      </c>
      <c r="T399" s="51"/>
      <c r="U399" s="536" t="str">
        <f>IFERROR(IF(AH399&lt;&gt;"",Q399*VLOOKUP(N399,【参考】数式用!$AG$2:$AL$50,MATCH(P399,【参考】数式用!$AI$4:$AL$4,0)+2,0), ""), "")</f>
        <v/>
      </c>
      <c r="V399" s="41"/>
      <c r="W399" s="1006"/>
      <c r="X399" s="1007"/>
      <c r="Y399" s="88"/>
      <c r="Z399" s="537"/>
      <c r="AA399" s="143" t="str">
        <f>IFERROR(IF(Y399="ー", "", ROUNDDOWN(Z399*VLOOKUP(N399,【参考】数式用!$AR$2:$AW$50,MATCH(Y399,【参考】数式用!$AT$4:$AW$4)+2,FALSE)*0.5, 0)), "")</f>
        <v/>
      </c>
      <c r="AB399" s="98"/>
      <c r="AC399" s="1100" t="str">
        <f>IFERROR(IF(AH399&lt;&gt;"",Z399*VLOOKUP(N399,【参考】数式用!$AG$2:$AL$50,MATCH(Y399,【参考】数式用!$AI$4:$AL$4,0)+2,0), ""), "")</f>
        <v/>
      </c>
      <c r="AD399" s="1100"/>
      <c r="AE399" s="415"/>
      <c r="AF399" s="581"/>
      <c r="AG399" s="590"/>
      <c r="AH399" s="428" t="str">
        <f>IFERROR(VLOOKUP(O399, 【参考】数式用!$AY$5:$AY$13, 1, FALSE), "")</f>
        <v/>
      </c>
      <c r="AI399" s="429" t="str">
        <f>IFERROR(VLOOKUP(N399, 【参考】数式用!$BA$2:$BB$50, 2, FALSE), "")</f>
        <v/>
      </c>
      <c r="AJ399" s="430" t="str">
        <f t="shared" si="13"/>
        <v/>
      </c>
      <c r="AK399" s="431" t="str">
        <f t="shared" si="14"/>
        <v/>
      </c>
      <c r="AL399" s="133"/>
      <c r="AM399" s="133"/>
      <c r="AN399" s="106"/>
      <c r="AO399" s="106"/>
      <c r="AV399" s="105"/>
      <c r="AW399" s="105"/>
      <c r="AX399" s="105"/>
      <c r="AY399" s="105"/>
      <c r="AZ399" s="105"/>
      <c r="BA399" s="105"/>
    </row>
    <row r="400" spans="1:53" ht="30" customHeight="1" thickBot="1">
      <c r="A400" s="140">
        <v>387</v>
      </c>
      <c r="B400" s="1001" t="str">
        <f>IF(基本情報入力シート!C425="","",基本情報入力シート!C425)</f>
        <v/>
      </c>
      <c r="C400" s="1002"/>
      <c r="D400" s="1002"/>
      <c r="E400" s="1002"/>
      <c r="F400" s="1002"/>
      <c r="G400" s="1002"/>
      <c r="H400" s="1002"/>
      <c r="I400" s="1003"/>
      <c r="J400" s="411" t="str">
        <f>IF(基本情報入力シート!M425="","",基本情報入力シート!M425)</f>
        <v/>
      </c>
      <c r="K400" s="411" t="str">
        <f>IF(基本情報入力シート!R425="","",基本情報入力シート!R425)</f>
        <v/>
      </c>
      <c r="L400" s="411" t="str">
        <f>IF(基本情報入力シート!W425="","",基本情報入力シート!W425)</f>
        <v/>
      </c>
      <c r="M400" s="411" t="str">
        <f>IF(基本情報入力シート!X425="","",基本情報入力シート!X425)</f>
        <v/>
      </c>
      <c r="N400" s="141" t="str">
        <f>IF(基本情報入力シート!Y425="","",基本情報入力シート!Y425)</f>
        <v/>
      </c>
      <c r="O400" s="148"/>
      <c r="P400" s="50"/>
      <c r="Q400" s="1004"/>
      <c r="R400" s="1005"/>
      <c r="S400" s="142" t="str">
        <f>IFERROR(ROUNDDOWN(Q400*VLOOKUP(N400,【参考】数式用!$AR$2:$AW$50,MATCH(P400,【参考】数式用!$AT$4:$AW$4)+2,FALSE)*0.5, 0), "")</f>
        <v/>
      </c>
      <c r="T400" s="51"/>
      <c r="U400" s="536" t="str">
        <f>IFERROR(IF(AH400&lt;&gt;"",Q400*VLOOKUP(N400,【参考】数式用!$AG$2:$AL$50,MATCH(P400,【参考】数式用!$AI$4:$AL$4,0)+2,0), ""), "")</f>
        <v/>
      </c>
      <c r="V400" s="41"/>
      <c r="W400" s="1006"/>
      <c r="X400" s="1007"/>
      <c r="Y400" s="88"/>
      <c r="Z400" s="537"/>
      <c r="AA400" s="143" t="str">
        <f>IFERROR(IF(Y400="ー", "", ROUNDDOWN(Z400*VLOOKUP(N400,【参考】数式用!$AR$2:$AW$50,MATCH(Y400,【参考】数式用!$AT$4:$AW$4)+2,FALSE)*0.5, 0)), "")</f>
        <v/>
      </c>
      <c r="AB400" s="98"/>
      <c r="AC400" s="1100" t="str">
        <f>IFERROR(IF(AH400&lt;&gt;"",Z400*VLOOKUP(N400,【参考】数式用!$AG$2:$AL$50,MATCH(Y400,【参考】数式用!$AI$4:$AL$4,0)+2,0), ""), "")</f>
        <v/>
      </c>
      <c r="AD400" s="1100"/>
      <c r="AE400" s="415"/>
      <c r="AF400" s="581"/>
      <c r="AG400" s="590"/>
      <c r="AH400" s="428" t="str">
        <f>IFERROR(VLOOKUP(O400, 【参考】数式用!$AY$5:$AY$13, 1, FALSE), "")</f>
        <v/>
      </c>
      <c r="AI400" s="429" t="str">
        <f>IFERROR(VLOOKUP(N400, 【参考】数式用!$BA$2:$BB$50, 2, FALSE), "")</f>
        <v/>
      </c>
      <c r="AJ400" s="430" t="str">
        <f t="shared" si="13"/>
        <v/>
      </c>
      <c r="AK400" s="431" t="str">
        <f t="shared" si="14"/>
        <v/>
      </c>
      <c r="AL400" s="133"/>
      <c r="AM400" s="133"/>
      <c r="AN400" s="106"/>
      <c r="AO400" s="106"/>
      <c r="AV400" s="105"/>
      <c r="AW400" s="105"/>
      <c r="AX400" s="105"/>
      <c r="AY400" s="105"/>
      <c r="AZ400" s="105"/>
      <c r="BA400" s="105"/>
    </row>
    <row r="401" spans="1:53" ht="30" customHeight="1" thickBot="1">
      <c r="A401" s="140">
        <v>388</v>
      </c>
      <c r="B401" s="1001" t="str">
        <f>IF(基本情報入力シート!C426="","",基本情報入力シート!C426)</f>
        <v/>
      </c>
      <c r="C401" s="1002"/>
      <c r="D401" s="1002"/>
      <c r="E401" s="1002"/>
      <c r="F401" s="1002"/>
      <c r="G401" s="1002"/>
      <c r="H401" s="1002"/>
      <c r="I401" s="1003"/>
      <c r="J401" s="411" t="str">
        <f>IF(基本情報入力シート!M426="","",基本情報入力シート!M426)</f>
        <v/>
      </c>
      <c r="K401" s="411" t="str">
        <f>IF(基本情報入力シート!R426="","",基本情報入力シート!R426)</f>
        <v/>
      </c>
      <c r="L401" s="411" t="str">
        <f>IF(基本情報入力シート!W426="","",基本情報入力シート!W426)</f>
        <v/>
      </c>
      <c r="M401" s="411" t="str">
        <f>IF(基本情報入力シート!X426="","",基本情報入力シート!X426)</f>
        <v/>
      </c>
      <c r="N401" s="141" t="str">
        <f>IF(基本情報入力シート!Y426="","",基本情報入力シート!Y426)</f>
        <v/>
      </c>
      <c r="O401" s="148"/>
      <c r="P401" s="50"/>
      <c r="Q401" s="1004"/>
      <c r="R401" s="1005"/>
      <c r="S401" s="142" t="str">
        <f>IFERROR(ROUNDDOWN(Q401*VLOOKUP(N401,【参考】数式用!$AR$2:$AW$50,MATCH(P401,【参考】数式用!$AT$4:$AW$4)+2,FALSE)*0.5, 0), "")</f>
        <v/>
      </c>
      <c r="T401" s="51"/>
      <c r="U401" s="536" t="str">
        <f>IFERROR(IF(AH401&lt;&gt;"",Q401*VLOOKUP(N401,【参考】数式用!$AG$2:$AL$50,MATCH(P401,【参考】数式用!$AI$4:$AL$4,0)+2,0), ""), "")</f>
        <v/>
      </c>
      <c r="V401" s="41"/>
      <c r="W401" s="1006"/>
      <c r="X401" s="1007"/>
      <c r="Y401" s="88"/>
      <c r="Z401" s="537"/>
      <c r="AA401" s="143" t="str">
        <f>IFERROR(IF(Y401="ー", "", ROUNDDOWN(Z401*VLOOKUP(N401,【参考】数式用!$AR$2:$AW$50,MATCH(Y401,【参考】数式用!$AT$4:$AW$4)+2,FALSE)*0.5, 0)), "")</f>
        <v/>
      </c>
      <c r="AB401" s="98"/>
      <c r="AC401" s="1100" t="str">
        <f>IFERROR(IF(AH401&lt;&gt;"",Z401*VLOOKUP(N401,【参考】数式用!$AG$2:$AL$50,MATCH(Y401,【参考】数式用!$AI$4:$AL$4,0)+2,0), ""), "")</f>
        <v/>
      </c>
      <c r="AD401" s="1100"/>
      <c r="AE401" s="415"/>
      <c r="AF401" s="581"/>
      <c r="AG401" s="590"/>
      <c r="AH401" s="428" t="str">
        <f>IFERROR(VLOOKUP(O401, 【参考】数式用!$AY$5:$AY$13, 1, FALSE), "")</f>
        <v/>
      </c>
      <c r="AI401" s="429" t="str">
        <f>IFERROR(VLOOKUP(N401, 【参考】数式用!$BA$2:$BB$50, 2, FALSE), "")</f>
        <v/>
      </c>
      <c r="AJ401" s="430" t="str">
        <f t="shared" si="13"/>
        <v/>
      </c>
      <c r="AK401" s="431" t="str">
        <f t="shared" si="14"/>
        <v/>
      </c>
      <c r="AL401" s="133"/>
      <c r="AM401" s="133"/>
      <c r="AN401" s="106"/>
      <c r="AO401" s="106"/>
      <c r="AV401" s="105"/>
      <c r="AW401" s="105"/>
      <c r="AX401" s="105"/>
      <c r="AY401" s="105"/>
      <c r="AZ401" s="105"/>
      <c r="BA401" s="105"/>
    </row>
    <row r="402" spans="1:53" ht="30" customHeight="1" thickBot="1">
      <c r="A402" s="140">
        <v>389</v>
      </c>
      <c r="B402" s="1001" t="str">
        <f>IF(基本情報入力シート!C427="","",基本情報入力シート!C427)</f>
        <v/>
      </c>
      <c r="C402" s="1002"/>
      <c r="D402" s="1002"/>
      <c r="E402" s="1002"/>
      <c r="F402" s="1002"/>
      <c r="G402" s="1002"/>
      <c r="H402" s="1002"/>
      <c r="I402" s="1003"/>
      <c r="J402" s="411" t="str">
        <f>IF(基本情報入力シート!M427="","",基本情報入力シート!M427)</f>
        <v/>
      </c>
      <c r="K402" s="411" t="str">
        <f>IF(基本情報入力シート!R427="","",基本情報入力シート!R427)</f>
        <v/>
      </c>
      <c r="L402" s="411" t="str">
        <f>IF(基本情報入力シート!W427="","",基本情報入力シート!W427)</f>
        <v/>
      </c>
      <c r="M402" s="411" t="str">
        <f>IF(基本情報入力シート!X427="","",基本情報入力シート!X427)</f>
        <v/>
      </c>
      <c r="N402" s="141" t="str">
        <f>IF(基本情報入力シート!Y427="","",基本情報入力シート!Y427)</f>
        <v/>
      </c>
      <c r="O402" s="148"/>
      <c r="P402" s="50"/>
      <c r="Q402" s="1004"/>
      <c r="R402" s="1005"/>
      <c r="S402" s="142" t="str">
        <f>IFERROR(ROUNDDOWN(Q402*VLOOKUP(N402,【参考】数式用!$AR$2:$AW$50,MATCH(P402,【参考】数式用!$AT$4:$AW$4)+2,FALSE)*0.5, 0), "")</f>
        <v/>
      </c>
      <c r="T402" s="51"/>
      <c r="U402" s="536" t="str">
        <f>IFERROR(IF(AH402&lt;&gt;"",Q402*VLOOKUP(N402,【参考】数式用!$AG$2:$AL$50,MATCH(P402,【参考】数式用!$AI$4:$AL$4,0)+2,0), ""), "")</f>
        <v/>
      </c>
      <c r="V402" s="41"/>
      <c r="W402" s="1006"/>
      <c r="X402" s="1007"/>
      <c r="Y402" s="88"/>
      <c r="Z402" s="537"/>
      <c r="AA402" s="143" t="str">
        <f>IFERROR(IF(Y402="ー", "", ROUNDDOWN(Z402*VLOOKUP(N402,【参考】数式用!$AR$2:$AW$50,MATCH(Y402,【参考】数式用!$AT$4:$AW$4)+2,FALSE)*0.5, 0)), "")</f>
        <v/>
      </c>
      <c r="AB402" s="98"/>
      <c r="AC402" s="1100" t="str">
        <f>IFERROR(IF(AH402&lt;&gt;"",Z402*VLOOKUP(N402,【参考】数式用!$AG$2:$AL$50,MATCH(Y402,【参考】数式用!$AI$4:$AL$4,0)+2,0), ""), "")</f>
        <v/>
      </c>
      <c r="AD402" s="1100"/>
      <c r="AE402" s="415"/>
      <c r="AF402" s="581"/>
      <c r="AG402" s="590"/>
      <c r="AH402" s="428" t="str">
        <f>IFERROR(VLOOKUP(O402, 【参考】数式用!$AY$5:$AY$13, 1, FALSE), "")</f>
        <v/>
      </c>
      <c r="AI402" s="429" t="str">
        <f>IFERROR(VLOOKUP(N402, 【参考】数式用!$BA$2:$BB$50, 2, FALSE), "")</f>
        <v/>
      </c>
      <c r="AJ402" s="430" t="str">
        <f t="shared" si="13"/>
        <v/>
      </c>
      <c r="AK402" s="431" t="str">
        <f t="shared" si="14"/>
        <v/>
      </c>
      <c r="AL402" s="133"/>
      <c r="AM402" s="133"/>
      <c r="AN402" s="106"/>
      <c r="AO402" s="106"/>
      <c r="AV402" s="105"/>
      <c r="AW402" s="105"/>
      <c r="AX402" s="105"/>
      <c r="AY402" s="105"/>
      <c r="AZ402" s="105"/>
      <c r="BA402" s="105"/>
    </row>
    <row r="403" spans="1:53" ht="30" customHeight="1" thickBot="1">
      <c r="A403" s="140">
        <v>390</v>
      </c>
      <c r="B403" s="1001" t="str">
        <f>IF(基本情報入力シート!C428="","",基本情報入力シート!C428)</f>
        <v/>
      </c>
      <c r="C403" s="1002"/>
      <c r="D403" s="1002"/>
      <c r="E403" s="1002"/>
      <c r="F403" s="1002"/>
      <c r="G403" s="1002"/>
      <c r="H403" s="1002"/>
      <c r="I403" s="1003"/>
      <c r="J403" s="411" t="str">
        <f>IF(基本情報入力シート!M428="","",基本情報入力シート!M428)</f>
        <v/>
      </c>
      <c r="K403" s="411" t="str">
        <f>IF(基本情報入力シート!R428="","",基本情報入力シート!R428)</f>
        <v/>
      </c>
      <c r="L403" s="411" t="str">
        <f>IF(基本情報入力シート!W428="","",基本情報入力シート!W428)</f>
        <v/>
      </c>
      <c r="M403" s="411" t="str">
        <f>IF(基本情報入力シート!X428="","",基本情報入力シート!X428)</f>
        <v/>
      </c>
      <c r="N403" s="141" t="str">
        <f>IF(基本情報入力シート!Y428="","",基本情報入力シート!Y428)</f>
        <v/>
      </c>
      <c r="O403" s="148"/>
      <c r="P403" s="50"/>
      <c r="Q403" s="1004"/>
      <c r="R403" s="1005"/>
      <c r="S403" s="142" t="str">
        <f>IFERROR(ROUNDDOWN(Q403*VLOOKUP(N403,【参考】数式用!$AR$2:$AW$50,MATCH(P403,【参考】数式用!$AT$4:$AW$4)+2,FALSE)*0.5, 0), "")</f>
        <v/>
      </c>
      <c r="T403" s="51"/>
      <c r="U403" s="536" t="str">
        <f>IFERROR(IF(AH403&lt;&gt;"",Q403*VLOOKUP(N403,【参考】数式用!$AG$2:$AL$50,MATCH(P403,【参考】数式用!$AI$4:$AL$4,0)+2,0), ""), "")</f>
        <v/>
      </c>
      <c r="V403" s="41"/>
      <c r="W403" s="1006"/>
      <c r="X403" s="1007"/>
      <c r="Y403" s="88"/>
      <c r="Z403" s="537"/>
      <c r="AA403" s="143" t="str">
        <f>IFERROR(IF(Y403="ー", "", ROUNDDOWN(Z403*VLOOKUP(N403,【参考】数式用!$AR$2:$AW$50,MATCH(Y403,【参考】数式用!$AT$4:$AW$4)+2,FALSE)*0.5, 0)), "")</f>
        <v/>
      </c>
      <c r="AB403" s="98"/>
      <c r="AC403" s="1100" t="str">
        <f>IFERROR(IF(AH403&lt;&gt;"",Z403*VLOOKUP(N403,【参考】数式用!$AG$2:$AL$50,MATCH(Y403,【参考】数式用!$AI$4:$AL$4,0)+2,0), ""), "")</f>
        <v/>
      </c>
      <c r="AD403" s="1100"/>
      <c r="AE403" s="415"/>
      <c r="AF403" s="581"/>
      <c r="AG403" s="590"/>
      <c r="AH403" s="428" t="str">
        <f>IFERROR(VLOOKUP(O403, 【参考】数式用!$AY$5:$AY$13, 1, FALSE), "")</f>
        <v/>
      </c>
      <c r="AI403" s="429" t="str">
        <f>IFERROR(VLOOKUP(N403, 【参考】数式用!$BA$2:$BB$50, 2, FALSE), "")</f>
        <v/>
      </c>
      <c r="AJ403" s="430" t="str">
        <f t="shared" si="13"/>
        <v/>
      </c>
      <c r="AK403" s="431" t="str">
        <f t="shared" si="14"/>
        <v/>
      </c>
      <c r="AL403" s="133"/>
      <c r="AM403" s="133"/>
      <c r="AN403" s="106"/>
      <c r="AO403" s="106"/>
      <c r="AV403" s="105"/>
      <c r="AW403" s="105"/>
      <c r="AX403" s="105"/>
      <c r="AY403" s="105"/>
      <c r="AZ403" s="105"/>
      <c r="BA403" s="105"/>
    </row>
    <row r="404" spans="1:53" ht="30" customHeight="1" thickBot="1">
      <c r="A404" s="140">
        <v>391</v>
      </c>
      <c r="B404" s="1001" t="str">
        <f>IF(基本情報入力シート!C429="","",基本情報入力シート!C429)</f>
        <v/>
      </c>
      <c r="C404" s="1002"/>
      <c r="D404" s="1002"/>
      <c r="E404" s="1002"/>
      <c r="F404" s="1002"/>
      <c r="G404" s="1002"/>
      <c r="H404" s="1002"/>
      <c r="I404" s="1003"/>
      <c r="J404" s="411" t="str">
        <f>IF(基本情報入力シート!M429="","",基本情報入力シート!M429)</f>
        <v/>
      </c>
      <c r="K404" s="411" t="str">
        <f>IF(基本情報入力シート!R429="","",基本情報入力シート!R429)</f>
        <v/>
      </c>
      <c r="L404" s="411" t="str">
        <f>IF(基本情報入力シート!W429="","",基本情報入力シート!W429)</f>
        <v/>
      </c>
      <c r="M404" s="411" t="str">
        <f>IF(基本情報入力シート!X429="","",基本情報入力シート!X429)</f>
        <v/>
      </c>
      <c r="N404" s="141" t="str">
        <f>IF(基本情報入力シート!Y429="","",基本情報入力シート!Y429)</f>
        <v/>
      </c>
      <c r="O404" s="148"/>
      <c r="P404" s="50"/>
      <c r="Q404" s="1004"/>
      <c r="R404" s="1005"/>
      <c r="S404" s="142" t="str">
        <f>IFERROR(ROUNDDOWN(Q404*VLOOKUP(N404,【参考】数式用!$AR$2:$AW$50,MATCH(P404,【参考】数式用!$AT$4:$AW$4)+2,FALSE)*0.5, 0), "")</f>
        <v/>
      </c>
      <c r="T404" s="51"/>
      <c r="U404" s="536" t="str">
        <f>IFERROR(IF(AH404&lt;&gt;"",Q404*VLOOKUP(N404,【参考】数式用!$AG$2:$AL$50,MATCH(P404,【参考】数式用!$AI$4:$AL$4,0)+2,0), ""), "")</f>
        <v/>
      </c>
      <c r="V404" s="41"/>
      <c r="W404" s="1006"/>
      <c r="X404" s="1007"/>
      <c r="Y404" s="88"/>
      <c r="Z404" s="537"/>
      <c r="AA404" s="143" t="str">
        <f>IFERROR(IF(Y404="ー", "", ROUNDDOWN(Z404*VLOOKUP(N404,【参考】数式用!$AR$2:$AW$50,MATCH(Y404,【参考】数式用!$AT$4:$AW$4)+2,FALSE)*0.5, 0)), "")</f>
        <v/>
      </c>
      <c r="AB404" s="98"/>
      <c r="AC404" s="1100" t="str">
        <f>IFERROR(IF(AH404&lt;&gt;"",Z404*VLOOKUP(N404,【参考】数式用!$AG$2:$AL$50,MATCH(Y404,【参考】数式用!$AI$4:$AL$4,0)+2,0), ""), "")</f>
        <v/>
      </c>
      <c r="AD404" s="1100"/>
      <c r="AE404" s="415"/>
      <c r="AF404" s="581"/>
      <c r="AG404" s="590"/>
      <c r="AH404" s="428" t="str">
        <f>IFERROR(VLOOKUP(O404, 【参考】数式用!$AY$5:$AY$13, 1, FALSE), "")</f>
        <v/>
      </c>
      <c r="AI404" s="429" t="str">
        <f>IFERROR(VLOOKUP(N404, 【参考】数式用!$BA$2:$BB$50, 2, FALSE), "")</f>
        <v/>
      </c>
      <c r="AJ404" s="430" t="str">
        <f t="shared" si="13"/>
        <v/>
      </c>
      <c r="AK404" s="431" t="str">
        <f t="shared" si="14"/>
        <v/>
      </c>
      <c r="AL404" s="133"/>
      <c r="AM404" s="133"/>
      <c r="AN404" s="106"/>
      <c r="AO404" s="106"/>
      <c r="AV404" s="105"/>
      <c r="AW404" s="105"/>
      <c r="AX404" s="105"/>
      <c r="AY404" s="105"/>
      <c r="AZ404" s="105"/>
      <c r="BA404" s="105"/>
    </row>
    <row r="405" spans="1:53" ht="30" customHeight="1" thickBot="1">
      <c r="A405" s="140">
        <v>392</v>
      </c>
      <c r="B405" s="1001" t="str">
        <f>IF(基本情報入力シート!C430="","",基本情報入力シート!C430)</f>
        <v/>
      </c>
      <c r="C405" s="1002"/>
      <c r="D405" s="1002"/>
      <c r="E405" s="1002"/>
      <c r="F405" s="1002"/>
      <c r="G405" s="1002"/>
      <c r="H405" s="1002"/>
      <c r="I405" s="1003"/>
      <c r="J405" s="411" t="str">
        <f>IF(基本情報入力シート!M430="","",基本情報入力シート!M430)</f>
        <v/>
      </c>
      <c r="K405" s="411" t="str">
        <f>IF(基本情報入力シート!R430="","",基本情報入力シート!R430)</f>
        <v/>
      </c>
      <c r="L405" s="411" t="str">
        <f>IF(基本情報入力シート!W430="","",基本情報入力シート!W430)</f>
        <v/>
      </c>
      <c r="M405" s="411" t="str">
        <f>IF(基本情報入力シート!X430="","",基本情報入力シート!X430)</f>
        <v/>
      </c>
      <c r="N405" s="141" t="str">
        <f>IF(基本情報入力シート!Y430="","",基本情報入力シート!Y430)</f>
        <v/>
      </c>
      <c r="O405" s="148"/>
      <c r="P405" s="50"/>
      <c r="Q405" s="1004"/>
      <c r="R405" s="1005"/>
      <c r="S405" s="142" t="str">
        <f>IFERROR(ROUNDDOWN(Q405*VLOOKUP(N405,【参考】数式用!$AR$2:$AW$50,MATCH(P405,【参考】数式用!$AT$4:$AW$4)+2,FALSE)*0.5, 0), "")</f>
        <v/>
      </c>
      <c r="T405" s="51"/>
      <c r="U405" s="536" t="str">
        <f>IFERROR(IF(AH405&lt;&gt;"",Q405*VLOOKUP(N405,【参考】数式用!$AG$2:$AL$50,MATCH(P405,【参考】数式用!$AI$4:$AL$4,0)+2,0), ""), "")</f>
        <v/>
      </c>
      <c r="V405" s="41"/>
      <c r="W405" s="1006"/>
      <c r="X405" s="1007"/>
      <c r="Y405" s="88"/>
      <c r="Z405" s="537"/>
      <c r="AA405" s="143" t="str">
        <f>IFERROR(IF(Y405="ー", "", ROUNDDOWN(Z405*VLOOKUP(N405,【参考】数式用!$AR$2:$AW$50,MATCH(Y405,【参考】数式用!$AT$4:$AW$4)+2,FALSE)*0.5, 0)), "")</f>
        <v/>
      </c>
      <c r="AB405" s="98"/>
      <c r="AC405" s="1100" t="str">
        <f>IFERROR(IF(AH405&lt;&gt;"",Z405*VLOOKUP(N405,【参考】数式用!$AG$2:$AL$50,MATCH(Y405,【参考】数式用!$AI$4:$AL$4,0)+2,0), ""), "")</f>
        <v/>
      </c>
      <c r="AD405" s="1100"/>
      <c r="AE405" s="415"/>
      <c r="AF405" s="581"/>
      <c r="AG405" s="590"/>
      <c r="AH405" s="428" t="str">
        <f>IFERROR(VLOOKUP(O405, 【参考】数式用!$AY$5:$AY$13, 1, FALSE), "")</f>
        <v/>
      </c>
      <c r="AI405" s="429" t="str">
        <f>IFERROR(VLOOKUP(N405, 【参考】数式用!$BA$2:$BB$50, 2, FALSE), "")</f>
        <v/>
      </c>
      <c r="AJ405" s="430" t="str">
        <f t="shared" si="13"/>
        <v/>
      </c>
      <c r="AK405" s="431" t="str">
        <f t="shared" si="14"/>
        <v/>
      </c>
      <c r="AL405" s="133"/>
      <c r="AM405" s="133"/>
      <c r="AN405" s="106"/>
      <c r="AO405" s="106"/>
      <c r="AV405" s="105"/>
      <c r="AW405" s="105"/>
      <c r="AX405" s="105"/>
      <c r="AY405" s="105"/>
      <c r="AZ405" s="105"/>
      <c r="BA405" s="105"/>
    </row>
    <row r="406" spans="1:53" ht="30" customHeight="1" thickBot="1">
      <c r="A406" s="140">
        <v>393</v>
      </c>
      <c r="B406" s="1001" t="str">
        <f>IF(基本情報入力シート!C431="","",基本情報入力シート!C431)</f>
        <v/>
      </c>
      <c r="C406" s="1002"/>
      <c r="D406" s="1002"/>
      <c r="E406" s="1002"/>
      <c r="F406" s="1002"/>
      <c r="G406" s="1002"/>
      <c r="H406" s="1002"/>
      <c r="I406" s="1003"/>
      <c r="J406" s="411" t="str">
        <f>IF(基本情報入力シート!M431="","",基本情報入力シート!M431)</f>
        <v/>
      </c>
      <c r="K406" s="411" t="str">
        <f>IF(基本情報入力シート!R431="","",基本情報入力シート!R431)</f>
        <v/>
      </c>
      <c r="L406" s="411" t="str">
        <f>IF(基本情報入力シート!W431="","",基本情報入力シート!W431)</f>
        <v/>
      </c>
      <c r="M406" s="411" t="str">
        <f>IF(基本情報入力シート!X431="","",基本情報入力シート!X431)</f>
        <v/>
      </c>
      <c r="N406" s="141" t="str">
        <f>IF(基本情報入力シート!Y431="","",基本情報入力シート!Y431)</f>
        <v/>
      </c>
      <c r="O406" s="148"/>
      <c r="P406" s="50"/>
      <c r="Q406" s="1004"/>
      <c r="R406" s="1005"/>
      <c r="S406" s="142" t="str">
        <f>IFERROR(ROUNDDOWN(Q406*VLOOKUP(N406,【参考】数式用!$AR$2:$AW$50,MATCH(P406,【参考】数式用!$AT$4:$AW$4)+2,FALSE)*0.5, 0), "")</f>
        <v/>
      </c>
      <c r="T406" s="51"/>
      <c r="U406" s="536" t="str">
        <f>IFERROR(IF(AH406&lt;&gt;"",Q406*VLOOKUP(N406,【参考】数式用!$AG$2:$AL$50,MATCH(P406,【参考】数式用!$AI$4:$AL$4,0)+2,0), ""), "")</f>
        <v/>
      </c>
      <c r="V406" s="41"/>
      <c r="W406" s="1006"/>
      <c r="X406" s="1007"/>
      <c r="Y406" s="88"/>
      <c r="Z406" s="537"/>
      <c r="AA406" s="143" t="str">
        <f>IFERROR(IF(Y406="ー", "", ROUNDDOWN(Z406*VLOOKUP(N406,【参考】数式用!$AR$2:$AW$50,MATCH(Y406,【参考】数式用!$AT$4:$AW$4)+2,FALSE)*0.5, 0)), "")</f>
        <v/>
      </c>
      <c r="AB406" s="98"/>
      <c r="AC406" s="1100" t="str">
        <f>IFERROR(IF(AH406&lt;&gt;"",Z406*VLOOKUP(N406,【参考】数式用!$AG$2:$AL$50,MATCH(Y406,【参考】数式用!$AI$4:$AL$4,0)+2,0), ""), "")</f>
        <v/>
      </c>
      <c r="AD406" s="1100"/>
      <c r="AE406" s="415"/>
      <c r="AF406" s="581"/>
      <c r="AG406" s="590"/>
      <c r="AH406" s="428" t="str">
        <f>IFERROR(VLOOKUP(O406, 【参考】数式用!$AY$5:$AY$13, 1, FALSE), "")</f>
        <v/>
      </c>
      <c r="AI406" s="429" t="str">
        <f>IFERROR(VLOOKUP(N406, 【参考】数式用!$BA$2:$BB$50, 2, FALSE), "")</f>
        <v/>
      </c>
      <c r="AJ406" s="430" t="str">
        <f t="shared" si="13"/>
        <v/>
      </c>
      <c r="AK406" s="431" t="str">
        <f t="shared" si="14"/>
        <v/>
      </c>
      <c r="AL406" s="133"/>
      <c r="AM406" s="133"/>
      <c r="AN406" s="106"/>
      <c r="AO406" s="106"/>
      <c r="AV406" s="105"/>
      <c r="AW406" s="105"/>
      <c r="AX406" s="105"/>
      <c r="AY406" s="105"/>
      <c r="AZ406" s="105"/>
      <c r="BA406" s="105"/>
    </row>
    <row r="407" spans="1:53" ht="30" customHeight="1" thickBot="1">
      <c r="A407" s="140">
        <v>394</v>
      </c>
      <c r="B407" s="1001" t="str">
        <f>IF(基本情報入力シート!C432="","",基本情報入力シート!C432)</f>
        <v/>
      </c>
      <c r="C407" s="1002"/>
      <c r="D407" s="1002"/>
      <c r="E407" s="1002"/>
      <c r="F407" s="1002"/>
      <c r="G407" s="1002"/>
      <c r="H407" s="1002"/>
      <c r="I407" s="1003"/>
      <c r="J407" s="411" t="str">
        <f>IF(基本情報入力シート!M432="","",基本情報入力シート!M432)</f>
        <v/>
      </c>
      <c r="K407" s="411" t="str">
        <f>IF(基本情報入力シート!R432="","",基本情報入力シート!R432)</f>
        <v/>
      </c>
      <c r="L407" s="411" t="str">
        <f>IF(基本情報入力シート!W432="","",基本情報入力シート!W432)</f>
        <v/>
      </c>
      <c r="M407" s="411" t="str">
        <f>IF(基本情報入力シート!X432="","",基本情報入力シート!X432)</f>
        <v/>
      </c>
      <c r="N407" s="141" t="str">
        <f>IF(基本情報入力シート!Y432="","",基本情報入力シート!Y432)</f>
        <v/>
      </c>
      <c r="O407" s="148"/>
      <c r="P407" s="50"/>
      <c r="Q407" s="1004"/>
      <c r="R407" s="1005"/>
      <c r="S407" s="142" t="str">
        <f>IFERROR(ROUNDDOWN(Q407*VLOOKUP(N407,【参考】数式用!$AR$2:$AW$50,MATCH(P407,【参考】数式用!$AT$4:$AW$4)+2,FALSE)*0.5, 0), "")</f>
        <v/>
      </c>
      <c r="T407" s="51"/>
      <c r="U407" s="536" t="str">
        <f>IFERROR(IF(AH407&lt;&gt;"",Q407*VLOOKUP(N407,【参考】数式用!$AG$2:$AL$50,MATCH(P407,【参考】数式用!$AI$4:$AL$4,0)+2,0), ""), "")</f>
        <v/>
      </c>
      <c r="V407" s="41"/>
      <c r="W407" s="1006"/>
      <c r="X407" s="1007"/>
      <c r="Y407" s="88"/>
      <c r="Z407" s="537"/>
      <c r="AA407" s="143" t="str">
        <f>IFERROR(IF(Y407="ー", "", ROUNDDOWN(Z407*VLOOKUP(N407,【参考】数式用!$AR$2:$AW$50,MATCH(Y407,【参考】数式用!$AT$4:$AW$4)+2,FALSE)*0.5, 0)), "")</f>
        <v/>
      </c>
      <c r="AB407" s="98"/>
      <c r="AC407" s="1100" t="str">
        <f>IFERROR(IF(AH407&lt;&gt;"",Z407*VLOOKUP(N407,【参考】数式用!$AG$2:$AL$50,MATCH(Y407,【参考】数式用!$AI$4:$AL$4,0)+2,0), ""), "")</f>
        <v/>
      </c>
      <c r="AD407" s="1100"/>
      <c r="AE407" s="415"/>
      <c r="AF407" s="581"/>
      <c r="AG407" s="590"/>
      <c r="AH407" s="428" t="str">
        <f>IFERROR(VLOOKUP(O407, 【参考】数式用!$AY$5:$AY$13, 1, FALSE), "")</f>
        <v/>
      </c>
      <c r="AI407" s="429" t="str">
        <f>IFERROR(VLOOKUP(N407, 【参考】数式用!$BA$2:$BB$50, 2, FALSE), "")</f>
        <v/>
      </c>
      <c r="AJ407" s="430" t="str">
        <f t="shared" si="13"/>
        <v/>
      </c>
      <c r="AK407" s="431" t="str">
        <f t="shared" si="14"/>
        <v/>
      </c>
      <c r="AL407" s="133"/>
      <c r="AM407" s="133"/>
      <c r="AN407" s="106"/>
      <c r="AO407" s="106"/>
      <c r="AV407" s="105"/>
      <c r="AW407" s="105"/>
      <c r="AX407" s="105"/>
      <c r="AY407" s="105"/>
      <c r="AZ407" s="105"/>
      <c r="BA407" s="105"/>
    </row>
    <row r="408" spans="1:53" ht="30" customHeight="1" thickBot="1">
      <c r="A408" s="140">
        <v>395</v>
      </c>
      <c r="B408" s="1001" t="str">
        <f>IF(基本情報入力シート!C433="","",基本情報入力シート!C433)</f>
        <v/>
      </c>
      <c r="C408" s="1002"/>
      <c r="D408" s="1002"/>
      <c r="E408" s="1002"/>
      <c r="F408" s="1002"/>
      <c r="G408" s="1002"/>
      <c r="H408" s="1002"/>
      <c r="I408" s="1003"/>
      <c r="J408" s="411" t="str">
        <f>IF(基本情報入力シート!M433="","",基本情報入力シート!M433)</f>
        <v/>
      </c>
      <c r="K408" s="411" t="str">
        <f>IF(基本情報入力シート!R433="","",基本情報入力シート!R433)</f>
        <v/>
      </c>
      <c r="L408" s="411" t="str">
        <f>IF(基本情報入力シート!W433="","",基本情報入力シート!W433)</f>
        <v/>
      </c>
      <c r="M408" s="411" t="str">
        <f>IF(基本情報入力シート!X433="","",基本情報入力シート!X433)</f>
        <v/>
      </c>
      <c r="N408" s="141" t="str">
        <f>IF(基本情報入力シート!Y433="","",基本情報入力シート!Y433)</f>
        <v/>
      </c>
      <c r="O408" s="148"/>
      <c r="P408" s="50"/>
      <c r="Q408" s="1004"/>
      <c r="R408" s="1005"/>
      <c r="S408" s="142" t="str">
        <f>IFERROR(ROUNDDOWN(Q408*VLOOKUP(N408,【参考】数式用!$AR$2:$AW$50,MATCH(P408,【参考】数式用!$AT$4:$AW$4)+2,FALSE)*0.5, 0), "")</f>
        <v/>
      </c>
      <c r="T408" s="51"/>
      <c r="U408" s="536" t="str">
        <f>IFERROR(IF(AH408&lt;&gt;"",Q408*VLOOKUP(N408,【参考】数式用!$AG$2:$AL$50,MATCH(P408,【参考】数式用!$AI$4:$AL$4,0)+2,0), ""), "")</f>
        <v/>
      </c>
      <c r="V408" s="41"/>
      <c r="W408" s="1006"/>
      <c r="X408" s="1007"/>
      <c r="Y408" s="88"/>
      <c r="Z408" s="537"/>
      <c r="AA408" s="143" t="str">
        <f>IFERROR(IF(Y408="ー", "", ROUNDDOWN(Z408*VLOOKUP(N408,【参考】数式用!$AR$2:$AW$50,MATCH(Y408,【参考】数式用!$AT$4:$AW$4)+2,FALSE)*0.5, 0)), "")</f>
        <v/>
      </c>
      <c r="AB408" s="98"/>
      <c r="AC408" s="1100" t="str">
        <f>IFERROR(IF(AH408&lt;&gt;"",Z408*VLOOKUP(N408,【参考】数式用!$AG$2:$AL$50,MATCH(Y408,【参考】数式用!$AI$4:$AL$4,0)+2,0), ""), "")</f>
        <v/>
      </c>
      <c r="AD408" s="1100"/>
      <c r="AE408" s="415"/>
      <c r="AF408" s="581"/>
      <c r="AG408" s="590"/>
      <c r="AH408" s="428" t="str">
        <f>IFERROR(VLOOKUP(O408, 【参考】数式用!$AY$5:$AY$13, 1, FALSE), "")</f>
        <v/>
      </c>
      <c r="AI408" s="429" t="str">
        <f>IFERROR(VLOOKUP(N408, 【参考】数式用!$BA$2:$BB$50, 2, FALSE), "")</f>
        <v/>
      </c>
      <c r="AJ408" s="430" t="str">
        <f t="shared" si="13"/>
        <v/>
      </c>
      <c r="AK408" s="431" t="str">
        <f t="shared" si="14"/>
        <v/>
      </c>
      <c r="AL408" s="133"/>
      <c r="AM408" s="133"/>
      <c r="AN408" s="106"/>
      <c r="AO408" s="106"/>
      <c r="AV408" s="105"/>
      <c r="AW408" s="105"/>
      <c r="AX408" s="105"/>
      <c r="AY408" s="105"/>
      <c r="AZ408" s="105"/>
      <c r="BA408" s="105"/>
    </row>
    <row r="409" spans="1:53" ht="30" customHeight="1" thickBot="1">
      <c r="A409" s="140">
        <v>396</v>
      </c>
      <c r="B409" s="1001" t="str">
        <f>IF(基本情報入力シート!C434="","",基本情報入力シート!C434)</f>
        <v/>
      </c>
      <c r="C409" s="1002"/>
      <c r="D409" s="1002"/>
      <c r="E409" s="1002"/>
      <c r="F409" s="1002"/>
      <c r="G409" s="1002"/>
      <c r="H409" s="1002"/>
      <c r="I409" s="1003"/>
      <c r="J409" s="411" t="str">
        <f>IF(基本情報入力シート!M434="","",基本情報入力シート!M434)</f>
        <v/>
      </c>
      <c r="K409" s="411" t="str">
        <f>IF(基本情報入力シート!R434="","",基本情報入力シート!R434)</f>
        <v/>
      </c>
      <c r="L409" s="411" t="str">
        <f>IF(基本情報入力シート!W434="","",基本情報入力シート!W434)</f>
        <v/>
      </c>
      <c r="M409" s="411" t="str">
        <f>IF(基本情報入力シート!X434="","",基本情報入力シート!X434)</f>
        <v/>
      </c>
      <c r="N409" s="141" t="str">
        <f>IF(基本情報入力シート!Y434="","",基本情報入力シート!Y434)</f>
        <v/>
      </c>
      <c r="O409" s="148"/>
      <c r="P409" s="50"/>
      <c r="Q409" s="1004"/>
      <c r="R409" s="1005"/>
      <c r="S409" s="142" t="str">
        <f>IFERROR(ROUNDDOWN(Q409*VLOOKUP(N409,【参考】数式用!$AR$2:$AW$50,MATCH(P409,【参考】数式用!$AT$4:$AW$4)+2,FALSE)*0.5, 0), "")</f>
        <v/>
      </c>
      <c r="T409" s="51"/>
      <c r="U409" s="536" t="str">
        <f>IFERROR(IF(AH409&lt;&gt;"",Q409*VLOOKUP(N409,【参考】数式用!$AG$2:$AL$50,MATCH(P409,【参考】数式用!$AI$4:$AL$4,0)+2,0), ""), "")</f>
        <v/>
      </c>
      <c r="V409" s="41"/>
      <c r="W409" s="1006"/>
      <c r="X409" s="1007"/>
      <c r="Y409" s="88"/>
      <c r="Z409" s="537"/>
      <c r="AA409" s="143" t="str">
        <f>IFERROR(IF(Y409="ー", "", ROUNDDOWN(Z409*VLOOKUP(N409,【参考】数式用!$AR$2:$AW$50,MATCH(Y409,【参考】数式用!$AT$4:$AW$4)+2,FALSE)*0.5, 0)), "")</f>
        <v/>
      </c>
      <c r="AB409" s="98"/>
      <c r="AC409" s="1100" t="str">
        <f>IFERROR(IF(AH409&lt;&gt;"",Z409*VLOOKUP(N409,【参考】数式用!$AG$2:$AL$50,MATCH(Y409,【参考】数式用!$AI$4:$AL$4,0)+2,0), ""), "")</f>
        <v/>
      </c>
      <c r="AD409" s="1100"/>
      <c r="AE409" s="415"/>
      <c r="AF409" s="581"/>
      <c r="AG409" s="590"/>
      <c r="AH409" s="428" t="str">
        <f>IFERROR(VLOOKUP(O409, 【参考】数式用!$AY$5:$AY$13, 1, FALSE), "")</f>
        <v/>
      </c>
      <c r="AI409" s="429" t="str">
        <f>IFERROR(VLOOKUP(N409, 【参考】数式用!$BA$2:$BB$50, 2, FALSE), "")</f>
        <v/>
      </c>
      <c r="AJ409" s="430" t="str">
        <f t="shared" si="13"/>
        <v/>
      </c>
      <c r="AK409" s="431" t="str">
        <f t="shared" si="14"/>
        <v/>
      </c>
      <c r="AL409" s="133"/>
      <c r="AM409" s="133"/>
      <c r="AN409" s="106"/>
      <c r="AO409" s="106"/>
      <c r="AV409" s="105"/>
      <c r="AW409" s="105"/>
      <c r="AX409" s="105"/>
      <c r="AY409" s="105"/>
      <c r="AZ409" s="105"/>
      <c r="BA409" s="105"/>
    </row>
    <row r="410" spans="1:53" ht="30" customHeight="1" thickBot="1">
      <c r="A410" s="140">
        <v>397</v>
      </c>
      <c r="B410" s="1001" t="str">
        <f>IF(基本情報入力シート!C435="","",基本情報入力シート!C435)</f>
        <v/>
      </c>
      <c r="C410" s="1002"/>
      <c r="D410" s="1002"/>
      <c r="E410" s="1002"/>
      <c r="F410" s="1002"/>
      <c r="G410" s="1002"/>
      <c r="H410" s="1002"/>
      <c r="I410" s="1003"/>
      <c r="J410" s="411" t="str">
        <f>IF(基本情報入力シート!M435="","",基本情報入力シート!M435)</f>
        <v/>
      </c>
      <c r="K410" s="411" t="str">
        <f>IF(基本情報入力シート!R435="","",基本情報入力シート!R435)</f>
        <v/>
      </c>
      <c r="L410" s="411" t="str">
        <f>IF(基本情報入力シート!W435="","",基本情報入力シート!W435)</f>
        <v/>
      </c>
      <c r="M410" s="411" t="str">
        <f>IF(基本情報入力シート!X435="","",基本情報入力シート!X435)</f>
        <v/>
      </c>
      <c r="N410" s="141" t="str">
        <f>IF(基本情報入力シート!Y435="","",基本情報入力シート!Y435)</f>
        <v/>
      </c>
      <c r="O410" s="148"/>
      <c r="P410" s="50"/>
      <c r="Q410" s="1004"/>
      <c r="R410" s="1005"/>
      <c r="S410" s="142" t="str">
        <f>IFERROR(ROUNDDOWN(Q410*VLOOKUP(N410,【参考】数式用!$AR$2:$AW$50,MATCH(P410,【参考】数式用!$AT$4:$AW$4)+2,FALSE)*0.5, 0), "")</f>
        <v/>
      </c>
      <c r="T410" s="51"/>
      <c r="U410" s="536" t="str">
        <f>IFERROR(IF(AH410&lt;&gt;"",Q410*VLOOKUP(N410,【参考】数式用!$AG$2:$AL$50,MATCH(P410,【参考】数式用!$AI$4:$AL$4,0)+2,0), ""), "")</f>
        <v/>
      </c>
      <c r="V410" s="41"/>
      <c r="W410" s="1006"/>
      <c r="X410" s="1007"/>
      <c r="Y410" s="88"/>
      <c r="Z410" s="537"/>
      <c r="AA410" s="143" t="str">
        <f>IFERROR(IF(Y410="ー", "", ROUNDDOWN(Z410*VLOOKUP(N410,【参考】数式用!$AR$2:$AW$50,MATCH(Y410,【参考】数式用!$AT$4:$AW$4)+2,FALSE)*0.5, 0)), "")</f>
        <v/>
      </c>
      <c r="AB410" s="98"/>
      <c r="AC410" s="1100" t="str">
        <f>IFERROR(IF(AH410&lt;&gt;"",Z410*VLOOKUP(N410,【参考】数式用!$AG$2:$AL$50,MATCH(Y410,【参考】数式用!$AI$4:$AL$4,0)+2,0), ""), "")</f>
        <v/>
      </c>
      <c r="AD410" s="1100"/>
      <c r="AE410" s="415"/>
      <c r="AF410" s="581"/>
      <c r="AG410" s="590"/>
      <c r="AH410" s="428" t="str">
        <f>IFERROR(VLOOKUP(O410, 【参考】数式用!$AY$5:$AY$13, 1, FALSE), "")</f>
        <v/>
      </c>
      <c r="AI410" s="429" t="str">
        <f>IFERROR(VLOOKUP(N410, 【参考】数式用!$BA$2:$BB$50, 2, FALSE), "")</f>
        <v/>
      </c>
      <c r="AJ410" s="430" t="str">
        <f t="shared" si="13"/>
        <v/>
      </c>
      <c r="AK410" s="431" t="str">
        <f t="shared" si="14"/>
        <v/>
      </c>
      <c r="AL410" s="133"/>
      <c r="AM410" s="133"/>
      <c r="AN410" s="106"/>
      <c r="AO410" s="106"/>
      <c r="AV410" s="105"/>
      <c r="AW410" s="105"/>
      <c r="AX410" s="105"/>
      <c r="AY410" s="105"/>
      <c r="AZ410" s="105"/>
      <c r="BA410" s="105"/>
    </row>
    <row r="411" spans="1:53" ht="30" customHeight="1" thickBot="1">
      <c r="A411" s="140">
        <v>398</v>
      </c>
      <c r="B411" s="1001" t="str">
        <f>IF(基本情報入力シート!C436="","",基本情報入力シート!C436)</f>
        <v/>
      </c>
      <c r="C411" s="1002"/>
      <c r="D411" s="1002"/>
      <c r="E411" s="1002"/>
      <c r="F411" s="1002"/>
      <c r="G411" s="1002"/>
      <c r="H411" s="1002"/>
      <c r="I411" s="1003"/>
      <c r="J411" s="411" t="str">
        <f>IF(基本情報入力シート!M436="","",基本情報入力シート!M436)</f>
        <v/>
      </c>
      <c r="K411" s="411" t="str">
        <f>IF(基本情報入力シート!R436="","",基本情報入力シート!R436)</f>
        <v/>
      </c>
      <c r="L411" s="411" t="str">
        <f>IF(基本情報入力シート!W436="","",基本情報入力シート!W436)</f>
        <v/>
      </c>
      <c r="M411" s="411" t="str">
        <f>IF(基本情報入力シート!X436="","",基本情報入力シート!X436)</f>
        <v/>
      </c>
      <c r="N411" s="141" t="str">
        <f>IF(基本情報入力シート!Y436="","",基本情報入力シート!Y436)</f>
        <v/>
      </c>
      <c r="O411" s="148"/>
      <c r="P411" s="50"/>
      <c r="Q411" s="1004"/>
      <c r="R411" s="1005"/>
      <c r="S411" s="142" t="str">
        <f>IFERROR(ROUNDDOWN(Q411*VLOOKUP(N411,【参考】数式用!$AR$2:$AW$50,MATCH(P411,【参考】数式用!$AT$4:$AW$4)+2,FALSE)*0.5, 0), "")</f>
        <v/>
      </c>
      <c r="T411" s="51"/>
      <c r="U411" s="536" t="str">
        <f>IFERROR(IF(AH411&lt;&gt;"",Q411*VLOOKUP(N411,【参考】数式用!$AG$2:$AL$50,MATCH(P411,【参考】数式用!$AI$4:$AL$4,0)+2,0), ""), "")</f>
        <v/>
      </c>
      <c r="V411" s="41"/>
      <c r="W411" s="1006"/>
      <c r="X411" s="1007"/>
      <c r="Y411" s="88"/>
      <c r="Z411" s="537"/>
      <c r="AA411" s="143" t="str">
        <f>IFERROR(IF(Y411="ー", "", ROUNDDOWN(Z411*VLOOKUP(N411,【参考】数式用!$AR$2:$AW$50,MATCH(Y411,【参考】数式用!$AT$4:$AW$4)+2,FALSE)*0.5, 0)), "")</f>
        <v/>
      </c>
      <c r="AB411" s="98"/>
      <c r="AC411" s="1100" t="str">
        <f>IFERROR(IF(AH411&lt;&gt;"",Z411*VLOOKUP(N411,【参考】数式用!$AG$2:$AL$50,MATCH(Y411,【参考】数式用!$AI$4:$AL$4,0)+2,0), ""), "")</f>
        <v/>
      </c>
      <c r="AD411" s="1100"/>
      <c r="AE411" s="415"/>
      <c r="AF411" s="581"/>
      <c r="AG411" s="590"/>
      <c r="AH411" s="428" t="str">
        <f>IFERROR(VLOOKUP(O411, 【参考】数式用!$AY$5:$AY$13, 1, FALSE), "")</f>
        <v/>
      </c>
      <c r="AI411" s="429" t="str">
        <f>IFERROR(VLOOKUP(N411, 【参考】数式用!$BA$2:$BB$50, 2, FALSE), "")</f>
        <v/>
      </c>
      <c r="AJ411" s="430" t="str">
        <f t="shared" si="13"/>
        <v/>
      </c>
      <c r="AK411" s="431" t="str">
        <f t="shared" si="14"/>
        <v/>
      </c>
      <c r="AL411" s="133"/>
      <c r="AM411" s="133"/>
      <c r="AN411" s="106"/>
      <c r="AO411" s="106"/>
      <c r="AV411" s="105"/>
      <c r="AW411" s="105"/>
      <c r="AX411" s="105"/>
      <c r="AY411" s="105"/>
      <c r="AZ411" s="105"/>
      <c r="BA411" s="105"/>
    </row>
    <row r="412" spans="1:53" ht="30" customHeight="1" thickBot="1">
      <c r="A412" s="140">
        <v>399</v>
      </c>
      <c r="B412" s="1001" t="str">
        <f>IF(基本情報入力シート!C437="","",基本情報入力シート!C437)</f>
        <v/>
      </c>
      <c r="C412" s="1002"/>
      <c r="D412" s="1002"/>
      <c r="E412" s="1002"/>
      <c r="F412" s="1002"/>
      <c r="G412" s="1002"/>
      <c r="H412" s="1002"/>
      <c r="I412" s="1003"/>
      <c r="J412" s="411" t="str">
        <f>IF(基本情報入力シート!M437="","",基本情報入力シート!M437)</f>
        <v/>
      </c>
      <c r="K412" s="411" t="str">
        <f>IF(基本情報入力シート!R437="","",基本情報入力シート!R437)</f>
        <v/>
      </c>
      <c r="L412" s="411" t="str">
        <f>IF(基本情報入力シート!W437="","",基本情報入力シート!W437)</f>
        <v/>
      </c>
      <c r="M412" s="411" t="str">
        <f>IF(基本情報入力シート!X437="","",基本情報入力シート!X437)</f>
        <v/>
      </c>
      <c r="N412" s="141" t="str">
        <f>IF(基本情報入力シート!Y437="","",基本情報入力シート!Y437)</f>
        <v/>
      </c>
      <c r="O412" s="148"/>
      <c r="P412" s="50"/>
      <c r="Q412" s="1004"/>
      <c r="R412" s="1005"/>
      <c r="S412" s="142" t="str">
        <f>IFERROR(ROUNDDOWN(Q412*VLOOKUP(N412,【参考】数式用!$AR$2:$AW$50,MATCH(P412,【参考】数式用!$AT$4:$AW$4)+2,FALSE)*0.5, 0), "")</f>
        <v/>
      </c>
      <c r="T412" s="51"/>
      <c r="U412" s="536" t="str">
        <f>IFERROR(IF(AH412&lt;&gt;"",Q412*VLOOKUP(N412,【参考】数式用!$AG$2:$AL$50,MATCH(P412,【参考】数式用!$AI$4:$AL$4,0)+2,0), ""), "")</f>
        <v/>
      </c>
      <c r="V412" s="41"/>
      <c r="W412" s="1006"/>
      <c r="X412" s="1007"/>
      <c r="Y412" s="88"/>
      <c r="Z412" s="537"/>
      <c r="AA412" s="143" t="str">
        <f>IFERROR(IF(Y412="ー", "", ROUNDDOWN(Z412*VLOOKUP(N412,【参考】数式用!$AR$2:$AW$50,MATCH(Y412,【参考】数式用!$AT$4:$AW$4)+2,FALSE)*0.5, 0)), "")</f>
        <v/>
      </c>
      <c r="AB412" s="98"/>
      <c r="AC412" s="1100" t="str">
        <f>IFERROR(IF(AH412&lt;&gt;"",Z412*VLOOKUP(N412,【参考】数式用!$AG$2:$AL$50,MATCH(Y412,【参考】数式用!$AI$4:$AL$4,0)+2,0), ""), "")</f>
        <v/>
      </c>
      <c r="AD412" s="1100"/>
      <c r="AE412" s="415"/>
      <c r="AF412" s="581"/>
      <c r="AG412" s="590"/>
      <c r="AH412" s="428" t="str">
        <f>IFERROR(VLOOKUP(O412, 【参考】数式用!$AY$5:$AY$13, 1, FALSE), "")</f>
        <v/>
      </c>
      <c r="AI412" s="429" t="str">
        <f>IFERROR(VLOOKUP(N412, 【参考】数式用!$BA$2:$BB$50, 2, FALSE), "")</f>
        <v/>
      </c>
      <c r="AJ412" s="430" t="str">
        <f t="shared" si="13"/>
        <v/>
      </c>
      <c r="AK412" s="431" t="str">
        <f t="shared" si="14"/>
        <v/>
      </c>
      <c r="AL412" s="133"/>
      <c r="AM412" s="133"/>
      <c r="AN412" s="106"/>
      <c r="AO412" s="106"/>
      <c r="AV412" s="105"/>
      <c r="AW412" s="105"/>
      <c r="AX412" s="105"/>
      <c r="AY412" s="105"/>
      <c r="AZ412" s="105"/>
      <c r="BA412" s="105"/>
    </row>
    <row r="413" spans="1:53" ht="30" customHeight="1" thickBot="1">
      <c r="A413" s="140">
        <v>400</v>
      </c>
      <c r="B413" s="1001" t="str">
        <f>IF(基本情報入力シート!C438="","",基本情報入力シート!C438)</f>
        <v/>
      </c>
      <c r="C413" s="1002"/>
      <c r="D413" s="1002"/>
      <c r="E413" s="1002"/>
      <c r="F413" s="1002"/>
      <c r="G413" s="1002"/>
      <c r="H413" s="1002"/>
      <c r="I413" s="1003"/>
      <c r="J413" s="411" t="str">
        <f>IF(基本情報入力シート!M438="","",基本情報入力シート!M438)</f>
        <v/>
      </c>
      <c r="K413" s="411" t="str">
        <f>IF(基本情報入力シート!R438="","",基本情報入力シート!R438)</f>
        <v/>
      </c>
      <c r="L413" s="411" t="str">
        <f>IF(基本情報入力シート!W438="","",基本情報入力シート!W438)</f>
        <v/>
      </c>
      <c r="M413" s="411" t="str">
        <f>IF(基本情報入力シート!X438="","",基本情報入力シート!X438)</f>
        <v/>
      </c>
      <c r="N413" s="141" t="str">
        <f>IF(基本情報入力シート!Y438="","",基本情報入力シート!Y438)</f>
        <v/>
      </c>
      <c r="O413" s="148"/>
      <c r="P413" s="50"/>
      <c r="Q413" s="1004"/>
      <c r="R413" s="1005"/>
      <c r="S413" s="142" t="str">
        <f>IFERROR(ROUNDDOWN(Q413*VLOOKUP(N413,【参考】数式用!$AR$2:$AW$50,MATCH(P413,【参考】数式用!$AT$4:$AW$4)+2,FALSE)*0.5, 0), "")</f>
        <v/>
      </c>
      <c r="T413" s="51"/>
      <c r="U413" s="536" t="str">
        <f>IFERROR(IF(AH413&lt;&gt;"",Q413*VLOOKUP(N413,【参考】数式用!$AG$2:$AL$50,MATCH(P413,【参考】数式用!$AI$4:$AL$4,0)+2,0), ""), "")</f>
        <v/>
      </c>
      <c r="V413" s="41"/>
      <c r="W413" s="1006"/>
      <c r="X413" s="1007"/>
      <c r="Y413" s="88"/>
      <c r="Z413" s="537"/>
      <c r="AA413" s="143" t="str">
        <f>IFERROR(IF(Y413="ー", "", ROUNDDOWN(Z413*VLOOKUP(N413,【参考】数式用!$AR$2:$AW$50,MATCH(Y413,【参考】数式用!$AT$4:$AW$4)+2,FALSE)*0.5, 0)), "")</f>
        <v/>
      </c>
      <c r="AB413" s="98"/>
      <c r="AC413" s="1100" t="str">
        <f>IFERROR(IF(AH413&lt;&gt;"",Z413*VLOOKUP(N413,【参考】数式用!$AG$2:$AL$50,MATCH(Y413,【参考】数式用!$AI$4:$AL$4,0)+2,0), ""), "")</f>
        <v/>
      </c>
      <c r="AD413" s="1100"/>
      <c r="AE413" s="415"/>
      <c r="AF413" s="581"/>
      <c r="AG413" s="590"/>
      <c r="AH413" s="428" t="str">
        <f>IFERROR(VLOOKUP(O413, 【参考】数式用!$AY$5:$AY$13, 1, FALSE), "")</f>
        <v/>
      </c>
      <c r="AI413" s="429" t="str">
        <f>IFERROR(VLOOKUP(N413, 【参考】数式用!$BA$2:$BB$50, 2, FALSE), "")</f>
        <v/>
      </c>
      <c r="AJ413" s="430" t="str">
        <f t="shared" si="13"/>
        <v/>
      </c>
      <c r="AK413" s="431" t="str">
        <f t="shared" si="14"/>
        <v/>
      </c>
      <c r="AL413" s="133"/>
      <c r="AM413" s="133"/>
      <c r="AN413" s="106"/>
      <c r="AO413" s="106"/>
      <c r="AV413" s="105"/>
      <c r="AW413" s="105"/>
      <c r="AX413" s="105"/>
      <c r="AY413" s="105"/>
      <c r="AZ413" s="105"/>
      <c r="BA413" s="105"/>
    </row>
    <row r="414" spans="1:53" ht="30" customHeight="1" thickBot="1">
      <c r="A414" s="140">
        <v>401</v>
      </c>
      <c r="B414" s="1001" t="str">
        <f>IF(基本情報入力シート!C439="","",基本情報入力シート!C439)</f>
        <v/>
      </c>
      <c r="C414" s="1002"/>
      <c r="D414" s="1002"/>
      <c r="E414" s="1002"/>
      <c r="F414" s="1002"/>
      <c r="G414" s="1002"/>
      <c r="H414" s="1002"/>
      <c r="I414" s="1003"/>
      <c r="J414" s="411" t="str">
        <f>IF(基本情報入力シート!M439="","",基本情報入力シート!M439)</f>
        <v/>
      </c>
      <c r="K414" s="411" t="str">
        <f>IF(基本情報入力シート!R439="","",基本情報入力シート!R439)</f>
        <v/>
      </c>
      <c r="L414" s="411" t="str">
        <f>IF(基本情報入力シート!W439="","",基本情報入力シート!W439)</f>
        <v/>
      </c>
      <c r="M414" s="411" t="str">
        <f>IF(基本情報入力シート!X439="","",基本情報入力シート!X439)</f>
        <v/>
      </c>
      <c r="N414" s="141" t="str">
        <f>IF(基本情報入力シート!Y439="","",基本情報入力シート!Y439)</f>
        <v/>
      </c>
      <c r="O414" s="148"/>
      <c r="P414" s="50"/>
      <c r="Q414" s="1004"/>
      <c r="R414" s="1005"/>
      <c r="S414" s="142" t="str">
        <f>IFERROR(ROUNDDOWN(Q414*VLOOKUP(N414,【参考】数式用!$AR$2:$AW$50,MATCH(P414,【参考】数式用!$AT$4:$AW$4)+2,FALSE)*0.5, 0), "")</f>
        <v/>
      </c>
      <c r="T414" s="51"/>
      <c r="U414" s="536" t="str">
        <f>IFERROR(IF(AH414&lt;&gt;"",Q414*VLOOKUP(N414,【参考】数式用!$AG$2:$AL$50,MATCH(P414,【参考】数式用!$AI$4:$AL$4,0)+2,0), ""), "")</f>
        <v/>
      </c>
      <c r="V414" s="41"/>
      <c r="W414" s="1006"/>
      <c r="X414" s="1007"/>
      <c r="Y414" s="88"/>
      <c r="Z414" s="537"/>
      <c r="AA414" s="143" t="str">
        <f>IFERROR(IF(Y414="ー", "", ROUNDDOWN(Z414*VLOOKUP(N414,【参考】数式用!$AR$2:$AW$50,MATCH(Y414,【参考】数式用!$AT$4:$AW$4)+2,FALSE)*0.5, 0)), "")</f>
        <v/>
      </c>
      <c r="AB414" s="98"/>
      <c r="AC414" s="1100" t="str">
        <f>IFERROR(IF(AH414&lt;&gt;"",Z414*VLOOKUP(N414,【参考】数式用!$AG$2:$AL$50,MATCH(Y414,【参考】数式用!$AI$4:$AL$4,0)+2,0), ""), "")</f>
        <v/>
      </c>
      <c r="AD414" s="1100"/>
      <c r="AE414" s="415"/>
      <c r="AF414" s="581"/>
      <c r="AG414" s="590"/>
      <c r="AH414" s="428" t="str">
        <f>IFERROR(VLOOKUP(O414, 【参考】数式用!$AY$5:$AY$13, 1, FALSE), "")</f>
        <v/>
      </c>
      <c r="AI414" s="429" t="str">
        <f>IFERROR(VLOOKUP(N414, 【参考】数式用!$BA$2:$BB$50, 2, FALSE), "")</f>
        <v/>
      </c>
      <c r="AJ414" s="430" t="str">
        <f t="shared" si="13"/>
        <v/>
      </c>
      <c r="AK414" s="431" t="str">
        <f t="shared" si="14"/>
        <v/>
      </c>
      <c r="AL414" s="133"/>
      <c r="AM414" s="133"/>
      <c r="AN414" s="106"/>
      <c r="AO414" s="106"/>
      <c r="AV414" s="105"/>
      <c r="AW414" s="105"/>
      <c r="AX414" s="105"/>
      <c r="AY414" s="105"/>
      <c r="AZ414" s="105"/>
      <c r="BA414" s="105"/>
    </row>
    <row r="415" spans="1:53" ht="30" customHeight="1" thickBot="1">
      <c r="A415" s="140">
        <v>402</v>
      </c>
      <c r="B415" s="1001" t="str">
        <f>IF(基本情報入力シート!C440="","",基本情報入力シート!C440)</f>
        <v/>
      </c>
      <c r="C415" s="1002"/>
      <c r="D415" s="1002"/>
      <c r="E415" s="1002"/>
      <c r="F415" s="1002"/>
      <c r="G415" s="1002"/>
      <c r="H415" s="1002"/>
      <c r="I415" s="1003"/>
      <c r="J415" s="411" t="str">
        <f>IF(基本情報入力シート!M440="","",基本情報入力シート!M440)</f>
        <v/>
      </c>
      <c r="K415" s="411" t="str">
        <f>IF(基本情報入力シート!R440="","",基本情報入力シート!R440)</f>
        <v/>
      </c>
      <c r="L415" s="411" t="str">
        <f>IF(基本情報入力シート!W440="","",基本情報入力シート!W440)</f>
        <v/>
      </c>
      <c r="M415" s="411" t="str">
        <f>IF(基本情報入力シート!X440="","",基本情報入力シート!X440)</f>
        <v/>
      </c>
      <c r="N415" s="141" t="str">
        <f>IF(基本情報入力シート!Y440="","",基本情報入力シート!Y440)</f>
        <v/>
      </c>
      <c r="O415" s="148"/>
      <c r="P415" s="50"/>
      <c r="Q415" s="1004"/>
      <c r="R415" s="1005"/>
      <c r="S415" s="142" t="str">
        <f>IFERROR(ROUNDDOWN(Q415*VLOOKUP(N415,【参考】数式用!$AR$2:$AW$50,MATCH(P415,【参考】数式用!$AT$4:$AW$4)+2,FALSE)*0.5, 0), "")</f>
        <v/>
      </c>
      <c r="T415" s="51"/>
      <c r="U415" s="536" t="str">
        <f>IFERROR(IF(AH415&lt;&gt;"",Q415*VLOOKUP(N415,【参考】数式用!$AG$2:$AL$50,MATCH(P415,【参考】数式用!$AI$4:$AL$4,0)+2,0), ""), "")</f>
        <v/>
      </c>
      <c r="V415" s="41"/>
      <c r="W415" s="1006"/>
      <c r="X415" s="1007"/>
      <c r="Y415" s="88"/>
      <c r="Z415" s="537"/>
      <c r="AA415" s="143" t="str">
        <f>IFERROR(IF(Y415="ー", "", ROUNDDOWN(Z415*VLOOKUP(N415,【参考】数式用!$AR$2:$AW$50,MATCH(Y415,【参考】数式用!$AT$4:$AW$4)+2,FALSE)*0.5, 0)), "")</f>
        <v/>
      </c>
      <c r="AB415" s="98"/>
      <c r="AC415" s="1100" t="str">
        <f>IFERROR(IF(AH415&lt;&gt;"",Z415*VLOOKUP(N415,【参考】数式用!$AG$2:$AL$50,MATCH(Y415,【参考】数式用!$AI$4:$AL$4,0)+2,0), ""), "")</f>
        <v/>
      </c>
      <c r="AD415" s="1100"/>
      <c r="AE415" s="415"/>
      <c r="AF415" s="581"/>
      <c r="AG415" s="590"/>
      <c r="AH415" s="428" t="str">
        <f>IFERROR(VLOOKUP(O415, 【参考】数式用!$AY$5:$AY$13, 1, FALSE), "")</f>
        <v/>
      </c>
      <c r="AI415" s="429" t="str">
        <f>IFERROR(VLOOKUP(N415, 【参考】数式用!$BA$2:$BB$50, 2, FALSE), "")</f>
        <v/>
      </c>
      <c r="AJ415" s="430" t="str">
        <f t="shared" si="13"/>
        <v/>
      </c>
      <c r="AK415" s="431" t="str">
        <f t="shared" si="14"/>
        <v/>
      </c>
      <c r="AL415" s="133"/>
      <c r="AM415" s="133"/>
      <c r="AN415" s="106"/>
      <c r="AO415" s="106"/>
      <c r="AV415" s="105"/>
      <c r="AW415" s="105"/>
      <c r="AX415" s="105"/>
      <c r="AY415" s="105"/>
      <c r="AZ415" s="105"/>
      <c r="BA415" s="105"/>
    </row>
    <row r="416" spans="1:53" ht="30" customHeight="1" thickBot="1">
      <c r="A416" s="140">
        <v>403</v>
      </c>
      <c r="B416" s="1001" t="str">
        <f>IF(基本情報入力シート!C441="","",基本情報入力シート!C441)</f>
        <v/>
      </c>
      <c r="C416" s="1002"/>
      <c r="D416" s="1002"/>
      <c r="E416" s="1002"/>
      <c r="F416" s="1002"/>
      <c r="G416" s="1002"/>
      <c r="H416" s="1002"/>
      <c r="I416" s="1003"/>
      <c r="J416" s="411" t="str">
        <f>IF(基本情報入力シート!M441="","",基本情報入力シート!M441)</f>
        <v/>
      </c>
      <c r="K416" s="411" t="str">
        <f>IF(基本情報入力シート!R441="","",基本情報入力シート!R441)</f>
        <v/>
      </c>
      <c r="L416" s="411" t="str">
        <f>IF(基本情報入力シート!W441="","",基本情報入力シート!W441)</f>
        <v/>
      </c>
      <c r="M416" s="411" t="str">
        <f>IF(基本情報入力シート!X441="","",基本情報入力シート!X441)</f>
        <v/>
      </c>
      <c r="N416" s="141" t="str">
        <f>IF(基本情報入力シート!Y441="","",基本情報入力シート!Y441)</f>
        <v/>
      </c>
      <c r="O416" s="148"/>
      <c r="P416" s="50"/>
      <c r="Q416" s="1004"/>
      <c r="R416" s="1005"/>
      <c r="S416" s="142" t="str">
        <f>IFERROR(ROUNDDOWN(Q416*VLOOKUP(N416,【参考】数式用!$AR$2:$AW$50,MATCH(P416,【参考】数式用!$AT$4:$AW$4)+2,FALSE)*0.5, 0), "")</f>
        <v/>
      </c>
      <c r="T416" s="51"/>
      <c r="U416" s="536" t="str">
        <f>IFERROR(IF(AH416&lt;&gt;"",Q416*VLOOKUP(N416,【参考】数式用!$AG$2:$AL$50,MATCH(P416,【参考】数式用!$AI$4:$AL$4,0)+2,0), ""), "")</f>
        <v/>
      </c>
      <c r="V416" s="41"/>
      <c r="W416" s="1006"/>
      <c r="X416" s="1007"/>
      <c r="Y416" s="88"/>
      <c r="Z416" s="537"/>
      <c r="AA416" s="143" t="str">
        <f>IFERROR(IF(Y416="ー", "", ROUNDDOWN(Z416*VLOOKUP(N416,【参考】数式用!$AR$2:$AW$50,MATCH(Y416,【参考】数式用!$AT$4:$AW$4)+2,FALSE)*0.5, 0)), "")</f>
        <v/>
      </c>
      <c r="AB416" s="98"/>
      <c r="AC416" s="1100" t="str">
        <f>IFERROR(IF(AH416&lt;&gt;"",Z416*VLOOKUP(N416,【参考】数式用!$AG$2:$AL$50,MATCH(Y416,【参考】数式用!$AI$4:$AL$4,0)+2,0), ""), "")</f>
        <v/>
      </c>
      <c r="AD416" s="1100"/>
      <c r="AE416" s="415"/>
      <c r="AF416" s="581"/>
      <c r="AG416" s="590"/>
      <c r="AH416" s="428" t="str">
        <f>IFERROR(VLOOKUP(O416, 【参考】数式用!$AY$5:$AY$13, 1, FALSE), "")</f>
        <v/>
      </c>
      <c r="AI416" s="429" t="str">
        <f>IFERROR(VLOOKUP(N416, 【参考】数式用!$BA$2:$BB$50, 2, FALSE), "")</f>
        <v/>
      </c>
      <c r="AJ416" s="430" t="str">
        <f t="shared" si="13"/>
        <v/>
      </c>
      <c r="AK416" s="431" t="str">
        <f t="shared" si="14"/>
        <v/>
      </c>
      <c r="AL416" s="133"/>
      <c r="AM416" s="133"/>
      <c r="AN416" s="106"/>
      <c r="AO416" s="106"/>
      <c r="AV416" s="105"/>
      <c r="AW416" s="105"/>
      <c r="AX416" s="105"/>
      <c r="AY416" s="105"/>
      <c r="AZ416" s="105"/>
      <c r="BA416" s="105"/>
    </row>
    <row r="417" spans="1:53" ht="30" customHeight="1" thickBot="1">
      <c r="A417" s="140">
        <v>404</v>
      </c>
      <c r="B417" s="1001" t="str">
        <f>IF(基本情報入力シート!C442="","",基本情報入力シート!C442)</f>
        <v/>
      </c>
      <c r="C417" s="1002"/>
      <c r="D417" s="1002"/>
      <c r="E417" s="1002"/>
      <c r="F417" s="1002"/>
      <c r="G417" s="1002"/>
      <c r="H417" s="1002"/>
      <c r="I417" s="1003"/>
      <c r="J417" s="411" t="str">
        <f>IF(基本情報入力シート!M442="","",基本情報入力シート!M442)</f>
        <v/>
      </c>
      <c r="K417" s="411" t="str">
        <f>IF(基本情報入力シート!R442="","",基本情報入力シート!R442)</f>
        <v/>
      </c>
      <c r="L417" s="411" t="str">
        <f>IF(基本情報入力シート!W442="","",基本情報入力シート!W442)</f>
        <v/>
      </c>
      <c r="M417" s="411" t="str">
        <f>IF(基本情報入力シート!X442="","",基本情報入力シート!X442)</f>
        <v/>
      </c>
      <c r="N417" s="141" t="str">
        <f>IF(基本情報入力シート!Y442="","",基本情報入力シート!Y442)</f>
        <v/>
      </c>
      <c r="O417" s="148"/>
      <c r="P417" s="50"/>
      <c r="Q417" s="1004"/>
      <c r="R417" s="1005"/>
      <c r="S417" s="142" t="str">
        <f>IFERROR(ROUNDDOWN(Q417*VLOOKUP(N417,【参考】数式用!$AR$2:$AW$50,MATCH(P417,【参考】数式用!$AT$4:$AW$4)+2,FALSE)*0.5, 0), "")</f>
        <v/>
      </c>
      <c r="T417" s="51"/>
      <c r="U417" s="536" t="str">
        <f>IFERROR(IF(AH417&lt;&gt;"",Q417*VLOOKUP(N417,【参考】数式用!$AG$2:$AL$50,MATCH(P417,【参考】数式用!$AI$4:$AL$4,0)+2,0), ""), "")</f>
        <v/>
      </c>
      <c r="V417" s="41"/>
      <c r="W417" s="1006"/>
      <c r="X417" s="1007"/>
      <c r="Y417" s="88"/>
      <c r="Z417" s="537"/>
      <c r="AA417" s="143" t="str">
        <f>IFERROR(IF(Y417="ー", "", ROUNDDOWN(Z417*VLOOKUP(N417,【参考】数式用!$AR$2:$AW$50,MATCH(Y417,【参考】数式用!$AT$4:$AW$4)+2,FALSE)*0.5, 0)), "")</f>
        <v/>
      </c>
      <c r="AB417" s="98"/>
      <c r="AC417" s="1100" t="str">
        <f>IFERROR(IF(AH417&lt;&gt;"",Z417*VLOOKUP(N417,【参考】数式用!$AG$2:$AL$50,MATCH(Y417,【参考】数式用!$AI$4:$AL$4,0)+2,0), ""), "")</f>
        <v/>
      </c>
      <c r="AD417" s="1100"/>
      <c r="AE417" s="415"/>
      <c r="AF417" s="581"/>
      <c r="AG417" s="590"/>
      <c r="AH417" s="428" t="str">
        <f>IFERROR(VLOOKUP(O417, 【参考】数式用!$AY$5:$AY$13, 1, FALSE), "")</f>
        <v/>
      </c>
      <c r="AI417" s="429" t="str">
        <f>IFERROR(VLOOKUP(N417, 【参考】数式用!$BA$2:$BB$50, 2, FALSE), "")</f>
        <v/>
      </c>
      <c r="AJ417" s="430" t="str">
        <f t="shared" si="13"/>
        <v/>
      </c>
      <c r="AK417" s="431" t="str">
        <f t="shared" si="14"/>
        <v/>
      </c>
      <c r="AL417" s="133"/>
      <c r="AM417" s="133"/>
      <c r="AN417" s="106"/>
      <c r="AO417" s="106"/>
      <c r="AV417" s="105"/>
      <c r="AW417" s="105"/>
      <c r="AX417" s="105"/>
      <c r="AY417" s="105"/>
      <c r="AZ417" s="105"/>
      <c r="BA417" s="105"/>
    </row>
    <row r="418" spans="1:53" ht="30" customHeight="1" thickBot="1">
      <c r="A418" s="140">
        <v>405</v>
      </c>
      <c r="B418" s="1001" t="str">
        <f>IF(基本情報入力シート!C443="","",基本情報入力シート!C443)</f>
        <v/>
      </c>
      <c r="C418" s="1002"/>
      <c r="D418" s="1002"/>
      <c r="E418" s="1002"/>
      <c r="F418" s="1002"/>
      <c r="G418" s="1002"/>
      <c r="H418" s="1002"/>
      <c r="I418" s="1003"/>
      <c r="J418" s="411" t="str">
        <f>IF(基本情報入力シート!M443="","",基本情報入力シート!M443)</f>
        <v/>
      </c>
      <c r="K418" s="411" t="str">
        <f>IF(基本情報入力シート!R443="","",基本情報入力シート!R443)</f>
        <v/>
      </c>
      <c r="L418" s="411" t="str">
        <f>IF(基本情報入力シート!W443="","",基本情報入力シート!W443)</f>
        <v/>
      </c>
      <c r="M418" s="411" t="str">
        <f>IF(基本情報入力シート!X443="","",基本情報入力シート!X443)</f>
        <v/>
      </c>
      <c r="N418" s="141" t="str">
        <f>IF(基本情報入力シート!Y443="","",基本情報入力シート!Y443)</f>
        <v/>
      </c>
      <c r="O418" s="148"/>
      <c r="P418" s="50"/>
      <c r="Q418" s="1004"/>
      <c r="R418" s="1005"/>
      <c r="S418" s="142" t="str">
        <f>IFERROR(ROUNDDOWN(Q418*VLOOKUP(N418,【参考】数式用!$AR$2:$AW$50,MATCH(P418,【参考】数式用!$AT$4:$AW$4)+2,FALSE)*0.5, 0), "")</f>
        <v/>
      </c>
      <c r="T418" s="51"/>
      <c r="U418" s="536" t="str">
        <f>IFERROR(IF(AH418&lt;&gt;"",Q418*VLOOKUP(N418,【参考】数式用!$AG$2:$AL$50,MATCH(P418,【参考】数式用!$AI$4:$AL$4,0)+2,0), ""), "")</f>
        <v/>
      </c>
      <c r="V418" s="41"/>
      <c r="W418" s="1006"/>
      <c r="X418" s="1007"/>
      <c r="Y418" s="88"/>
      <c r="Z418" s="537"/>
      <c r="AA418" s="143" t="str">
        <f>IFERROR(IF(Y418="ー", "", ROUNDDOWN(Z418*VLOOKUP(N418,【参考】数式用!$AR$2:$AW$50,MATCH(Y418,【参考】数式用!$AT$4:$AW$4)+2,FALSE)*0.5, 0)), "")</f>
        <v/>
      </c>
      <c r="AB418" s="98"/>
      <c r="AC418" s="1100" t="str">
        <f>IFERROR(IF(AH418&lt;&gt;"",Z418*VLOOKUP(N418,【参考】数式用!$AG$2:$AL$50,MATCH(Y418,【参考】数式用!$AI$4:$AL$4,0)+2,0), ""), "")</f>
        <v/>
      </c>
      <c r="AD418" s="1100"/>
      <c r="AE418" s="415"/>
      <c r="AF418" s="581"/>
      <c r="AG418" s="590"/>
      <c r="AH418" s="428" t="str">
        <f>IFERROR(VLOOKUP(O418, 【参考】数式用!$AY$5:$AY$13, 1, FALSE), "")</f>
        <v/>
      </c>
      <c r="AI418" s="429" t="str">
        <f>IFERROR(VLOOKUP(N418, 【参考】数式用!$BA$2:$BB$50, 2, FALSE), "")</f>
        <v/>
      </c>
      <c r="AJ418" s="430" t="str">
        <f t="shared" si="13"/>
        <v/>
      </c>
      <c r="AK418" s="431" t="str">
        <f t="shared" si="14"/>
        <v/>
      </c>
      <c r="AL418" s="133"/>
      <c r="AM418" s="133"/>
      <c r="AN418" s="106"/>
      <c r="AO418" s="106"/>
      <c r="AV418" s="105"/>
      <c r="AW418" s="105"/>
      <c r="AX418" s="105"/>
      <c r="AY418" s="105"/>
      <c r="AZ418" s="105"/>
      <c r="BA418" s="105"/>
    </row>
    <row r="419" spans="1:53" ht="30" customHeight="1" thickBot="1">
      <c r="A419" s="140">
        <v>406</v>
      </c>
      <c r="B419" s="1001" t="str">
        <f>IF(基本情報入力シート!C444="","",基本情報入力シート!C444)</f>
        <v/>
      </c>
      <c r="C419" s="1002"/>
      <c r="D419" s="1002"/>
      <c r="E419" s="1002"/>
      <c r="F419" s="1002"/>
      <c r="G419" s="1002"/>
      <c r="H419" s="1002"/>
      <c r="I419" s="1003"/>
      <c r="J419" s="411" t="str">
        <f>IF(基本情報入力シート!M444="","",基本情報入力シート!M444)</f>
        <v/>
      </c>
      <c r="K419" s="411" t="str">
        <f>IF(基本情報入力シート!R444="","",基本情報入力シート!R444)</f>
        <v/>
      </c>
      <c r="L419" s="411" t="str">
        <f>IF(基本情報入力シート!W444="","",基本情報入力シート!W444)</f>
        <v/>
      </c>
      <c r="M419" s="411" t="str">
        <f>IF(基本情報入力シート!X444="","",基本情報入力シート!X444)</f>
        <v/>
      </c>
      <c r="N419" s="141" t="str">
        <f>IF(基本情報入力シート!Y444="","",基本情報入力シート!Y444)</f>
        <v/>
      </c>
      <c r="O419" s="148"/>
      <c r="P419" s="50"/>
      <c r="Q419" s="1004"/>
      <c r="R419" s="1005"/>
      <c r="S419" s="142" t="str">
        <f>IFERROR(ROUNDDOWN(Q419*VLOOKUP(N419,【参考】数式用!$AR$2:$AW$50,MATCH(P419,【参考】数式用!$AT$4:$AW$4)+2,FALSE)*0.5, 0), "")</f>
        <v/>
      </c>
      <c r="T419" s="51"/>
      <c r="U419" s="536" t="str">
        <f>IFERROR(IF(AH419&lt;&gt;"",Q419*VLOOKUP(N419,【参考】数式用!$AG$2:$AL$50,MATCH(P419,【参考】数式用!$AI$4:$AL$4,0)+2,0), ""), "")</f>
        <v/>
      </c>
      <c r="V419" s="41"/>
      <c r="W419" s="1006"/>
      <c r="X419" s="1007"/>
      <c r="Y419" s="88"/>
      <c r="Z419" s="537"/>
      <c r="AA419" s="143" t="str">
        <f>IFERROR(IF(Y419="ー", "", ROUNDDOWN(Z419*VLOOKUP(N419,【参考】数式用!$AR$2:$AW$50,MATCH(Y419,【参考】数式用!$AT$4:$AW$4)+2,FALSE)*0.5, 0)), "")</f>
        <v/>
      </c>
      <c r="AB419" s="98"/>
      <c r="AC419" s="1100" t="str">
        <f>IFERROR(IF(AH419&lt;&gt;"",Z419*VLOOKUP(N419,【参考】数式用!$AG$2:$AL$50,MATCH(Y419,【参考】数式用!$AI$4:$AL$4,0)+2,0), ""), "")</f>
        <v/>
      </c>
      <c r="AD419" s="1100"/>
      <c r="AE419" s="415"/>
      <c r="AF419" s="581"/>
      <c r="AG419" s="590"/>
      <c r="AH419" s="428" t="str">
        <f>IFERROR(VLOOKUP(O419, 【参考】数式用!$AY$5:$AY$13, 1, FALSE), "")</f>
        <v/>
      </c>
      <c r="AI419" s="429" t="str">
        <f>IFERROR(VLOOKUP(N419, 【参考】数式用!$BA$2:$BB$50, 2, FALSE), "")</f>
        <v/>
      </c>
      <c r="AJ419" s="430" t="str">
        <f t="shared" si="13"/>
        <v/>
      </c>
      <c r="AK419" s="431" t="str">
        <f t="shared" si="14"/>
        <v/>
      </c>
      <c r="AL419" s="133"/>
      <c r="AM419" s="133"/>
      <c r="AN419" s="106"/>
      <c r="AO419" s="106"/>
      <c r="AV419" s="105"/>
      <c r="AW419" s="105"/>
      <c r="AX419" s="105"/>
      <c r="AY419" s="105"/>
      <c r="AZ419" s="105"/>
      <c r="BA419" s="105"/>
    </row>
    <row r="420" spans="1:53" ht="30" customHeight="1" thickBot="1">
      <c r="A420" s="140">
        <v>407</v>
      </c>
      <c r="B420" s="1001" t="str">
        <f>IF(基本情報入力シート!C445="","",基本情報入力シート!C445)</f>
        <v/>
      </c>
      <c r="C420" s="1002"/>
      <c r="D420" s="1002"/>
      <c r="E420" s="1002"/>
      <c r="F420" s="1002"/>
      <c r="G420" s="1002"/>
      <c r="H420" s="1002"/>
      <c r="I420" s="1003"/>
      <c r="J420" s="411" t="str">
        <f>IF(基本情報入力シート!M445="","",基本情報入力シート!M445)</f>
        <v/>
      </c>
      <c r="K420" s="411" t="str">
        <f>IF(基本情報入力シート!R445="","",基本情報入力シート!R445)</f>
        <v/>
      </c>
      <c r="L420" s="411" t="str">
        <f>IF(基本情報入力シート!W445="","",基本情報入力シート!W445)</f>
        <v/>
      </c>
      <c r="M420" s="411" t="str">
        <f>IF(基本情報入力シート!X445="","",基本情報入力シート!X445)</f>
        <v/>
      </c>
      <c r="N420" s="141" t="str">
        <f>IF(基本情報入力シート!Y445="","",基本情報入力シート!Y445)</f>
        <v/>
      </c>
      <c r="O420" s="148"/>
      <c r="P420" s="50"/>
      <c r="Q420" s="1004"/>
      <c r="R420" s="1005"/>
      <c r="S420" s="142" t="str">
        <f>IFERROR(ROUNDDOWN(Q420*VLOOKUP(N420,【参考】数式用!$AR$2:$AW$50,MATCH(P420,【参考】数式用!$AT$4:$AW$4)+2,FALSE)*0.5, 0), "")</f>
        <v/>
      </c>
      <c r="T420" s="51"/>
      <c r="U420" s="536" t="str">
        <f>IFERROR(IF(AH420&lt;&gt;"",Q420*VLOOKUP(N420,【参考】数式用!$AG$2:$AL$50,MATCH(P420,【参考】数式用!$AI$4:$AL$4,0)+2,0), ""), "")</f>
        <v/>
      </c>
      <c r="V420" s="41"/>
      <c r="W420" s="1006"/>
      <c r="X420" s="1007"/>
      <c r="Y420" s="88"/>
      <c r="Z420" s="537"/>
      <c r="AA420" s="143" t="str">
        <f>IFERROR(IF(Y420="ー", "", ROUNDDOWN(Z420*VLOOKUP(N420,【参考】数式用!$AR$2:$AW$50,MATCH(Y420,【参考】数式用!$AT$4:$AW$4)+2,FALSE)*0.5, 0)), "")</f>
        <v/>
      </c>
      <c r="AB420" s="98"/>
      <c r="AC420" s="1100" t="str">
        <f>IFERROR(IF(AH420&lt;&gt;"",Z420*VLOOKUP(N420,【参考】数式用!$AG$2:$AL$50,MATCH(Y420,【参考】数式用!$AI$4:$AL$4,0)+2,0), ""), "")</f>
        <v/>
      </c>
      <c r="AD420" s="1100"/>
      <c r="AE420" s="415"/>
      <c r="AF420" s="581"/>
      <c r="AG420" s="590"/>
      <c r="AH420" s="428" t="str">
        <f>IFERROR(VLOOKUP(O420, 【参考】数式用!$AY$5:$AY$13, 1, FALSE), "")</f>
        <v/>
      </c>
      <c r="AI420" s="429" t="str">
        <f>IFERROR(VLOOKUP(N420, 【参考】数式用!$BA$2:$BB$50, 2, FALSE), "")</f>
        <v/>
      </c>
      <c r="AJ420" s="430" t="str">
        <f t="shared" si="13"/>
        <v/>
      </c>
      <c r="AK420" s="431" t="str">
        <f t="shared" si="14"/>
        <v/>
      </c>
      <c r="AL420" s="133"/>
      <c r="AM420" s="133"/>
      <c r="AN420" s="106"/>
      <c r="AO420" s="106"/>
      <c r="AV420" s="105"/>
      <c r="AW420" s="105"/>
      <c r="AX420" s="105"/>
      <c r="AY420" s="105"/>
      <c r="AZ420" s="105"/>
      <c r="BA420" s="105"/>
    </row>
    <row r="421" spans="1:53" ht="30" customHeight="1" thickBot="1">
      <c r="A421" s="140">
        <v>408</v>
      </c>
      <c r="B421" s="1001" t="str">
        <f>IF(基本情報入力シート!C446="","",基本情報入力シート!C446)</f>
        <v/>
      </c>
      <c r="C421" s="1002"/>
      <c r="D421" s="1002"/>
      <c r="E421" s="1002"/>
      <c r="F421" s="1002"/>
      <c r="G421" s="1002"/>
      <c r="H421" s="1002"/>
      <c r="I421" s="1003"/>
      <c r="J421" s="411" t="str">
        <f>IF(基本情報入力シート!M446="","",基本情報入力シート!M446)</f>
        <v/>
      </c>
      <c r="K421" s="411" t="str">
        <f>IF(基本情報入力シート!R446="","",基本情報入力シート!R446)</f>
        <v/>
      </c>
      <c r="L421" s="411" t="str">
        <f>IF(基本情報入力シート!W446="","",基本情報入力シート!W446)</f>
        <v/>
      </c>
      <c r="M421" s="411" t="str">
        <f>IF(基本情報入力シート!X446="","",基本情報入力シート!X446)</f>
        <v/>
      </c>
      <c r="N421" s="141" t="str">
        <f>IF(基本情報入力シート!Y446="","",基本情報入力シート!Y446)</f>
        <v/>
      </c>
      <c r="O421" s="148"/>
      <c r="P421" s="50"/>
      <c r="Q421" s="1004"/>
      <c r="R421" s="1005"/>
      <c r="S421" s="142" t="str">
        <f>IFERROR(ROUNDDOWN(Q421*VLOOKUP(N421,【参考】数式用!$AR$2:$AW$50,MATCH(P421,【参考】数式用!$AT$4:$AW$4)+2,FALSE)*0.5, 0), "")</f>
        <v/>
      </c>
      <c r="T421" s="51"/>
      <c r="U421" s="536" t="str">
        <f>IFERROR(IF(AH421&lt;&gt;"",Q421*VLOOKUP(N421,【参考】数式用!$AG$2:$AL$50,MATCH(P421,【参考】数式用!$AI$4:$AL$4,0)+2,0), ""), "")</f>
        <v/>
      </c>
      <c r="V421" s="41"/>
      <c r="W421" s="1006"/>
      <c r="X421" s="1007"/>
      <c r="Y421" s="88"/>
      <c r="Z421" s="537"/>
      <c r="AA421" s="143" t="str">
        <f>IFERROR(IF(Y421="ー", "", ROUNDDOWN(Z421*VLOOKUP(N421,【参考】数式用!$AR$2:$AW$50,MATCH(Y421,【参考】数式用!$AT$4:$AW$4)+2,FALSE)*0.5, 0)), "")</f>
        <v/>
      </c>
      <c r="AB421" s="98"/>
      <c r="AC421" s="1100" t="str">
        <f>IFERROR(IF(AH421&lt;&gt;"",Z421*VLOOKUP(N421,【参考】数式用!$AG$2:$AL$50,MATCH(Y421,【参考】数式用!$AI$4:$AL$4,0)+2,0), ""), "")</f>
        <v/>
      </c>
      <c r="AD421" s="1100"/>
      <c r="AE421" s="415"/>
      <c r="AF421" s="581"/>
      <c r="AG421" s="590"/>
      <c r="AH421" s="428" t="str">
        <f>IFERROR(VLOOKUP(O421, 【参考】数式用!$AY$5:$AY$13, 1, FALSE), "")</f>
        <v/>
      </c>
      <c r="AI421" s="429" t="str">
        <f>IFERROR(VLOOKUP(N421, 【参考】数式用!$BA$2:$BB$50, 2, FALSE), "")</f>
        <v/>
      </c>
      <c r="AJ421" s="430" t="str">
        <f t="shared" si="13"/>
        <v/>
      </c>
      <c r="AK421" s="431" t="str">
        <f t="shared" si="14"/>
        <v/>
      </c>
      <c r="AL421" s="133"/>
      <c r="AM421" s="133"/>
      <c r="AN421" s="106"/>
      <c r="AO421" s="106"/>
      <c r="AV421" s="105"/>
      <c r="AW421" s="105"/>
      <c r="AX421" s="105"/>
      <c r="AY421" s="105"/>
      <c r="AZ421" s="105"/>
      <c r="BA421" s="105"/>
    </row>
    <row r="422" spans="1:53" ht="30" customHeight="1" thickBot="1">
      <c r="A422" s="140">
        <v>409</v>
      </c>
      <c r="B422" s="1001" t="str">
        <f>IF(基本情報入力シート!C447="","",基本情報入力シート!C447)</f>
        <v/>
      </c>
      <c r="C422" s="1002"/>
      <c r="D422" s="1002"/>
      <c r="E422" s="1002"/>
      <c r="F422" s="1002"/>
      <c r="G422" s="1002"/>
      <c r="H422" s="1002"/>
      <c r="I422" s="1003"/>
      <c r="J422" s="411" t="str">
        <f>IF(基本情報入力シート!M447="","",基本情報入力シート!M447)</f>
        <v/>
      </c>
      <c r="K422" s="411" t="str">
        <f>IF(基本情報入力シート!R447="","",基本情報入力シート!R447)</f>
        <v/>
      </c>
      <c r="L422" s="411" t="str">
        <f>IF(基本情報入力シート!W447="","",基本情報入力シート!W447)</f>
        <v/>
      </c>
      <c r="M422" s="411" t="str">
        <f>IF(基本情報入力シート!X447="","",基本情報入力シート!X447)</f>
        <v/>
      </c>
      <c r="N422" s="141" t="str">
        <f>IF(基本情報入力シート!Y447="","",基本情報入力シート!Y447)</f>
        <v/>
      </c>
      <c r="O422" s="148"/>
      <c r="P422" s="50"/>
      <c r="Q422" s="1004"/>
      <c r="R422" s="1005"/>
      <c r="S422" s="142" t="str">
        <f>IFERROR(ROUNDDOWN(Q422*VLOOKUP(N422,【参考】数式用!$AR$2:$AW$50,MATCH(P422,【参考】数式用!$AT$4:$AW$4)+2,FALSE)*0.5, 0), "")</f>
        <v/>
      </c>
      <c r="T422" s="51"/>
      <c r="U422" s="536" t="str">
        <f>IFERROR(IF(AH422&lt;&gt;"",Q422*VLOOKUP(N422,【参考】数式用!$AG$2:$AL$50,MATCH(P422,【参考】数式用!$AI$4:$AL$4,0)+2,0), ""), "")</f>
        <v/>
      </c>
      <c r="V422" s="41"/>
      <c r="W422" s="1006"/>
      <c r="X422" s="1007"/>
      <c r="Y422" s="88"/>
      <c r="Z422" s="537"/>
      <c r="AA422" s="143" t="str">
        <f>IFERROR(IF(Y422="ー", "", ROUNDDOWN(Z422*VLOOKUP(N422,【参考】数式用!$AR$2:$AW$50,MATCH(Y422,【参考】数式用!$AT$4:$AW$4)+2,FALSE)*0.5, 0)), "")</f>
        <v/>
      </c>
      <c r="AB422" s="98"/>
      <c r="AC422" s="1100" t="str">
        <f>IFERROR(IF(AH422&lt;&gt;"",Z422*VLOOKUP(N422,【参考】数式用!$AG$2:$AL$50,MATCH(Y422,【参考】数式用!$AI$4:$AL$4,0)+2,0), ""), "")</f>
        <v/>
      </c>
      <c r="AD422" s="1100"/>
      <c r="AE422" s="415"/>
      <c r="AF422" s="581"/>
      <c r="AG422" s="590"/>
      <c r="AH422" s="428" t="str">
        <f>IFERROR(VLOOKUP(O422, 【参考】数式用!$AY$5:$AY$13, 1, FALSE), "")</f>
        <v/>
      </c>
      <c r="AI422" s="429" t="str">
        <f>IFERROR(VLOOKUP(N422, 【参考】数式用!$BA$2:$BB$50, 2, FALSE), "")</f>
        <v/>
      </c>
      <c r="AJ422" s="430" t="str">
        <f t="shared" si="13"/>
        <v/>
      </c>
      <c r="AK422" s="431" t="str">
        <f t="shared" si="14"/>
        <v/>
      </c>
      <c r="AL422" s="133"/>
      <c r="AM422" s="133"/>
      <c r="AN422" s="106"/>
      <c r="AO422" s="106"/>
      <c r="AV422" s="105"/>
      <c r="AW422" s="105"/>
      <c r="AX422" s="105"/>
      <c r="AY422" s="105"/>
      <c r="AZ422" s="105"/>
      <c r="BA422" s="105"/>
    </row>
    <row r="423" spans="1:53" ht="30" customHeight="1" thickBot="1">
      <c r="A423" s="140">
        <v>410</v>
      </c>
      <c r="B423" s="1001" t="str">
        <f>IF(基本情報入力シート!C448="","",基本情報入力シート!C448)</f>
        <v/>
      </c>
      <c r="C423" s="1002"/>
      <c r="D423" s="1002"/>
      <c r="E423" s="1002"/>
      <c r="F423" s="1002"/>
      <c r="G423" s="1002"/>
      <c r="H423" s="1002"/>
      <c r="I423" s="1003"/>
      <c r="J423" s="411" t="str">
        <f>IF(基本情報入力シート!M448="","",基本情報入力シート!M448)</f>
        <v/>
      </c>
      <c r="K423" s="411" t="str">
        <f>IF(基本情報入力シート!R448="","",基本情報入力シート!R448)</f>
        <v/>
      </c>
      <c r="L423" s="411" t="str">
        <f>IF(基本情報入力シート!W448="","",基本情報入力シート!W448)</f>
        <v/>
      </c>
      <c r="M423" s="411" t="str">
        <f>IF(基本情報入力シート!X448="","",基本情報入力シート!X448)</f>
        <v/>
      </c>
      <c r="N423" s="141" t="str">
        <f>IF(基本情報入力シート!Y448="","",基本情報入力シート!Y448)</f>
        <v/>
      </c>
      <c r="O423" s="148"/>
      <c r="P423" s="50"/>
      <c r="Q423" s="1004"/>
      <c r="R423" s="1005"/>
      <c r="S423" s="142" t="str">
        <f>IFERROR(ROUNDDOWN(Q423*VLOOKUP(N423,【参考】数式用!$AR$2:$AW$50,MATCH(P423,【参考】数式用!$AT$4:$AW$4)+2,FALSE)*0.5, 0), "")</f>
        <v/>
      </c>
      <c r="T423" s="51"/>
      <c r="U423" s="536" t="str">
        <f>IFERROR(IF(AH423&lt;&gt;"",Q423*VLOOKUP(N423,【参考】数式用!$AG$2:$AL$50,MATCH(P423,【参考】数式用!$AI$4:$AL$4,0)+2,0), ""), "")</f>
        <v/>
      </c>
      <c r="V423" s="41"/>
      <c r="W423" s="1006"/>
      <c r="X423" s="1007"/>
      <c r="Y423" s="88"/>
      <c r="Z423" s="537"/>
      <c r="AA423" s="143" t="str">
        <f>IFERROR(IF(Y423="ー", "", ROUNDDOWN(Z423*VLOOKUP(N423,【参考】数式用!$AR$2:$AW$50,MATCH(Y423,【参考】数式用!$AT$4:$AW$4)+2,FALSE)*0.5, 0)), "")</f>
        <v/>
      </c>
      <c r="AB423" s="98"/>
      <c r="AC423" s="1100" t="str">
        <f>IFERROR(IF(AH423&lt;&gt;"",Z423*VLOOKUP(N423,【参考】数式用!$AG$2:$AL$50,MATCH(Y423,【参考】数式用!$AI$4:$AL$4,0)+2,0), ""), "")</f>
        <v/>
      </c>
      <c r="AD423" s="1100"/>
      <c r="AE423" s="415"/>
      <c r="AF423" s="581"/>
      <c r="AG423" s="590"/>
      <c r="AH423" s="428" t="str">
        <f>IFERROR(VLOOKUP(O423, 【参考】数式用!$AY$5:$AY$13, 1, FALSE), "")</f>
        <v/>
      </c>
      <c r="AI423" s="429" t="str">
        <f>IFERROR(VLOOKUP(N423, 【参考】数式用!$BA$2:$BB$50, 2, FALSE), "")</f>
        <v/>
      </c>
      <c r="AJ423" s="430" t="str">
        <f t="shared" si="13"/>
        <v/>
      </c>
      <c r="AK423" s="431" t="str">
        <f t="shared" si="14"/>
        <v/>
      </c>
      <c r="AL423" s="133"/>
      <c r="AM423" s="133"/>
      <c r="AN423" s="106"/>
      <c r="AO423" s="106"/>
      <c r="AV423" s="105"/>
      <c r="AW423" s="105"/>
      <c r="AX423" s="105"/>
      <c r="AY423" s="105"/>
      <c r="AZ423" s="105"/>
      <c r="BA423" s="105"/>
    </row>
    <row r="424" spans="1:53" ht="30" customHeight="1" thickBot="1">
      <c r="A424" s="140">
        <v>411</v>
      </c>
      <c r="B424" s="1001" t="str">
        <f>IF(基本情報入力シート!C449="","",基本情報入力シート!C449)</f>
        <v/>
      </c>
      <c r="C424" s="1002"/>
      <c r="D424" s="1002"/>
      <c r="E424" s="1002"/>
      <c r="F424" s="1002"/>
      <c r="G424" s="1002"/>
      <c r="H424" s="1002"/>
      <c r="I424" s="1003"/>
      <c r="J424" s="411" t="str">
        <f>IF(基本情報入力シート!M449="","",基本情報入力シート!M449)</f>
        <v/>
      </c>
      <c r="K424" s="411" t="str">
        <f>IF(基本情報入力シート!R449="","",基本情報入力シート!R449)</f>
        <v/>
      </c>
      <c r="L424" s="411" t="str">
        <f>IF(基本情報入力シート!W449="","",基本情報入力シート!W449)</f>
        <v/>
      </c>
      <c r="M424" s="411" t="str">
        <f>IF(基本情報入力シート!X449="","",基本情報入力シート!X449)</f>
        <v/>
      </c>
      <c r="N424" s="141" t="str">
        <f>IF(基本情報入力シート!Y449="","",基本情報入力シート!Y449)</f>
        <v/>
      </c>
      <c r="O424" s="148"/>
      <c r="P424" s="50"/>
      <c r="Q424" s="1004"/>
      <c r="R424" s="1005"/>
      <c r="S424" s="142" t="str">
        <f>IFERROR(ROUNDDOWN(Q424*VLOOKUP(N424,【参考】数式用!$AR$2:$AW$50,MATCH(P424,【参考】数式用!$AT$4:$AW$4)+2,FALSE)*0.5, 0), "")</f>
        <v/>
      </c>
      <c r="T424" s="51"/>
      <c r="U424" s="536" t="str">
        <f>IFERROR(IF(AH424&lt;&gt;"",Q424*VLOOKUP(N424,【参考】数式用!$AG$2:$AL$50,MATCH(P424,【参考】数式用!$AI$4:$AL$4,0)+2,0), ""), "")</f>
        <v/>
      </c>
      <c r="V424" s="41"/>
      <c r="W424" s="1006"/>
      <c r="X424" s="1007"/>
      <c r="Y424" s="88"/>
      <c r="Z424" s="537"/>
      <c r="AA424" s="143" t="str">
        <f>IFERROR(IF(Y424="ー", "", ROUNDDOWN(Z424*VLOOKUP(N424,【参考】数式用!$AR$2:$AW$50,MATCH(Y424,【参考】数式用!$AT$4:$AW$4)+2,FALSE)*0.5, 0)), "")</f>
        <v/>
      </c>
      <c r="AB424" s="98"/>
      <c r="AC424" s="1100" t="str">
        <f>IFERROR(IF(AH424&lt;&gt;"",Z424*VLOOKUP(N424,【参考】数式用!$AG$2:$AL$50,MATCH(Y424,【参考】数式用!$AI$4:$AL$4,0)+2,0), ""), "")</f>
        <v/>
      </c>
      <c r="AD424" s="1100"/>
      <c r="AE424" s="415"/>
      <c r="AF424" s="581"/>
      <c r="AG424" s="590"/>
      <c r="AH424" s="428" t="str">
        <f>IFERROR(VLOOKUP(O424, 【参考】数式用!$AY$5:$AY$13, 1, FALSE), "")</f>
        <v/>
      </c>
      <c r="AI424" s="429" t="str">
        <f>IFERROR(VLOOKUP(N424, 【参考】数式用!$BA$2:$BB$50, 2, FALSE), "")</f>
        <v/>
      </c>
      <c r="AJ424" s="430" t="str">
        <f t="shared" si="13"/>
        <v/>
      </c>
      <c r="AK424" s="431" t="str">
        <f t="shared" si="14"/>
        <v/>
      </c>
      <c r="AL424" s="133"/>
      <c r="AM424" s="133"/>
      <c r="AN424" s="106"/>
      <c r="AO424" s="106"/>
      <c r="AV424" s="105"/>
      <c r="AW424" s="105"/>
      <c r="AX424" s="105"/>
      <c r="AY424" s="105"/>
      <c r="AZ424" s="105"/>
      <c r="BA424" s="105"/>
    </row>
    <row r="425" spans="1:53" ht="30" customHeight="1" thickBot="1">
      <c r="A425" s="140">
        <v>412</v>
      </c>
      <c r="B425" s="1001" t="str">
        <f>IF(基本情報入力シート!C450="","",基本情報入力シート!C450)</f>
        <v/>
      </c>
      <c r="C425" s="1002"/>
      <c r="D425" s="1002"/>
      <c r="E425" s="1002"/>
      <c r="F425" s="1002"/>
      <c r="G425" s="1002"/>
      <c r="H425" s="1002"/>
      <c r="I425" s="1003"/>
      <c r="J425" s="411" t="str">
        <f>IF(基本情報入力シート!M450="","",基本情報入力シート!M450)</f>
        <v/>
      </c>
      <c r="K425" s="411" t="str">
        <f>IF(基本情報入力シート!R450="","",基本情報入力シート!R450)</f>
        <v/>
      </c>
      <c r="L425" s="411" t="str">
        <f>IF(基本情報入力シート!W450="","",基本情報入力シート!W450)</f>
        <v/>
      </c>
      <c r="M425" s="411" t="str">
        <f>IF(基本情報入力シート!X450="","",基本情報入力シート!X450)</f>
        <v/>
      </c>
      <c r="N425" s="141" t="str">
        <f>IF(基本情報入力シート!Y450="","",基本情報入力シート!Y450)</f>
        <v/>
      </c>
      <c r="O425" s="148"/>
      <c r="P425" s="50"/>
      <c r="Q425" s="1004"/>
      <c r="R425" s="1005"/>
      <c r="S425" s="142" t="str">
        <f>IFERROR(ROUNDDOWN(Q425*VLOOKUP(N425,【参考】数式用!$AR$2:$AW$50,MATCH(P425,【参考】数式用!$AT$4:$AW$4)+2,FALSE)*0.5, 0), "")</f>
        <v/>
      </c>
      <c r="T425" s="51"/>
      <c r="U425" s="536" t="str">
        <f>IFERROR(IF(AH425&lt;&gt;"",Q425*VLOOKUP(N425,【参考】数式用!$AG$2:$AL$50,MATCH(P425,【参考】数式用!$AI$4:$AL$4,0)+2,0), ""), "")</f>
        <v/>
      </c>
      <c r="V425" s="41"/>
      <c r="W425" s="1006"/>
      <c r="X425" s="1007"/>
      <c r="Y425" s="88"/>
      <c r="Z425" s="537"/>
      <c r="AA425" s="143" t="str">
        <f>IFERROR(IF(Y425="ー", "", ROUNDDOWN(Z425*VLOOKUP(N425,【参考】数式用!$AR$2:$AW$50,MATCH(Y425,【参考】数式用!$AT$4:$AW$4)+2,FALSE)*0.5, 0)), "")</f>
        <v/>
      </c>
      <c r="AB425" s="98"/>
      <c r="AC425" s="1100" t="str">
        <f>IFERROR(IF(AH425&lt;&gt;"",Z425*VLOOKUP(N425,【参考】数式用!$AG$2:$AL$50,MATCH(Y425,【参考】数式用!$AI$4:$AL$4,0)+2,0), ""), "")</f>
        <v/>
      </c>
      <c r="AD425" s="1100"/>
      <c r="AE425" s="415"/>
      <c r="AF425" s="581"/>
      <c r="AG425" s="590"/>
      <c r="AH425" s="428" t="str">
        <f>IFERROR(VLOOKUP(O425, 【参考】数式用!$AY$5:$AY$13, 1, FALSE), "")</f>
        <v/>
      </c>
      <c r="AI425" s="429" t="str">
        <f>IFERROR(VLOOKUP(N425, 【参考】数式用!$BA$2:$BB$50, 2, FALSE), "")</f>
        <v/>
      </c>
      <c r="AJ425" s="430" t="str">
        <f t="shared" si="13"/>
        <v/>
      </c>
      <c r="AK425" s="431" t="str">
        <f t="shared" si="14"/>
        <v/>
      </c>
      <c r="AL425" s="133"/>
      <c r="AM425" s="133"/>
      <c r="AN425" s="106"/>
      <c r="AO425" s="106"/>
      <c r="AV425" s="105"/>
      <c r="AW425" s="105"/>
      <c r="AX425" s="105"/>
      <c r="AY425" s="105"/>
      <c r="AZ425" s="105"/>
      <c r="BA425" s="105"/>
    </row>
    <row r="426" spans="1:53" ht="30" customHeight="1" thickBot="1">
      <c r="A426" s="140">
        <v>413</v>
      </c>
      <c r="B426" s="1001" t="str">
        <f>IF(基本情報入力シート!C451="","",基本情報入力シート!C451)</f>
        <v/>
      </c>
      <c r="C426" s="1002"/>
      <c r="D426" s="1002"/>
      <c r="E426" s="1002"/>
      <c r="F426" s="1002"/>
      <c r="G426" s="1002"/>
      <c r="H426" s="1002"/>
      <c r="I426" s="1003"/>
      <c r="J426" s="411" t="str">
        <f>IF(基本情報入力シート!M451="","",基本情報入力シート!M451)</f>
        <v/>
      </c>
      <c r="K426" s="411" t="str">
        <f>IF(基本情報入力シート!R451="","",基本情報入力シート!R451)</f>
        <v/>
      </c>
      <c r="L426" s="411" t="str">
        <f>IF(基本情報入力シート!W451="","",基本情報入力シート!W451)</f>
        <v/>
      </c>
      <c r="M426" s="411" t="str">
        <f>IF(基本情報入力シート!X451="","",基本情報入力シート!X451)</f>
        <v/>
      </c>
      <c r="N426" s="141" t="str">
        <f>IF(基本情報入力シート!Y451="","",基本情報入力シート!Y451)</f>
        <v/>
      </c>
      <c r="O426" s="148"/>
      <c r="P426" s="50"/>
      <c r="Q426" s="1004"/>
      <c r="R426" s="1005"/>
      <c r="S426" s="142" t="str">
        <f>IFERROR(ROUNDDOWN(Q426*VLOOKUP(N426,【参考】数式用!$AR$2:$AW$50,MATCH(P426,【参考】数式用!$AT$4:$AW$4)+2,FALSE)*0.5, 0), "")</f>
        <v/>
      </c>
      <c r="T426" s="51"/>
      <c r="U426" s="536" t="str">
        <f>IFERROR(IF(AH426&lt;&gt;"",Q426*VLOOKUP(N426,【参考】数式用!$AG$2:$AL$50,MATCH(P426,【参考】数式用!$AI$4:$AL$4,0)+2,0), ""), "")</f>
        <v/>
      </c>
      <c r="V426" s="41"/>
      <c r="W426" s="1006"/>
      <c r="X426" s="1007"/>
      <c r="Y426" s="88"/>
      <c r="Z426" s="537"/>
      <c r="AA426" s="143" t="str">
        <f>IFERROR(IF(Y426="ー", "", ROUNDDOWN(Z426*VLOOKUP(N426,【参考】数式用!$AR$2:$AW$50,MATCH(Y426,【参考】数式用!$AT$4:$AW$4)+2,FALSE)*0.5, 0)), "")</f>
        <v/>
      </c>
      <c r="AB426" s="98"/>
      <c r="AC426" s="1100" t="str">
        <f>IFERROR(IF(AH426&lt;&gt;"",Z426*VLOOKUP(N426,【参考】数式用!$AG$2:$AL$50,MATCH(Y426,【参考】数式用!$AI$4:$AL$4,0)+2,0), ""), "")</f>
        <v/>
      </c>
      <c r="AD426" s="1100"/>
      <c r="AE426" s="415"/>
      <c r="AF426" s="581"/>
      <c r="AG426" s="590"/>
      <c r="AH426" s="428" t="str">
        <f>IFERROR(VLOOKUP(O426, 【参考】数式用!$AY$5:$AY$13, 1, FALSE), "")</f>
        <v/>
      </c>
      <c r="AI426" s="429" t="str">
        <f>IFERROR(VLOOKUP(N426, 【参考】数式用!$BA$2:$BB$50, 2, FALSE), "")</f>
        <v/>
      </c>
      <c r="AJ426" s="430" t="str">
        <f t="shared" si="13"/>
        <v/>
      </c>
      <c r="AK426" s="431" t="str">
        <f t="shared" si="14"/>
        <v/>
      </c>
      <c r="AL426" s="133"/>
      <c r="AM426" s="133"/>
      <c r="AN426" s="106"/>
      <c r="AO426" s="106"/>
      <c r="AV426" s="105"/>
      <c r="AW426" s="105"/>
      <c r="AX426" s="105"/>
      <c r="AY426" s="105"/>
      <c r="AZ426" s="105"/>
      <c r="BA426" s="105"/>
    </row>
    <row r="427" spans="1:53" ht="30" customHeight="1" thickBot="1">
      <c r="A427" s="140">
        <v>414</v>
      </c>
      <c r="B427" s="1001" t="str">
        <f>IF(基本情報入力シート!C452="","",基本情報入力シート!C452)</f>
        <v/>
      </c>
      <c r="C427" s="1002"/>
      <c r="D427" s="1002"/>
      <c r="E427" s="1002"/>
      <c r="F427" s="1002"/>
      <c r="G427" s="1002"/>
      <c r="H427" s="1002"/>
      <c r="I427" s="1003"/>
      <c r="J427" s="411" t="str">
        <f>IF(基本情報入力シート!M452="","",基本情報入力シート!M452)</f>
        <v/>
      </c>
      <c r="K427" s="411" t="str">
        <f>IF(基本情報入力シート!R452="","",基本情報入力シート!R452)</f>
        <v/>
      </c>
      <c r="L427" s="411" t="str">
        <f>IF(基本情報入力シート!W452="","",基本情報入力シート!W452)</f>
        <v/>
      </c>
      <c r="M427" s="411" t="str">
        <f>IF(基本情報入力シート!X452="","",基本情報入力シート!X452)</f>
        <v/>
      </c>
      <c r="N427" s="141" t="str">
        <f>IF(基本情報入力シート!Y452="","",基本情報入力シート!Y452)</f>
        <v/>
      </c>
      <c r="O427" s="148"/>
      <c r="P427" s="50"/>
      <c r="Q427" s="1004"/>
      <c r="R427" s="1005"/>
      <c r="S427" s="142" t="str">
        <f>IFERROR(ROUNDDOWN(Q427*VLOOKUP(N427,【参考】数式用!$AR$2:$AW$50,MATCH(P427,【参考】数式用!$AT$4:$AW$4)+2,FALSE)*0.5, 0), "")</f>
        <v/>
      </c>
      <c r="T427" s="51"/>
      <c r="U427" s="536" t="str">
        <f>IFERROR(IF(AH427&lt;&gt;"",Q427*VLOOKUP(N427,【参考】数式用!$AG$2:$AL$50,MATCH(P427,【参考】数式用!$AI$4:$AL$4,0)+2,0), ""), "")</f>
        <v/>
      </c>
      <c r="V427" s="41"/>
      <c r="W427" s="1006"/>
      <c r="X427" s="1007"/>
      <c r="Y427" s="88"/>
      <c r="Z427" s="537"/>
      <c r="AA427" s="143" t="str">
        <f>IFERROR(IF(Y427="ー", "", ROUNDDOWN(Z427*VLOOKUP(N427,【参考】数式用!$AR$2:$AW$50,MATCH(Y427,【参考】数式用!$AT$4:$AW$4)+2,FALSE)*0.5, 0)), "")</f>
        <v/>
      </c>
      <c r="AB427" s="98"/>
      <c r="AC427" s="1100" t="str">
        <f>IFERROR(IF(AH427&lt;&gt;"",Z427*VLOOKUP(N427,【参考】数式用!$AG$2:$AL$50,MATCH(Y427,【参考】数式用!$AI$4:$AL$4,0)+2,0), ""), "")</f>
        <v/>
      </c>
      <c r="AD427" s="1100"/>
      <c r="AE427" s="415"/>
      <c r="AF427" s="581"/>
      <c r="AG427" s="590"/>
      <c r="AH427" s="428" t="str">
        <f>IFERROR(VLOOKUP(O427, 【参考】数式用!$AY$5:$AY$13, 1, FALSE), "")</f>
        <v/>
      </c>
      <c r="AI427" s="429" t="str">
        <f>IFERROR(VLOOKUP(N427, 【参考】数式用!$BA$2:$BB$50, 2, FALSE), "")</f>
        <v/>
      </c>
      <c r="AJ427" s="430" t="str">
        <f t="shared" si="13"/>
        <v/>
      </c>
      <c r="AK427" s="431" t="str">
        <f t="shared" si="14"/>
        <v/>
      </c>
      <c r="AL427" s="133"/>
      <c r="AM427" s="133"/>
      <c r="AN427" s="106"/>
      <c r="AO427" s="106"/>
      <c r="AV427" s="105"/>
      <c r="AW427" s="105"/>
      <c r="AX427" s="105"/>
      <c r="AY427" s="105"/>
      <c r="AZ427" s="105"/>
      <c r="BA427" s="105"/>
    </row>
    <row r="428" spans="1:53" ht="30" customHeight="1" thickBot="1">
      <c r="A428" s="140">
        <v>415</v>
      </c>
      <c r="B428" s="1001" t="str">
        <f>IF(基本情報入力シート!C453="","",基本情報入力シート!C453)</f>
        <v/>
      </c>
      <c r="C428" s="1002"/>
      <c r="D428" s="1002"/>
      <c r="E428" s="1002"/>
      <c r="F428" s="1002"/>
      <c r="G428" s="1002"/>
      <c r="H428" s="1002"/>
      <c r="I428" s="1003"/>
      <c r="J428" s="411" t="str">
        <f>IF(基本情報入力シート!M453="","",基本情報入力シート!M453)</f>
        <v/>
      </c>
      <c r="K428" s="411" t="str">
        <f>IF(基本情報入力シート!R453="","",基本情報入力シート!R453)</f>
        <v/>
      </c>
      <c r="L428" s="411" t="str">
        <f>IF(基本情報入力シート!W453="","",基本情報入力シート!W453)</f>
        <v/>
      </c>
      <c r="M428" s="411" t="str">
        <f>IF(基本情報入力シート!X453="","",基本情報入力シート!X453)</f>
        <v/>
      </c>
      <c r="N428" s="141" t="str">
        <f>IF(基本情報入力シート!Y453="","",基本情報入力シート!Y453)</f>
        <v/>
      </c>
      <c r="O428" s="148"/>
      <c r="P428" s="50"/>
      <c r="Q428" s="1004"/>
      <c r="R428" s="1005"/>
      <c r="S428" s="142" t="str">
        <f>IFERROR(ROUNDDOWN(Q428*VLOOKUP(N428,【参考】数式用!$AR$2:$AW$50,MATCH(P428,【参考】数式用!$AT$4:$AW$4)+2,FALSE)*0.5, 0), "")</f>
        <v/>
      </c>
      <c r="T428" s="51"/>
      <c r="U428" s="536" t="str">
        <f>IFERROR(IF(AH428&lt;&gt;"",Q428*VLOOKUP(N428,【参考】数式用!$AG$2:$AL$50,MATCH(P428,【参考】数式用!$AI$4:$AL$4,0)+2,0), ""), "")</f>
        <v/>
      </c>
      <c r="V428" s="41"/>
      <c r="W428" s="1006"/>
      <c r="X428" s="1007"/>
      <c r="Y428" s="88"/>
      <c r="Z428" s="537"/>
      <c r="AA428" s="143" t="str">
        <f>IFERROR(IF(Y428="ー", "", ROUNDDOWN(Z428*VLOOKUP(N428,【参考】数式用!$AR$2:$AW$50,MATCH(Y428,【参考】数式用!$AT$4:$AW$4)+2,FALSE)*0.5, 0)), "")</f>
        <v/>
      </c>
      <c r="AB428" s="98"/>
      <c r="AC428" s="1100" t="str">
        <f>IFERROR(IF(AH428&lt;&gt;"",Z428*VLOOKUP(N428,【参考】数式用!$AG$2:$AL$50,MATCH(Y428,【参考】数式用!$AI$4:$AL$4,0)+2,0), ""), "")</f>
        <v/>
      </c>
      <c r="AD428" s="1100"/>
      <c r="AE428" s="415"/>
      <c r="AF428" s="581"/>
      <c r="AG428" s="590"/>
      <c r="AH428" s="428" t="str">
        <f>IFERROR(VLOOKUP(O428, 【参考】数式用!$AY$5:$AY$13, 1, FALSE), "")</f>
        <v/>
      </c>
      <c r="AI428" s="429" t="str">
        <f>IFERROR(VLOOKUP(N428, 【参考】数式用!$BA$2:$BB$50, 2, FALSE), "")</f>
        <v/>
      </c>
      <c r="AJ428" s="430" t="str">
        <f t="shared" si="13"/>
        <v/>
      </c>
      <c r="AK428" s="431" t="str">
        <f t="shared" si="14"/>
        <v/>
      </c>
      <c r="AL428" s="133"/>
      <c r="AM428" s="133"/>
      <c r="AN428" s="106"/>
      <c r="AO428" s="106"/>
      <c r="AV428" s="105"/>
      <c r="AW428" s="105"/>
      <c r="AX428" s="105"/>
      <c r="AY428" s="105"/>
      <c r="AZ428" s="105"/>
      <c r="BA428" s="105"/>
    </row>
    <row r="429" spans="1:53" ht="30" customHeight="1" thickBot="1">
      <c r="A429" s="140">
        <v>416</v>
      </c>
      <c r="B429" s="1001" t="str">
        <f>IF(基本情報入力シート!C454="","",基本情報入力シート!C454)</f>
        <v/>
      </c>
      <c r="C429" s="1002"/>
      <c r="D429" s="1002"/>
      <c r="E429" s="1002"/>
      <c r="F429" s="1002"/>
      <c r="G429" s="1002"/>
      <c r="H429" s="1002"/>
      <c r="I429" s="1003"/>
      <c r="J429" s="411" t="str">
        <f>IF(基本情報入力シート!M454="","",基本情報入力シート!M454)</f>
        <v/>
      </c>
      <c r="K429" s="411" t="str">
        <f>IF(基本情報入力シート!R454="","",基本情報入力シート!R454)</f>
        <v/>
      </c>
      <c r="L429" s="411" t="str">
        <f>IF(基本情報入力シート!W454="","",基本情報入力シート!W454)</f>
        <v/>
      </c>
      <c r="M429" s="411" t="str">
        <f>IF(基本情報入力シート!X454="","",基本情報入力シート!X454)</f>
        <v/>
      </c>
      <c r="N429" s="141" t="str">
        <f>IF(基本情報入力シート!Y454="","",基本情報入力シート!Y454)</f>
        <v/>
      </c>
      <c r="O429" s="148"/>
      <c r="P429" s="50"/>
      <c r="Q429" s="1004"/>
      <c r="R429" s="1005"/>
      <c r="S429" s="142" t="str">
        <f>IFERROR(ROUNDDOWN(Q429*VLOOKUP(N429,【参考】数式用!$AR$2:$AW$50,MATCH(P429,【参考】数式用!$AT$4:$AW$4)+2,FALSE)*0.5, 0), "")</f>
        <v/>
      </c>
      <c r="T429" s="51"/>
      <c r="U429" s="536" t="str">
        <f>IFERROR(IF(AH429&lt;&gt;"",Q429*VLOOKUP(N429,【参考】数式用!$AG$2:$AL$50,MATCH(P429,【参考】数式用!$AI$4:$AL$4,0)+2,0), ""), "")</f>
        <v/>
      </c>
      <c r="V429" s="41"/>
      <c r="W429" s="1006"/>
      <c r="X429" s="1007"/>
      <c r="Y429" s="88"/>
      <c r="Z429" s="537"/>
      <c r="AA429" s="143" t="str">
        <f>IFERROR(IF(Y429="ー", "", ROUNDDOWN(Z429*VLOOKUP(N429,【参考】数式用!$AR$2:$AW$50,MATCH(Y429,【参考】数式用!$AT$4:$AW$4)+2,FALSE)*0.5, 0)), "")</f>
        <v/>
      </c>
      <c r="AB429" s="98"/>
      <c r="AC429" s="1100" t="str">
        <f>IFERROR(IF(AH429&lt;&gt;"",Z429*VLOOKUP(N429,【参考】数式用!$AG$2:$AL$50,MATCH(Y429,【参考】数式用!$AI$4:$AL$4,0)+2,0), ""), "")</f>
        <v/>
      </c>
      <c r="AD429" s="1100"/>
      <c r="AE429" s="415"/>
      <c r="AF429" s="581"/>
      <c r="AG429" s="590"/>
      <c r="AH429" s="428" t="str">
        <f>IFERROR(VLOOKUP(O429, 【参考】数式用!$AY$5:$AY$13, 1, FALSE), "")</f>
        <v/>
      </c>
      <c r="AI429" s="429" t="str">
        <f>IFERROR(VLOOKUP(N429, 【参考】数式用!$BA$2:$BB$50, 2, FALSE), "")</f>
        <v/>
      </c>
      <c r="AJ429" s="430" t="str">
        <f t="shared" si="13"/>
        <v/>
      </c>
      <c r="AK429" s="431" t="str">
        <f t="shared" si="14"/>
        <v/>
      </c>
      <c r="AL429" s="133"/>
      <c r="AM429" s="133"/>
      <c r="AN429" s="106"/>
      <c r="AO429" s="106"/>
      <c r="AV429" s="105"/>
      <c r="AW429" s="105"/>
      <c r="AX429" s="105"/>
      <c r="AY429" s="105"/>
      <c r="AZ429" s="105"/>
      <c r="BA429" s="105"/>
    </row>
    <row r="430" spans="1:53" ht="30" customHeight="1" thickBot="1">
      <c r="A430" s="140">
        <v>417</v>
      </c>
      <c r="B430" s="1001" t="str">
        <f>IF(基本情報入力シート!C455="","",基本情報入力シート!C455)</f>
        <v/>
      </c>
      <c r="C430" s="1002"/>
      <c r="D430" s="1002"/>
      <c r="E430" s="1002"/>
      <c r="F430" s="1002"/>
      <c r="G430" s="1002"/>
      <c r="H430" s="1002"/>
      <c r="I430" s="1003"/>
      <c r="J430" s="411" t="str">
        <f>IF(基本情報入力シート!M455="","",基本情報入力シート!M455)</f>
        <v/>
      </c>
      <c r="K430" s="411" t="str">
        <f>IF(基本情報入力シート!R455="","",基本情報入力シート!R455)</f>
        <v/>
      </c>
      <c r="L430" s="411" t="str">
        <f>IF(基本情報入力シート!W455="","",基本情報入力シート!W455)</f>
        <v/>
      </c>
      <c r="M430" s="411" t="str">
        <f>IF(基本情報入力シート!X455="","",基本情報入力シート!X455)</f>
        <v/>
      </c>
      <c r="N430" s="141" t="str">
        <f>IF(基本情報入力シート!Y455="","",基本情報入力シート!Y455)</f>
        <v/>
      </c>
      <c r="O430" s="148"/>
      <c r="P430" s="50"/>
      <c r="Q430" s="1004"/>
      <c r="R430" s="1005"/>
      <c r="S430" s="142" t="str">
        <f>IFERROR(ROUNDDOWN(Q430*VLOOKUP(N430,【参考】数式用!$AR$2:$AW$50,MATCH(P430,【参考】数式用!$AT$4:$AW$4)+2,FALSE)*0.5, 0), "")</f>
        <v/>
      </c>
      <c r="T430" s="51"/>
      <c r="U430" s="536" t="str">
        <f>IFERROR(IF(AH430&lt;&gt;"",Q430*VLOOKUP(N430,【参考】数式用!$AG$2:$AL$50,MATCH(P430,【参考】数式用!$AI$4:$AL$4,0)+2,0), ""), "")</f>
        <v/>
      </c>
      <c r="V430" s="41"/>
      <c r="W430" s="1006"/>
      <c r="X430" s="1007"/>
      <c r="Y430" s="88"/>
      <c r="Z430" s="537"/>
      <c r="AA430" s="143" t="str">
        <f>IFERROR(IF(Y430="ー", "", ROUNDDOWN(Z430*VLOOKUP(N430,【参考】数式用!$AR$2:$AW$50,MATCH(Y430,【参考】数式用!$AT$4:$AW$4)+2,FALSE)*0.5, 0)), "")</f>
        <v/>
      </c>
      <c r="AB430" s="98"/>
      <c r="AC430" s="1100" t="str">
        <f>IFERROR(IF(AH430&lt;&gt;"",Z430*VLOOKUP(N430,【参考】数式用!$AG$2:$AL$50,MATCH(Y430,【参考】数式用!$AI$4:$AL$4,0)+2,0), ""), "")</f>
        <v/>
      </c>
      <c r="AD430" s="1100"/>
      <c r="AE430" s="415"/>
      <c r="AF430" s="581"/>
      <c r="AG430" s="590"/>
      <c r="AH430" s="428" t="str">
        <f>IFERROR(VLOOKUP(O430, 【参考】数式用!$AY$5:$AY$13, 1, FALSE), "")</f>
        <v/>
      </c>
      <c r="AI430" s="429" t="str">
        <f>IFERROR(VLOOKUP(N430, 【参考】数式用!$BA$2:$BB$50, 2, FALSE), "")</f>
        <v/>
      </c>
      <c r="AJ430" s="430" t="str">
        <f t="shared" si="13"/>
        <v/>
      </c>
      <c r="AK430" s="431" t="str">
        <f t="shared" si="14"/>
        <v/>
      </c>
      <c r="AL430" s="133"/>
      <c r="AM430" s="133"/>
      <c r="AN430" s="106"/>
      <c r="AO430" s="106"/>
      <c r="AV430" s="105"/>
      <c r="AW430" s="105"/>
      <c r="AX430" s="105"/>
      <c r="AY430" s="105"/>
      <c r="AZ430" s="105"/>
      <c r="BA430" s="105"/>
    </row>
    <row r="431" spans="1:53" ht="30" customHeight="1" thickBot="1">
      <c r="A431" s="140">
        <v>418</v>
      </c>
      <c r="B431" s="1001" t="str">
        <f>IF(基本情報入力シート!C456="","",基本情報入力シート!C456)</f>
        <v/>
      </c>
      <c r="C431" s="1002"/>
      <c r="D431" s="1002"/>
      <c r="E431" s="1002"/>
      <c r="F431" s="1002"/>
      <c r="G431" s="1002"/>
      <c r="H431" s="1002"/>
      <c r="I431" s="1003"/>
      <c r="J431" s="411" t="str">
        <f>IF(基本情報入力シート!M456="","",基本情報入力シート!M456)</f>
        <v/>
      </c>
      <c r="K431" s="411" t="str">
        <f>IF(基本情報入力シート!R456="","",基本情報入力シート!R456)</f>
        <v/>
      </c>
      <c r="L431" s="411" t="str">
        <f>IF(基本情報入力シート!W456="","",基本情報入力シート!W456)</f>
        <v/>
      </c>
      <c r="M431" s="411" t="str">
        <f>IF(基本情報入力シート!X456="","",基本情報入力シート!X456)</f>
        <v/>
      </c>
      <c r="N431" s="141" t="str">
        <f>IF(基本情報入力シート!Y456="","",基本情報入力シート!Y456)</f>
        <v/>
      </c>
      <c r="O431" s="148"/>
      <c r="P431" s="50"/>
      <c r="Q431" s="1004"/>
      <c r="R431" s="1005"/>
      <c r="S431" s="142" t="str">
        <f>IFERROR(ROUNDDOWN(Q431*VLOOKUP(N431,【参考】数式用!$AR$2:$AW$50,MATCH(P431,【参考】数式用!$AT$4:$AW$4)+2,FALSE)*0.5, 0), "")</f>
        <v/>
      </c>
      <c r="T431" s="51"/>
      <c r="U431" s="536" t="str">
        <f>IFERROR(IF(AH431&lt;&gt;"",Q431*VLOOKUP(N431,【参考】数式用!$AG$2:$AL$50,MATCH(P431,【参考】数式用!$AI$4:$AL$4,0)+2,0), ""), "")</f>
        <v/>
      </c>
      <c r="V431" s="41"/>
      <c r="W431" s="1006"/>
      <c r="X431" s="1007"/>
      <c r="Y431" s="88"/>
      <c r="Z431" s="537"/>
      <c r="AA431" s="143" t="str">
        <f>IFERROR(IF(Y431="ー", "", ROUNDDOWN(Z431*VLOOKUP(N431,【参考】数式用!$AR$2:$AW$50,MATCH(Y431,【参考】数式用!$AT$4:$AW$4)+2,FALSE)*0.5, 0)), "")</f>
        <v/>
      </c>
      <c r="AB431" s="98"/>
      <c r="AC431" s="1100" t="str">
        <f>IFERROR(IF(AH431&lt;&gt;"",Z431*VLOOKUP(N431,【参考】数式用!$AG$2:$AL$50,MATCH(Y431,【参考】数式用!$AI$4:$AL$4,0)+2,0), ""), "")</f>
        <v/>
      </c>
      <c r="AD431" s="1100"/>
      <c r="AE431" s="415"/>
      <c r="AF431" s="581"/>
      <c r="AG431" s="590"/>
      <c r="AH431" s="428" t="str">
        <f>IFERROR(VLOOKUP(O431, 【参考】数式用!$AY$5:$AY$13, 1, FALSE), "")</f>
        <v/>
      </c>
      <c r="AI431" s="429" t="str">
        <f>IFERROR(VLOOKUP(N431, 【参考】数式用!$BA$2:$BB$50, 2, FALSE), "")</f>
        <v/>
      </c>
      <c r="AJ431" s="430" t="str">
        <f t="shared" si="13"/>
        <v/>
      </c>
      <c r="AK431" s="431" t="str">
        <f t="shared" si="14"/>
        <v/>
      </c>
      <c r="AL431" s="133"/>
      <c r="AM431" s="133"/>
      <c r="AN431" s="106"/>
      <c r="AO431" s="106"/>
      <c r="AV431" s="105"/>
      <c r="AW431" s="105"/>
      <c r="AX431" s="105"/>
      <c r="AY431" s="105"/>
      <c r="AZ431" s="105"/>
      <c r="BA431" s="105"/>
    </row>
    <row r="432" spans="1:53" ht="30" customHeight="1" thickBot="1">
      <c r="A432" s="140">
        <v>419</v>
      </c>
      <c r="B432" s="1001" t="str">
        <f>IF(基本情報入力シート!C457="","",基本情報入力シート!C457)</f>
        <v/>
      </c>
      <c r="C432" s="1002"/>
      <c r="D432" s="1002"/>
      <c r="E432" s="1002"/>
      <c r="F432" s="1002"/>
      <c r="G432" s="1002"/>
      <c r="H432" s="1002"/>
      <c r="I432" s="1003"/>
      <c r="J432" s="411" t="str">
        <f>IF(基本情報入力シート!M457="","",基本情報入力シート!M457)</f>
        <v/>
      </c>
      <c r="K432" s="411" t="str">
        <f>IF(基本情報入力シート!R457="","",基本情報入力シート!R457)</f>
        <v/>
      </c>
      <c r="L432" s="411" t="str">
        <f>IF(基本情報入力シート!W457="","",基本情報入力シート!W457)</f>
        <v/>
      </c>
      <c r="M432" s="411" t="str">
        <f>IF(基本情報入力シート!X457="","",基本情報入力シート!X457)</f>
        <v/>
      </c>
      <c r="N432" s="141" t="str">
        <f>IF(基本情報入力シート!Y457="","",基本情報入力シート!Y457)</f>
        <v/>
      </c>
      <c r="O432" s="148"/>
      <c r="P432" s="50"/>
      <c r="Q432" s="1004"/>
      <c r="R432" s="1005"/>
      <c r="S432" s="142" t="str">
        <f>IFERROR(ROUNDDOWN(Q432*VLOOKUP(N432,【参考】数式用!$AR$2:$AW$50,MATCH(P432,【参考】数式用!$AT$4:$AW$4)+2,FALSE)*0.5, 0), "")</f>
        <v/>
      </c>
      <c r="T432" s="51"/>
      <c r="U432" s="536" t="str">
        <f>IFERROR(IF(AH432&lt;&gt;"",Q432*VLOOKUP(N432,【参考】数式用!$AG$2:$AL$50,MATCH(P432,【参考】数式用!$AI$4:$AL$4,0)+2,0), ""), "")</f>
        <v/>
      </c>
      <c r="V432" s="41"/>
      <c r="W432" s="1006"/>
      <c r="X432" s="1007"/>
      <c r="Y432" s="88"/>
      <c r="Z432" s="537"/>
      <c r="AA432" s="143" t="str">
        <f>IFERROR(IF(Y432="ー", "", ROUNDDOWN(Z432*VLOOKUP(N432,【参考】数式用!$AR$2:$AW$50,MATCH(Y432,【参考】数式用!$AT$4:$AW$4)+2,FALSE)*0.5, 0)), "")</f>
        <v/>
      </c>
      <c r="AB432" s="98"/>
      <c r="AC432" s="1100" t="str">
        <f>IFERROR(IF(AH432&lt;&gt;"",Z432*VLOOKUP(N432,【参考】数式用!$AG$2:$AL$50,MATCH(Y432,【参考】数式用!$AI$4:$AL$4,0)+2,0), ""), "")</f>
        <v/>
      </c>
      <c r="AD432" s="1100"/>
      <c r="AE432" s="415"/>
      <c r="AF432" s="581"/>
      <c r="AG432" s="590"/>
      <c r="AH432" s="428" t="str">
        <f>IFERROR(VLOOKUP(O432, 【参考】数式用!$AY$5:$AY$13, 1, FALSE), "")</f>
        <v/>
      </c>
      <c r="AI432" s="429" t="str">
        <f>IFERROR(VLOOKUP(N432, 【参考】数式用!$BA$2:$BB$50, 2, FALSE), "")</f>
        <v/>
      </c>
      <c r="AJ432" s="430" t="str">
        <f t="shared" si="13"/>
        <v/>
      </c>
      <c r="AK432" s="431" t="str">
        <f t="shared" si="14"/>
        <v/>
      </c>
      <c r="AL432" s="133"/>
      <c r="AM432" s="133"/>
      <c r="AN432" s="106"/>
      <c r="AO432" s="106"/>
      <c r="AV432" s="105"/>
      <c r="AW432" s="105"/>
      <c r="AX432" s="105"/>
      <c r="AY432" s="105"/>
      <c r="AZ432" s="105"/>
      <c r="BA432" s="105"/>
    </row>
    <row r="433" spans="1:53" ht="30" customHeight="1" thickBot="1">
      <c r="A433" s="140">
        <v>420</v>
      </c>
      <c r="B433" s="1001" t="str">
        <f>IF(基本情報入力シート!C458="","",基本情報入力シート!C458)</f>
        <v/>
      </c>
      <c r="C433" s="1002"/>
      <c r="D433" s="1002"/>
      <c r="E433" s="1002"/>
      <c r="F433" s="1002"/>
      <c r="G433" s="1002"/>
      <c r="H433" s="1002"/>
      <c r="I433" s="1003"/>
      <c r="J433" s="411" t="str">
        <f>IF(基本情報入力シート!M458="","",基本情報入力シート!M458)</f>
        <v/>
      </c>
      <c r="K433" s="411" t="str">
        <f>IF(基本情報入力シート!R458="","",基本情報入力シート!R458)</f>
        <v/>
      </c>
      <c r="L433" s="411" t="str">
        <f>IF(基本情報入力シート!W458="","",基本情報入力シート!W458)</f>
        <v/>
      </c>
      <c r="M433" s="411" t="str">
        <f>IF(基本情報入力シート!X458="","",基本情報入力シート!X458)</f>
        <v/>
      </c>
      <c r="N433" s="141" t="str">
        <f>IF(基本情報入力シート!Y458="","",基本情報入力シート!Y458)</f>
        <v/>
      </c>
      <c r="O433" s="148"/>
      <c r="P433" s="50"/>
      <c r="Q433" s="1004"/>
      <c r="R433" s="1005"/>
      <c r="S433" s="142" t="str">
        <f>IFERROR(ROUNDDOWN(Q433*VLOOKUP(N433,【参考】数式用!$AR$2:$AW$50,MATCH(P433,【参考】数式用!$AT$4:$AW$4)+2,FALSE)*0.5, 0), "")</f>
        <v/>
      </c>
      <c r="T433" s="51"/>
      <c r="U433" s="536" t="str">
        <f>IFERROR(IF(AH433&lt;&gt;"",Q433*VLOOKUP(N433,【参考】数式用!$AG$2:$AL$50,MATCH(P433,【参考】数式用!$AI$4:$AL$4,0)+2,0), ""), "")</f>
        <v/>
      </c>
      <c r="V433" s="41"/>
      <c r="W433" s="1006"/>
      <c r="X433" s="1007"/>
      <c r="Y433" s="88"/>
      <c r="Z433" s="537"/>
      <c r="AA433" s="143" t="str">
        <f>IFERROR(IF(Y433="ー", "", ROUNDDOWN(Z433*VLOOKUP(N433,【参考】数式用!$AR$2:$AW$50,MATCH(Y433,【参考】数式用!$AT$4:$AW$4)+2,FALSE)*0.5, 0)), "")</f>
        <v/>
      </c>
      <c r="AB433" s="98"/>
      <c r="AC433" s="1100" t="str">
        <f>IFERROR(IF(AH433&lt;&gt;"",Z433*VLOOKUP(N433,【参考】数式用!$AG$2:$AL$50,MATCH(Y433,【参考】数式用!$AI$4:$AL$4,0)+2,0), ""), "")</f>
        <v/>
      </c>
      <c r="AD433" s="1100"/>
      <c r="AE433" s="415"/>
      <c r="AF433" s="581"/>
      <c r="AG433" s="590"/>
      <c r="AH433" s="428" t="str">
        <f>IFERROR(VLOOKUP(O433, 【参考】数式用!$AY$5:$AY$13, 1, FALSE), "")</f>
        <v/>
      </c>
      <c r="AI433" s="429" t="str">
        <f>IFERROR(VLOOKUP(N433, 【参考】数式用!$BA$2:$BB$50, 2, FALSE), "")</f>
        <v/>
      </c>
      <c r="AJ433" s="430" t="str">
        <f t="shared" si="13"/>
        <v/>
      </c>
      <c r="AK433" s="431" t="str">
        <f t="shared" si="14"/>
        <v/>
      </c>
      <c r="AL433" s="133"/>
      <c r="AM433" s="133"/>
      <c r="AN433" s="106"/>
      <c r="AO433" s="106"/>
      <c r="AV433" s="105"/>
      <c r="AW433" s="105"/>
      <c r="AX433" s="105"/>
      <c r="AY433" s="105"/>
      <c r="AZ433" s="105"/>
      <c r="BA433" s="105"/>
    </row>
    <row r="434" spans="1:53" ht="30" customHeight="1" thickBot="1">
      <c r="A434" s="140">
        <v>421</v>
      </c>
      <c r="B434" s="1001" t="str">
        <f>IF(基本情報入力シート!C459="","",基本情報入力シート!C459)</f>
        <v/>
      </c>
      <c r="C434" s="1002"/>
      <c r="D434" s="1002"/>
      <c r="E434" s="1002"/>
      <c r="F434" s="1002"/>
      <c r="G434" s="1002"/>
      <c r="H434" s="1002"/>
      <c r="I434" s="1003"/>
      <c r="J434" s="411" t="str">
        <f>IF(基本情報入力シート!M459="","",基本情報入力シート!M459)</f>
        <v/>
      </c>
      <c r="K434" s="411" t="str">
        <f>IF(基本情報入力シート!R459="","",基本情報入力シート!R459)</f>
        <v/>
      </c>
      <c r="L434" s="411" t="str">
        <f>IF(基本情報入力シート!W459="","",基本情報入力シート!W459)</f>
        <v/>
      </c>
      <c r="M434" s="411" t="str">
        <f>IF(基本情報入力シート!X459="","",基本情報入力シート!X459)</f>
        <v/>
      </c>
      <c r="N434" s="141" t="str">
        <f>IF(基本情報入力シート!Y459="","",基本情報入力シート!Y459)</f>
        <v/>
      </c>
      <c r="O434" s="148"/>
      <c r="P434" s="50"/>
      <c r="Q434" s="1004"/>
      <c r="R434" s="1005"/>
      <c r="S434" s="142" t="str">
        <f>IFERROR(ROUNDDOWN(Q434*VLOOKUP(N434,【参考】数式用!$AR$2:$AW$50,MATCH(P434,【参考】数式用!$AT$4:$AW$4)+2,FALSE)*0.5, 0), "")</f>
        <v/>
      </c>
      <c r="T434" s="51"/>
      <c r="U434" s="536" t="str">
        <f>IFERROR(IF(AH434&lt;&gt;"",Q434*VLOOKUP(N434,【参考】数式用!$AG$2:$AL$50,MATCH(P434,【参考】数式用!$AI$4:$AL$4,0)+2,0), ""), "")</f>
        <v/>
      </c>
      <c r="V434" s="41"/>
      <c r="W434" s="1006"/>
      <c r="X434" s="1007"/>
      <c r="Y434" s="88"/>
      <c r="Z434" s="537"/>
      <c r="AA434" s="143" t="str">
        <f>IFERROR(IF(Y434="ー", "", ROUNDDOWN(Z434*VLOOKUP(N434,【参考】数式用!$AR$2:$AW$50,MATCH(Y434,【参考】数式用!$AT$4:$AW$4)+2,FALSE)*0.5, 0)), "")</f>
        <v/>
      </c>
      <c r="AB434" s="98"/>
      <c r="AC434" s="1100" t="str">
        <f>IFERROR(IF(AH434&lt;&gt;"",Z434*VLOOKUP(N434,【参考】数式用!$AG$2:$AL$50,MATCH(Y434,【参考】数式用!$AI$4:$AL$4,0)+2,0), ""), "")</f>
        <v/>
      </c>
      <c r="AD434" s="1100"/>
      <c r="AE434" s="415"/>
      <c r="AF434" s="581"/>
      <c r="AG434" s="590"/>
      <c r="AH434" s="428" t="str">
        <f>IFERROR(VLOOKUP(O434, 【参考】数式用!$AY$5:$AY$13, 1, FALSE), "")</f>
        <v/>
      </c>
      <c r="AI434" s="429" t="str">
        <f>IFERROR(VLOOKUP(N434, 【参考】数式用!$BA$2:$BB$50, 2, FALSE), "")</f>
        <v/>
      </c>
      <c r="AJ434" s="430" t="str">
        <f t="shared" ref="AJ434:AJ497" si="15">IF(AND(OR(P434="処遇加算Ⅰ",P434="処遇加算Ⅱ"),AI434="対象"), 1,"")</f>
        <v/>
      </c>
      <c r="AK434" s="431" t="str">
        <f t="shared" ref="AK434:AK497" si="16">IF(OR(Y434="処遇加算Ⅰ",Y434="処遇加算Ⅱ"),1,"")</f>
        <v/>
      </c>
      <c r="AL434" s="133"/>
      <c r="AM434" s="133"/>
      <c r="AN434" s="106"/>
      <c r="AO434" s="106"/>
      <c r="AV434" s="105"/>
      <c r="AW434" s="105"/>
      <c r="AX434" s="105"/>
      <c r="AY434" s="105"/>
      <c r="AZ434" s="105"/>
      <c r="BA434" s="105"/>
    </row>
    <row r="435" spans="1:53" ht="30" customHeight="1" thickBot="1">
      <c r="A435" s="140">
        <v>422</v>
      </c>
      <c r="B435" s="1001" t="str">
        <f>IF(基本情報入力シート!C460="","",基本情報入力シート!C460)</f>
        <v/>
      </c>
      <c r="C435" s="1002"/>
      <c r="D435" s="1002"/>
      <c r="E435" s="1002"/>
      <c r="F435" s="1002"/>
      <c r="G435" s="1002"/>
      <c r="H435" s="1002"/>
      <c r="I435" s="1003"/>
      <c r="J435" s="411" t="str">
        <f>IF(基本情報入力シート!M460="","",基本情報入力シート!M460)</f>
        <v/>
      </c>
      <c r="K435" s="411" t="str">
        <f>IF(基本情報入力シート!R460="","",基本情報入力シート!R460)</f>
        <v/>
      </c>
      <c r="L435" s="411" t="str">
        <f>IF(基本情報入力シート!W460="","",基本情報入力シート!W460)</f>
        <v/>
      </c>
      <c r="M435" s="411" t="str">
        <f>IF(基本情報入力シート!X460="","",基本情報入力シート!X460)</f>
        <v/>
      </c>
      <c r="N435" s="141" t="str">
        <f>IF(基本情報入力シート!Y460="","",基本情報入力シート!Y460)</f>
        <v/>
      </c>
      <c r="O435" s="148"/>
      <c r="P435" s="50"/>
      <c r="Q435" s="1004"/>
      <c r="R435" s="1005"/>
      <c r="S435" s="142" t="str">
        <f>IFERROR(ROUNDDOWN(Q435*VLOOKUP(N435,【参考】数式用!$AR$2:$AW$50,MATCH(P435,【参考】数式用!$AT$4:$AW$4)+2,FALSE)*0.5, 0), "")</f>
        <v/>
      </c>
      <c r="T435" s="51"/>
      <c r="U435" s="536" t="str">
        <f>IFERROR(IF(AH435&lt;&gt;"",Q435*VLOOKUP(N435,【参考】数式用!$AG$2:$AL$50,MATCH(P435,【参考】数式用!$AI$4:$AL$4,0)+2,0), ""), "")</f>
        <v/>
      </c>
      <c r="V435" s="41"/>
      <c r="W435" s="1006"/>
      <c r="X435" s="1007"/>
      <c r="Y435" s="88"/>
      <c r="Z435" s="537"/>
      <c r="AA435" s="143" t="str">
        <f>IFERROR(IF(Y435="ー", "", ROUNDDOWN(Z435*VLOOKUP(N435,【参考】数式用!$AR$2:$AW$50,MATCH(Y435,【参考】数式用!$AT$4:$AW$4)+2,FALSE)*0.5, 0)), "")</f>
        <v/>
      </c>
      <c r="AB435" s="98"/>
      <c r="AC435" s="1100" t="str">
        <f>IFERROR(IF(AH435&lt;&gt;"",Z435*VLOOKUP(N435,【参考】数式用!$AG$2:$AL$50,MATCH(Y435,【参考】数式用!$AI$4:$AL$4,0)+2,0), ""), "")</f>
        <v/>
      </c>
      <c r="AD435" s="1100"/>
      <c r="AE435" s="415"/>
      <c r="AF435" s="581"/>
      <c r="AG435" s="590"/>
      <c r="AH435" s="428" t="str">
        <f>IFERROR(VLOOKUP(O435, 【参考】数式用!$AY$5:$AY$13, 1, FALSE), "")</f>
        <v/>
      </c>
      <c r="AI435" s="429" t="str">
        <f>IFERROR(VLOOKUP(N435, 【参考】数式用!$BA$2:$BB$50, 2, FALSE), "")</f>
        <v/>
      </c>
      <c r="AJ435" s="430" t="str">
        <f t="shared" si="15"/>
        <v/>
      </c>
      <c r="AK435" s="431" t="str">
        <f t="shared" si="16"/>
        <v/>
      </c>
      <c r="AL435" s="133"/>
      <c r="AM435" s="133"/>
      <c r="AN435" s="106"/>
      <c r="AO435" s="106"/>
      <c r="AV435" s="105"/>
      <c r="AW435" s="105"/>
      <c r="AX435" s="105"/>
      <c r="AY435" s="105"/>
      <c r="AZ435" s="105"/>
      <c r="BA435" s="105"/>
    </row>
    <row r="436" spans="1:53" ht="30" customHeight="1" thickBot="1">
      <c r="A436" s="140">
        <v>423</v>
      </c>
      <c r="B436" s="1001" t="str">
        <f>IF(基本情報入力シート!C461="","",基本情報入力シート!C461)</f>
        <v/>
      </c>
      <c r="C436" s="1002"/>
      <c r="D436" s="1002"/>
      <c r="E436" s="1002"/>
      <c r="F436" s="1002"/>
      <c r="G436" s="1002"/>
      <c r="H436" s="1002"/>
      <c r="I436" s="1003"/>
      <c r="J436" s="411" t="str">
        <f>IF(基本情報入力シート!M461="","",基本情報入力シート!M461)</f>
        <v/>
      </c>
      <c r="K436" s="411" t="str">
        <f>IF(基本情報入力シート!R461="","",基本情報入力シート!R461)</f>
        <v/>
      </c>
      <c r="L436" s="411" t="str">
        <f>IF(基本情報入力シート!W461="","",基本情報入力シート!W461)</f>
        <v/>
      </c>
      <c r="M436" s="411" t="str">
        <f>IF(基本情報入力シート!X461="","",基本情報入力シート!X461)</f>
        <v/>
      </c>
      <c r="N436" s="141" t="str">
        <f>IF(基本情報入力シート!Y461="","",基本情報入力シート!Y461)</f>
        <v/>
      </c>
      <c r="O436" s="148"/>
      <c r="P436" s="50"/>
      <c r="Q436" s="1004"/>
      <c r="R436" s="1005"/>
      <c r="S436" s="142" t="str">
        <f>IFERROR(ROUNDDOWN(Q436*VLOOKUP(N436,【参考】数式用!$AR$2:$AW$50,MATCH(P436,【参考】数式用!$AT$4:$AW$4)+2,FALSE)*0.5, 0), "")</f>
        <v/>
      </c>
      <c r="T436" s="51"/>
      <c r="U436" s="536" t="str">
        <f>IFERROR(IF(AH436&lt;&gt;"",Q436*VLOOKUP(N436,【参考】数式用!$AG$2:$AL$50,MATCH(P436,【参考】数式用!$AI$4:$AL$4,0)+2,0), ""), "")</f>
        <v/>
      </c>
      <c r="V436" s="41"/>
      <c r="W436" s="1006"/>
      <c r="X436" s="1007"/>
      <c r="Y436" s="88"/>
      <c r="Z436" s="537"/>
      <c r="AA436" s="143" t="str">
        <f>IFERROR(IF(Y436="ー", "", ROUNDDOWN(Z436*VLOOKUP(N436,【参考】数式用!$AR$2:$AW$50,MATCH(Y436,【参考】数式用!$AT$4:$AW$4)+2,FALSE)*0.5, 0)), "")</f>
        <v/>
      </c>
      <c r="AB436" s="98"/>
      <c r="AC436" s="1100" t="str">
        <f>IFERROR(IF(AH436&lt;&gt;"",Z436*VLOOKUP(N436,【参考】数式用!$AG$2:$AL$50,MATCH(Y436,【参考】数式用!$AI$4:$AL$4,0)+2,0), ""), "")</f>
        <v/>
      </c>
      <c r="AD436" s="1100"/>
      <c r="AE436" s="415"/>
      <c r="AF436" s="581"/>
      <c r="AG436" s="590"/>
      <c r="AH436" s="428" t="str">
        <f>IFERROR(VLOOKUP(O436, 【参考】数式用!$AY$5:$AY$13, 1, FALSE), "")</f>
        <v/>
      </c>
      <c r="AI436" s="429" t="str">
        <f>IFERROR(VLOOKUP(N436, 【参考】数式用!$BA$2:$BB$50, 2, FALSE), "")</f>
        <v/>
      </c>
      <c r="AJ436" s="430" t="str">
        <f t="shared" si="15"/>
        <v/>
      </c>
      <c r="AK436" s="431" t="str">
        <f t="shared" si="16"/>
        <v/>
      </c>
      <c r="AL436" s="133"/>
      <c r="AM436" s="133"/>
      <c r="AN436" s="106"/>
      <c r="AO436" s="106"/>
      <c r="AV436" s="105"/>
      <c r="AW436" s="105"/>
      <c r="AX436" s="105"/>
      <c r="AY436" s="105"/>
      <c r="AZ436" s="105"/>
      <c r="BA436" s="105"/>
    </row>
    <row r="437" spans="1:53" ht="30" customHeight="1" thickBot="1">
      <c r="A437" s="140">
        <v>424</v>
      </c>
      <c r="B437" s="1001" t="str">
        <f>IF(基本情報入力シート!C462="","",基本情報入力シート!C462)</f>
        <v/>
      </c>
      <c r="C437" s="1002"/>
      <c r="D437" s="1002"/>
      <c r="E437" s="1002"/>
      <c r="F437" s="1002"/>
      <c r="G437" s="1002"/>
      <c r="H437" s="1002"/>
      <c r="I437" s="1003"/>
      <c r="J437" s="411" t="str">
        <f>IF(基本情報入力シート!M462="","",基本情報入力シート!M462)</f>
        <v/>
      </c>
      <c r="K437" s="411" t="str">
        <f>IF(基本情報入力シート!R462="","",基本情報入力シート!R462)</f>
        <v/>
      </c>
      <c r="L437" s="411" t="str">
        <f>IF(基本情報入力シート!W462="","",基本情報入力シート!W462)</f>
        <v/>
      </c>
      <c r="M437" s="411" t="str">
        <f>IF(基本情報入力シート!X462="","",基本情報入力シート!X462)</f>
        <v/>
      </c>
      <c r="N437" s="141" t="str">
        <f>IF(基本情報入力シート!Y462="","",基本情報入力シート!Y462)</f>
        <v/>
      </c>
      <c r="O437" s="148"/>
      <c r="P437" s="50"/>
      <c r="Q437" s="1004"/>
      <c r="R437" s="1005"/>
      <c r="S437" s="142" t="str">
        <f>IFERROR(ROUNDDOWN(Q437*VLOOKUP(N437,【参考】数式用!$AR$2:$AW$50,MATCH(P437,【参考】数式用!$AT$4:$AW$4)+2,FALSE)*0.5, 0), "")</f>
        <v/>
      </c>
      <c r="T437" s="51"/>
      <c r="U437" s="536" t="str">
        <f>IFERROR(IF(AH437&lt;&gt;"",Q437*VLOOKUP(N437,【参考】数式用!$AG$2:$AL$50,MATCH(P437,【参考】数式用!$AI$4:$AL$4,0)+2,0), ""), "")</f>
        <v/>
      </c>
      <c r="V437" s="41"/>
      <c r="W437" s="1006"/>
      <c r="X437" s="1007"/>
      <c r="Y437" s="88"/>
      <c r="Z437" s="537"/>
      <c r="AA437" s="143" t="str">
        <f>IFERROR(IF(Y437="ー", "", ROUNDDOWN(Z437*VLOOKUP(N437,【参考】数式用!$AR$2:$AW$50,MATCH(Y437,【参考】数式用!$AT$4:$AW$4)+2,FALSE)*0.5, 0)), "")</f>
        <v/>
      </c>
      <c r="AB437" s="98"/>
      <c r="AC437" s="1100" t="str">
        <f>IFERROR(IF(AH437&lt;&gt;"",Z437*VLOOKUP(N437,【参考】数式用!$AG$2:$AL$50,MATCH(Y437,【参考】数式用!$AI$4:$AL$4,0)+2,0), ""), "")</f>
        <v/>
      </c>
      <c r="AD437" s="1100"/>
      <c r="AE437" s="415"/>
      <c r="AF437" s="581"/>
      <c r="AG437" s="590"/>
      <c r="AH437" s="428" t="str">
        <f>IFERROR(VLOOKUP(O437, 【参考】数式用!$AY$5:$AY$13, 1, FALSE), "")</f>
        <v/>
      </c>
      <c r="AI437" s="429" t="str">
        <f>IFERROR(VLOOKUP(N437, 【参考】数式用!$BA$2:$BB$50, 2, FALSE), "")</f>
        <v/>
      </c>
      <c r="AJ437" s="430" t="str">
        <f t="shared" si="15"/>
        <v/>
      </c>
      <c r="AK437" s="431" t="str">
        <f t="shared" si="16"/>
        <v/>
      </c>
      <c r="AL437" s="133"/>
      <c r="AM437" s="133"/>
      <c r="AN437" s="106"/>
      <c r="AO437" s="106"/>
      <c r="AV437" s="105"/>
      <c r="AW437" s="105"/>
      <c r="AX437" s="105"/>
      <c r="AY437" s="105"/>
      <c r="AZ437" s="105"/>
      <c r="BA437" s="105"/>
    </row>
    <row r="438" spans="1:53" ht="30" customHeight="1" thickBot="1">
      <c r="A438" s="140">
        <v>425</v>
      </c>
      <c r="B438" s="1001" t="str">
        <f>IF(基本情報入力シート!C463="","",基本情報入力シート!C463)</f>
        <v/>
      </c>
      <c r="C438" s="1002"/>
      <c r="D438" s="1002"/>
      <c r="E438" s="1002"/>
      <c r="F438" s="1002"/>
      <c r="G438" s="1002"/>
      <c r="H438" s="1002"/>
      <c r="I438" s="1003"/>
      <c r="J438" s="411" t="str">
        <f>IF(基本情報入力シート!M463="","",基本情報入力シート!M463)</f>
        <v/>
      </c>
      <c r="K438" s="411" t="str">
        <f>IF(基本情報入力シート!R463="","",基本情報入力シート!R463)</f>
        <v/>
      </c>
      <c r="L438" s="411" t="str">
        <f>IF(基本情報入力シート!W463="","",基本情報入力シート!W463)</f>
        <v/>
      </c>
      <c r="M438" s="411" t="str">
        <f>IF(基本情報入力シート!X463="","",基本情報入力シート!X463)</f>
        <v/>
      </c>
      <c r="N438" s="141" t="str">
        <f>IF(基本情報入力シート!Y463="","",基本情報入力シート!Y463)</f>
        <v/>
      </c>
      <c r="O438" s="148"/>
      <c r="P438" s="50"/>
      <c r="Q438" s="1004"/>
      <c r="R438" s="1005"/>
      <c r="S438" s="142" t="str">
        <f>IFERROR(ROUNDDOWN(Q438*VLOOKUP(N438,【参考】数式用!$AR$2:$AW$50,MATCH(P438,【参考】数式用!$AT$4:$AW$4)+2,FALSE)*0.5, 0), "")</f>
        <v/>
      </c>
      <c r="T438" s="51"/>
      <c r="U438" s="536" t="str">
        <f>IFERROR(IF(AH438&lt;&gt;"",Q438*VLOOKUP(N438,【参考】数式用!$AG$2:$AL$50,MATCH(P438,【参考】数式用!$AI$4:$AL$4,0)+2,0), ""), "")</f>
        <v/>
      </c>
      <c r="V438" s="41"/>
      <c r="W438" s="1006"/>
      <c r="X438" s="1007"/>
      <c r="Y438" s="88"/>
      <c r="Z438" s="537"/>
      <c r="AA438" s="143" t="str">
        <f>IFERROR(IF(Y438="ー", "", ROUNDDOWN(Z438*VLOOKUP(N438,【参考】数式用!$AR$2:$AW$50,MATCH(Y438,【参考】数式用!$AT$4:$AW$4)+2,FALSE)*0.5, 0)), "")</f>
        <v/>
      </c>
      <c r="AB438" s="98"/>
      <c r="AC438" s="1100" t="str">
        <f>IFERROR(IF(AH438&lt;&gt;"",Z438*VLOOKUP(N438,【参考】数式用!$AG$2:$AL$50,MATCH(Y438,【参考】数式用!$AI$4:$AL$4,0)+2,0), ""), "")</f>
        <v/>
      </c>
      <c r="AD438" s="1100"/>
      <c r="AE438" s="415"/>
      <c r="AF438" s="581"/>
      <c r="AG438" s="590"/>
      <c r="AH438" s="428" t="str">
        <f>IFERROR(VLOOKUP(O438, 【参考】数式用!$AY$5:$AY$13, 1, FALSE), "")</f>
        <v/>
      </c>
      <c r="AI438" s="429" t="str">
        <f>IFERROR(VLOOKUP(N438, 【参考】数式用!$BA$2:$BB$50, 2, FALSE), "")</f>
        <v/>
      </c>
      <c r="AJ438" s="430" t="str">
        <f t="shared" si="15"/>
        <v/>
      </c>
      <c r="AK438" s="431" t="str">
        <f t="shared" si="16"/>
        <v/>
      </c>
      <c r="AL438" s="133"/>
      <c r="AM438" s="133"/>
      <c r="AN438" s="106"/>
      <c r="AO438" s="106"/>
      <c r="AV438" s="105"/>
      <c r="AW438" s="105"/>
      <c r="AX438" s="105"/>
      <c r="AY438" s="105"/>
      <c r="AZ438" s="105"/>
      <c r="BA438" s="105"/>
    </row>
    <row r="439" spans="1:53" ht="30" customHeight="1" thickBot="1">
      <c r="A439" s="140">
        <v>426</v>
      </c>
      <c r="B439" s="1001" t="str">
        <f>IF(基本情報入力シート!C464="","",基本情報入力シート!C464)</f>
        <v/>
      </c>
      <c r="C439" s="1002"/>
      <c r="D439" s="1002"/>
      <c r="E439" s="1002"/>
      <c r="F439" s="1002"/>
      <c r="G439" s="1002"/>
      <c r="H439" s="1002"/>
      <c r="I439" s="1003"/>
      <c r="J439" s="411" t="str">
        <f>IF(基本情報入力シート!M464="","",基本情報入力シート!M464)</f>
        <v/>
      </c>
      <c r="K439" s="411" t="str">
        <f>IF(基本情報入力シート!R464="","",基本情報入力シート!R464)</f>
        <v/>
      </c>
      <c r="L439" s="411" t="str">
        <f>IF(基本情報入力シート!W464="","",基本情報入力シート!W464)</f>
        <v/>
      </c>
      <c r="M439" s="411" t="str">
        <f>IF(基本情報入力シート!X464="","",基本情報入力シート!X464)</f>
        <v/>
      </c>
      <c r="N439" s="141" t="str">
        <f>IF(基本情報入力シート!Y464="","",基本情報入力シート!Y464)</f>
        <v/>
      </c>
      <c r="O439" s="148"/>
      <c r="P439" s="50"/>
      <c r="Q439" s="1004"/>
      <c r="R439" s="1005"/>
      <c r="S439" s="142" t="str">
        <f>IFERROR(ROUNDDOWN(Q439*VLOOKUP(N439,【参考】数式用!$AR$2:$AW$50,MATCH(P439,【参考】数式用!$AT$4:$AW$4)+2,FALSE)*0.5, 0), "")</f>
        <v/>
      </c>
      <c r="T439" s="51"/>
      <c r="U439" s="536" t="str">
        <f>IFERROR(IF(AH439&lt;&gt;"",Q439*VLOOKUP(N439,【参考】数式用!$AG$2:$AL$50,MATCH(P439,【参考】数式用!$AI$4:$AL$4,0)+2,0), ""), "")</f>
        <v/>
      </c>
      <c r="V439" s="41"/>
      <c r="W439" s="1006"/>
      <c r="X439" s="1007"/>
      <c r="Y439" s="88"/>
      <c r="Z439" s="537"/>
      <c r="AA439" s="143" t="str">
        <f>IFERROR(IF(Y439="ー", "", ROUNDDOWN(Z439*VLOOKUP(N439,【参考】数式用!$AR$2:$AW$50,MATCH(Y439,【参考】数式用!$AT$4:$AW$4)+2,FALSE)*0.5, 0)), "")</f>
        <v/>
      </c>
      <c r="AB439" s="98"/>
      <c r="AC439" s="1100" t="str">
        <f>IFERROR(IF(AH439&lt;&gt;"",Z439*VLOOKUP(N439,【参考】数式用!$AG$2:$AL$50,MATCH(Y439,【参考】数式用!$AI$4:$AL$4,0)+2,0), ""), "")</f>
        <v/>
      </c>
      <c r="AD439" s="1100"/>
      <c r="AE439" s="415"/>
      <c r="AF439" s="581"/>
      <c r="AG439" s="590"/>
      <c r="AH439" s="428" t="str">
        <f>IFERROR(VLOOKUP(O439, 【参考】数式用!$AY$5:$AY$13, 1, FALSE), "")</f>
        <v/>
      </c>
      <c r="AI439" s="429" t="str">
        <f>IFERROR(VLOOKUP(N439, 【参考】数式用!$BA$2:$BB$50, 2, FALSE), "")</f>
        <v/>
      </c>
      <c r="AJ439" s="430" t="str">
        <f t="shared" si="15"/>
        <v/>
      </c>
      <c r="AK439" s="431" t="str">
        <f t="shared" si="16"/>
        <v/>
      </c>
      <c r="AL439" s="133"/>
      <c r="AM439" s="133"/>
      <c r="AN439" s="106"/>
      <c r="AO439" s="106"/>
      <c r="AV439" s="105"/>
      <c r="AW439" s="105"/>
      <c r="AX439" s="105"/>
      <c r="AY439" s="105"/>
      <c r="AZ439" s="105"/>
      <c r="BA439" s="105"/>
    </row>
    <row r="440" spans="1:53" ht="30" customHeight="1" thickBot="1">
      <c r="A440" s="140">
        <v>427</v>
      </c>
      <c r="B440" s="1001" t="str">
        <f>IF(基本情報入力シート!C465="","",基本情報入力シート!C465)</f>
        <v/>
      </c>
      <c r="C440" s="1002"/>
      <c r="D440" s="1002"/>
      <c r="E440" s="1002"/>
      <c r="F440" s="1002"/>
      <c r="G440" s="1002"/>
      <c r="H440" s="1002"/>
      <c r="I440" s="1003"/>
      <c r="J440" s="411" t="str">
        <f>IF(基本情報入力シート!M465="","",基本情報入力シート!M465)</f>
        <v/>
      </c>
      <c r="K440" s="411" t="str">
        <f>IF(基本情報入力シート!R465="","",基本情報入力シート!R465)</f>
        <v/>
      </c>
      <c r="L440" s="411" t="str">
        <f>IF(基本情報入力シート!W465="","",基本情報入力シート!W465)</f>
        <v/>
      </c>
      <c r="M440" s="411" t="str">
        <f>IF(基本情報入力シート!X465="","",基本情報入力シート!X465)</f>
        <v/>
      </c>
      <c r="N440" s="141" t="str">
        <f>IF(基本情報入力シート!Y465="","",基本情報入力シート!Y465)</f>
        <v/>
      </c>
      <c r="O440" s="148"/>
      <c r="P440" s="50"/>
      <c r="Q440" s="1004"/>
      <c r="R440" s="1005"/>
      <c r="S440" s="142" t="str">
        <f>IFERROR(ROUNDDOWN(Q440*VLOOKUP(N440,【参考】数式用!$AR$2:$AW$50,MATCH(P440,【参考】数式用!$AT$4:$AW$4)+2,FALSE)*0.5, 0), "")</f>
        <v/>
      </c>
      <c r="T440" s="51"/>
      <c r="U440" s="536" t="str">
        <f>IFERROR(IF(AH440&lt;&gt;"",Q440*VLOOKUP(N440,【参考】数式用!$AG$2:$AL$50,MATCH(P440,【参考】数式用!$AI$4:$AL$4,0)+2,0), ""), "")</f>
        <v/>
      </c>
      <c r="V440" s="41"/>
      <c r="W440" s="1006"/>
      <c r="X440" s="1007"/>
      <c r="Y440" s="88"/>
      <c r="Z440" s="537"/>
      <c r="AA440" s="143" t="str">
        <f>IFERROR(IF(Y440="ー", "", ROUNDDOWN(Z440*VLOOKUP(N440,【参考】数式用!$AR$2:$AW$50,MATCH(Y440,【参考】数式用!$AT$4:$AW$4)+2,FALSE)*0.5, 0)), "")</f>
        <v/>
      </c>
      <c r="AB440" s="98"/>
      <c r="AC440" s="1100" t="str">
        <f>IFERROR(IF(AH440&lt;&gt;"",Z440*VLOOKUP(N440,【参考】数式用!$AG$2:$AL$50,MATCH(Y440,【参考】数式用!$AI$4:$AL$4,0)+2,0), ""), "")</f>
        <v/>
      </c>
      <c r="AD440" s="1100"/>
      <c r="AE440" s="415"/>
      <c r="AF440" s="581"/>
      <c r="AG440" s="590"/>
      <c r="AH440" s="428" t="str">
        <f>IFERROR(VLOOKUP(O440, 【参考】数式用!$AY$5:$AY$13, 1, FALSE), "")</f>
        <v/>
      </c>
      <c r="AI440" s="429" t="str">
        <f>IFERROR(VLOOKUP(N440, 【参考】数式用!$BA$2:$BB$50, 2, FALSE), "")</f>
        <v/>
      </c>
      <c r="AJ440" s="430" t="str">
        <f t="shared" si="15"/>
        <v/>
      </c>
      <c r="AK440" s="431" t="str">
        <f t="shared" si="16"/>
        <v/>
      </c>
      <c r="AL440" s="133"/>
      <c r="AM440" s="133"/>
      <c r="AN440" s="106"/>
      <c r="AO440" s="106"/>
      <c r="AV440" s="105"/>
      <c r="AW440" s="105"/>
      <c r="AX440" s="105"/>
      <c r="AY440" s="105"/>
      <c r="AZ440" s="105"/>
      <c r="BA440" s="105"/>
    </row>
    <row r="441" spans="1:53" ht="30" customHeight="1" thickBot="1">
      <c r="A441" s="140">
        <v>428</v>
      </c>
      <c r="B441" s="1001" t="str">
        <f>IF(基本情報入力シート!C466="","",基本情報入力シート!C466)</f>
        <v/>
      </c>
      <c r="C441" s="1002"/>
      <c r="D441" s="1002"/>
      <c r="E441" s="1002"/>
      <c r="F441" s="1002"/>
      <c r="G441" s="1002"/>
      <c r="H441" s="1002"/>
      <c r="I441" s="1003"/>
      <c r="J441" s="411" t="str">
        <f>IF(基本情報入力シート!M466="","",基本情報入力シート!M466)</f>
        <v/>
      </c>
      <c r="K441" s="411" t="str">
        <f>IF(基本情報入力シート!R466="","",基本情報入力シート!R466)</f>
        <v/>
      </c>
      <c r="L441" s="411" t="str">
        <f>IF(基本情報入力シート!W466="","",基本情報入力シート!W466)</f>
        <v/>
      </c>
      <c r="M441" s="411" t="str">
        <f>IF(基本情報入力シート!X466="","",基本情報入力シート!X466)</f>
        <v/>
      </c>
      <c r="N441" s="141" t="str">
        <f>IF(基本情報入力シート!Y466="","",基本情報入力シート!Y466)</f>
        <v/>
      </c>
      <c r="O441" s="148"/>
      <c r="P441" s="50"/>
      <c r="Q441" s="1004"/>
      <c r="R441" s="1005"/>
      <c r="S441" s="142" t="str">
        <f>IFERROR(ROUNDDOWN(Q441*VLOOKUP(N441,【参考】数式用!$AR$2:$AW$50,MATCH(P441,【参考】数式用!$AT$4:$AW$4)+2,FALSE)*0.5, 0), "")</f>
        <v/>
      </c>
      <c r="T441" s="51"/>
      <c r="U441" s="536" t="str">
        <f>IFERROR(IF(AH441&lt;&gt;"",Q441*VLOOKUP(N441,【参考】数式用!$AG$2:$AL$50,MATCH(P441,【参考】数式用!$AI$4:$AL$4,0)+2,0), ""), "")</f>
        <v/>
      </c>
      <c r="V441" s="41"/>
      <c r="W441" s="1006"/>
      <c r="X441" s="1007"/>
      <c r="Y441" s="88"/>
      <c r="Z441" s="537"/>
      <c r="AA441" s="143" t="str">
        <f>IFERROR(IF(Y441="ー", "", ROUNDDOWN(Z441*VLOOKUP(N441,【参考】数式用!$AR$2:$AW$50,MATCH(Y441,【参考】数式用!$AT$4:$AW$4)+2,FALSE)*0.5, 0)), "")</f>
        <v/>
      </c>
      <c r="AB441" s="98"/>
      <c r="AC441" s="1100" t="str">
        <f>IFERROR(IF(AH441&lt;&gt;"",Z441*VLOOKUP(N441,【参考】数式用!$AG$2:$AL$50,MATCH(Y441,【参考】数式用!$AI$4:$AL$4,0)+2,0), ""), "")</f>
        <v/>
      </c>
      <c r="AD441" s="1100"/>
      <c r="AE441" s="415"/>
      <c r="AF441" s="581"/>
      <c r="AG441" s="590"/>
      <c r="AH441" s="428" t="str">
        <f>IFERROR(VLOOKUP(O441, 【参考】数式用!$AY$5:$AY$13, 1, FALSE), "")</f>
        <v/>
      </c>
      <c r="AI441" s="429" t="str">
        <f>IFERROR(VLOOKUP(N441, 【参考】数式用!$BA$2:$BB$50, 2, FALSE), "")</f>
        <v/>
      </c>
      <c r="AJ441" s="430" t="str">
        <f t="shared" si="15"/>
        <v/>
      </c>
      <c r="AK441" s="431" t="str">
        <f t="shared" si="16"/>
        <v/>
      </c>
      <c r="AL441" s="133"/>
      <c r="AM441" s="133"/>
      <c r="AN441" s="106"/>
      <c r="AO441" s="106"/>
      <c r="AV441" s="105"/>
      <c r="AW441" s="105"/>
      <c r="AX441" s="105"/>
      <c r="AY441" s="105"/>
      <c r="AZ441" s="105"/>
      <c r="BA441" s="105"/>
    </row>
    <row r="442" spans="1:53" ht="30" customHeight="1" thickBot="1">
      <c r="A442" s="140">
        <v>429</v>
      </c>
      <c r="B442" s="1001" t="str">
        <f>IF(基本情報入力シート!C467="","",基本情報入力シート!C467)</f>
        <v/>
      </c>
      <c r="C442" s="1002"/>
      <c r="D442" s="1002"/>
      <c r="E442" s="1002"/>
      <c r="F442" s="1002"/>
      <c r="G442" s="1002"/>
      <c r="H442" s="1002"/>
      <c r="I442" s="1003"/>
      <c r="J442" s="411" t="str">
        <f>IF(基本情報入力シート!M467="","",基本情報入力シート!M467)</f>
        <v/>
      </c>
      <c r="K442" s="411" t="str">
        <f>IF(基本情報入力シート!R467="","",基本情報入力シート!R467)</f>
        <v/>
      </c>
      <c r="L442" s="411" t="str">
        <f>IF(基本情報入力シート!W467="","",基本情報入力シート!W467)</f>
        <v/>
      </c>
      <c r="M442" s="411" t="str">
        <f>IF(基本情報入力シート!X467="","",基本情報入力シート!X467)</f>
        <v/>
      </c>
      <c r="N442" s="141" t="str">
        <f>IF(基本情報入力シート!Y467="","",基本情報入力シート!Y467)</f>
        <v/>
      </c>
      <c r="O442" s="148"/>
      <c r="P442" s="50"/>
      <c r="Q442" s="1004"/>
      <c r="R442" s="1005"/>
      <c r="S442" s="142" t="str">
        <f>IFERROR(ROUNDDOWN(Q442*VLOOKUP(N442,【参考】数式用!$AR$2:$AW$50,MATCH(P442,【参考】数式用!$AT$4:$AW$4)+2,FALSE)*0.5, 0), "")</f>
        <v/>
      </c>
      <c r="T442" s="51"/>
      <c r="U442" s="536" t="str">
        <f>IFERROR(IF(AH442&lt;&gt;"",Q442*VLOOKUP(N442,【参考】数式用!$AG$2:$AL$50,MATCH(P442,【参考】数式用!$AI$4:$AL$4,0)+2,0), ""), "")</f>
        <v/>
      </c>
      <c r="V442" s="41"/>
      <c r="W442" s="1006"/>
      <c r="X442" s="1007"/>
      <c r="Y442" s="88"/>
      <c r="Z442" s="537"/>
      <c r="AA442" s="143" t="str">
        <f>IFERROR(IF(Y442="ー", "", ROUNDDOWN(Z442*VLOOKUP(N442,【参考】数式用!$AR$2:$AW$50,MATCH(Y442,【参考】数式用!$AT$4:$AW$4)+2,FALSE)*0.5, 0)), "")</f>
        <v/>
      </c>
      <c r="AB442" s="98"/>
      <c r="AC442" s="1100" t="str">
        <f>IFERROR(IF(AH442&lt;&gt;"",Z442*VLOOKUP(N442,【参考】数式用!$AG$2:$AL$50,MATCH(Y442,【参考】数式用!$AI$4:$AL$4,0)+2,0), ""), "")</f>
        <v/>
      </c>
      <c r="AD442" s="1100"/>
      <c r="AE442" s="415"/>
      <c r="AF442" s="581"/>
      <c r="AG442" s="590"/>
      <c r="AH442" s="428" t="str">
        <f>IFERROR(VLOOKUP(O442, 【参考】数式用!$AY$5:$AY$13, 1, FALSE), "")</f>
        <v/>
      </c>
      <c r="AI442" s="429" t="str">
        <f>IFERROR(VLOOKUP(N442, 【参考】数式用!$BA$2:$BB$50, 2, FALSE), "")</f>
        <v/>
      </c>
      <c r="AJ442" s="430" t="str">
        <f t="shared" si="15"/>
        <v/>
      </c>
      <c r="AK442" s="431" t="str">
        <f t="shared" si="16"/>
        <v/>
      </c>
      <c r="AL442" s="133"/>
      <c r="AM442" s="133"/>
      <c r="AN442" s="106"/>
      <c r="AO442" s="106"/>
      <c r="AV442" s="105"/>
      <c r="AW442" s="105"/>
      <c r="AX442" s="105"/>
      <c r="AY442" s="105"/>
      <c r="AZ442" s="105"/>
      <c r="BA442" s="105"/>
    </row>
    <row r="443" spans="1:53" ht="30" customHeight="1" thickBot="1">
      <c r="A443" s="140">
        <v>430</v>
      </c>
      <c r="B443" s="1001" t="str">
        <f>IF(基本情報入力シート!C468="","",基本情報入力シート!C468)</f>
        <v/>
      </c>
      <c r="C443" s="1002"/>
      <c r="D443" s="1002"/>
      <c r="E443" s="1002"/>
      <c r="F443" s="1002"/>
      <c r="G443" s="1002"/>
      <c r="H443" s="1002"/>
      <c r="I443" s="1003"/>
      <c r="J443" s="411" t="str">
        <f>IF(基本情報入力シート!M468="","",基本情報入力シート!M468)</f>
        <v/>
      </c>
      <c r="K443" s="411" t="str">
        <f>IF(基本情報入力シート!R468="","",基本情報入力シート!R468)</f>
        <v/>
      </c>
      <c r="L443" s="411" t="str">
        <f>IF(基本情報入力シート!W468="","",基本情報入力シート!W468)</f>
        <v/>
      </c>
      <c r="M443" s="411" t="str">
        <f>IF(基本情報入力シート!X468="","",基本情報入力シート!X468)</f>
        <v/>
      </c>
      <c r="N443" s="141" t="str">
        <f>IF(基本情報入力シート!Y468="","",基本情報入力シート!Y468)</f>
        <v/>
      </c>
      <c r="O443" s="148"/>
      <c r="P443" s="50"/>
      <c r="Q443" s="1004"/>
      <c r="R443" s="1005"/>
      <c r="S443" s="142" t="str">
        <f>IFERROR(ROUNDDOWN(Q443*VLOOKUP(N443,【参考】数式用!$AR$2:$AW$50,MATCH(P443,【参考】数式用!$AT$4:$AW$4)+2,FALSE)*0.5, 0), "")</f>
        <v/>
      </c>
      <c r="T443" s="51"/>
      <c r="U443" s="536" t="str">
        <f>IFERROR(IF(AH443&lt;&gt;"",Q443*VLOOKUP(N443,【参考】数式用!$AG$2:$AL$50,MATCH(P443,【参考】数式用!$AI$4:$AL$4,0)+2,0), ""), "")</f>
        <v/>
      </c>
      <c r="V443" s="41"/>
      <c r="W443" s="1006"/>
      <c r="X443" s="1007"/>
      <c r="Y443" s="88"/>
      <c r="Z443" s="537"/>
      <c r="AA443" s="143" t="str">
        <f>IFERROR(IF(Y443="ー", "", ROUNDDOWN(Z443*VLOOKUP(N443,【参考】数式用!$AR$2:$AW$50,MATCH(Y443,【参考】数式用!$AT$4:$AW$4)+2,FALSE)*0.5, 0)), "")</f>
        <v/>
      </c>
      <c r="AB443" s="98"/>
      <c r="AC443" s="1100" t="str">
        <f>IFERROR(IF(AH443&lt;&gt;"",Z443*VLOOKUP(N443,【参考】数式用!$AG$2:$AL$50,MATCH(Y443,【参考】数式用!$AI$4:$AL$4,0)+2,0), ""), "")</f>
        <v/>
      </c>
      <c r="AD443" s="1100"/>
      <c r="AE443" s="415"/>
      <c r="AF443" s="581"/>
      <c r="AG443" s="590"/>
      <c r="AH443" s="428" t="str">
        <f>IFERROR(VLOOKUP(O443, 【参考】数式用!$AY$5:$AY$13, 1, FALSE), "")</f>
        <v/>
      </c>
      <c r="AI443" s="429" t="str">
        <f>IFERROR(VLOOKUP(N443, 【参考】数式用!$BA$2:$BB$50, 2, FALSE), "")</f>
        <v/>
      </c>
      <c r="AJ443" s="430" t="str">
        <f t="shared" si="15"/>
        <v/>
      </c>
      <c r="AK443" s="431" t="str">
        <f t="shared" si="16"/>
        <v/>
      </c>
      <c r="AL443" s="133"/>
      <c r="AM443" s="133"/>
      <c r="AN443" s="106"/>
      <c r="AO443" s="106"/>
      <c r="AV443" s="105"/>
      <c r="AW443" s="105"/>
      <c r="AX443" s="105"/>
      <c r="AY443" s="105"/>
      <c r="AZ443" s="105"/>
      <c r="BA443" s="105"/>
    </row>
    <row r="444" spans="1:53" ht="30" customHeight="1" thickBot="1">
      <c r="A444" s="140">
        <v>431</v>
      </c>
      <c r="B444" s="1001" t="str">
        <f>IF(基本情報入力シート!C469="","",基本情報入力シート!C469)</f>
        <v/>
      </c>
      <c r="C444" s="1002"/>
      <c r="D444" s="1002"/>
      <c r="E444" s="1002"/>
      <c r="F444" s="1002"/>
      <c r="G444" s="1002"/>
      <c r="H444" s="1002"/>
      <c r="I444" s="1003"/>
      <c r="J444" s="411" t="str">
        <f>IF(基本情報入力シート!M469="","",基本情報入力シート!M469)</f>
        <v/>
      </c>
      <c r="K444" s="411" t="str">
        <f>IF(基本情報入力シート!R469="","",基本情報入力シート!R469)</f>
        <v/>
      </c>
      <c r="L444" s="411" t="str">
        <f>IF(基本情報入力シート!W469="","",基本情報入力シート!W469)</f>
        <v/>
      </c>
      <c r="M444" s="411" t="str">
        <f>IF(基本情報入力シート!X469="","",基本情報入力シート!X469)</f>
        <v/>
      </c>
      <c r="N444" s="141" t="str">
        <f>IF(基本情報入力シート!Y469="","",基本情報入力シート!Y469)</f>
        <v/>
      </c>
      <c r="O444" s="148"/>
      <c r="P444" s="50"/>
      <c r="Q444" s="1004"/>
      <c r="R444" s="1005"/>
      <c r="S444" s="142" t="str">
        <f>IFERROR(ROUNDDOWN(Q444*VLOOKUP(N444,【参考】数式用!$AR$2:$AW$50,MATCH(P444,【参考】数式用!$AT$4:$AW$4)+2,FALSE)*0.5, 0), "")</f>
        <v/>
      </c>
      <c r="T444" s="51"/>
      <c r="U444" s="536" t="str">
        <f>IFERROR(IF(AH444&lt;&gt;"",Q444*VLOOKUP(N444,【参考】数式用!$AG$2:$AL$50,MATCH(P444,【参考】数式用!$AI$4:$AL$4,0)+2,0), ""), "")</f>
        <v/>
      </c>
      <c r="V444" s="41"/>
      <c r="W444" s="1006"/>
      <c r="X444" s="1007"/>
      <c r="Y444" s="88"/>
      <c r="Z444" s="537"/>
      <c r="AA444" s="143" t="str">
        <f>IFERROR(IF(Y444="ー", "", ROUNDDOWN(Z444*VLOOKUP(N444,【参考】数式用!$AR$2:$AW$50,MATCH(Y444,【参考】数式用!$AT$4:$AW$4)+2,FALSE)*0.5, 0)), "")</f>
        <v/>
      </c>
      <c r="AB444" s="98"/>
      <c r="AC444" s="1100" t="str">
        <f>IFERROR(IF(AH444&lt;&gt;"",Z444*VLOOKUP(N444,【参考】数式用!$AG$2:$AL$50,MATCH(Y444,【参考】数式用!$AI$4:$AL$4,0)+2,0), ""), "")</f>
        <v/>
      </c>
      <c r="AD444" s="1100"/>
      <c r="AE444" s="415"/>
      <c r="AF444" s="581"/>
      <c r="AG444" s="590"/>
      <c r="AH444" s="428" t="str">
        <f>IFERROR(VLOOKUP(O444, 【参考】数式用!$AY$5:$AY$13, 1, FALSE), "")</f>
        <v/>
      </c>
      <c r="AI444" s="429" t="str">
        <f>IFERROR(VLOOKUP(N444, 【参考】数式用!$BA$2:$BB$50, 2, FALSE), "")</f>
        <v/>
      </c>
      <c r="AJ444" s="430" t="str">
        <f t="shared" si="15"/>
        <v/>
      </c>
      <c r="AK444" s="431" t="str">
        <f t="shared" si="16"/>
        <v/>
      </c>
      <c r="AL444" s="133"/>
      <c r="AM444" s="133"/>
      <c r="AN444" s="106"/>
      <c r="AO444" s="106"/>
      <c r="AV444" s="105"/>
      <c r="AW444" s="105"/>
      <c r="AX444" s="105"/>
      <c r="AY444" s="105"/>
      <c r="AZ444" s="105"/>
      <c r="BA444" s="105"/>
    </row>
    <row r="445" spans="1:53" ht="30" customHeight="1" thickBot="1">
      <c r="A445" s="140">
        <v>432</v>
      </c>
      <c r="B445" s="1001" t="str">
        <f>IF(基本情報入力シート!C470="","",基本情報入力シート!C470)</f>
        <v/>
      </c>
      <c r="C445" s="1002"/>
      <c r="D445" s="1002"/>
      <c r="E445" s="1002"/>
      <c r="F445" s="1002"/>
      <c r="G445" s="1002"/>
      <c r="H445" s="1002"/>
      <c r="I445" s="1003"/>
      <c r="J445" s="411" t="str">
        <f>IF(基本情報入力シート!M470="","",基本情報入力シート!M470)</f>
        <v/>
      </c>
      <c r="K445" s="411" t="str">
        <f>IF(基本情報入力シート!R470="","",基本情報入力シート!R470)</f>
        <v/>
      </c>
      <c r="L445" s="411" t="str">
        <f>IF(基本情報入力シート!W470="","",基本情報入力シート!W470)</f>
        <v/>
      </c>
      <c r="M445" s="411" t="str">
        <f>IF(基本情報入力シート!X470="","",基本情報入力シート!X470)</f>
        <v/>
      </c>
      <c r="N445" s="141" t="str">
        <f>IF(基本情報入力シート!Y470="","",基本情報入力シート!Y470)</f>
        <v/>
      </c>
      <c r="O445" s="148"/>
      <c r="P445" s="50"/>
      <c r="Q445" s="1004"/>
      <c r="R445" s="1005"/>
      <c r="S445" s="142" t="str">
        <f>IFERROR(ROUNDDOWN(Q445*VLOOKUP(N445,【参考】数式用!$AR$2:$AW$50,MATCH(P445,【参考】数式用!$AT$4:$AW$4)+2,FALSE)*0.5, 0), "")</f>
        <v/>
      </c>
      <c r="T445" s="51"/>
      <c r="U445" s="536" t="str">
        <f>IFERROR(IF(AH445&lt;&gt;"",Q445*VLOOKUP(N445,【参考】数式用!$AG$2:$AL$50,MATCH(P445,【参考】数式用!$AI$4:$AL$4,0)+2,0), ""), "")</f>
        <v/>
      </c>
      <c r="V445" s="41"/>
      <c r="W445" s="1006"/>
      <c r="X445" s="1007"/>
      <c r="Y445" s="88"/>
      <c r="Z445" s="537"/>
      <c r="AA445" s="143" t="str">
        <f>IFERROR(IF(Y445="ー", "", ROUNDDOWN(Z445*VLOOKUP(N445,【参考】数式用!$AR$2:$AW$50,MATCH(Y445,【参考】数式用!$AT$4:$AW$4)+2,FALSE)*0.5, 0)), "")</f>
        <v/>
      </c>
      <c r="AB445" s="98"/>
      <c r="AC445" s="1100" t="str">
        <f>IFERROR(IF(AH445&lt;&gt;"",Z445*VLOOKUP(N445,【参考】数式用!$AG$2:$AL$50,MATCH(Y445,【参考】数式用!$AI$4:$AL$4,0)+2,0), ""), "")</f>
        <v/>
      </c>
      <c r="AD445" s="1100"/>
      <c r="AE445" s="415"/>
      <c r="AF445" s="581"/>
      <c r="AG445" s="590"/>
      <c r="AH445" s="428" t="str">
        <f>IFERROR(VLOOKUP(O445, 【参考】数式用!$AY$5:$AY$13, 1, FALSE), "")</f>
        <v/>
      </c>
      <c r="AI445" s="429" t="str">
        <f>IFERROR(VLOOKUP(N445, 【参考】数式用!$BA$2:$BB$50, 2, FALSE), "")</f>
        <v/>
      </c>
      <c r="AJ445" s="430" t="str">
        <f t="shared" si="15"/>
        <v/>
      </c>
      <c r="AK445" s="431" t="str">
        <f t="shared" si="16"/>
        <v/>
      </c>
      <c r="AL445" s="133"/>
      <c r="AM445" s="133"/>
      <c r="AN445" s="106"/>
      <c r="AO445" s="106"/>
      <c r="AV445" s="105"/>
      <c r="AW445" s="105"/>
      <c r="AX445" s="105"/>
      <c r="AY445" s="105"/>
      <c r="AZ445" s="105"/>
      <c r="BA445" s="105"/>
    </row>
    <row r="446" spans="1:53" ht="30" customHeight="1" thickBot="1">
      <c r="A446" s="140">
        <v>433</v>
      </c>
      <c r="B446" s="1001" t="str">
        <f>IF(基本情報入力シート!C471="","",基本情報入力シート!C471)</f>
        <v/>
      </c>
      <c r="C446" s="1002"/>
      <c r="D446" s="1002"/>
      <c r="E446" s="1002"/>
      <c r="F446" s="1002"/>
      <c r="G446" s="1002"/>
      <c r="H446" s="1002"/>
      <c r="I446" s="1003"/>
      <c r="J446" s="411" t="str">
        <f>IF(基本情報入力シート!M471="","",基本情報入力シート!M471)</f>
        <v/>
      </c>
      <c r="K446" s="411" t="str">
        <f>IF(基本情報入力シート!R471="","",基本情報入力シート!R471)</f>
        <v/>
      </c>
      <c r="L446" s="411" t="str">
        <f>IF(基本情報入力シート!W471="","",基本情報入力シート!W471)</f>
        <v/>
      </c>
      <c r="M446" s="411" t="str">
        <f>IF(基本情報入力シート!X471="","",基本情報入力シート!X471)</f>
        <v/>
      </c>
      <c r="N446" s="141" t="str">
        <f>IF(基本情報入力シート!Y471="","",基本情報入力シート!Y471)</f>
        <v/>
      </c>
      <c r="O446" s="148"/>
      <c r="P446" s="50"/>
      <c r="Q446" s="1004"/>
      <c r="R446" s="1005"/>
      <c r="S446" s="142" t="str">
        <f>IFERROR(ROUNDDOWN(Q446*VLOOKUP(N446,【参考】数式用!$AR$2:$AW$50,MATCH(P446,【参考】数式用!$AT$4:$AW$4)+2,FALSE)*0.5, 0), "")</f>
        <v/>
      </c>
      <c r="T446" s="51"/>
      <c r="U446" s="536" t="str">
        <f>IFERROR(IF(AH446&lt;&gt;"",Q446*VLOOKUP(N446,【参考】数式用!$AG$2:$AL$50,MATCH(P446,【参考】数式用!$AI$4:$AL$4,0)+2,0), ""), "")</f>
        <v/>
      </c>
      <c r="V446" s="41"/>
      <c r="W446" s="1006"/>
      <c r="X446" s="1007"/>
      <c r="Y446" s="88"/>
      <c r="Z446" s="537"/>
      <c r="AA446" s="143" t="str">
        <f>IFERROR(IF(Y446="ー", "", ROUNDDOWN(Z446*VLOOKUP(N446,【参考】数式用!$AR$2:$AW$50,MATCH(Y446,【参考】数式用!$AT$4:$AW$4)+2,FALSE)*0.5, 0)), "")</f>
        <v/>
      </c>
      <c r="AB446" s="98"/>
      <c r="AC446" s="1100" t="str">
        <f>IFERROR(IF(AH446&lt;&gt;"",Z446*VLOOKUP(N446,【参考】数式用!$AG$2:$AL$50,MATCH(Y446,【参考】数式用!$AI$4:$AL$4,0)+2,0), ""), "")</f>
        <v/>
      </c>
      <c r="AD446" s="1100"/>
      <c r="AE446" s="415"/>
      <c r="AF446" s="581"/>
      <c r="AG446" s="590"/>
      <c r="AH446" s="428" t="str">
        <f>IFERROR(VLOOKUP(O446, 【参考】数式用!$AY$5:$AY$13, 1, FALSE), "")</f>
        <v/>
      </c>
      <c r="AI446" s="429" t="str">
        <f>IFERROR(VLOOKUP(N446, 【参考】数式用!$BA$2:$BB$50, 2, FALSE), "")</f>
        <v/>
      </c>
      <c r="AJ446" s="430" t="str">
        <f t="shared" si="15"/>
        <v/>
      </c>
      <c r="AK446" s="431" t="str">
        <f t="shared" si="16"/>
        <v/>
      </c>
      <c r="AL446" s="133"/>
      <c r="AM446" s="133"/>
      <c r="AN446" s="106"/>
      <c r="AO446" s="106"/>
      <c r="AV446" s="105"/>
      <c r="AW446" s="105"/>
      <c r="AX446" s="105"/>
      <c r="AY446" s="105"/>
      <c r="AZ446" s="105"/>
      <c r="BA446" s="105"/>
    </row>
    <row r="447" spans="1:53" ht="30" customHeight="1" thickBot="1">
      <c r="A447" s="140">
        <v>434</v>
      </c>
      <c r="B447" s="1001" t="str">
        <f>IF(基本情報入力シート!C472="","",基本情報入力シート!C472)</f>
        <v/>
      </c>
      <c r="C447" s="1002"/>
      <c r="D447" s="1002"/>
      <c r="E447" s="1002"/>
      <c r="F447" s="1002"/>
      <c r="G447" s="1002"/>
      <c r="H447" s="1002"/>
      <c r="I447" s="1003"/>
      <c r="J447" s="411" t="str">
        <f>IF(基本情報入力シート!M472="","",基本情報入力シート!M472)</f>
        <v/>
      </c>
      <c r="K447" s="411" t="str">
        <f>IF(基本情報入力シート!R472="","",基本情報入力シート!R472)</f>
        <v/>
      </c>
      <c r="L447" s="411" t="str">
        <f>IF(基本情報入力シート!W472="","",基本情報入力シート!W472)</f>
        <v/>
      </c>
      <c r="M447" s="411" t="str">
        <f>IF(基本情報入力シート!X472="","",基本情報入力シート!X472)</f>
        <v/>
      </c>
      <c r="N447" s="141" t="str">
        <f>IF(基本情報入力シート!Y472="","",基本情報入力シート!Y472)</f>
        <v/>
      </c>
      <c r="O447" s="148"/>
      <c r="P447" s="50"/>
      <c r="Q447" s="1004"/>
      <c r="R447" s="1005"/>
      <c r="S447" s="142" t="str">
        <f>IFERROR(ROUNDDOWN(Q447*VLOOKUP(N447,【参考】数式用!$AR$2:$AW$50,MATCH(P447,【参考】数式用!$AT$4:$AW$4)+2,FALSE)*0.5, 0), "")</f>
        <v/>
      </c>
      <c r="T447" s="51"/>
      <c r="U447" s="536" t="str">
        <f>IFERROR(IF(AH447&lt;&gt;"",Q447*VLOOKUP(N447,【参考】数式用!$AG$2:$AL$50,MATCH(P447,【参考】数式用!$AI$4:$AL$4,0)+2,0), ""), "")</f>
        <v/>
      </c>
      <c r="V447" s="41"/>
      <c r="W447" s="1006"/>
      <c r="X447" s="1007"/>
      <c r="Y447" s="88"/>
      <c r="Z447" s="537"/>
      <c r="AA447" s="143" t="str">
        <f>IFERROR(IF(Y447="ー", "", ROUNDDOWN(Z447*VLOOKUP(N447,【参考】数式用!$AR$2:$AW$50,MATCH(Y447,【参考】数式用!$AT$4:$AW$4)+2,FALSE)*0.5, 0)), "")</f>
        <v/>
      </c>
      <c r="AB447" s="98"/>
      <c r="AC447" s="1100" t="str">
        <f>IFERROR(IF(AH447&lt;&gt;"",Z447*VLOOKUP(N447,【参考】数式用!$AG$2:$AL$50,MATCH(Y447,【参考】数式用!$AI$4:$AL$4,0)+2,0), ""), "")</f>
        <v/>
      </c>
      <c r="AD447" s="1100"/>
      <c r="AE447" s="415"/>
      <c r="AF447" s="581"/>
      <c r="AG447" s="590"/>
      <c r="AH447" s="428" t="str">
        <f>IFERROR(VLOOKUP(O447, 【参考】数式用!$AY$5:$AY$13, 1, FALSE), "")</f>
        <v/>
      </c>
      <c r="AI447" s="429" t="str">
        <f>IFERROR(VLOOKUP(N447, 【参考】数式用!$BA$2:$BB$50, 2, FALSE), "")</f>
        <v/>
      </c>
      <c r="AJ447" s="430" t="str">
        <f t="shared" si="15"/>
        <v/>
      </c>
      <c r="AK447" s="431" t="str">
        <f t="shared" si="16"/>
        <v/>
      </c>
      <c r="AL447" s="133"/>
      <c r="AM447" s="133"/>
      <c r="AN447" s="106"/>
      <c r="AO447" s="106"/>
      <c r="AV447" s="105"/>
      <c r="AW447" s="105"/>
      <c r="AX447" s="105"/>
      <c r="AY447" s="105"/>
      <c r="AZ447" s="105"/>
      <c r="BA447" s="105"/>
    </row>
    <row r="448" spans="1:53" ht="30" customHeight="1" thickBot="1">
      <c r="A448" s="140">
        <v>435</v>
      </c>
      <c r="B448" s="1001" t="str">
        <f>IF(基本情報入力シート!C473="","",基本情報入力シート!C473)</f>
        <v/>
      </c>
      <c r="C448" s="1002"/>
      <c r="D448" s="1002"/>
      <c r="E448" s="1002"/>
      <c r="F448" s="1002"/>
      <c r="G448" s="1002"/>
      <c r="H448" s="1002"/>
      <c r="I448" s="1003"/>
      <c r="J448" s="411" t="str">
        <f>IF(基本情報入力シート!M473="","",基本情報入力シート!M473)</f>
        <v/>
      </c>
      <c r="K448" s="411" t="str">
        <f>IF(基本情報入力シート!R473="","",基本情報入力シート!R473)</f>
        <v/>
      </c>
      <c r="L448" s="411" t="str">
        <f>IF(基本情報入力シート!W473="","",基本情報入力シート!W473)</f>
        <v/>
      </c>
      <c r="M448" s="411" t="str">
        <f>IF(基本情報入力シート!X473="","",基本情報入力シート!X473)</f>
        <v/>
      </c>
      <c r="N448" s="141" t="str">
        <f>IF(基本情報入力シート!Y473="","",基本情報入力シート!Y473)</f>
        <v/>
      </c>
      <c r="O448" s="148"/>
      <c r="P448" s="50"/>
      <c r="Q448" s="1004"/>
      <c r="R448" s="1005"/>
      <c r="S448" s="142" t="str">
        <f>IFERROR(ROUNDDOWN(Q448*VLOOKUP(N448,【参考】数式用!$AR$2:$AW$50,MATCH(P448,【参考】数式用!$AT$4:$AW$4)+2,FALSE)*0.5, 0), "")</f>
        <v/>
      </c>
      <c r="T448" s="51"/>
      <c r="U448" s="536" t="str">
        <f>IFERROR(IF(AH448&lt;&gt;"",Q448*VLOOKUP(N448,【参考】数式用!$AG$2:$AL$50,MATCH(P448,【参考】数式用!$AI$4:$AL$4,0)+2,0), ""), "")</f>
        <v/>
      </c>
      <c r="V448" s="41"/>
      <c r="W448" s="1006"/>
      <c r="X448" s="1007"/>
      <c r="Y448" s="88"/>
      <c r="Z448" s="537"/>
      <c r="AA448" s="143" t="str">
        <f>IFERROR(IF(Y448="ー", "", ROUNDDOWN(Z448*VLOOKUP(N448,【参考】数式用!$AR$2:$AW$50,MATCH(Y448,【参考】数式用!$AT$4:$AW$4)+2,FALSE)*0.5, 0)), "")</f>
        <v/>
      </c>
      <c r="AB448" s="98"/>
      <c r="AC448" s="1100" t="str">
        <f>IFERROR(IF(AH448&lt;&gt;"",Z448*VLOOKUP(N448,【参考】数式用!$AG$2:$AL$50,MATCH(Y448,【参考】数式用!$AI$4:$AL$4,0)+2,0), ""), "")</f>
        <v/>
      </c>
      <c r="AD448" s="1100"/>
      <c r="AE448" s="415"/>
      <c r="AF448" s="581"/>
      <c r="AG448" s="590"/>
      <c r="AH448" s="428" t="str">
        <f>IFERROR(VLOOKUP(O448, 【参考】数式用!$AY$5:$AY$13, 1, FALSE), "")</f>
        <v/>
      </c>
      <c r="AI448" s="429" t="str">
        <f>IFERROR(VLOOKUP(N448, 【参考】数式用!$BA$2:$BB$50, 2, FALSE), "")</f>
        <v/>
      </c>
      <c r="AJ448" s="430" t="str">
        <f t="shared" si="15"/>
        <v/>
      </c>
      <c r="AK448" s="431" t="str">
        <f t="shared" si="16"/>
        <v/>
      </c>
      <c r="AL448" s="133"/>
      <c r="AM448" s="133"/>
      <c r="AN448" s="106"/>
      <c r="AO448" s="106"/>
      <c r="AV448" s="105"/>
      <c r="AW448" s="105"/>
      <c r="AX448" s="105"/>
      <c r="AY448" s="105"/>
      <c r="AZ448" s="105"/>
      <c r="BA448" s="105"/>
    </row>
    <row r="449" spans="1:53" ht="30" customHeight="1" thickBot="1">
      <c r="A449" s="140">
        <v>436</v>
      </c>
      <c r="B449" s="1001" t="str">
        <f>IF(基本情報入力シート!C474="","",基本情報入力シート!C474)</f>
        <v/>
      </c>
      <c r="C449" s="1002"/>
      <c r="D449" s="1002"/>
      <c r="E449" s="1002"/>
      <c r="F449" s="1002"/>
      <c r="G449" s="1002"/>
      <c r="H449" s="1002"/>
      <c r="I449" s="1003"/>
      <c r="J449" s="411" t="str">
        <f>IF(基本情報入力シート!M474="","",基本情報入力シート!M474)</f>
        <v/>
      </c>
      <c r="K449" s="411" t="str">
        <f>IF(基本情報入力シート!R474="","",基本情報入力シート!R474)</f>
        <v/>
      </c>
      <c r="L449" s="411" t="str">
        <f>IF(基本情報入力シート!W474="","",基本情報入力シート!W474)</f>
        <v/>
      </c>
      <c r="M449" s="411" t="str">
        <f>IF(基本情報入力シート!X474="","",基本情報入力シート!X474)</f>
        <v/>
      </c>
      <c r="N449" s="141" t="str">
        <f>IF(基本情報入力シート!Y474="","",基本情報入力シート!Y474)</f>
        <v/>
      </c>
      <c r="O449" s="148"/>
      <c r="P449" s="50"/>
      <c r="Q449" s="1004"/>
      <c r="R449" s="1005"/>
      <c r="S449" s="142" t="str">
        <f>IFERROR(ROUNDDOWN(Q449*VLOOKUP(N449,【参考】数式用!$AR$2:$AW$50,MATCH(P449,【参考】数式用!$AT$4:$AW$4)+2,FALSE)*0.5, 0), "")</f>
        <v/>
      </c>
      <c r="T449" s="51"/>
      <c r="U449" s="536" t="str">
        <f>IFERROR(IF(AH449&lt;&gt;"",Q449*VLOOKUP(N449,【参考】数式用!$AG$2:$AL$50,MATCH(P449,【参考】数式用!$AI$4:$AL$4,0)+2,0), ""), "")</f>
        <v/>
      </c>
      <c r="V449" s="41"/>
      <c r="W449" s="1006"/>
      <c r="X449" s="1007"/>
      <c r="Y449" s="88"/>
      <c r="Z449" s="537"/>
      <c r="AA449" s="143" t="str">
        <f>IFERROR(IF(Y449="ー", "", ROUNDDOWN(Z449*VLOOKUP(N449,【参考】数式用!$AR$2:$AW$50,MATCH(Y449,【参考】数式用!$AT$4:$AW$4)+2,FALSE)*0.5, 0)), "")</f>
        <v/>
      </c>
      <c r="AB449" s="98"/>
      <c r="AC449" s="1100" t="str">
        <f>IFERROR(IF(AH449&lt;&gt;"",Z449*VLOOKUP(N449,【参考】数式用!$AG$2:$AL$50,MATCH(Y449,【参考】数式用!$AI$4:$AL$4,0)+2,0), ""), "")</f>
        <v/>
      </c>
      <c r="AD449" s="1100"/>
      <c r="AE449" s="415"/>
      <c r="AF449" s="581"/>
      <c r="AG449" s="590"/>
      <c r="AH449" s="428" t="str">
        <f>IFERROR(VLOOKUP(O449, 【参考】数式用!$AY$5:$AY$13, 1, FALSE), "")</f>
        <v/>
      </c>
      <c r="AI449" s="429" t="str">
        <f>IFERROR(VLOOKUP(N449, 【参考】数式用!$BA$2:$BB$50, 2, FALSE), "")</f>
        <v/>
      </c>
      <c r="AJ449" s="430" t="str">
        <f t="shared" si="15"/>
        <v/>
      </c>
      <c r="AK449" s="431" t="str">
        <f t="shared" si="16"/>
        <v/>
      </c>
      <c r="AL449" s="133"/>
      <c r="AM449" s="133"/>
      <c r="AN449" s="106"/>
      <c r="AO449" s="106"/>
      <c r="AV449" s="105"/>
      <c r="AW449" s="105"/>
      <c r="AX449" s="105"/>
      <c r="AY449" s="105"/>
      <c r="AZ449" s="105"/>
      <c r="BA449" s="105"/>
    </row>
    <row r="450" spans="1:53" ht="30" customHeight="1" thickBot="1">
      <c r="A450" s="140">
        <v>437</v>
      </c>
      <c r="B450" s="1001" t="str">
        <f>IF(基本情報入力シート!C475="","",基本情報入力シート!C475)</f>
        <v/>
      </c>
      <c r="C450" s="1002"/>
      <c r="D450" s="1002"/>
      <c r="E450" s="1002"/>
      <c r="F450" s="1002"/>
      <c r="G450" s="1002"/>
      <c r="H450" s="1002"/>
      <c r="I450" s="1003"/>
      <c r="J450" s="411" t="str">
        <f>IF(基本情報入力シート!M475="","",基本情報入力シート!M475)</f>
        <v/>
      </c>
      <c r="K450" s="411" t="str">
        <f>IF(基本情報入力シート!R475="","",基本情報入力シート!R475)</f>
        <v/>
      </c>
      <c r="L450" s="411" t="str">
        <f>IF(基本情報入力シート!W475="","",基本情報入力シート!W475)</f>
        <v/>
      </c>
      <c r="M450" s="411" t="str">
        <f>IF(基本情報入力シート!X475="","",基本情報入力シート!X475)</f>
        <v/>
      </c>
      <c r="N450" s="141" t="str">
        <f>IF(基本情報入力シート!Y475="","",基本情報入力シート!Y475)</f>
        <v/>
      </c>
      <c r="O450" s="148"/>
      <c r="P450" s="50"/>
      <c r="Q450" s="1004"/>
      <c r="R450" s="1005"/>
      <c r="S450" s="142" t="str">
        <f>IFERROR(ROUNDDOWN(Q450*VLOOKUP(N450,【参考】数式用!$AR$2:$AW$50,MATCH(P450,【参考】数式用!$AT$4:$AW$4)+2,FALSE)*0.5, 0), "")</f>
        <v/>
      </c>
      <c r="T450" s="51"/>
      <c r="U450" s="536" t="str">
        <f>IFERROR(IF(AH450&lt;&gt;"",Q450*VLOOKUP(N450,【参考】数式用!$AG$2:$AL$50,MATCH(P450,【参考】数式用!$AI$4:$AL$4,0)+2,0), ""), "")</f>
        <v/>
      </c>
      <c r="V450" s="41"/>
      <c r="W450" s="1006"/>
      <c r="X450" s="1007"/>
      <c r="Y450" s="88"/>
      <c r="Z450" s="537"/>
      <c r="AA450" s="143" t="str">
        <f>IFERROR(IF(Y450="ー", "", ROUNDDOWN(Z450*VLOOKUP(N450,【参考】数式用!$AR$2:$AW$50,MATCH(Y450,【参考】数式用!$AT$4:$AW$4)+2,FALSE)*0.5, 0)), "")</f>
        <v/>
      </c>
      <c r="AB450" s="98"/>
      <c r="AC450" s="1100" t="str">
        <f>IFERROR(IF(AH450&lt;&gt;"",Z450*VLOOKUP(N450,【参考】数式用!$AG$2:$AL$50,MATCH(Y450,【参考】数式用!$AI$4:$AL$4,0)+2,0), ""), "")</f>
        <v/>
      </c>
      <c r="AD450" s="1100"/>
      <c r="AE450" s="415"/>
      <c r="AF450" s="581"/>
      <c r="AG450" s="590"/>
      <c r="AH450" s="428" t="str">
        <f>IFERROR(VLOOKUP(O450, 【参考】数式用!$AY$5:$AY$13, 1, FALSE), "")</f>
        <v/>
      </c>
      <c r="AI450" s="429" t="str">
        <f>IFERROR(VLOOKUP(N450, 【参考】数式用!$BA$2:$BB$50, 2, FALSE), "")</f>
        <v/>
      </c>
      <c r="AJ450" s="430" t="str">
        <f t="shared" si="15"/>
        <v/>
      </c>
      <c r="AK450" s="431" t="str">
        <f t="shared" si="16"/>
        <v/>
      </c>
      <c r="AL450" s="133"/>
      <c r="AM450" s="133"/>
      <c r="AN450" s="106"/>
      <c r="AO450" s="106"/>
      <c r="AV450" s="105"/>
      <c r="AW450" s="105"/>
      <c r="AX450" s="105"/>
      <c r="AY450" s="105"/>
      <c r="AZ450" s="105"/>
      <c r="BA450" s="105"/>
    </row>
    <row r="451" spans="1:53" ht="30" customHeight="1" thickBot="1">
      <c r="A451" s="140">
        <v>438</v>
      </c>
      <c r="B451" s="1001" t="str">
        <f>IF(基本情報入力シート!C476="","",基本情報入力シート!C476)</f>
        <v/>
      </c>
      <c r="C451" s="1002"/>
      <c r="D451" s="1002"/>
      <c r="E451" s="1002"/>
      <c r="F451" s="1002"/>
      <c r="G451" s="1002"/>
      <c r="H451" s="1002"/>
      <c r="I451" s="1003"/>
      <c r="J451" s="411" t="str">
        <f>IF(基本情報入力シート!M476="","",基本情報入力シート!M476)</f>
        <v/>
      </c>
      <c r="K451" s="411" t="str">
        <f>IF(基本情報入力シート!R476="","",基本情報入力シート!R476)</f>
        <v/>
      </c>
      <c r="L451" s="411" t="str">
        <f>IF(基本情報入力シート!W476="","",基本情報入力シート!W476)</f>
        <v/>
      </c>
      <c r="M451" s="411" t="str">
        <f>IF(基本情報入力シート!X476="","",基本情報入力シート!X476)</f>
        <v/>
      </c>
      <c r="N451" s="141" t="str">
        <f>IF(基本情報入力シート!Y476="","",基本情報入力シート!Y476)</f>
        <v/>
      </c>
      <c r="O451" s="148"/>
      <c r="P451" s="50"/>
      <c r="Q451" s="1004"/>
      <c r="R451" s="1005"/>
      <c r="S451" s="142" t="str">
        <f>IFERROR(ROUNDDOWN(Q451*VLOOKUP(N451,【参考】数式用!$AR$2:$AW$50,MATCH(P451,【参考】数式用!$AT$4:$AW$4)+2,FALSE)*0.5, 0), "")</f>
        <v/>
      </c>
      <c r="T451" s="51"/>
      <c r="U451" s="536" t="str">
        <f>IFERROR(IF(AH451&lt;&gt;"",Q451*VLOOKUP(N451,【参考】数式用!$AG$2:$AL$50,MATCH(P451,【参考】数式用!$AI$4:$AL$4,0)+2,0), ""), "")</f>
        <v/>
      </c>
      <c r="V451" s="41"/>
      <c r="W451" s="1006"/>
      <c r="X451" s="1007"/>
      <c r="Y451" s="88"/>
      <c r="Z451" s="537"/>
      <c r="AA451" s="143" t="str">
        <f>IFERROR(IF(Y451="ー", "", ROUNDDOWN(Z451*VLOOKUP(N451,【参考】数式用!$AR$2:$AW$50,MATCH(Y451,【参考】数式用!$AT$4:$AW$4)+2,FALSE)*0.5, 0)), "")</f>
        <v/>
      </c>
      <c r="AB451" s="98"/>
      <c r="AC451" s="1100" t="str">
        <f>IFERROR(IF(AH451&lt;&gt;"",Z451*VLOOKUP(N451,【参考】数式用!$AG$2:$AL$50,MATCH(Y451,【参考】数式用!$AI$4:$AL$4,0)+2,0), ""), "")</f>
        <v/>
      </c>
      <c r="AD451" s="1100"/>
      <c r="AE451" s="415"/>
      <c r="AF451" s="581"/>
      <c r="AG451" s="590"/>
      <c r="AH451" s="428" t="str">
        <f>IFERROR(VLOOKUP(O451, 【参考】数式用!$AY$5:$AY$13, 1, FALSE), "")</f>
        <v/>
      </c>
      <c r="AI451" s="429" t="str">
        <f>IFERROR(VLOOKUP(N451, 【参考】数式用!$BA$2:$BB$50, 2, FALSE), "")</f>
        <v/>
      </c>
      <c r="AJ451" s="430" t="str">
        <f t="shared" si="15"/>
        <v/>
      </c>
      <c r="AK451" s="431" t="str">
        <f t="shared" si="16"/>
        <v/>
      </c>
      <c r="AL451" s="133"/>
      <c r="AM451" s="133"/>
      <c r="AN451" s="106"/>
      <c r="AO451" s="106"/>
      <c r="AV451" s="105"/>
      <c r="AW451" s="105"/>
      <c r="AX451" s="105"/>
      <c r="AY451" s="105"/>
      <c r="AZ451" s="105"/>
      <c r="BA451" s="105"/>
    </row>
    <row r="452" spans="1:53" ht="30" customHeight="1" thickBot="1">
      <c r="A452" s="140">
        <v>439</v>
      </c>
      <c r="B452" s="1001" t="str">
        <f>IF(基本情報入力シート!C477="","",基本情報入力シート!C477)</f>
        <v/>
      </c>
      <c r="C452" s="1002"/>
      <c r="D452" s="1002"/>
      <c r="E452" s="1002"/>
      <c r="F452" s="1002"/>
      <c r="G452" s="1002"/>
      <c r="H452" s="1002"/>
      <c r="I452" s="1003"/>
      <c r="J452" s="411" t="str">
        <f>IF(基本情報入力シート!M477="","",基本情報入力シート!M477)</f>
        <v/>
      </c>
      <c r="K452" s="411" t="str">
        <f>IF(基本情報入力シート!R477="","",基本情報入力シート!R477)</f>
        <v/>
      </c>
      <c r="L452" s="411" t="str">
        <f>IF(基本情報入力シート!W477="","",基本情報入力シート!W477)</f>
        <v/>
      </c>
      <c r="M452" s="411" t="str">
        <f>IF(基本情報入力シート!X477="","",基本情報入力シート!X477)</f>
        <v/>
      </c>
      <c r="N452" s="141" t="str">
        <f>IF(基本情報入力シート!Y477="","",基本情報入力シート!Y477)</f>
        <v/>
      </c>
      <c r="O452" s="148"/>
      <c r="P452" s="50"/>
      <c r="Q452" s="1004"/>
      <c r="R452" s="1005"/>
      <c r="S452" s="142" t="str">
        <f>IFERROR(ROUNDDOWN(Q452*VLOOKUP(N452,【参考】数式用!$AR$2:$AW$50,MATCH(P452,【参考】数式用!$AT$4:$AW$4)+2,FALSE)*0.5, 0), "")</f>
        <v/>
      </c>
      <c r="T452" s="51"/>
      <c r="U452" s="536" t="str">
        <f>IFERROR(IF(AH452&lt;&gt;"",Q452*VLOOKUP(N452,【参考】数式用!$AG$2:$AL$50,MATCH(P452,【参考】数式用!$AI$4:$AL$4,0)+2,0), ""), "")</f>
        <v/>
      </c>
      <c r="V452" s="41"/>
      <c r="W452" s="1006"/>
      <c r="X452" s="1007"/>
      <c r="Y452" s="88"/>
      <c r="Z452" s="537"/>
      <c r="AA452" s="143" t="str">
        <f>IFERROR(IF(Y452="ー", "", ROUNDDOWN(Z452*VLOOKUP(N452,【参考】数式用!$AR$2:$AW$50,MATCH(Y452,【参考】数式用!$AT$4:$AW$4)+2,FALSE)*0.5, 0)), "")</f>
        <v/>
      </c>
      <c r="AB452" s="98"/>
      <c r="AC452" s="1100" t="str">
        <f>IFERROR(IF(AH452&lt;&gt;"",Z452*VLOOKUP(N452,【参考】数式用!$AG$2:$AL$50,MATCH(Y452,【参考】数式用!$AI$4:$AL$4,0)+2,0), ""), "")</f>
        <v/>
      </c>
      <c r="AD452" s="1100"/>
      <c r="AE452" s="415"/>
      <c r="AF452" s="581"/>
      <c r="AG452" s="590"/>
      <c r="AH452" s="428" t="str">
        <f>IFERROR(VLOOKUP(O452, 【参考】数式用!$AY$5:$AY$13, 1, FALSE), "")</f>
        <v/>
      </c>
      <c r="AI452" s="429" t="str">
        <f>IFERROR(VLOOKUP(N452, 【参考】数式用!$BA$2:$BB$50, 2, FALSE), "")</f>
        <v/>
      </c>
      <c r="AJ452" s="430" t="str">
        <f t="shared" si="15"/>
        <v/>
      </c>
      <c r="AK452" s="431" t="str">
        <f t="shared" si="16"/>
        <v/>
      </c>
      <c r="AL452" s="133"/>
      <c r="AM452" s="133"/>
      <c r="AN452" s="106"/>
      <c r="AO452" s="106"/>
      <c r="AV452" s="105"/>
      <c r="AW452" s="105"/>
      <c r="AX452" s="105"/>
      <c r="AY452" s="105"/>
      <c r="AZ452" s="105"/>
      <c r="BA452" s="105"/>
    </row>
    <row r="453" spans="1:53" ht="30" customHeight="1" thickBot="1">
      <c r="A453" s="140">
        <v>440</v>
      </c>
      <c r="B453" s="1001" t="str">
        <f>IF(基本情報入力シート!C478="","",基本情報入力シート!C478)</f>
        <v/>
      </c>
      <c r="C453" s="1002"/>
      <c r="D453" s="1002"/>
      <c r="E453" s="1002"/>
      <c r="F453" s="1002"/>
      <c r="G453" s="1002"/>
      <c r="H453" s="1002"/>
      <c r="I453" s="1003"/>
      <c r="J453" s="411" t="str">
        <f>IF(基本情報入力シート!M478="","",基本情報入力シート!M478)</f>
        <v/>
      </c>
      <c r="K453" s="411" t="str">
        <f>IF(基本情報入力シート!R478="","",基本情報入力シート!R478)</f>
        <v/>
      </c>
      <c r="L453" s="411" t="str">
        <f>IF(基本情報入力シート!W478="","",基本情報入力シート!W478)</f>
        <v/>
      </c>
      <c r="M453" s="411" t="str">
        <f>IF(基本情報入力シート!X478="","",基本情報入力シート!X478)</f>
        <v/>
      </c>
      <c r="N453" s="141" t="str">
        <f>IF(基本情報入力シート!Y478="","",基本情報入力シート!Y478)</f>
        <v/>
      </c>
      <c r="O453" s="148"/>
      <c r="P453" s="50"/>
      <c r="Q453" s="1004"/>
      <c r="R453" s="1005"/>
      <c r="S453" s="142" t="str">
        <f>IFERROR(ROUNDDOWN(Q453*VLOOKUP(N453,【参考】数式用!$AR$2:$AW$50,MATCH(P453,【参考】数式用!$AT$4:$AW$4)+2,FALSE)*0.5, 0), "")</f>
        <v/>
      </c>
      <c r="T453" s="51"/>
      <c r="U453" s="536" t="str">
        <f>IFERROR(IF(AH453&lt;&gt;"",Q453*VLOOKUP(N453,【参考】数式用!$AG$2:$AL$50,MATCH(P453,【参考】数式用!$AI$4:$AL$4,0)+2,0), ""), "")</f>
        <v/>
      </c>
      <c r="V453" s="41"/>
      <c r="W453" s="1006"/>
      <c r="X453" s="1007"/>
      <c r="Y453" s="88"/>
      <c r="Z453" s="537"/>
      <c r="AA453" s="143" t="str">
        <f>IFERROR(IF(Y453="ー", "", ROUNDDOWN(Z453*VLOOKUP(N453,【参考】数式用!$AR$2:$AW$50,MATCH(Y453,【参考】数式用!$AT$4:$AW$4)+2,FALSE)*0.5, 0)), "")</f>
        <v/>
      </c>
      <c r="AB453" s="98"/>
      <c r="AC453" s="1100" t="str">
        <f>IFERROR(IF(AH453&lt;&gt;"",Z453*VLOOKUP(N453,【参考】数式用!$AG$2:$AL$50,MATCH(Y453,【参考】数式用!$AI$4:$AL$4,0)+2,0), ""), "")</f>
        <v/>
      </c>
      <c r="AD453" s="1100"/>
      <c r="AE453" s="415"/>
      <c r="AF453" s="581"/>
      <c r="AG453" s="590"/>
      <c r="AH453" s="428" t="str">
        <f>IFERROR(VLOOKUP(O453, 【参考】数式用!$AY$5:$AY$13, 1, FALSE), "")</f>
        <v/>
      </c>
      <c r="AI453" s="429" t="str">
        <f>IFERROR(VLOOKUP(N453, 【参考】数式用!$BA$2:$BB$50, 2, FALSE), "")</f>
        <v/>
      </c>
      <c r="AJ453" s="430" t="str">
        <f t="shared" si="15"/>
        <v/>
      </c>
      <c r="AK453" s="431" t="str">
        <f t="shared" si="16"/>
        <v/>
      </c>
      <c r="AL453" s="133"/>
      <c r="AM453" s="133"/>
      <c r="AN453" s="106"/>
      <c r="AO453" s="106"/>
      <c r="AV453" s="105"/>
      <c r="AW453" s="105"/>
      <c r="AX453" s="105"/>
      <c r="AY453" s="105"/>
      <c r="AZ453" s="105"/>
      <c r="BA453" s="105"/>
    </row>
    <row r="454" spans="1:53" ht="30" customHeight="1" thickBot="1">
      <c r="A454" s="140">
        <v>441</v>
      </c>
      <c r="B454" s="1001" t="str">
        <f>IF(基本情報入力シート!C479="","",基本情報入力シート!C479)</f>
        <v/>
      </c>
      <c r="C454" s="1002"/>
      <c r="D454" s="1002"/>
      <c r="E454" s="1002"/>
      <c r="F454" s="1002"/>
      <c r="G454" s="1002"/>
      <c r="H454" s="1002"/>
      <c r="I454" s="1003"/>
      <c r="J454" s="411" t="str">
        <f>IF(基本情報入力シート!M479="","",基本情報入力シート!M479)</f>
        <v/>
      </c>
      <c r="K454" s="411" t="str">
        <f>IF(基本情報入力シート!R479="","",基本情報入力シート!R479)</f>
        <v/>
      </c>
      <c r="L454" s="411" t="str">
        <f>IF(基本情報入力シート!W479="","",基本情報入力シート!W479)</f>
        <v/>
      </c>
      <c r="M454" s="411" t="str">
        <f>IF(基本情報入力シート!X479="","",基本情報入力シート!X479)</f>
        <v/>
      </c>
      <c r="N454" s="141" t="str">
        <f>IF(基本情報入力シート!Y479="","",基本情報入力シート!Y479)</f>
        <v/>
      </c>
      <c r="O454" s="148"/>
      <c r="P454" s="50"/>
      <c r="Q454" s="1004"/>
      <c r="R454" s="1005"/>
      <c r="S454" s="142" t="str">
        <f>IFERROR(ROUNDDOWN(Q454*VLOOKUP(N454,【参考】数式用!$AR$2:$AW$50,MATCH(P454,【参考】数式用!$AT$4:$AW$4)+2,FALSE)*0.5, 0), "")</f>
        <v/>
      </c>
      <c r="T454" s="51"/>
      <c r="U454" s="536" t="str">
        <f>IFERROR(IF(AH454&lt;&gt;"",Q454*VLOOKUP(N454,【参考】数式用!$AG$2:$AL$50,MATCH(P454,【参考】数式用!$AI$4:$AL$4,0)+2,0), ""), "")</f>
        <v/>
      </c>
      <c r="V454" s="41"/>
      <c r="W454" s="1006"/>
      <c r="X454" s="1007"/>
      <c r="Y454" s="88"/>
      <c r="Z454" s="537"/>
      <c r="AA454" s="143" t="str">
        <f>IFERROR(IF(Y454="ー", "", ROUNDDOWN(Z454*VLOOKUP(N454,【参考】数式用!$AR$2:$AW$50,MATCH(Y454,【参考】数式用!$AT$4:$AW$4)+2,FALSE)*0.5, 0)), "")</f>
        <v/>
      </c>
      <c r="AB454" s="98"/>
      <c r="AC454" s="1100" t="str">
        <f>IFERROR(IF(AH454&lt;&gt;"",Z454*VLOOKUP(N454,【参考】数式用!$AG$2:$AL$50,MATCH(Y454,【参考】数式用!$AI$4:$AL$4,0)+2,0), ""), "")</f>
        <v/>
      </c>
      <c r="AD454" s="1100"/>
      <c r="AE454" s="415"/>
      <c r="AF454" s="581"/>
      <c r="AG454" s="590"/>
      <c r="AH454" s="428" t="str">
        <f>IFERROR(VLOOKUP(O454, 【参考】数式用!$AY$5:$AY$13, 1, FALSE), "")</f>
        <v/>
      </c>
      <c r="AI454" s="429" t="str">
        <f>IFERROR(VLOOKUP(N454, 【参考】数式用!$BA$2:$BB$50, 2, FALSE), "")</f>
        <v/>
      </c>
      <c r="AJ454" s="430" t="str">
        <f t="shared" si="15"/>
        <v/>
      </c>
      <c r="AK454" s="431" t="str">
        <f t="shared" si="16"/>
        <v/>
      </c>
      <c r="AL454" s="133"/>
      <c r="AM454" s="133"/>
      <c r="AN454" s="106"/>
      <c r="AO454" s="106"/>
      <c r="AV454" s="105"/>
      <c r="AW454" s="105"/>
      <c r="AX454" s="105"/>
      <c r="AY454" s="105"/>
      <c r="AZ454" s="105"/>
      <c r="BA454" s="105"/>
    </row>
    <row r="455" spans="1:53" ht="30" customHeight="1" thickBot="1">
      <c r="A455" s="140">
        <v>442</v>
      </c>
      <c r="B455" s="1001" t="str">
        <f>IF(基本情報入力シート!C480="","",基本情報入力シート!C480)</f>
        <v/>
      </c>
      <c r="C455" s="1002"/>
      <c r="D455" s="1002"/>
      <c r="E455" s="1002"/>
      <c r="F455" s="1002"/>
      <c r="G455" s="1002"/>
      <c r="H455" s="1002"/>
      <c r="I455" s="1003"/>
      <c r="J455" s="411" t="str">
        <f>IF(基本情報入力シート!M480="","",基本情報入力シート!M480)</f>
        <v/>
      </c>
      <c r="K455" s="411" t="str">
        <f>IF(基本情報入力シート!R480="","",基本情報入力シート!R480)</f>
        <v/>
      </c>
      <c r="L455" s="411" t="str">
        <f>IF(基本情報入力シート!W480="","",基本情報入力シート!W480)</f>
        <v/>
      </c>
      <c r="M455" s="411" t="str">
        <f>IF(基本情報入力シート!X480="","",基本情報入力シート!X480)</f>
        <v/>
      </c>
      <c r="N455" s="141" t="str">
        <f>IF(基本情報入力シート!Y480="","",基本情報入力シート!Y480)</f>
        <v/>
      </c>
      <c r="O455" s="148"/>
      <c r="P455" s="50"/>
      <c r="Q455" s="1004"/>
      <c r="R455" s="1005"/>
      <c r="S455" s="142" t="str">
        <f>IFERROR(ROUNDDOWN(Q455*VLOOKUP(N455,【参考】数式用!$AR$2:$AW$50,MATCH(P455,【参考】数式用!$AT$4:$AW$4)+2,FALSE)*0.5, 0), "")</f>
        <v/>
      </c>
      <c r="T455" s="51"/>
      <c r="U455" s="536" t="str">
        <f>IFERROR(IF(AH455&lt;&gt;"",Q455*VLOOKUP(N455,【参考】数式用!$AG$2:$AL$50,MATCH(P455,【参考】数式用!$AI$4:$AL$4,0)+2,0), ""), "")</f>
        <v/>
      </c>
      <c r="V455" s="41"/>
      <c r="W455" s="1006"/>
      <c r="X455" s="1007"/>
      <c r="Y455" s="88"/>
      <c r="Z455" s="537"/>
      <c r="AA455" s="143" t="str">
        <f>IFERROR(IF(Y455="ー", "", ROUNDDOWN(Z455*VLOOKUP(N455,【参考】数式用!$AR$2:$AW$50,MATCH(Y455,【参考】数式用!$AT$4:$AW$4)+2,FALSE)*0.5, 0)), "")</f>
        <v/>
      </c>
      <c r="AB455" s="98"/>
      <c r="AC455" s="1100" t="str">
        <f>IFERROR(IF(AH455&lt;&gt;"",Z455*VLOOKUP(N455,【参考】数式用!$AG$2:$AL$50,MATCH(Y455,【参考】数式用!$AI$4:$AL$4,0)+2,0), ""), "")</f>
        <v/>
      </c>
      <c r="AD455" s="1100"/>
      <c r="AE455" s="415"/>
      <c r="AF455" s="581"/>
      <c r="AG455" s="590"/>
      <c r="AH455" s="428" t="str">
        <f>IFERROR(VLOOKUP(O455, 【参考】数式用!$AY$5:$AY$13, 1, FALSE), "")</f>
        <v/>
      </c>
      <c r="AI455" s="429" t="str">
        <f>IFERROR(VLOOKUP(N455, 【参考】数式用!$BA$2:$BB$50, 2, FALSE), "")</f>
        <v/>
      </c>
      <c r="AJ455" s="430" t="str">
        <f t="shared" si="15"/>
        <v/>
      </c>
      <c r="AK455" s="431" t="str">
        <f t="shared" si="16"/>
        <v/>
      </c>
      <c r="AL455" s="133"/>
      <c r="AM455" s="133"/>
      <c r="AN455" s="106"/>
      <c r="AO455" s="106"/>
      <c r="AV455" s="105"/>
      <c r="AW455" s="105"/>
      <c r="AX455" s="105"/>
      <c r="AY455" s="105"/>
      <c r="AZ455" s="105"/>
      <c r="BA455" s="105"/>
    </row>
    <row r="456" spans="1:53" ht="30" customHeight="1" thickBot="1">
      <c r="A456" s="140">
        <v>443</v>
      </c>
      <c r="B456" s="1001" t="str">
        <f>IF(基本情報入力シート!C481="","",基本情報入力シート!C481)</f>
        <v/>
      </c>
      <c r="C456" s="1002"/>
      <c r="D456" s="1002"/>
      <c r="E456" s="1002"/>
      <c r="F456" s="1002"/>
      <c r="G456" s="1002"/>
      <c r="H456" s="1002"/>
      <c r="I456" s="1003"/>
      <c r="J456" s="411" t="str">
        <f>IF(基本情報入力シート!M481="","",基本情報入力シート!M481)</f>
        <v/>
      </c>
      <c r="K456" s="411" t="str">
        <f>IF(基本情報入力シート!R481="","",基本情報入力シート!R481)</f>
        <v/>
      </c>
      <c r="L456" s="411" t="str">
        <f>IF(基本情報入力シート!W481="","",基本情報入力シート!W481)</f>
        <v/>
      </c>
      <c r="M456" s="411" t="str">
        <f>IF(基本情報入力シート!X481="","",基本情報入力シート!X481)</f>
        <v/>
      </c>
      <c r="N456" s="141" t="str">
        <f>IF(基本情報入力シート!Y481="","",基本情報入力シート!Y481)</f>
        <v/>
      </c>
      <c r="O456" s="148"/>
      <c r="P456" s="50"/>
      <c r="Q456" s="1004"/>
      <c r="R456" s="1005"/>
      <c r="S456" s="142" t="str">
        <f>IFERROR(ROUNDDOWN(Q456*VLOOKUP(N456,【参考】数式用!$AR$2:$AW$50,MATCH(P456,【参考】数式用!$AT$4:$AW$4)+2,FALSE)*0.5, 0), "")</f>
        <v/>
      </c>
      <c r="T456" s="51"/>
      <c r="U456" s="536" t="str">
        <f>IFERROR(IF(AH456&lt;&gt;"",Q456*VLOOKUP(N456,【参考】数式用!$AG$2:$AL$50,MATCH(P456,【参考】数式用!$AI$4:$AL$4,0)+2,0), ""), "")</f>
        <v/>
      </c>
      <c r="V456" s="41"/>
      <c r="W456" s="1006"/>
      <c r="X456" s="1007"/>
      <c r="Y456" s="88"/>
      <c r="Z456" s="537"/>
      <c r="AA456" s="143" t="str">
        <f>IFERROR(IF(Y456="ー", "", ROUNDDOWN(Z456*VLOOKUP(N456,【参考】数式用!$AR$2:$AW$50,MATCH(Y456,【参考】数式用!$AT$4:$AW$4)+2,FALSE)*0.5, 0)), "")</f>
        <v/>
      </c>
      <c r="AB456" s="98"/>
      <c r="AC456" s="1100" t="str">
        <f>IFERROR(IF(AH456&lt;&gt;"",Z456*VLOOKUP(N456,【参考】数式用!$AG$2:$AL$50,MATCH(Y456,【参考】数式用!$AI$4:$AL$4,0)+2,0), ""), "")</f>
        <v/>
      </c>
      <c r="AD456" s="1100"/>
      <c r="AE456" s="415"/>
      <c r="AF456" s="581"/>
      <c r="AG456" s="590"/>
      <c r="AH456" s="428" t="str">
        <f>IFERROR(VLOOKUP(O456, 【参考】数式用!$AY$5:$AY$13, 1, FALSE), "")</f>
        <v/>
      </c>
      <c r="AI456" s="429" t="str">
        <f>IFERROR(VLOOKUP(N456, 【参考】数式用!$BA$2:$BB$50, 2, FALSE), "")</f>
        <v/>
      </c>
      <c r="AJ456" s="430" t="str">
        <f t="shared" si="15"/>
        <v/>
      </c>
      <c r="AK456" s="431" t="str">
        <f t="shared" si="16"/>
        <v/>
      </c>
      <c r="AL456" s="133"/>
      <c r="AM456" s="133"/>
      <c r="AN456" s="106"/>
      <c r="AO456" s="106"/>
      <c r="AV456" s="105"/>
      <c r="AW456" s="105"/>
      <c r="AX456" s="105"/>
      <c r="AY456" s="105"/>
      <c r="AZ456" s="105"/>
      <c r="BA456" s="105"/>
    </row>
    <row r="457" spans="1:53" ht="30" customHeight="1" thickBot="1">
      <c r="A457" s="140">
        <v>444</v>
      </c>
      <c r="B457" s="1001" t="str">
        <f>IF(基本情報入力シート!C482="","",基本情報入力シート!C482)</f>
        <v/>
      </c>
      <c r="C457" s="1002"/>
      <c r="D457" s="1002"/>
      <c r="E457" s="1002"/>
      <c r="F457" s="1002"/>
      <c r="G457" s="1002"/>
      <c r="H457" s="1002"/>
      <c r="I457" s="1003"/>
      <c r="J457" s="411" t="str">
        <f>IF(基本情報入力シート!M482="","",基本情報入力シート!M482)</f>
        <v/>
      </c>
      <c r="K457" s="411" t="str">
        <f>IF(基本情報入力シート!R482="","",基本情報入力シート!R482)</f>
        <v/>
      </c>
      <c r="L457" s="411" t="str">
        <f>IF(基本情報入力シート!W482="","",基本情報入力シート!W482)</f>
        <v/>
      </c>
      <c r="M457" s="411" t="str">
        <f>IF(基本情報入力シート!X482="","",基本情報入力シート!X482)</f>
        <v/>
      </c>
      <c r="N457" s="141" t="str">
        <f>IF(基本情報入力シート!Y482="","",基本情報入力シート!Y482)</f>
        <v/>
      </c>
      <c r="O457" s="148"/>
      <c r="P457" s="50"/>
      <c r="Q457" s="1004"/>
      <c r="R457" s="1005"/>
      <c r="S457" s="142" t="str">
        <f>IFERROR(ROUNDDOWN(Q457*VLOOKUP(N457,【参考】数式用!$AR$2:$AW$50,MATCH(P457,【参考】数式用!$AT$4:$AW$4)+2,FALSE)*0.5, 0), "")</f>
        <v/>
      </c>
      <c r="T457" s="51"/>
      <c r="U457" s="536" t="str">
        <f>IFERROR(IF(AH457&lt;&gt;"",Q457*VLOOKUP(N457,【参考】数式用!$AG$2:$AL$50,MATCH(P457,【参考】数式用!$AI$4:$AL$4,0)+2,0), ""), "")</f>
        <v/>
      </c>
      <c r="V457" s="41"/>
      <c r="W457" s="1006"/>
      <c r="X457" s="1007"/>
      <c r="Y457" s="88"/>
      <c r="Z457" s="537"/>
      <c r="AA457" s="143" t="str">
        <f>IFERROR(IF(Y457="ー", "", ROUNDDOWN(Z457*VLOOKUP(N457,【参考】数式用!$AR$2:$AW$50,MATCH(Y457,【参考】数式用!$AT$4:$AW$4)+2,FALSE)*0.5, 0)), "")</f>
        <v/>
      </c>
      <c r="AB457" s="98"/>
      <c r="AC457" s="1100" t="str">
        <f>IFERROR(IF(AH457&lt;&gt;"",Z457*VLOOKUP(N457,【参考】数式用!$AG$2:$AL$50,MATCH(Y457,【参考】数式用!$AI$4:$AL$4,0)+2,0), ""), "")</f>
        <v/>
      </c>
      <c r="AD457" s="1100"/>
      <c r="AE457" s="415"/>
      <c r="AF457" s="581"/>
      <c r="AG457" s="590"/>
      <c r="AH457" s="428" t="str">
        <f>IFERROR(VLOOKUP(O457, 【参考】数式用!$AY$5:$AY$13, 1, FALSE), "")</f>
        <v/>
      </c>
      <c r="AI457" s="429" t="str">
        <f>IFERROR(VLOOKUP(N457, 【参考】数式用!$BA$2:$BB$50, 2, FALSE), "")</f>
        <v/>
      </c>
      <c r="AJ457" s="430" t="str">
        <f t="shared" si="15"/>
        <v/>
      </c>
      <c r="AK457" s="431" t="str">
        <f t="shared" si="16"/>
        <v/>
      </c>
      <c r="AL457" s="133"/>
      <c r="AM457" s="133"/>
      <c r="AN457" s="106"/>
      <c r="AO457" s="106"/>
      <c r="AV457" s="105"/>
      <c r="AW457" s="105"/>
      <c r="AX457" s="105"/>
      <c r="AY457" s="105"/>
      <c r="AZ457" s="105"/>
      <c r="BA457" s="105"/>
    </row>
    <row r="458" spans="1:53" ht="30" customHeight="1" thickBot="1">
      <c r="A458" s="140">
        <v>445</v>
      </c>
      <c r="B458" s="1001" t="str">
        <f>IF(基本情報入力シート!C483="","",基本情報入力シート!C483)</f>
        <v/>
      </c>
      <c r="C458" s="1002"/>
      <c r="D458" s="1002"/>
      <c r="E458" s="1002"/>
      <c r="F458" s="1002"/>
      <c r="G458" s="1002"/>
      <c r="H458" s="1002"/>
      <c r="I458" s="1003"/>
      <c r="J458" s="411" t="str">
        <f>IF(基本情報入力シート!M483="","",基本情報入力シート!M483)</f>
        <v/>
      </c>
      <c r="K458" s="411" t="str">
        <f>IF(基本情報入力シート!R483="","",基本情報入力シート!R483)</f>
        <v/>
      </c>
      <c r="L458" s="411" t="str">
        <f>IF(基本情報入力シート!W483="","",基本情報入力シート!W483)</f>
        <v/>
      </c>
      <c r="M458" s="411" t="str">
        <f>IF(基本情報入力シート!X483="","",基本情報入力シート!X483)</f>
        <v/>
      </c>
      <c r="N458" s="141" t="str">
        <f>IF(基本情報入力シート!Y483="","",基本情報入力シート!Y483)</f>
        <v/>
      </c>
      <c r="O458" s="148"/>
      <c r="P458" s="50"/>
      <c r="Q458" s="1004"/>
      <c r="R458" s="1005"/>
      <c r="S458" s="142" t="str">
        <f>IFERROR(ROUNDDOWN(Q458*VLOOKUP(N458,【参考】数式用!$AR$2:$AW$50,MATCH(P458,【参考】数式用!$AT$4:$AW$4)+2,FALSE)*0.5, 0), "")</f>
        <v/>
      </c>
      <c r="T458" s="51"/>
      <c r="U458" s="536" t="str">
        <f>IFERROR(IF(AH458&lt;&gt;"",Q458*VLOOKUP(N458,【参考】数式用!$AG$2:$AL$50,MATCH(P458,【参考】数式用!$AI$4:$AL$4,0)+2,0), ""), "")</f>
        <v/>
      </c>
      <c r="V458" s="41"/>
      <c r="W458" s="1006"/>
      <c r="X458" s="1007"/>
      <c r="Y458" s="88"/>
      <c r="Z458" s="537"/>
      <c r="AA458" s="143" t="str">
        <f>IFERROR(IF(Y458="ー", "", ROUNDDOWN(Z458*VLOOKUP(N458,【参考】数式用!$AR$2:$AW$50,MATCH(Y458,【参考】数式用!$AT$4:$AW$4)+2,FALSE)*0.5, 0)), "")</f>
        <v/>
      </c>
      <c r="AB458" s="98"/>
      <c r="AC458" s="1100" t="str">
        <f>IFERROR(IF(AH458&lt;&gt;"",Z458*VLOOKUP(N458,【参考】数式用!$AG$2:$AL$50,MATCH(Y458,【参考】数式用!$AI$4:$AL$4,0)+2,0), ""), "")</f>
        <v/>
      </c>
      <c r="AD458" s="1100"/>
      <c r="AE458" s="415"/>
      <c r="AF458" s="581"/>
      <c r="AG458" s="590"/>
      <c r="AH458" s="428" t="str">
        <f>IFERROR(VLOOKUP(O458, 【参考】数式用!$AY$5:$AY$13, 1, FALSE), "")</f>
        <v/>
      </c>
      <c r="AI458" s="429" t="str">
        <f>IFERROR(VLOOKUP(N458, 【参考】数式用!$BA$2:$BB$50, 2, FALSE), "")</f>
        <v/>
      </c>
      <c r="AJ458" s="430" t="str">
        <f t="shared" si="15"/>
        <v/>
      </c>
      <c r="AK458" s="431" t="str">
        <f t="shared" si="16"/>
        <v/>
      </c>
      <c r="AL458" s="133"/>
      <c r="AM458" s="133"/>
      <c r="AN458" s="106"/>
      <c r="AO458" s="106"/>
      <c r="AV458" s="105"/>
      <c r="AW458" s="105"/>
      <c r="AX458" s="105"/>
      <c r="AY458" s="105"/>
      <c r="AZ458" s="105"/>
      <c r="BA458" s="105"/>
    </row>
    <row r="459" spans="1:53" ht="30" customHeight="1" thickBot="1">
      <c r="A459" s="140">
        <v>446</v>
      </c>
      <c r="B459" s="1001" t="str">
        <f>IF(基本情報入力シート!C484="","",基本情報入力シート!C484)</f>
        <v/>
      </c>
      <c r="C459" s="1002"/>
      <c r="D459" s="1002"/>
      <c r="E459" s="1002"/>
      <c r="F459" s="1002"/>
      <c r="G459" s="1002"/>
      <c r="H459" s="1002"/>
      <c r="I459" s="1003"/>
      <c r="J459" s="411" t="str">
        <f>IF(基本情報入力シート!M484="","",基本情報入力シート!M484)</f>
        <v/>
      </c>
      <c r="K459" s="411" t="str">
        <f>IF(基本情報入力シート!R484="","",基本情報入力シート!R484)</f>
        <v/>
      </c>
      <c r="L459" s="411" t="str">
        <f>IF(基本情報入力シート!W484="","",基本情報入力シート!W484)</f>
        <v/>
      </c>
      <c r="M459" s="411" t="str">
        <f>IF(基本情報入力シート!X484="","",基本情報入力シート!X484)</f>
        <v/>
      </c>
      <c r="N459" s="141" t="str">
        <f>IF(基本情報入力シート!Y484="","",基本情報入力シート!Y484)</f>
        <v/>
      </c>
      <c r="O459" s="148"/>
      <c r="P459" s="50"/>
      <c r="Q459" s="1004"/>
      <c r="R459" s="1005"/>
      <c r="S459" s="142" t="str">
        <f>IFERROR(ROUNDDOWN(Q459*VLOOKUP(N459,【参考】数式用!$AR$2:$AW$50,MATCH(P459,【参考】数式用!$AT$4:$AW$4)+2,FALSE)*0.5, 0), "")</f>
        <v/>
      </c>
      <c r="T459" s="51"/>
      <c r="U459" s="536" t="str">
        <f>IFERROR(IF(AH459&lt;&gt;"",Q459*VLOOKUP(N459,【参考】数式用!$AG$2:$AL$50,MATCH(P459,【参考】数式用!$AI$4:$AL$4,0)+2,0), ""), "")</f>
        <v/>
      </c>
      <c r="V459" s="41"/>
      <c r="W459" s="1006"/>
      <c r="X459" s="1007"/>
      <c r="Y459" s="88"/>
      <c r="Z459" s="537"/>
      <c r="AA459" s="143" t="str">
        <f>IFERROR(IF(Y459="ー", "", ROUNDDOWN(Z459*VLOOKUP(N459,【参考】数式用!$AR$2:$AW$50,MATCH(Y459,【参考】数式用!$AT$4:$AW$4)+2,FALSE)*0.5, 0)), "")</f>
        <v/>
      </c>
      <c r="AB459" s="98"/>
      <c r="AC459" s="1100" t="str">
        <f>IFERROR(IF(AH459&lt;&gt;"",Z459*VLOOKUP(N459,【参考】数式用!$AG$2:$AL$50,MATCH(Y459,【参考】数式用!$AI$4:$AL$4,0)+2,0), ""), "")</f>
        <v/>
      </c>
      <c r="AD459" s="1100"/>
      <c r="AE459" s="415"/>
      <c r="AF459" s="581"/>
      <c r="AG459" s="590"/>
      <c r="AH459" s="428" t="str">
        <f>IFERROR(VLOOKUP(O459, 【参考】数式用!$AY$5:$AY$13, 1, FALSE), "")</f>
        <v/>
      </c>
      <c r="AI459" s="429" t="str">
        <f>IFERROR(VLOOKUP(N459, 【参考】数式用!$BA$2:$BB$50, 2, FALSE), "")</f>
        <v/>
      </c>
      <c r="AJ459" s="430" t="str">
        <f t="shared" si="15"/>
        <v/>
      </c>
      <c r="AK459" s="431" t="str">
        <f t="shared" si="16"/>
        <v/>
      </c>
      <c r="AL459" s="133"/>
      <c r="AM459" s="133"/>
      <c r="AN459" s="106"/>
      <c r="AO459" s="106"/>
      <c r="AV459" s="105"/>
      <c r="AW459" s="105"/>
      <c r="AX459" s="105"/>
      <c r="AY459" s="105"/>
      <c r="AZ459" s="105"/>
      <c r="BA459" s="105"/>
    </row>
    <row r="460" spans="1:53" ht="30" customHeight="1" thickBot="1">
      <c r="A460" s="140">
        <v>447</v>
      </c>
      <c r="B460" s="1001" t="str">
        <f>IF(基本情報入力シート!C485="","",基本情報入力シート!C485)</f>
        <v/>
      </c>
      <c r="C460" s="1002"/>
      <c r="D460" s="1002"/>
      <c r="E460" s="1002"/>
      <c r="F460" s="1002"/>
      <c r="G460" s="1002"/>
      <c r="H460" s="1002"/>
      <c r="I460" s="1003"/>
      <c r="J460" s="411" t="str">
        <f>IF(基本情報入力シート!M485="","",基本情報入力シート!M485)</f>
        <v/>
      </c>
      <c r="K460" s="411" t="str">
        <f>IF(基本情報入力シート!R485="","",基本情報入力シート!R485)</f>
        <v/>
      </c>
      <c r="L460" s="411" t="str">
        <f>IF(基本情報入力シート!W485="","",基本情報入力シート!W485)</f>
        <v/>
      </c>
      <c r="M460" s="411" t="str">
        <f>IF(基本情報入力シート!X485="","",基本情報入力シート!X485)</f>
        <v/>
      </c>
      <c r="N460" s="141" t="str">
        <f>IF(基本情報入力シート!Y485="","",基本情報入力シート!Y485)</f>
        <v/>
      </c>
      <c r="O460" s="148"/>
      <c r="P460" s="50"/>
      <c r="Q460" s="1004"/>
      <c r="R460" s="1005"/>
      <c r="S460" s="142" t="str">
        <f>IFERROR(ROUNDDOWN(Q460*VLOOKUP(N460,【参考】数式用!$AR$2:$AW$50,MATCH(P460,【参考】数式用!$AT$4:$AW$4)+2,FALSE)*0.5, 0), "")</f>
        <v/>
      </c>
      <c r="T460" s="51"/>
      <c r="U460" s="536" t="str">
        <f>IFERROR(IF(AH460&lt;&gt;"",Q460*VLOOKUP(N460,【参考】数式用!$AG$2:$AL$50,MATCH(P460,【参考】数式用!$AI$4:$AL$4,0)+2,0), ""), "")</f>
        <v/>
      </c>
      <c r="V460" s="41"/>
      <c r="W460" s="1006"/>
      <c r="X460" s="1007"/>
      <c r="Y460" s="88"/>
      <c r="Z460" s="537"/>
      <c r="AA460" s="143" t="str">
        <f>IFERROR(IF(Y460="ー", "", ROUNDDOWN(Z460*VLOOKUP(N460,【参考】数式用!$AR$2:$AW$50,MATCH(Y460,【参考】数式用!$AT$4:$AW$4)+2,FALSE)*0.5, 0)), "")</f>
        <v/>
      </c>
      <c r="AB460" s="98"/>
      <c r="AC460" s="1100" t="str">
        <f>IFERROR(IF(AH460&lt;&gt;"",Z460*VLOOKUP(N460,【参考】数式用!$AG$2:$AL$50,MATCH(Y460,【参考】数式用!$AI$4:$AL$4,0)+2,0), ""), "")</f>
        <v/>
      </c>
      <c r="AD460" s="1100"/>
      <c r="AE460" s="415"/>
      <c r="AF460" s="581"/>
      <c r="AG460" s="590"/>
      <c r="AH460" s="428" t="str">
        <f>IFERROR(VLOOKUP(O460, 【参考】数式用!$AY$5:$AY$13, 1, FALSE), "")</f>
        <v/>
      </c>
      <c r="AI460" s="429" t="str">
        <f>IFERROR(VLOOKUP(N460, 【参考】数式用!$BA$2:$BB$50, 2, FALSE), "")</f>
        <v/>
      </c>
      <c r="AJ460" s="430" t="str">
        <f t="shared" si="15"/>
        <v/>
      </c>
      <c r="AK460" s="431" t="str">
        <f t="shared" si="16"/>
        <v/>
      </c>
      <c r="AL460" s="133"/>
      <c r="AM460" s="133"/>
      <c r="AN460" s="106"/>
      <c r="AO460" s="106"/>
      <c r="AV460" s="105"/>
      <c r="AW460" s="105"/>
      <c r="AX460" s="105"/>
      <c r="AY460" s="105"/>
      <c r="AZ460" s="105"/>
      <c r="BA460" s="105"/>
    </row>
    <row r="461" spans="1:53" ht="30" customHeight="1" thickBot="1">
      <c r="A461" s="140">
        <v>448</v>
      </c>
      <c r="B461" s="1001" t="str">
        <f>IF(基本情報入力シート!C486="","",基本情報入力シート!C486)</f>
        <v/>
      </c>
      <c r="C461" s="1002"/>
      <c r="D461" s="1002"/>
      <c r="E461" s="1002"/>
      <c r="F461" s="1002"/>
      <c r="G461" s="1002"/>
      <c r="H461" s="1002"/>
      <c r="I461" s="1003"/>
      <c r="J461" s="411" t="str">
        <f>IF(基本情報入力シート!M486="","",基本情報入力シート!M486)</f>
        <v/>
      </c>
      <c r="K461" s="411" t="str">
        <f>IF(基本情報入力シート!R486="","",基本情報入力シート!R486)</f>
        <v/>
      </c>
      <c r="L461" s="411" t="str">
        <f>IF(基本情報入力シート!W486="","",基本情報入力シート!W486)</f>
        <v/>
      </c>
      <c r="M461" s="411" t="str">
        <f>IF(基本情報入力シート!X486="","",基本情報入力シート!X486)</f>
        <v/>
      </c>
      <c r="N461" s="141" t="str">
        <f>IF(基本情報入力シート!Y486="","",基本情報入力シート!Y486)</f>
        <v/>
      </c>
      <c r="O461" s="148"/>
      <c r="P461" s="50"/>
      <c r="Q461" s="1004"/>
      <c r="R461" s="1005"/>
      <c r="S461" s="142" t="str">
        <f>IFERROR(ROUNDDOWN(Q461*VLOOKUP(N461,【参考】数式用!$AR$2:$AW$50,MATCH(P461,【参考】数式用!$AT$4:$AW$4)+2,FALSE)*0.5, 0), "")</f>
        <v/>
      </c>
      <c r="T461" s="51"/>
      <c r="U461" s="536" t="str">
        <f>IFERROR(IF(AH461&lt;&gt;"",Q461*VLOOKUP(N461,【参考】数式用!$AG$2:$AL$50,MATCH(P461,【参考】数式用!$AI$4:$AL$4,0)+2,0), ""), "")</f>
        <v/>
      </c>
      <c r="V461" s="41"/>
      <c r="W461" s="1006"/>
      <c r="X461" s="1007"/>
      <c r="Y461" s="88"/>
      <c r="Z461" s="537"/>
      <c r="AA461" s="143" t="str">
        <f>IFERROR(IF(Y461="ー", "", ROUNDDOWN(Z461*VLOOKUP(N461,【参考】数式用!$AR$2:$AW$50,MATCH(Y461,【参考】数式用!$AT$4:$AW$4)+2,FALSE)*0.5, 0)), "")</f>
        <v/>
      </c>
      <c r="AB461" s="98"/>
      <c r="AC461" s="1100" t="str">
        <f>IFERROR(IF(AH461&lt;&gt;"",Z461*VLOOKUP(N461,【参考】数式用!$AG$2:$AL$50,MATCH(Y461,【参考】数式用!$AI$4:$AL$4,0)+2,0), ""), "")</f>
        <v/>
      </c>
      <c r="AD461" s="1100"/>
      <c r="AE461" s="415"/>
      <c r="AF461" s="581"/>
      <c r="AG461" s="590"/>
      <c r="AH461" s="428" t="str">
        <f>IFERROR(VLOOKUP(O461, 【参考】数式用!$AY$5:$AY$13, 1, FALSE), "")</f>
        <v/>
      </c>
      <c r="AI461" s="429" t="str">
        <f>IFERROR(VLOOKUP(N461, 【参考】数式用!$BA$2:$BB$50, 2, FALSE), "")</f>
        <v/>
      </c>
      <c r="AJ461" s="430" t="str">
        <f t="shared" si="15"/>
        <v/>
      </c>
      <c r="AK461" s="431" t="str">
        <f t="shared" si="16"/>
        <v/>
      </c>
      <c r="AL461" s="133"/>
      <c r="AM461" s="133"/>
      <c r="AN461" s="106"/>
      <c r="AO461" s="106"/>
      <c r="AV461" s="105"/>
      <c r="AW461" s="105"/>
      <c r="AX461" s="105"/>
      <c r="AY461" s="105"/>
      <c r="AZ461" s="105"/>
      <c r="BA461" s="105"/>
    </row>
    <row r="462" spans="1:53" ht="30" customHeight="1" thickBot="1">
      <c r="A462" s="140">
        <v>449</v>
      </c>
      <c r="B462" s="1001" t="str">
        <f>IF(基本情報入力シート!C487="","",基本情報入力シート!C487)</f>
        <v/>
      </c>
      <c r="C462" s="1002"/>
      <c r="D462" s="1002"/>
      <c r="E462" s="1002"/>
      <c r="F462" s="1002"/>
      <c r="G462" s="1002"/>
      <c r="H462" s="1002"/>
      <c r="I462" s="1003"/>
      <c r="J462" s="411" t="str">
        <f>IF(基本情報入力シート!M487="","",基本情報入力シート!M487)</f>
        <v/>
      </c>
      <c r="K462" s="411" t="str">
        <f>IF(基本情報入力シート!R487="","",基本情報入力シート!R487)</f>
        <v/>
      </c>
      <c r="L462" s="411" t="str">
        <f>IF(基本情報入力シート!W487="","",基本情報入力シート!W487)</f>
        <v/>
      </c>
      <c r="M462" s="411" t="str">
        <f>IF(基本情報入力シート!X487="","",基本情報入力シート!X487)</f>
        <v/>
      </c>
      <c r="N462" s="141" t="str">
        <f>IF(基本情報入力シート!Y487="","",基本情報入力シート!Y487)</f>
        <v/>
      </c>
      <c r="O462" s="148"/>
      <c r="P462" s="50"/>
      <c r="Q462" s="1004"/>
      <c r="R462" s="1005"/>
      <c r="S462" s="142" t="str">
        <f>IFERROR(ROUNDDOWN(Q462*VLOOKUP(N462,【参考】数式用!$AR$2:$AW$50,MATCH(P462,【参考】数式用!$AT$4:$AW$4)+2,FALSE)*0.5, 0), "")</f>
        <v/>
      </c>
      <c r="T462" s="51"/>
      <c r="U462" s="536" t="str">
        <f>IFERROR(IF(AH462&lt;&gt;"",Q462*VLOOKUP(N462,【参考】数式用!$AG$2:$AL$50,MATCH(P462,【参考】数式用!$AI$4:$AL$4,0)+2,0), ""), "")</f>
        <v/>
      </c>
      <c r="V462" s="41"/>
      <c r="W462" s="1006"/>
      <c r="X462" s="1007"/>
      <c r="Y462" s="88"/>
      <c r="Z462" s="537"/>
      <c r="AA462" s="143" t="str">
        <f>IFERROR(IF(Y462="ー", "", ROUNDDOWN(Z462*VLOOKUP(N462,【参考】数式用!$AR$2:$AW$50,MATCH(Y462,【参考】数式用!$AT$4:$AW$4)+2,FALSE)*0.5, 0)), "")</f>
        <v/>
      </c>
      <c r="AB462" s="98"/>
      <c r="AC462" s="1100" t="str">
        <f>IFERROR(IF(AH462&lt;&gt;"",Z462*VLOOKUP(N462,【参考】数式用!$AG$2:$AL$50,MATCH(Y462,【参考】数式用!$AI$4:$AL$4,0)+2,0), ""), "")</f>
        <v/>
      </c>
      <c r="AD462" s="1100"/>
      <c r="AE462" s="415"/>
      <c r="AF462" s="581"/>
      <c r="AG462" s="590"/>
      <c r="AH462" s="428" t="str">
        <f>IFERROR(VLOOKUP(O462, 【参考】数式用!$AY$5:$AY$13, 1, FALSE), "")</f>
        <v/>
      </c>
      <c r="AI462" s="429" t="str">
        <f>IFERROR(VLOOKUP(N462, 【参考】数式用!$BA$2:$BB$50, 2, FALSE), "")</f>
        <v/>
      </c>
      <c r="AJ462" s="430" t="str">
        <f t="shared" si="15"/>
        <v/>
      </c>
      <c r="AK462" s="431" t="str">
        <f t="shared" si="16"/>
        <v/>
      </c>
      <c r="AL462" s="133"/>
      <c r="AM462" s="133"/>
      <c r="AN462" s="106"/>
      <c r="AO462" s="106"/>
      <c r="AV462" s="105"/>
      <c r="AW462" s="105"/>
      <c r="AX462" s="105"/>
      <c r="AY462" s="105"/>
      <c r="AZ462" s="105"/>
      <c r="BA462" s="105"/>
    </row>
    <row r="463" spans="1:53" ht="30" customHeight="1" thickBot="1">
      <c r="A463" s="140">
        <v>450</v>
      </c>
      <c r="B463" s="1001" t="str">
        <f>IF(基本情報入力シート!C488="","",基本情報入力シート!C488)</f>
        <v/>
      </c>
      <c r="C463" s="1002"/>
      <c r="D463" s="1002"/>
      <c r="E463" s="1002"/>
      <c r="F463" s="1002"/>
      <c r="G463" s="1002"/>
      <c r="H463" s="1002"/>
      <c r="I463" s="1003"/>
      <c r="J463" s="411" t="str">
        <f>IF(基本情報入力シート!M488="","",基本情報入力シート!M488)</f>
        <v/>
      </c>
      <c r="K463" s="411" t="str">
        <f>IF(基本情報入力シート!R488="","",基本情報入力シート!R488)</f>
        <v/>
      </c>
      <c r="L463" s="411" t="str">
        <f>IF(基本情報入力シート!W488="","",基本情報入力シート!W488)</f>
        <v/>
      </c>
      <c r="M463" s="411" t="str">
        <f>IF(基本情報入力シート!X488="","",基本情報入力シート!X488)</f>
        <v/>
      </c>
      <c r="N463" s="141" t="str">
        <f>IF(基本情報入力シート!Y488="","",基本情報入力シート!Y488)</f>
        <v/>
      </c>
      <c r="O463" s="148"/>
      <c r="P463" s="50"/>
      <c r="Q463" s="1004"/>
      <c r="R463" s="1005"/>
      <c r="S463" s="142" t="str">
        <f>IFERROR(ROUNDDOWN(Q463*VLOOKUP(N463,【参考】数式用!$AR$2:$AW$50,MATCH(P463,【参考】数式用!$AT$4:$AW$4)+2,FALSE)*0.5, 0), "")</f>
        <v/>
      </c>
      <c r="T463" s="51"/>
      <c r="U463" s="536" t="str">
        <f>IFERROR(IF(AH463&lt;&gt;"",Q463*VLOOKUP(N463,【参考】数式用!$AG$2:$AL$50,MATCH(P463,【参考】数式用!$AI$4:$AL$4,0)+2,0), ""), "")</f>
        <v/>
      </c>
      <c r="V463" s="41"/>
      <c r="W463" s="1006"/>
      <c r="X463" s="1007"/>
      <c r="Y463" s="88"/>
      <c r="Z463" s="537"/>
      <c r="AA463" s="143" t="str">
        <f>IFERROR(IF(Y463="ー", "", ROUNDDOWN(Z463*VLOOKUP(N463,【参考】数式用!$AR$2:$AW$50,MATCH(Y463,【参考】数式用!$AT$4:$AW$4)+2,FALSE)*0.5, 0)), "")</f>
        <v/>
      </c>
      <c r="AB463" s="98"/>
      <c r="AC463" s="1100" t="str">
        <f>IFERROR(IF(AH463&lt;&gt;"",Z463*VLOOKUP(N463,【参考】数式用!$AG$2:$AL$50,MATCH(Y463,【参考】数式用!$AI$4:$AL$4,0)+2,0), ""), "")</f>
        <v/>
      </c>
      <c r="AD463" s="1100"/>
      <c r="AE463" s="415"/>
      <c r="AF463" s="581"/>
      <c r="AG463" s="590"/>
      <c r="AH463" s="428" t="str">
        <f>IFERROR(VLOOKUP(O463, 【参考】数式用!$AY$5:$AY$13, 1, FALSE), "")</f>
        <v/>
      </c>
      <c r="AI463" s="429" t="str">
        <f>IFERROR(VLOOKUP(N463, 【参考】数式用!$BA$2:$BB$50, 2, FALSE), "")</f>
        <v/>
      </c>
      <c r="AJ463" s="430" t="str">
        <f t="shared" si="15"/>
        <v/>
      </c>
      <c r="AK463" s="431" t="str">
        <f t="shared" si="16"/>
        <v/>
      </c>
      <c r="AL463" s="133"/>
      <c r="AM463" s="133"/>
      <c r="AN463" s="106"/>
      <c r="AO463" s="106"/>
      <c r="AV463" s="105"/>
      <c r="AW463" s="105"/>
      <c r="AX463" s="105"/>
      <c r="AY463" s="105"/>
      <c r="AZ463" s="105"/>
      <c r="BA463" s="105"/>
    </row>
    <row r="464" spans="1:53" ht="30" customHeight="1" thickBot="1">
      <c r="A464" s="140">
        <v>451</v>
      </c>
      <c r="B464" s="1001" t="str">
        <f>IF(基本情報入力シート!C489="","",基本情報入力シート!C489)</f>
        <v/>
      </c>
      <c r="C464" s="1002"/>
      <c r="D464" s="1002"/>
      <c r="E464" s="1002"/>
      <c r="F464" s="1002"/>
      <c r="G464" s="1002"/>
      <c r="H464" s="1002"/>
      <c r="I464" s="1003"/>
      <c r="J464" s="411" t="str">
        <f>IF(基本情報入力シート!M489="","",基本情報入力シート!M489)</f>
        <v/>
      </c>
      <c r="K464" s="411" t="str">
        <f>IF(基本情報入力シート!R489="","",基本情報入力シート!R489)</f>
        <v/>
      </c>
      <c r="L464" s="411" t="str">
        <f>IF(基本情報入力シート!W489="","",基本情報入力シート!W489)</f>
        <v/>
      </c>
      <c r="M464" s="411" t="str">
        <f>IF(基本情報入力シート!X489="","",基本情報入力シート!X489)</f>
        <v/>
      </c>
      <c r="N464" s="141" t="str">
        <f>IF(基本情報入力シート!Y489="","",基本情報入力シート!Y489)</f>
        <v/>
      </c>
      <c r="O464" s="148"/>
      <c r="P464" s="50"/>
      <c r="Q464" s="1004"/>
      <c r="R464" s="1005"/>
      <c r="S464" s="142" t="str">
        <f>IFERROR(ROUNDDOWN(Q464*VLOOKUP(N464,【参考】数式用!$AR$2:$AW$50,MATCH(P464,【参考】数式用!$AT$4:$AW$4)+2,FALSE)*0.5, 0), "")</f>
        <v/>
      </c>
      <c r="T464" s="51"/>
      <c r="U464" s="536" t="str">
        <f>IFERROR(IF(AH464&lt;&gt;"",Q464*VLOOKUP(N464,【参考】数式用!$AG$2:$AL$50,MATCH(P464,【参考】数式用!$AI$4:$AL$4,0)+2,0), ""), "")</f>
        <v/>
      </c>
      <c r="V464" s="41"/>
      <c r="W464" s="1006"/>
      <c r="X464" s="1007"/>
      <c r="Y464" s="88"/>
      <c r="Z464" s="537"/>
      <c r="AA464" s="143" t="str">
        <f>IFERROR(IF(Y464="ー", "", ROUNDDOWN(Z464*VLOOKUP(N464,【参考】数式用!$AR$2:$AW$50,MATCH(Y464,【参考】数式用!$AT$4:$AW$4)+2,FALSE)*0.5, 0)), "")</f>
        <v/>
      </c>
      <c r="AB464" s="98"/>
      <c r="AC464" s="1100" t="str">
        <f>IFERROR(IF(AH464&lt;&gt;"",Z464*VLOOKUP(N464,【参考】数式用!$AG$2:$AL$50,MATCH(Y464,【参考】数式用!$AI$4:$AL$4,0)+2,0), ""), "")</f>
        <v/>
      </c>
      <c r="AD464" s="1100"/>
      <c r="AE464" s="415"/>
      <c r="AF464" s="581"/>
      <c r="AG464" s="590"/>
      <c r="AH464" s="428" t="str">
        <f>IFERROR(VLOOKUP(O464, 【参考】数式用!$AY$5:$AY$13, 1, FALSE), "")</f>
        <v/>
      </c>
      <c r="AI464" s="429" t="str">
        <f>IFERROR(VLOOKUP(N464, 【参考】数式用!$BA$2:$BB$50, 2, FALSE), "")</f>
        <v/>
      </c>
      <c r="AJ464" s="430" t="str">
        <f t="shared" si="15"/>
        <v/>
      </c>
      <c r="AK464" s="431" t="str">
        <f t="shared" si="16"/>
        <v/>
      </c>
      <c r="AL464" s="133"/>
      <c r="AM464" s="133"/>
      <c r="AN464" s="106"/>
      <c r="AO464" s="106"/>
      <c r="AV464" s="105"/>
      <c r="AW464" s="105"/>
      <c r="AX464" s="105"/>
      <c r="AY464" s="105"/>
      <c r="AZ464" s="105"/>
      <c r="BA464" s="105"/>
    </row>
    <row r="465" spans="1:53" ht="30" customHeight="1" thickBot="1">
      <c r="A465" s="140">
        <v>452</v>
      </c>
      <c r="B465" s="1001" t="str">
        <f>IF(基本情報入力シート!C490="","",基本情報入力シート!C490)</f>
        <v/>
      </c>
      <c r="C465" s="1002"/>
      <c r="D465" s="1002"/>
      <c r="E465" s="1002"/>
      <c r="F465" s="1002"/>
      <c r="G465" s="1002"/>
      <c r="H465" s="1002"/>
      <c r="I465" s="1003"/>
      <c r="J465" s="411" t="str">
        <f>IF(基本情報入力シート!M490="","",基本情報入力シート!M490)</f>
        <v/>
      </c>
      <c r="K465" s="411" t="str">
        <f>IF(基本情報入力シート!R490="","",基本情報入力シート!R490)</f>
        <v/>
      </c>
      <c r="L465" s="411" t="str">
        <f>IF(基本情報入力シート!W490="","",基本情報入力シート!W490)</f>
        <v/>
      </c>
      <c r="M465" s="411" t="str">
        <f>IF(基本情報入力シート!X490="","",基本情報入力シート!X490)</f>
        <v/>
      </c>
      <c r="N465" s="141" t="str">
        <f>IF(基本情報入力シート!Y490="","",基本情報入力シート!Y490)</f>
        <v/>
      </c>
      <c r="O465" s="148"/>
      <c r="P465" s="50"/>
      <c r="Q465" s="1004"/>
      <c r="R465" s="1005"/>
      <c r="S465" s="142" t="str">
        <f>IFERROR(ROUNDDOWN(Q465*VLOOKUP(N465,【参考】数式用!$AR$2:$AW$50,MATCH(P465,【参考】数式用!$AT$4:$AW$4)+2,FALSE)*0.5, 0), "")</f>
        <v/>
      </c>
      <c r="T465" s="51"/>
      <c r="U465" s="536" t="str">
        <f>IFERROR(IF(AH465&lt;&gt;"",Q465*VLOOKUP(N465,【参考】数式用!$AG$2:$AL$50,MATCH(P465,【参考】数式用!$AI$4:$AL$4,0)+2,0), ""), "")</f>
        <v/>
      </c>
      <c r="V465" s="41"/>
      <c r="W465" s="1006"/>
      <c r="X465" s="1007"/>
      <c r="Y465" s="88"/>
      <c r="Z465" s="537"/>
      <c r="AA465" s="143" t="str">
        <f>IFERROR(IF(Y465="ー", "", ROUNDDOWN(Z465*VLOOKUP(N465,【参考】数式用!$AR$2:$AW$50,MATCH(Y465,【参考】数式用!$AT$4:$AW$4)+2,FALSE)*0.5, 0)), "")</f>
        <v/>
      </c>
      <c r="AB465" s="98"/>
      <c r="AC465" s="1100" t="str">
        <f>IFERROR(IF(AH465&lt;&gt;"",Z465*VLOOKUP(N465,【参考】数式用!$AG$2:$AL$50,MATCH(Y465,【参考】数式用!$AI$4:$AL$4,0)+2,0), ""), "")</f>
        <v/>
      </c>
      <c r="AD465" s="1100"/>
      <c r="AE465" s="415"/>
      <c r="AF465" s="581"/>
      <c r="AG465" s="590"/>
      <c r="AH465" s="428" t="str">
        <f>IFERROR(VLOOKUP(O465, 【参考】数式用!$AY$5:$AY$13, 1, FALSE), "")</f>
        <v/>
      </c>
      <c r="AI465" s="429" t="str">
        <f>IFERROR(VLOOKUP(N465, 【参考】数式用!$BA$2:$BB$50, 2, FALSE), "")</f>
        <v/>
      </c>
      <c r="AJ465" s="430" t="str">
        <f t="shared" si="15"/>
        <v/>
      </c>
      <c r="AK465" s="431" t="str">
        <f t="shared" si="16"/>
        <v/>
      </c>
      <c r="AL465" s="133"/>
      <c r="AM465" s="133"/>
      <c r="AN465" s="106"/>
      <c r="AO465" s="106"/>
      <c r="AV465" s="105"/>
      <c r="AW465" s="105"/>
      <c r="AX465" s="105"/>
      <c r="AY465" s="105"/>
      <c r="AZ465" s="105"/>
      <c r="BA465" s="105"/>
    </row>
    <row r="466" spans="1:53" ht="30" customHeight="1" thickBot="1">
      <c r="A466" s="140">
        <v>453</v>
      </c>
      <c r="B466" s="1001" t="str">
        <f>IF(基本情報入力シート!C491="","",基本情報入力シート!C491)</f>
        <v/>
      </c>
      <c r="C466" s="1002"/>
      <c r="D466" s="1002"/>
      <c r="E466" s="1002"/>
      <c r="F466" s="1002"/>
      <c r="G466" s="1002"/>
      <c r="H466" s="1002"/>
      <c r="I466" s="1003"/>
      <c r="J466" s="411" t="str">
        <f>IF(基本情報入力シート!M491="","",基本情報入力シート!M491)</f>
        <v/>
      </c>
      <c r="K466" s="411" t="str">
        <f>IF(基本情報入力シート!R491="","",基本情報入力シート!R491)</f>
        <v/>
      </c>
      <c r="L466" s="411" t="str">
        <f>IF(基本情報入力シート!W491="","",基本情報入力シート!W491)</f>
        <v/>
      </c>
      <c r="M466" s="411" t="str">
        <f>IF(基本情報入力シート!X491="","",基本情報入力シート!X491)</f>
        <v/>
      </c>
      <c r="N466" s="141" t="str">
        <f>IF(基本情報入力シート!Y491="","",基本情報入力シート!Y491)</f>
        <v/>
      </c>
      <c r="O466" s="148"/>
      <c r="P466" s="50"/>
      <c r="Q466" s="1004"/>
      <c r="R466" s="1005"/>
      <c r="S466" s="142" t="str">
        <f>IFERROR(ROUNDDOWN(Q466*VLOOKUP(N466,【参考】数式用!$AR$2:$AW$50,MATCH(P466,【参考】数式用!$AT$4:$AW$4)+2,FALSE)*0.5, 0), "")</f>
        <v/>
      </c>
      <c r="T466" s="51"/>
      <c r="U466" s="536" t="str">
        <f>IFERROR(IF(AH466&lt;&gt;"",Q466*VLOOKUP(N466,【参考】数式用!$AG$2:$AL$50,MATCH(P466,【参考】数式用!$AI$4:$AL$4,0)+2,0), ""), "")</f>
        <v/>
      </c>
      <c r="V466" s="41"/>
      <c r="W466" s="1006"/>
      <c r="X466" s="1007"/>
      <c r="Y466" s="88"/>
      <c r="Z466" s="537"/>
      <c r="AA466" s="143" t="str">
        <f>IFERROR(IF(Y466="ー", "", ROUNDDOWN(Z466*VLOOKUP(N466,【参考】数式用!$AR$2:$AW$50,MATCH(Y466,【参考】数式用!$AT$4:$AW$4)+2,FALSE)*0.5, 0)), "")</f>
        <v/>
      </c>
      <c r="AB466" s="98"/>
      <c r="AC466" s="1100" t="str">
        <f>IFERROR(IF(AH466&lt;&gt;"",Z466*VLOOKUP(N466,【参考】数式用!$AG$2:$AL$50,MATCH(Y466,【参考】数式用!$AI$4:$AL$4,0)+2,0), ""), "")</f>
        <v/>
      </c>
      <c r="AD466" s="1100"/>
      <c r="AE466" s="415"/>
      <c r="AF466" s="581"/>
      <c r="AG466" s="590"/>
      <c r="AH466" s="428" t="str">
        <f>IFERROR(VLOOKUP(O466, 【参考】数式用!$AY$5:$AY$13, 1, FALSE), "")</f>
        <v/>
      </c>
      <c r="AI466" s="429" t="str">
        <f>IFERROR(VLOOKUP(N466, 【参考】数式用!$BA$2:$BB$50, 2, FALSE), "")</f>
        <v/>
      </c>
      <c r="AJ466" s="430" t="str">
        <f t="shared" si="15"/>
        <v/>
      </c>
      <c r="AK466" s="431" t="str">
        <f t="shared" si="16"/>
        <v/>
      </c>
      <c r="AL466" s="133"/>
      <c r="AM466" s="133"/>
      <c r="AN466" s="106"/>
      <c r="AO466" s="106"/>
      <c r="AV466" s="105"/>
      <c r="AW466" s="105"/>
      <c r="AX466" s="105"/>
      <c r="AY466" s="105"/>
      <c r="AZ466" s="105"/>
      <c r="BA466" s="105"/>
    </row>
    <row r="467" spans="1:53" ht="30" customHeight="1" thickBot="1">
      <c r="A467" s="140">
        <v>454</v>
      </c>
      <c r="B467" s="1001" t="str">
        <f>IF(基本情報入力シート!C492="","",基本情報入力シート!C492)</f>
        <v/>
      </c>
      <c r="C467" s="1002"/>
      <c r="D467" s="1002"/>
      <c r="E467" s="1002"/>
      <c r="F467" s="1002"/>
      <c r="G467" s="1002"/>
      <c r="H467" s="1002"/>
      <c r="I467" s="1003"/>
      <c r="J467" s="411" t="str">
        <f>IF(基本情報入力シート!M492="","",基本情報入力シート!M492)</f>
        <v/>
      </c>
      <c r="K467" s="411" t="str">
        <f>IF(基本情報入力シート!R492="","",基本情報入力シート!R492)</f>
        <v/>
      </c>
      <c r="L467" s="411" t="str">
        <f>IF(基本情報入力シート!W492="","",基本情報入力シート!W492)</f>
        <v/>
      </c>
      <c r="M467" s="411" t="str">
        <f>IF(基本情報入力シート!X492="","",基本情報入力シート!X492)</f>
        <v/>
      </c>
      <c r="N467" s="141" t="str">
        <f>IF(基本情報入力シート!Y492="","",基本情報入力シート!Y492)</f>
        <v/>
      </c>
      <c r="O467" s="148"/>
      <c r="P467" s="50"/>
      <c r="Q467" s="1004"/>
      <c r="R467" s="1005"/>
      <c r="S467" s="142" t="str">
        <f>IFERROR(ROUNDDOWN(Q467*VLOOKUP(N467,【参考】数式用!$AR$2:$AW$50,MATCH(P467,【参考】数式用!$AT$4:$AW$4)+2,FALSE)*0.5, 0), "")</f>
        <v/>
      </c>
      <c r="T467" s="51"/>
      <c r="U467" s="536" t="str">
        <f>IFERROR(IF(AH467&lt;&gt;"",Q467*VLOOKUP(N467,【参考】数式用!$AG$2:$AL$50,MATCH(P467,【参考】数式用!$AI$4:$AL$4,0)+2,0), ""), "")</f>
        <v/>
      </c>
      <c r="V467" s="41"/>
      <c r="W467" s="1006"/>
      <c r="X467" s="1007"/>
      <c r="Y467" s="88"/>
      <c r="Z467" s="537"/>
      <c r="AA467" s="143" t="str">
        <f>IFERROR(IF(Y467="ー", "", ROUNDDOWN(Z467*VLOOKUP(N467,【参考】数式用!$AR$2:$AW$50,MATCH(Y467,【参考】数式用!$AT$4:$AW$4)+2,FALSE)*0.5, 0)), "")</f>
        <v/>
      </c>
      <c r="AB467" s="98"/>
      <c r="AC467" s="1100" t="str">
        <f>IFERROR(IF(AH467&lt;&gt;"",Z467*VLOOKUP(N467,【参考】数式用!$AG$2:$AL$50,MATCH(Y467,【参考】数式用!$AI$4:$AL$4,0)+2,0), ""), "")</f>
        <v/>
      </c>
      <c r="AD467" s="1100"/>
      <c r="AE467" s="415"/>
      <c r="AF467" s="581"/>
      <c r="AG467" s="590"/>
      <c r="AH467" s="428" t="str">
        <f>IFERROR(VLOOKUP(O467, 【参考】数式用!$AY$5:$AY$13, 1, FALSE), "")</f>
        <v/>
      </c>
      <c r="AI467" s="429" t="str">
        <f>IFERROR(VLOOKUP(N467, 【参考】数式用!$BA$2:$BB$50, 2, FALSE), "")</f>
        <v/>
      </c>
      <c r="AJ467" s="430" t="str">
        <f t="shared" si="15"/>
        <v/>
      </c>
      <c r="AK467" s="431" t="str">
        <f t="shared" si="16"/>
        <v/>
      </c>
      <c r="AL467" s="133"/>
      <c r="AM467" s="133"/>
      <c r="AN467" s="106"/>
      <c r="AO467" s="106"/>
      <c r="AV467" s="105"/>
      <c r="AW467" s="105"/>
      <c r="AX467" s="105"/>
      <c r="AY467" s="105"/>
      <c r="AZ467" s="105"/>
      <c r="BA467" s="105"/>
    </row>
    <row r="468" spans="1:53" ht="30" customHeight="1" thickBot="1">
      <c r="A468" s="140">
        <v>455</v>
      </c>
      <c r="B468" s="1001" t="str">
        <f>IF(基本情報入力シート!C493="","",基本情報入力シート!C493)</f>
        <v/>
      </c>
      <c r="C468" s="1002"/>
      <c r="D468" s="1002"/>
      <c r="E468" s="1002"/>
      <c r="F468" s="1002"/>
      <c r="G468" s="1002"/>
      <c r="H468" s="1002"/>
      <c r="I468" s="1003"/>
      <c r="J468" s="411" t="str">
        <f>IF(基本情報入力シート!M493="","",基本情報入力シート!M493)</f>
        <v/>
      </c>
      <c r="K468" s="411" t="str">
        <f>IF(基本情報入力シート!R493="","",基本情報入力シート!R493)</f>
        <v/>
      </c>
      <c r="L468" s="411" t="str">
        <f>IF(基本情報入力シート!W493="","",基本情報入力シート!W493)</f>
        <v/>
      </c>
      <c r="M468" s="411" t="str">
        <f>IF(基本情報入力シート!X493="","",基本情報入力シート!X493)</f>
        <v/>
      </c>
      <c r="N468" s="141" t="str">
        <f>IF(基本情報入力シート!Y493="","",基本情報入力シート!Y493)</f>
        <v/>
      </c>
      <c r="O468" s="148"/>
      <c r="P468" s="50"/>
      <c r="Q468" s="1004"/>
      <c r="R468" s="1005"/>
      <c r="S468" s="142" t="str">
        <f>IFERROR(ROUNDDOWN(Q468*VLOOKUP(N468,【参考】数式用!$AR$2:$AW$50,MATCH(P468,【参考】数式用!$AT$4:$AW$4)+2,FALSE)*0.5, 0), "")</f>
        <v/>
      </c>
      <c r="T468" s="51"/>
      <c r="U468" s="536" t="str">
        <f>IFERROR(IF(AH468&lt;&gt;"",Q468*VLOOKUP(N468,【参考】数式用!$AG$2:$AL$50,MATCH(P468,【参考】数式用!$AI$4:$AL$4,0)+2,0), ""), "")</f>
        <v/>
      </c>
      <c r="V468" s="41"/>
      <c r="W468" s="1006"/>
      <c r="X468" s="1007"/>
      <c r="Y468" s="88"/>
      <c r="Z468" s="537"/>
      <c r="AA468" s="143" t="str">
        <f>IFERROR(IF(Y468="ー", "", ROUNDDOWN(Z468*VLOOKUP(N468,【参考】数式用!$AR$2:$AW$50,MATCH(Y468,【参考】数式用!$AT$4:$AW$4)+2,FALSE)*0.5, 0)), "")</f>
        <v/>
      </c>
      <c r="AB468" s="98"/>
      <c r="AC468" s="1100" t="str">
        <f>IFERROR(IF(AH468&lt;&gt;"",Z468*VLOOKUP(N468,【参考】数式用!$AG$2:$AL$50,MATCH(Y468,【参考】数式用!$AI$4:$AL$4,0)+2,0), ""), "")</f>
        <v/>
      </c>
      <c r="AD468" s="1100"/>
      <c r="AE468" s="415"/>
      <c r="AF468" s="581"/>
      <c r="AG468" s="590"/>
      <c r="AH468" s="428" t="str">
        <f>IFERROR(VLOOKUP(O468, 【参考】数式用!$AY$5:$AY$13, 1, FALSE), "")</f>
        <v/>
      </c>
      <c r="AI468" s="429" t="str">
        <f>IFERROR(VLOOKUP(N468, 【参考】数式用!$BA$2:$BB$50, 2, FALSE), "")</f>
        <v/>
      </c>
      <c r="AJ468" s="430" t="str">
        <f t="shared" si="15"/>
        <v/>
      </c>
      <c r="AK468" s="431" t="str">
        <f t="shared" si="16"/>
        <v/>
      </c>
      <c r="AL468" s="133"/>
      <c r="AM468" s="133"/>
      <c r="AN468" s="106"/>
      <c r="AO468" s="106"/>
      <c r="AV468" s="105"/>
      <c r="AW468" s="105"/>
      <c r="AX468" s="105"/>
      <c r="AY468" s="105"/>
      <c r="AZ468" s="105"/>
      <c r="BA468" s="105"/>
    </row>
    <row r="469" spans="1:53" ht="30" customHeight="1" thickBot="1">
      <c r="A469" s="140">
        <v>456</v>
      </c>
      <c r="B469" s="1001" t="str">
        <f>IF(基本情報入力シート!C494="","",基本情報入力シート!C494)</f>
        <v/>
      </c>
      <c r="C469" s="1002"/>
      <c r="D469" s="1002"/>
      <c r="E469" s="1002"/>
      <c r="F469" s="1002"/>
      <c r="G469" s="1002"/>
      <c r="H469" s="1002"/>
      <c r="I469" s="1003"/>
      <c r="J469" s="411" t="str">
        <f>IF(基本情報入力シート!M494="","",基本情報入力シート!M494)</f>
        <v/>
      </c>
      <c r="K469" s="411" t="str">
        <f>IF(基本情報入力シート!R494="","",基本情報入力シート!R494)</f>
        <v/>
      </c>
      <c r="L469" s="411" t="str">
        <f>IF(基本情報入力シート!W494="","",基本情報入力シート!W494)</f>
        <v/>
      </c>
      <c r="M469" s="411" t="str">
        <f>IF(基本情報入力シート!X494="","",基本情報入力シート!X494)</f>
        <v/>
      </c>
      <c r="N469" s="141" t="str">
        <f>IF(基本情報入力シート!Y494="","",基本情報入力シート!Y494)</f>
        <v/>
      </c>
      <c r="O469" s="148"/>
      <c r="P469" s="50"/>
      <c r="Q469" s="1004"/>
      <c r="R469" s="1005"/>
      <c r="S469" s="142" t="str">
        <f>IFERROR(ROUNDDOWN(Q469*VLOOKUP(N469,【参考】数式用!$AR$2:$AW$50,MATCH(P469,【参考】数式用!$AT$4:$AW$4)+2,FALSE)*0.5, 0), "")</f>
        <v/>
      </c>
      <c r="T469" s="51"/>
      <c r="U469" s="536" t="str">
        <f>IFERROR(IF(AH469&lt;&gt;"",Q469*VLOOKUP(N469,【参考】数式用!$AG$2:$AL$50,MATCH(P469,【参考】数式用!$AI$4:$AL$4,0)+2,0), ""), "")</f>
        <v/>
      </c>
      <c r="V469" s="41"/>
      <c r="W469" s="1006"/>
      <c r="X469" s="1007"/>
      <c r="Y469" s="88"/>
      <c r="Z469" s="537"/>
      <c r="AA469" s="143" t="str">
        <f>IFERROR(IF(Y469="ー", "", ROUNDDOWN(Z469*VLOOKUP(N469,【参考】数式用!$AR$2:$AW$50,MATCH(Y469,【参考】数式用!$AT$4:$AW$4)+2,FALSE)*0.5, 0)), "")</f>
        <v/>
      </c>
      <c r="AB469" s="98"/>
      <c r="AC469" s="1100" t="str">
        <f>IFERROR(IF(AH469&lt;&gt;"",Z469*VLOOKUP(N469,【参考】数式用!$AG$2:$AL$50,MATCH(Y469,【参考】数式用!$AI$4:$AL$4,0)+2,0), ""), "")</f>
        <v/>
      </c>
      <c r="AD469" s="1100"/>
      <c r="AE469" s="415"/>
      <c r="AF469" s="581"/>
      <c r="AG469" s="590"/>
      <c r="AH469" s="428" t="str">
        <f>IFERROR(VLOOKUP(O469, 【参考】数式用!$AY$5:$AY$13, 1, FALSE), "")</f>
        <v/>
      </c>
      <c r="AI469" s="429" t="str">
        <f>IFERROR(VLOOKUP(N469, 【参考】数式用!$BA$2:$BB$50, 2, FALSE), "")</f>
        <v/>
      </c>
      <c r="AJ469" s="430" t="str">
        <f t="shared" si="15"/>
        <v/>
      </c>
      <c r="AK469" s="431" t="str">
        <f t="shared" si="16"/>
        <v/>
      </c>
      <c r="AL469" s="133"/>
      <c r="AM469" s="133"/>
      <c r="AN469" s="106"/>
      <c r="AO469" s="106"/>
      <c r="AV469" s="105"/>
      <c r="AW469" s="105"/>
      <c r="AX469" s="105"/>
      <c r="AY469" s="105"/>
      <c r="AZ469" s="105"/>
      <c r="BA469" s="105"/>
    </row>
    <row r="470" spans="1:53" ht="30" customHeight="1" thickBot="1">
      <c r="A470" s="140">
        <v>457</v>
      </c>
      <c r="B470" s="1001" t="str">
        <f>IF(基本情報入力シート!C495="","",基本情報入力シート!C495)</f>
        <v/>
      </c>
      <c r="C470" s="1002"/>
      <c r="D470" s="1002"/>
      <c r="E470" s="1002"/>
      <c r="F470" s="1002"/>
      <c r="G470" s="1002"/>
      <c r="H470" s="1002"/>
      <c r="I470" s="1003"/>
      <c r="J470" s="411" t="str">
        <f>IF(基本情報入力シート!M495="","",基本情報入力シート!M495)</f>
        <v/>
      </c>
      <c r="K470" s="411" t="str">
        <f>IF(基本情報入力シート!R495="","",基本情報入力シート!R495)</f>
        <v/>
      </c>
      <c r="L470" s="411" t="str">
        <f>IF(基本情報入力シート!W495="","",基本情報入力シート!W495)</f>
        <v/>
      </c>
      <c r="M470" s="411" t="str">
        <f>IF(基本情報入力シート!X495="","",基本情報入力シート!X495)</f>
        <v/>
      </c>
      <c r="N470" s="141" t="str">
        <f>IF(基本情報入力シート!Y495="","",基本情報入力シート!Y495)</f>
        <v/>
      </c>
      <c r="O470" s="148"/>
      <c r="P470" s="50"/>
      <c r="Q470" s="1004"/>
      <c r="R470" s="1005"/>
      <c r="S470" s="142" t="str">
        <f>IFERROR(ROUNDDOWN(Q470*VLOOKUP(N470,【参考】数式用!$AR$2:$AW$50,MATCH(P470,【参考】数式用!$AT$4:$AW$4)+2,FALSE)*0.5, 0), "")</f>
        <v/>
      </c>
      <c r="T470" s="51"/>
      <c r="U470" s="536" t="str">
        <f>IFERROR(IF(AH470&lt;&gt;"",Q470*VLOOKUP(N470,【参考】数式用!$AG$2:$AL$50,MATCH(P470,【参考】数式用!$AI$4:$AL$4,0)+2,0), ""), "")</f>
        <v/>
      </c>
      <c r="V470" s="41"/>
      <c r="W470" s="1006"/>
      <c r="X470" s="1007"/>
      <c r="Y470" s="88"/>
      <c r="Z470" s="537"/>
      <c r="AA470" s="143" t="str">
        <f>IFERROR(IF(Y470="ー", "", ROUNDDOWN(Z470*VLOOKUP(N470,【参考】数式用!$AR$2:$AW$50,MATCH(Y470,【参考】数式用!$AT$4:$AW$4)+2,FALSE)*0.5, 0)), "")</f>
        <v/>
      </c>
      <c r="AB470" s="98"/>
      <c r="AC470" s="1100" t="str">
        <f>IFERROR(IF(AH470&lt;&gt;"",Z470*VLOOKUP(N470,【参考】数式用!$AG$2:$AL$50,MATCH(Y470,【参考】数式用!$AI$4:$AL$4,0)+2,0), ""), "")</f>
        <v/>
      </c>
      <c r="AD470" s="1100"/>
      <c r="AE470" s="415"/>
      <c r="AF470" s="581"/>
      <c r="AG470" s="590"/>
      <c r="AH470" s="428" t="str">
        <f>IFERROR(VLOOKUP(O470, 【参考】数式用!$AY$5:$AY$13, 1, FALSE), "")</f>
        <v/>
      </c>
      <c r="AI470" s="429" t="str">
        <f>IFERROR(VLOOKUP(N470, 【参考】数式用!$BA$2:$BB$50, 2, FALSE), "")</f>
        <v/>
      </c>
      <c r="AJ470" s="430" t="str">
        <f t="shared" si="15"/>
        <v/>
      </c>
      <c r="AK470" s="431" t="str">
        <f t="shared" si="16"/>
        <v/>
      </c>
      <c r="AL470" s="133"/>
      <c r="AM470" s="133"/>
      <c r="AN470" s="106"/>
      <c r="AO470" s="106"/>
      <c r="AV470" s="105"/>
      <c r="AW470" s="105"/>
      <c r="AX470" s="105"/>
      <c r="AY470" s="105"/>
      <c r="AZ470" s="105"/>
      <c r="BA470" s="105"/>
    </row>
    <row r="471" spans="1:53" ht="30" customHeight="1" thickBot="1">
      <c r="A471" s="140">
        <v>458</v>
      </c>
      <c r="B471" s="1001" t="str">
        <f>IF(基本情報入力シート!C496="","",基本情報入力シート!C496)</f>
        <v/>
      </c>
      <c r="C471" s="1002"/>
      <c r="D471" s="1002"/>
      <c r="E471" s="1002"/>
      <c r="F471" s="1002"/>
      <c r="G471" s="1002"/>
      <c r="H471" s="1002"/>
      <c r="I471" s="1003"/>
      <c r="J471" s="411" t="str">
        <f>IF(基本情報入力シート!M496="","",基本情報入力シート!M496)</f>
        <v/>
      </c>
      <c r="K471" s="411" t="str">
        <f>IF(基本情報入力シート!R496="","",基本情報入力シート!R496)</f>
        <v/>
      </c>
      <c r="L471" s="411" t="str">
        <f>IF(基本情報入力シート!W496="","",基本情報入力シート!W496)</f>
        <v/>
      </c>
      <c r="M471" s="411" t="str">
        <f>IF(基本情報入力シート!X496="","",基本情報入力シート!X496)</f>
        <v/>
      </c>
      <c r="N471" s="141" t="str">
        <f>IF(基本情報入力シート!Y496="","",基本情報入力シート!Y496)</f>
        <v/>
      </c>
      <c r="O471" s="148"/>
      <c r="P471" s="50"/>
      <c r="Q471" s="1004"/>
      <c r="R471" s="1005"/>
      <c r="S471" s="142" t="str">
        <f>IFERROR(ROUNDDOWN(Q471*VLOOKUP(N471,【参考】数式用!$AR$2:$AW$50,MATCH(P471,【参考】数式用!$AT$4:$AW$4)+2,FALSE)*0.5, 0), "")</f>
        <v/>
      </c>
      <c r="T471" s="51"/>
      <c r="U471" s="536" t="str">
        <f>IFERROR(IF(AH471&lt;&gt;"",Q471*VLOOKUP(N471,【参考】数式用!$AG$2:$AL$50,MATCH(P471,【参考】数式用!$AI$4:$AL$4,0)+2,0), ""), "")</f>
        <v/>
      </c>
      <c r="V471" s="41"/>
      <c r="W471" s="1006"/>
      <c r="X471" s="1007"/>
      <c r="Y471" s="88"/>
      <c r="Z471" s="537"/>
      <c r="AA471" s="143" t="str">
        <f>IFERROR(IF(Y471="ー", "", ROUNDDOWN(Z471*VLOOKUP(N471,【参考】数式用!$AR$2:$AW$50,MATCH(Y471,【参考】数式用!$AT$4:$AW$4)+2,FALSE)*0.5, 0)), "")</f>
        <v/>
      </c>
      <c r="AB471" s="98"/>
      <c r="AC471" s="1100" t="str">
        <f>IFERROR(IF(AH471&lt;&gt;"",Z471*VLOOKUP(N471,【参考】数式用!$AG$2:$AL$50,MATCH(Y471,【参考】数式用!$AI$4:$AL$4,0)+2,0), ""), "")</f>
        <v/>
      </c>
      <c r="AD471" s="1100"/>
      <c r="AE471" s="415"/>
      <c r="AF471" s="581"/>
      <c r="AG471" s="590"/>
      <c r="AH471" s="428" t="str">
        <f>IFERROR(VLOOKUP(O471, 【参考】数式用!$AY$5:$AY$13, 1, FALSE), "")</f>
        <v/>
      </c>
      <c r="AI471" s="429" t="str">
        <f>IFERROR(VLOOKUP(N471, 【参考】数式用!$BA$2:$BB$50, 2, FALSE), "")</f>
        <v/>
      </c>
      <c r="AJ471" s="430" t="str">
        <f t="shared" si="15"/>
        <v/>
      </c>
      <c r="AK471" s="431" t="str">
        <f t="shared" si="16"/>
        <v/>
      </c>
      <c r="AL471" s="133"/>
      <c r="AM471" s="133"/>
      <c r="AN471" s="106"/>
      <c r="AO471" s="106"/>
      <c r="AV471" s="105"/>
      <c r="AW471" s="105"/>
      <c r="AX471" s="105"/>
      <c r="AY471" s="105"/>
      <c r="AZ471" s="105"/>
      <c r="BA471" s="105"/>
    </row>
    <row r="472" spans="1:53" ht="30" customHeight="1" thickBot="1">
      <c r="A472" s="140">
        <v>459</v>
      </c>
      <c r="B472" s="1001" t="str">
        <f>IF(基本情報入力シート!C497="","",基本情報入力シート!C497)</f>
        <v/>
      </c>
      <c r="C472" s="1002"/>
      <c r="D472" s="1002"/>
      <c r="E472" s="1002"/>
      <c r="F472" s="1002"/>
      <c r="G472" s="1002"/>
      <c r="H472" s="1002"/>
      <c r="I472" s="1003"/>
      <c r="J472" s="411" t="str">
        <f>IF(基本情報入力シート!M497="","",基本情報入力シート!M497)</f>
        <v/>
      </c>
      <c r="K472" s="411" t="str">
        <f>IF(基本情報入力シート!R497="","",基本情報入力シート!R497)</f>
        <v/>
      </c>
      <c r="L472" s="411" t="str">
        <f>IF(基本情報入力シート!W497="","",基本情報入力シート!W497)</f>
        <v/>
      </c>
      <c r="M472" s="411" t="str">
        <f>IF(基本情報入力シート!X497="","",基本情報入力シート!X497)</f>
        <v/>
      </c>
      <c r="N472" s="141" t="str">
        <f>IF(基本情報入力シート!Y497="","",基本情報入力シート!Y497)</f>
        <v/>
      </c>
      <c r="O472" s="148"/>
      <c r="P472" s="50"/>
      <c r="Q472" s="1004"/>
      <c r="R472" s="1005"/>
      <c r="S472" s="142" t="str">
        <f>IFERROR(ROUNDDOWN(Q472*VLOOKUP(N472,【参考】数式用!$AR$2:$AW$50,MATCH(P472,【参考】数式用!$AT$4:$AW$4)+2,FALSE)*0.5, 0), "")</f>
        <v/>
      </c>
      <c r="T472" s="51"/>
      <c r="U472" s="536" t="str">
        <f>IFERROR(IF(AH472&lt;&gt;"",Q472*VLOOKUP(N472,【参考】数式用!$AG$2:$AL$50,MATCH(P472,【参考】数式用!$AI$4:$AL$4,0)+2,0), ""), "")</f>
        <v/>
      </c>
      <c r="V472" s="41"/>
      <c r="W472" s="1006"/>
      <c r="X472" s="1007"/>
      <c r="Y472" s="88"/>
      <c r="Z472" s="537"/>
      <c r="AA472" s="143" t="str">
        <f>IFERROR(IF(Y472="ー", "", ROUNDDOWN(Z472*VLOOKUP(N472,【参考】数式用!$AR$2:$AW$50,MATCH(Y472,【参考】数式用!$AT$4:$AW$4)+2,FALSE)*0.5, 0)), "")</f>
        <v/>
      </c>
      <c r="AB472" s="98"/>
      <c r="AC472" s="1100" t="str">
        <f>IFERROR(IF(AH472&lt;&gt;"",Z472*VLOOKUP(N472,【参考】数式用!$AG$2:$AL$50,MATCH(Y472,【参考】数式用!$AI$4:$AL$4,0)+2,0), ""), "")</f>
        <v/>
      </c>
      <c r="AD472" s="1100"/>
      <c r="AE472" s="415"/>
      <c r="AF472" s="581"/>
      <c r="AG472" s="590"/>
      <c r="AH472" s="428" t="str">
        <f>IFERROR(VLOOKUP(O472, 【参考】数式用!$AY$5:$AY$13, 1, FALSE), "")</f>
        <v/>
      </c>
      <c r="AI472" s="429" t="str">
        <f>IFERROR(VLOOKUP(N472, 【参考】数式用!$BA$2:$BB$50, 2, FALSE), "")</f>
        <v/>
      </c>
      <c r="AJ472" s="430" t="str">
        <f t="shared" si="15"/>
        <v/>
      </c>
      <c r="AK472" s="431" t="str">
        <f t="shared" si="16"/>
        <v/>
      </c>
      <c r="AL472" s="133"/>
      <c r="AM472" s="133"/>
      <c r="AN472" s="106"/>
      <c r="AO472" s="106"/>
      <c r="AV472" s="105"/>
      <c r="AW472" s="105"/>
      <c r="AX472" s="105"/>
      <c r="AY472" s="105"/>
      <c r="AZ472" s="105"/>
      <c r="BA472" s="105"/>
    </row>
    <row r="473" spans="1:53" ht="30" customHeight="1" thickBot="1">
      <c r="A473" s="140">
        <v>460</v>
      </c>
      <c r="B473" s="1001" t="str">
        <f>IF(基本情報入力シート!C498="","",基本情報入力シート!C498)</f>
        <v/>
      </c>
      <c r="C473" s="1002"/>
      <c r="D473" s="1002"/>
      <c r="E473" s="1002"/>
      <c r="F473" s="1002"/>
      <c r="G473" s="1002"/>
      <c r="H473" s="1002"/>
      <c r="I473" s="1003"/>
      <c r="J473" s="411" t="str">
        <f>IF(基本情報入力シート!M498="","",基本情報入力シート!M498)</f>
        <v/>
      </c>
      <c r="K473" s="411" t="str">
        <f>IF(基本情報入力シート!R498="","",基本情報入力シート!R498)</f>
        <v/>
      </c>
      <c r="L473" s="411" t="str">
        <f>IF(基本情報入力シート!W498="","",基本情報入力シート!W498)</f>
        <v/>
      </c>
      <c r="M473" s="411" t="str">
        <f>IF(基本情報入力シート!X498="","",基本情報入力シート!X498)</f>
        <v/>
      </c>
      <c r="N473" s="141" t="str">
        <f>IF(基本情報入力シート!Y498="","",基本情報入力シート!Y498)</f>
        <v/>
      </c>
      <c r="O473" s="148"/>
      <c r="P473" s="50"/>
      <c r="Q473" s="1004"/>
      <c r="R473" s="1005"/>
      <c r="S473" s="142" t="str">
        <f>IFERROR(ROUNDDOWN(Q473*VLOOKUP(N473,【参考】数式用!$AR$2:$AW$50,MATCH(P473,【参考】数式用!$AT$4:$AW$4)+2,FALSE)*0.5, 0), "")</f>
        <v/>
      </c>
      <c r="T473" s="51"/>
      <c r="U473" s="536" t="str">
        <f>IFERROR(IF(AH473&lt;&gt;"",Q473*VLOOKUP(N473,【参考】数式用!$AG$2:$AL$50,MATCH(P473,【参考】数式用!$AI$4:$AL$4,0)+2,0), ""), "")</f>
        <v/>
      </c>
      <c r="V473" s="41"/>
      <c r="W473" s="1006"/>
      <c r="X473" s="1007"/>
      <c r="Y473" s="88"/>
      <c r="Z473" s="537"/>
      <c r="AA473" s="143" t="str">
        <f>IFERROR(IF(Y473="ー", "", ROUNDDOWN(Z473*VLOOKUP(N473,【参考】数式用!$AR$2:$AW$50,MATCH(Y473,【参考】数式用!$AT$4:$AW$4)+2,FALSE)*0.5, 0)), "")</f>
        <v/>
      </c>
      <c r="AB473" s="98"/>
      <c r="AC473" s="1100" t="str">
        <f>IFERROR(IF(AH473&lt;&gt;"",Z473*VLOOKUP(N473,【参考】数式用!$AG$2:$AL$50,MATCH(Y473,【参考】数式用!$AI$4:$AL$4,0)+2,0), ""), "")</f>
        <v/>
      </c>
      <c r="AD473" s="1100"/>
      <c r="AE473" s="415"/>
      <c r="AF473" s="581"/>
      <c r="AG473" s="590"/>
      <c r="AH473" s="428" t="str">
        <f>IFERROR(VLOOKUP(O473, 【参考】数式用!$AY$5:$AY$13, 1, FALSE), "")</f>
        <v/>
      </c>
      <c r="AI473" s="429" t="str">
        <f>IFERROR(VLOOKUP(N473, 【参考】数式用!$BA$2:$BB$50, 2, FALSE), "")</f>
        <v/>
      </c>
      <c r="AJ473" s="430" t="str">
        <f t="shared" si="15"/>
        <v/>
      </c>
      <c r="AK473" s="431" t="str">
        <f t="shared" si="16"/>
        <v/>
      </c>
      <c r="AL473" s="133"/>
      <c r="AM473" s="133"/>
      <c r="AN473" s="106"/>
      <c r="AO473" s="106"/>
      <c r="AV473" s="105"/>
      <c r="AW473" s="105"/>
      <c r="AX473" s="105"/>
      <c r="AY473" s="105"/>
      <c r="AZ473" s="105"/>
      <c r="BA473" s="105"/>
    </row>
    <row r="474" spans="1:53" ht="30" customHeight="1" thickBot="1">
      <c r="A474" s="140">
        <v>461</v>
      </c>
      <c r="B474" s="1001" t="str">
        <f>IF(基本情報入力シート!C499="","",基本情報入力シート!C499)</f>
        <v/>
      </c>
      <c r="C474" s="1002"/>
      <c r="D474" s="1002"/>
      <c r="E474" s="1002"/>
      <c r="F474" s="1002"/>
      <c r="G474" s="1002"/>
      <c r="H474" s="1002"/>
      <c r="I474" s="1003"/>
      <c r="J474" s="411" t="str">
        <f>IF(基本情報入力シート!M499="","",基本情報入力シート!M499)</f>
        <v/>
      </c>
      <c r="K474" s="411" t="str">
        <f>IF(基本情報入力シート!R499="","",基本情報入力シート!R499)</f>
        <v/>
      </c>
      <c r="L474" s="411" t="str">
        <f>IF(基本情報入力シート!W499="","",基本情報入力シート!W499)</f>
        <v/>
      </c>
      <c r="M474" s="411" t="str">
        <f>IF(基本情報入力シート!X499="","",基本情報入力シート!X499)</f>
        <v/>
      </c>
      <c r="N474" s="141" t="str">
        <f>IF(基本情報入力シート!Y499="","",基本情報入力シート!Y499)</f>
        <v/>
      </c>
      <c r="O474" s="148"/>
      <c r="P474" s="50"/>
      <c r="Q474" s="1004"/>
      <c r="R474" s="1005"/>
      <c r="S474" s="142" t="str">
        <f>IFERROR(ROUNDDOWN(Q474*VLOOKUP(N474,【参考】数式用!$AR$2:$AW$50,MATCH(P474,【参考】数式用!$AT$4:$AW$4)+2,FALSE)*0.5, 0), "")</f>
        <v/>
      </c>
      <c r="T474" s="51"/>
      <c r="U474" s="536" t="str">
        <f>IFERROR(IF(AH474&lt;&gt;"",Q474*VLOOKUP(N474,【参考】数式用!$AG$2:$AL$50,MATCH(P474,【参考】数式用!$AI$4:$AL$4,0)+2,0), ""), "")</f>
        <v/>
      </c>
      <c r="V474" s="41"/>
      <c r="W474" s="1006"/>
      <c r="X474" s="1007"/>
      <c r="Y474" s="88"/>
      <c r="Z474" s="537"/>
      <c r="AA474" s="143" t="str">
        <f>IFERROR(IF(Y474="ー", "", ROUNDDOWN(Z474*VLOOKUP(N474,【参考】数式用!$AR$2:$AW$50,MATCH(Y474,【参考】数式用!$AT$4:$AW$4)+2,FALSE)*0.5, 0)), "")</f>
        <v/>
      </c>
      <c r="AB474" s="98"/>
      <c r="AC474" s="1100" t="str">
        <f>IFERROR(IF(AH474&lt;&gt;"",Z474*VLOOKUP(N474,【参考】数式用!$AG$2:$AL$50,MATCH(Y474,【参考】数式用!$AI$4:$AL$4,0)+2,0), ""), "")</f>
        <v/>
      </c>
      <c r="AD474" s="1100"/>
      <c r="AE474" s="415"/>
      <c r="AF474" s="581"/>
      <c r="AG474" s="590"/>
      <c r="AH474" s="428" t="str">
        <f>IFERROR(VLOOKUP(O474, 【参考】数式用!$AY$5:$AY$13, 1, FALSE), "")</f>
        <v/>
      </c>
      <c r="AI474" s="429" t="str">
        <f>IFERROR(VLOOKUP(N474, 【参考】数式用!$BA$2:$BB$50, 2, FALSE), "")</f>
        <v/>
      </c>
      <c r="AJ474" s="430" t="str">
        <f t="shared" si="15"/>
        <v/>
      </c>
      <c r="AK474" s="431" t="str">
        <f t="shared" si="16"/>
        <v/>
      </c>
      <c r="AL474" s="133"/>
      <c r="AM474" s="133"/>
      <c r="AN474" s="106"/>
      <c r="AO474" s="106"/>
      <c r="AV474" s="105"/>
      <c r="AW474" s="105"/>
      <c r="AX474" s="105"/>
      <c r="AY474" s="105"/>
      <c r="AZ474" s="105"/>
      <c r="BA474" s="105"/>
    </row>
    <row r="475" spans="1:53" ht="30" customHeight="1" thickBot="1">
      <c r="A475" s="140">
        <v>462</v>
      </c>
      <c r="B475" s="1001" t="str">
        <f>IF(基本情報入力シート!C500="","",基本情報入力シート!C500)</f>
        <v/>
      </c>
      <c r="C475" s="1002"/>
      <c r="D475" s="1002"/>
      <c r="E475" s="1002"/>
      <c r="F475" s="1002"/>
      <c r="G475" s="1002"/>
      <c r="H475" s="1002"/>
      <c r="I475" s="1003"/>
      <c r="J475" s="411" t="str">
        <f>IF(基本情報入力シート!M500="","",基本情報入力シート!M500)</f>
        <v/>
      </c>
      <c r="K475" s="411" t="str">
        <f>IF(基本情報入力シート!R500="","",基本情報入力シート!R500)</f>
        <v/>
      </c>
      <c r="L475" s="411" t="str">
        <f>IF(基本情報入力シート!W500="","",基本情報入力シート!W500)</f>
        <v/>
      </c>
      <c r="M475" s="411" t="str">
        <f>IF(基本情報入力シート!X500="","",基本情報入力シート!X500)</f>
        <v/>
      </c>
      <c r="N475" s="141" t="str">
        <f>IF(基本情報入力シート!Y500="","",基本情報入力シート!Y500)</f>
        <v/>
      </c>
      <c r="O475" s="148"/>
      <c r="P475" s="50"/>
      <c r="Q475" s="1004"/>
      <c r="R475" s="1005"/>
      <c r="S475" s="142" t="str">
        <f>IFERROR(ROUNDDOWN(Q475*VLOOKUP(N475,【参考】数式用!$AR$2:$AW$50,MATCH(P475,【参考】数式用!$AT$4:$AW$4)+2,FALSE)*0.5, 0), "")</f>
        <v/>
      </c>
      <c r="T475" s="51"/>
      <c r="U475" s="536" t="str">
        <f>IFERROR(IF(AH475&lt;&gt;"",Q475*VLOOKUP(N475,【参考】数式用!$AG$2:$AL$50,MATCH(P475,【参考】数式用!$AI$4:$AL$4,0)+2,0), ""), "")</f>
        <v/>
      </c>
      <c r="V475" s="41"/>
      <c r="W475" s="1006"/>
      <c r="X475" s="1007"/>
      <c r="Y475" s="88"/>
      <c r="Z475" s="537"/>
      <c r="AA475" s="143" t="str">
        <f>IFERROR(IF(Y475="ー", "", ROUNDDOWN(Z475*VLOOKUP(N475,【参考】数式用!$AR$2:$AW$50,MATCH(Y475,【参考】数式用!$AT$4:$AW$4)+2,FALSE)*0.5, 0)), "")</f>
        <v/>
      </c>
      <c r="AB475" s="98"/>
      <c r="AC475" s="1100" t="str">
        <f>IFERROR(IF(AH475&lt;&gt;"",Z475*VLOOKUP(N475,【参考】数式用!$AG$2:$AL$50,MATCH(Y475,【参考】数式用!$AI$4:$AL$4,0)+2,0), ""), "")</f>
        <v/>
      </c>
      <c r="AD475" s="1100"/>
      <c r="AE475" s="415"/>
      <c r="AF475" s="581"/>
      <c r="AG475" s="590"/>
      <c r="AH475" s="428" t="str">
        <f>IFERROR(VLOOKUP(O475, 【参考】数式用!$AY$5:$AY$13, 1, FALSE), "")</f>
        <v/>
      </c>
      <c r="AI475" s="429" t="str">
        <f>IFERROR(VLOOKUP(N475, 【参考】数式用!$BA$2:$BB$50, 2, FALSE), "")</f>
        <v/>
      </c>
      <c r="AJ475" s="430" t="str">
        <f t="shared" si="15"/>
        <v/>
      </c>
      <c r="AK475" s="431" t="str">
        <f t="shared" si="16"/>
        <v/>
      </c>
      <c r="AL475" s="133"/>
      <c r="AM475" s="133"/>
      <c r="AN475" s="106"/>
      <c r="AO475" s="106"/>
      <c r="AV475" s="105"/>
      <c r="AW475" s="105"/>
      <c r="AX475" s="105"/>
      <c r="AY475" s="105"/>
      <c r="AZ475" s="105"/>
      <c r="BA475" s="105"/>
    </row>
    <row r="476" spans="1:53" ht="30" customHeight="1" thickBot="1">
      <c r="A476" s="140">
        <v>463</v>
      </c>
      <c r="B476" s="1001" t="str">
        <f>IF(基本情報入力シート!C501="","",基本情報入力シート!C501)</f>
        <v/>
      </c>
      <c r="C476" s="1002"/>
      <c r="D476" s="1002"/>
      <c r="E476" s="1002"/>
      <c r="F476" s="1002"/>
      <c r="G476" s="1002"/>
      <c r="H476" s="1002"/>
      <c r="I476" s="1003"/>
      <c r="J476" s="411" t="str">
        <f>IF(基本情報入力シート!M501="","",基本情報入力シート!M501)</f>
        <v/>
      </c>
      <c r="K476" s="411" t="str">
        <f>IF(基本情報入力シート!R501="","",基本情報入力シート!R501)</f>
        <v/>
      </c>
      <c r="L476" s="411" t="str">
        <f>IF(基本情報入力シート!W501="","",基本情報入力シート!W501)</f>
        <v/>
      </c>
      <c r="M476" s="411" t="str">
        <f>IF(基本情報入力シート!X501="","",基本情報入力シート!X501)</f>
        <v/>
      </c>
      <c r="N476" s="141" t="str">
        <f>IF(基本情報入力シート!Y501="","",基本情報入力シート!Y501)</f>
        <v/>
      </c>
      <c r="O476" s="148"/>
      <c r="P476" s="50"/>
      <c r="Q476" s="1004"/>
      <c r="R476" s="1005"/>
      <c r="S476" s="142" t="str">
        <f>IFERROR(ROUNDDOWN(Q476*VLOOKUP(N476,【参考】数式用!$AR$2:$AW$50,MATCH(P476,【参考】数式用!$AT$4:$AW$4)+2,FALSE)*0.5, 0), "")</f>
        <v/>
      </c>
      <c r="T476" s="51"/>
      <c r="U476" s="536" t="str">
        <f>IFERROR(IF(AH476&lt;&gt;"",Q476*VLOOKUP(N476,【参考】数式用!$AG$2:$AL$50,MATCH(P476,【参考】数式用!$AI$4:$AL$4,0)+2,0), ""), "")</f>
        <v/>
      </c>
      <c r="V476" s="41"/>
      <c r="W476" s="1006"/>
      <c r="X476" s="1007"/>
      <c r="Y476" s="88"/>
      <c r="Z476" s="537"/>
      <c r="AA476" s="143" t="str">
        <f>IFERROR(IF(Y476="ー", "", ROUNDDOWN(Z476*VLOOKUP(N476,【参考】数式用!$AR$2:$AW$50,MATCH(Y476,【参考】数式用!$AT$4:$AW$4)+2,FALSE)*0.5, 0)), "")</f>
        <v/>
      </c>
      <c r="AB476" s="98"/>
      <c r="AC476" s="1100" t="str">
        <f>IFERROR(IF(AH476&lt;&gt;"",Z476*VLOOKUP(N476,【参考】数式用!$AG$2:$AL$50,MATCH(Y476,【参考】数式用!$AI$4:$AL$4,0)+2,0), ""), "")</f>
        <v/>
      </c>
      <c r="AD476" s="1100"/>
      <c r="AE476" s="415"/>
      <c r="AF476" s="581"/>
      <c r="AG476" s="590"/>
      <c r="AH476" s="428" t="str">
        <f>IFERROR(VLOOKUP(O476, 【参考】数式用!$AY$5:$AY$13, 1, FALSE), "")</f>
        <v/>
      </c>
      <c r="AI476" s="429" t="str">
        <f>IFERROR(VLOOKUP(N476, 【参考】数式用!$BA$2:$BB$50, 2, FALSE), "")</f>
        <v/>
      </c>
      <c r="AJ476" s="430" t="str">
        <f t="shared" si="15"/>
        <v/>
      </c>
      <c r="AK476" s="431" t="str">
        <f t="shared" si="16"/>
        <v/>
      </c>
      <c r="AL476" s="133"/>
      <c r="AM476" s="133"/>
      <c r="AN476" s="106"/>
      <c r="AO476" s="106"/>
      <c r="AV476" s="105"/>
      <c r="AW476" s="105"/>
      <c r="AX476" s="105"/>
      <c r="AY476" s="105"/>
      <c r="AZ476" s="105"/>
      <c r="BA476" s="105"/>
    </row>
    <row r="477" spans="1:53" ht="30" customHeight="1" thickBot="1">
      <c r="A477" s="140">
        <v>464</v>
      </c>
      <c r="B477" s="1001" t="str">
        <f>IF(基本情報入力シート!C502="","",基本情報入力シート!C502)</f>
        <v/>
      </c>
      <c r="C477" s="1002"/>
      <c r="D477" s="1002"/>
      <c r="E477" s="1002"/>
      <c r="F477" s="1002"/>
      <c r="G477" s="1002"/>
      <c r="H477" s="1002"/>
      <c r="I477" s="1003"/>
      <c r="J477" s="411" t="str">
        <f>IF(基本情報入力シート!M502="","",基本情報入力シート!M502)</f>
        <v/>
      </c>
      <c r="K477" s="411" t="str">
        <f>IF(基本情報入力シート!R502="","",基本情報入力シート!R502)</f>
        <v/>
      </c>
      <c r="L477" s="411" t="str">
        <f>IF(基本情報入力シート!W502="","",基本情報入力シート!W502)</f>
        <v/>
      </c>
      <c r="M477" s="411" t="str">
        <f>IF(基本情報入力シート!X502="","",基本情報入力シート!X502)</f>
        <v/>
      </c>
      <c r="N477" s="141" t="str">
        <f>IF(基本情報入力シート!Y502="","",基本情報入力シート!Y502)</f>
        <v/>
      </c>
      <c r="O477" s="148"/>
      <c r="P477" s="50"/>
      <c r="Q477" s="1004"/>
      <c r="R477" s="1005"/>
      <c r="S477" s="142" t="str">
        <f>IFERROR(ROUNDDOWN(Q477*VLOOKUP(N477,【参考】数式用!$AR$2:$AW$50,MATCH(P477,【参考】数式用!$AT$4:$AW$4)+2,FALSE)*0.5, 0), "")</f>
        <v/>
      </c>
      <c r="T477" s="51"/>
      <c r="U477" s="536" t="str">
        <f>IFERROR(IF(AH477&lt;&gt;"",Q477*VLOOKUP(N477,【参考】数式用!$AG$2:$AL$50,MATCH(P477,【参考】数式用!$AI$4:$AL$4,0)+2,0), ""), "")</f>
        <v/>
      </c>
      <c r="V477" s="41"/>
      <c r="W477" s="1006"/>
      <c r="X477" s="1007"/>
      <c r="Y477" s="88"/>
      <c r="Z477" s="537"/>
      <c r="AA477" s="143" t="str">
        <f>IFERROR(IF(Y477="ー", "", ROUNDDOWN(Z477*VLOOKUP(N477,【参考】数式用!$AR$2:$AW$50,MATCH(Y477,【参考】数式用!$AT$4:$AW$4)+2,FALSE)*0.5, 0)), "")</f>
        <v/>
      </c>
      <c r="AB477" s="98"/>
      <c r="AC477" s="1100" t="str">
        <f>IFERROR(IF(AH477&lt;&gt;"",Z477*VLOOKUP(N477,【参考】数式用!$AG$2:$AL$50,MATCH(Y477,【参考】数式用!$AI$4:$AL$4,0)+2,0), ""), "")</f>
        <v/>
      </c>
      <c r="AD477" s="1100"/>
      <c r="AE477" s="415"/>
      <c r="AF477" s="581"/>
      <c r="AG477" s="590"/>
      <c r="AH477" s="428" t="str">
        <f>IFERROR(VLOOKUP(O477, 【参考】数式用!$AY$5:$AY$13, 1, FALSE), "")</f>
        <v/>
      </c>
      <c r="AI477" s="429" t="str">
        <f>IFERROR(VLOOKUP(N477, 【参考】数式用!$BA$2:$BB$50, 2, FALSE), "")</f>
        <v/>
      </c>
      <c r="AJ477" s="430" t="str">
        <f t="shared" si="15"/>
        <v/>
      </c>
      <c r="AK477" s="431" t="str">
        <f t="shared" si="16"/>
        <v/>
      </c>
      <c r="AL477" s="133"/>
      <c r="AM477" s="133"/>
      <c r="AN477" s="106"/>
      <c r="AO477" s="106"/>
      <c r="AV477" s="105"/>
      <c r="AW477" s="105"/>
      <c r="AX477" s="105"/>
      <c r="AY477" s="105"/>
      <c r="AZ477" s="105"/>
      <c r="BA477" s="105"/>
    </row>
    <row r="478" spans="1:53" ht="30" customHeight="1" thickBot="1">
      <c r="A478" s="140">
        <v>465</v>
      </c>
      <c r="B478" s="1001" t="str">
        <f>IF(基本情報入力シート!C503="","",基本情報入力シート!C503)</f>
        <v/>
      </c>
      <c r="C478" s="1002"/>
      <c r="D478" s="1002"/>
      <c r="E478" s="1002"/>
      <c r="F478" s="1002"/>
      <c r="G478" s="1002"/>
      <c r="H478" s="1002"/>
      <c r="I478" s="1003"/>
      <c r="J478" s="411" t="str">
        <f>IF(基本情報入力シート!M503="","",基本情報入力シート!M503)</f>
        <v/>
      </c>
      <c r="K478" s="411" t="str">
        <f>IF(基本情報入力シート!R503="","",基本情報入力シート!R503)</f>
        <v/>
      </c>
      <c r="L478" s="411" t="str">
        <f>IF(基本情報入力シート!W503="","",基本情報入力シート!W503)</f>
        <v/>
      </c>
      <c r="M478" s="411" t="str">
        <f>IF(基本情報入力シート!X503="","",基本情報入力シート!X503)</f>
        <v/>
      </c>
      <c r="N478" s="141" t="str">
        <f>IF(基本情報入力シート!Y503="","",基本情報入力シート!Y503)</f>
        <v/>
      </c>
      <c r="O478" s="148"/>
      <c r="P478" s="50"/>
      <c r="Q478" s="1004"/>
      <c r="R478" s="1005"/>
      <c r="S478" s="142" t="str">
        <f>IFERROR(ROUNDDOWN(Q478*VLOOKUP(N478,【参考】数式用!$AR$2:$AW$50,MATCH(P478,【参考】数式用!$AT$4:$AW$4)+2,FALSE)*0.5, 0), "")</f>
        <v/>
      </c>
      <c r="T478" s="51"/>
      <c r="U478" s="536" t="str">
        <f>IFERROR(IF(AH478&lt;&gt;"",Q478*VLOOKUP(N478,【参考】数式用!$AG$2:$AL$50,MATCH(P478,【参考】数式用!$AI$4:$AL$4,0)+2,0), ""), "")</f>
        <v/>
      </c>
      <c r="V478" s="41"/>
      <c r="W478" s="1006"/>
      <c r="X478" s="1007"/>
      <c r="Y478" s="88"/>
      <c r="Z478" s="537"/>
      <c r="AA478" s="143" t="str">
        <f>IFERROR(IF(Y478="ー", "", ROUNDDOWN(Z478*VLOOKUP(N478,【参考】数式用!$AR$2:$AW$50,MATCH(Y478,【参考】数式用!$AT$4:$AW$4)+2,FALSE)*0.5, 0)), "")</f>
        <v/>
      </c>
      <c r="AB478" s="98"/>
      <c r="AC478" s="1100" t="str">
        <f>IFERROR(IF(AH478&lt;&gt;"",Z478*VLOOKUP(N478,【参考】数式用!$AG$2:$AL$50,MATCH(Y478,【参考】数式用!$AI$4:$AL$4,0)+2,0), ""), "")</f>
        <v/>
      </c>
      <c r="AD478" s="1100"/>
      <c r="AE478" s="415"/>
      <c r="AF478" s="581"/>
      <c r="AG478" s="590"/>
      <c r="AH478" s="428" t="str">
        <f>IFERROR(VLOOKUP(O478, 【参考】数式用!$AY$5:$AY$13, 1, FALSE), "")</f>
        <v/>
      </c>
      <c r="AI478" s="429" t="str">
        <f>IFERROR(VLOOKUP(N478, 【参考】数式用!$BA$2:$BB$50, 2, FALSE), "")</f>
        <v/>
      </c>
      <c r="AJ478" s="430" t="str">
        <f t="shared" si="15"/>
        <v/>
      </c>
      <c r="AK478" s="431" t="str">
        <f t="shared" si="16"/>
        <v/>
      </c>
      <c r="AL478" s="133"/>
      <c r="AM478" s="133"/>
      <c r="AN478" s="106"/>
      <c r="AO478" s="106"/>
      <c r="AV478" s="105"/>
      <c r="AW478" s="105"/>
      <c r="AX478" s="105"/>
      <c r="AY478" s="105"/>
      <c r="AZ478" s="105"/>
      <c r="BA478" s="105"/>
    </row>
    <row r="479" spans="1:53" ht="30" customHeight="1" thickBot="1">
      <c r="A479" s="140">
        <v>466</v>
      </c>
      <c r="B479" s="1001" t="str">
        <f>IF(基本情報入力シート!C504="","",基本情報入力シート!C504)</f>
        <v/>
      </c>
      <c r="C479" s="1002"/>
      <c r="D479" s="1002"/>
      <c r="E479" s="1002"/>
      <c r="F479" s="1002"/>
      <c r="G479" s="1002"/>
      <c r="H479" s="1002"/>
      <c r="I479" s="1003"/>
      <c r="J479" s="411" t="str">
        <f>IF(基本情報入力シート!M504="","",基本情報入力シート!M504)</f>
        <v/>
      </c>
      <c r="K479" s="411" t="str">
        <f>IF(基本情報入力シート!R504="","",基本情報入力シート!R504)</f>
        <v/>
      </c>
      <c r="L479" s="411" t="str">
        <f>IF(基本情報入力シート!W504="","",基本情報入力シート!W504)</f>
        <v/>
      </c>
      <c r="M479" s="411" t="str">
        <f>IF(基本情報入力シート!X504="","",基本情報入力シート!X504)</f>
        <v/>
      </c>
      <c r="N479" s="141" t="str">
        <f>IF(基本情報入力シート!Y504="","",基本情報入力シート!Y504)</f>
        <v/>
      </c>
      <c r="O479" s="148"/>
      <c r="P479" s="50"/>
      <c r="Q479" s="1004"/>
      <c r="R479" s="1005"/>
      <c r="S479" s="142" t="str">
        <f>IFERROR(ROUNDDOWN(Q479*VLOOKUP(N479,【参考】数式用!$AR$2:$AW$50,MATCH(P479,【参考】数式用!$AT$4:$AW$4)+2,FALSE)*0.5, 0), "")</f>
        <v/>
      </c>
      <c r="T479" s="51"/>
      <c r="U479" s="536" t="str">
        <f>IFERROR(IF(AH479&lt;&gt;"",Q479*VLOOKUP(N479,【参考】数式用!$AG$2:$AL$50,MATCH(P479,【参考】数式用!$AI$4:$AL$4,0)+2,0), ""), "")</f>
        <v/>
      </c>
      <c r="V479" s="41"/>
      <c r="W479" s="1006"/>
      <c r="X479" s="1007"/>
      <c r="Y479" s="88"/>
      <c r="Z479" s="537"/>
      <c r="AA479" s="143" t="str">
        <f>IFERROR(IF(Y479="ー", "", ROUNDDOWN(Z479*VLOOKUP(N479,【参考】数式用!$AR$2:$AW$50,MATCH(Y479,【参考】数式用!$AT$4:$AW$4)+2,FALSE)*0.5, 0)), "")</f>
        <v/>
      </c>
      <c r="AB479" s="98"/>
      <c r="AC479" s="1100" t="str">
        <f>IFERROR(IF(AH479&lt;&gt;"",Z479*VLOOKUP(N479,【参考】数式用!$AG$2:$AL$50,MATCH(Y479,【参考】数式用!$AI$4:$AL$4,0)+2,0), ""), "")</f>
        <v/>
      </c>
      <c r="AD479" s="1100"/>
      <c r="AE479" s="415"/>
      <c r="AF479" s="581"/>
      <c r="AG479" s="590"/>
      <c r="AH479" s="428" t="str">
        <f>IFERROR(VLOOKUP(O479, 【参考】数式用!$AY$5:$AY$13, 1, FALSE), "")</f>
        <v/>
      </c>
      <c r="AI479" s="429" t="str">
        <f>IFERROR(VLOOKUP(N479, 【参考】数式用!$BA$2:$BB$50, 2, FALSE), "")</f>
        <v/>
      </c>
      <c r="AJ479" s="430" t="str">
        <f t="shared" si="15"/>
        <v/>
      </c>
      <c r="AK479" s="431" t="str">
        <f t="shared" si="16"/>
        <v/>
      </c>
      <c r="AL479" s="133"/>
      <c r="AM479" s="133"/>
      <c r="AN479" s="106"/>
      <c r="AO479" s="106"/>
      <c r="AV479" s="105"/>
      <c r="AW479" s="105"/>
      <c r="AX479" s="105"/>
      <c r="AY479" s="105"/>
      <c r="AZ479" s="105"/>
      <c r="BA479" s="105"/>
    </row>
    <row r="480" spans="1:53" ht="30" customHeight="1" thickBot="1">
      <c r="A480" s="140">
        <v>467</v>
      </c>
      <c r="B480" s="1001" t="str">
        <f>IF(基本情報入力シート!C505="","",基本情報入力シート!C505)</f>
        <v/>
      </c>
      <c r="C480" s="1002"/>
      <c r="D480" s="1002"/>
      <c r="E480" s="1002"/>
      <c r="F480" s="1002"/>
      <c r="G480" s="1002"/>
      <c r="H480" s="1002"/>
      <c r="I480" s="1003"/>
      <c r="J480" s="411" t="str">
        <f>IF(基本情報入力シート!M505="","",基本情報入力シート!M505)</f>
        <v/>
      </c>
      <c r="K480" s="411" t="str">
        <f>IF(基本情報入力シート!R505="","",基本情報入力シート!R505)</f>
        <v/>
      </c>
      <c r="L480" s="411" t="str">
        <f>IF(基本情報入力シート!W505="","",基本情報入力シート!W505)</f>
        <v/>
      </c>
      <c r="M480" s="411" t="str">
        <f>IF(基本情報入力シート!X505="","",基本情報入力シート!X505)</f>
        <v/>
      </c>
      <c r="N480" s="141" t="str">
        <f>IF(基本情報入力シート!Y505="","",基本情報入力シート!Y505)</f>
        <v/>
      </c>
      <c r="O480" s="148"/>
      <c r="P480" s="50"/>
      <c r="Q480" s="1004"/>
      <c r="R480" s="1005"/>
      <c r="S480" s="142" t="str">
        <f>IFERROR(ROUNDDOWN(Q480*VLOOKUP(N480,【参考】数式用!$AR$2:$AW$50,MATCH(P480,【参考】数式用!$AT$4:$AW$4)+2,FALSE)*0.5, 0), "")</f>
        <v/>
      </c>
      <c r="T480" s="51"/>
      <c r="U480" s="536" t="str">
        <f>IFERROR(IF(AH480&lt;&gt;"",Q480*VLOOKUP(N480,【参考】数式用!$AG$2:$AL$50,MATCH(P480,【参考】数式用!$AI$4:$AL$4,0)+2,0), ""), "")</f>
        <v/>
      </c>
      <c r="V480" s="41"/>
      <c r="W480" s="1006"/>
      <c r="X480" s="1007"/>
      <c r="Y480" s="88"/>
      <c r="Z480" s="537"/>
      <c r="AA480" s="143" t="str">
        <f>IFERROR(IF(Y480="ー", "", ROUNDDOWN(Z480*VLOOKUP(N480,【参考】数式用!$AR$2:$AW$50,MATCH(Y480,【参考】数式用!$AT$4:$AW$4)+2,FALSE)*0.5, 0)), "")</f>
        <v/>
      </c>
      <c r="AB480" s="98"/>
      <c r="AC480" s="1100" t="str">
        <f>IFERROR(IF(AH480&lt;&gt;"",Z480*VLOOKUP(N480,【参考】数式用!$AG$2:$AL$50,MATCH(Y480,【参考】数式用!$AI$4:$AL$4,0)+2,0), ""), "")</f>
        <v/>
      </c>
      <c r="AD480" s="1100"/>
      <c r="AE480" s="415"/>
      <c r="AF480" s="581"/>
      <c r="AG480" s="590"/>
      <c r="AH480" s="428" t="str">
        <f>IFERROR(VLOOKUP(O480, 【参考】数式用!$AY$5:$AY$13, 1, FALSE), "")</f>
        <v/>
      </c>
      <c r="AI480" s="429" t="str">
        <f>IFERROR(VLOOKUP(N480, 【参考】数式用!$BA$2:$BB$50, 2, FALSE), "")</f>
        <v/>
      </c>
      <c r="AJ480" s="430" t="str">
        <f t="shared" si="15"/>
        <v/>
      </c>
      <c r="AK480" s="431" t="str">
        <f t="shared" si="16"/>
        <v/>
      </c>
      <c r="AL480" s="133"/>
      <c r="AM480" s="133"/>
      <c r="AN480" s="106"/>
      <c r="AO480" s="106"/>
      <c r="AV480" s="105"/>
      <c r="AW480" s="105"/>
      <c r="AX480" s="105"/>
      <c r="AY480" s="105"/>
      <c r="AZ480" s="105"/>
      <c r="BA480" s="105"/>
    </row>
    <row r="481" spans="1:53" ht="30" customHeight="1" thickBot="1">
      <c r="A481" s="140">
        <v>468</v>
      </c>
      <c r="B481" s="1001" t="str">
        <f>IF(基本情報入力シート!C506="","",基本情報入力シート!C506)</f>
        <v/>
      </c>
      <c r="C481" s="1002"/>
      <c r="D481" s="1002"/>
      <c r="E481" s="1002"/>
      <c r="F481" s="1002"/>
      <c r="G481" s="1002"/>
      <c r="H481" s="1002"/>
      <c r="I481" s="1003"/>
      <c r="J481" s="411" t="str">
        <f>IF(基本情報入力シート!M506="","",基本情報入力シート!M506)</f>
        <v/>
      </c>
      <c r="K481" s="411" t="str">
        <f>IF(基本情報入力シート!R506="","",基本情報入力シート!R506)</f>
        <v/>
      </c>
      <c r="L481" s="411" t="str">
        <f>IF(基本情報入力シート!W506="","",基本情報入力シート!W506)</f>
        <v/>
      </c>
      <c r="M481" s="411" t="str">
        <f>IF(基本情報入力シート!X506="","",基本情報入力シート!X506)</f>
        <v/>
      </c>
      <c r="N481" s="141" t="str">
        <f>IF(基本情報入力シート!Y506="","",基本情報入力シート!Y506)</f>
        <v/>
      </c>
      <c r="O481" s="148"/>
      <c r="P481" s="50"/>
      <c r="Q481" s="1004"/>
      <c r="R481" s="1005"/>
      <c r="S481" s="142" t="str">
        <f>IFERROR(ROUNDDOWN(Q481*VLOOKUP(N481,【参考】数式用!$AR$2:$AW$50,MATCH(P481,【参考】数式用!$AT$4:$AW$4)+2,FALSE)*0.5, 0), "")</f>
        <v/>
      </c>
      <c r="T481" s="51"/>
      <c r="U481" s="536" t="str">
        <f>IFERROR(IF(AH481&lt;&gt;"",Q481*VLOOKUP(N481,【参考】数式用!$AG$2:$AL$50,MATCH(P481,【参考】数式用!$AI$4:$AL$4,0)+2,0), ""), "")</f>
        <v/>
      </c>
      <c r="V481" s="41"/>
      <c r="W481" s="1006"/>
      <c r="X481" s="1007"/>
      <c r="Y481" s="88"/>
      <c r="Z481" s="537"/>
      <c r="AA481" s="143" t="str">
        <f>IFERROR(IF(Y481="ー", "", ROUNDDOWN(Z481*VLOOKUP(N481,【参考】数式用!$AR$2:$AW$50,MATCH(Y481,【参考】数式用!$AT$4:$AW$4)+2,FALSE)*0.5, 0)), "")</f>
        <v/>
      </c>
      <c r="AB481" s="98"/>
      <c r="AC481" s="1100" t="str">
        <f>IFERROR(IF(AH481&lt;&gt;"",Z481*VLOOKUP(N481,【参考】数式用!$AG$2:$AL$50,MATCH(Y481,【参考】数式用!$AI$4:$AL$4,0)+2,0), ""), "")</f>
        <v/>
      </c>
      <c r="AD481" s="1100"/>
      <c r="AE481" s="415"/>
      <c r="AF481" s="581"/>
      <c r="AG481" s="590"/>
      <c r="AH481" s="428" t="str">
        <f>IFERROR(VLOOKUP(O481, 【参考】数式用!$AY$5:$AY$13, 1, FALSE), "")</f>
        <v/>
      </c>
      <c r="AI481" s="429" t="str">
        <f>IFERROR(VLOOKUP(N481, 【参考】数式用!$BA$2:$BB$50, 2, FALSE), "")</f>
        <v/>
      </c>
      <c r="AJ481" s="430" t="str">
        <f t="shared" si="15"/>
        <v/>
      </c>
      <c r="AK481" s="431" t="str">
        <f t="shared" si="16"/>
        <v/>
      </c>
      <c r="AL481" s="133"/>
      <c r="AM481" s="133"/>
      <c r="AN481" s="106"/>
      <c r="AO481" s="106"/>
      <c r="AV481" s="105"/>
      <c r="AW481" s="105"/>
      <c r="AX481" s="105"/>
      <c r="AY481" s="105"/>
      <c r="AZ481" s="105"/>
      <c r="BA481" s="105"/>
    </row>
    <row r="482" spans="1:53" ht="30" customHeight="1" thickBot="1">
      <c r="A482" s="140">
        <v>469</v>
      </c>
      <c r="B482" s="1001" t="str">
        <f>IF(基本情報入力シート!C507="","",基本情報入力シート!C507)</f>
        <v/>
      </c>
      <c r="C482" s="1002"/>
      <c r="D482" s="1002"/>
      <c r="E482" s="1002"/>
      <c r="F482" s="1002"/>
      <c r="G482" s="1002"/>
      <c r="H482" s="1002"/>
      <c r="I482" s="1003"/>
      <c r="J482" s="411" t="str">
        <f>IF(基本情報入力シート!M507="","",基本情報入力シート!M507)</f>
        <v/>
      </c>
      <c r="K482" s="411" t="str">
        <f>IF(基本情報入力シート!R507="","",基本情報入力シート!R507)</f>
        <v/>
      </c>
      <c r="L482" s="411" t="str">
        <f>IF(基本情報入力シート!W507="","",基本情報入力シート!W507)</f>
        <v/>
      </c>
      <c r="M482" s="411" t="str">
        <f>IF(基本情報入力シート!X507="","",基本情報入力シート!X507)</f>
        <v/>
      </c>
      <c r="N482" s="141" t="str">
        <f>IF(基本情報入力シート!Y507="","",基本情報入力シート!Y507)</f>
        <v/>
      </c>
      <c r="O482" s="148"/>
      <c r="P482" s="50"/>
      <c r="Q482" s="1004"/>
      <c r="R482" s="1005"/>
      <c r="S482" s="142" t="str">
        <f>IFERROR(ROUNDDOWN(Q482*VLOOKUP(N482,【参考】数式用!$AR$2:$AW$50,MATCH(P482,【参考】数式用!$AT$4:$AW$4)+2,FALSE)*0.5, 0), "")</f>
        <v/>
      </c>
      <c r="T482" s="51"/>
      <c r="U482" s="536" t="str">
        <f>IFERROR(IF(AH482&lt;&gt;"",Q482*VLOOKUP(N482,【参考】数式用!$AG$2:$AL$50,MATCH(P482,【参考】数式用!$AI$4:$AL$4,0)+2,0), ""), "")</f>
        <v/>
      </c>
      <c r="V482" s="41"/>
      <c r="W482" s="1006"/>
      <c r="X482" s="1007"/>
      <c r="Y482" s="88"/>
      <c r="Z482" s="537"/>
      <c r="AA482" s="143" t="str">
        <f>IFERROR(IF(Y482="ー", "", ROUNDDOWN(Z482*VLOOKUP(N482,【参考】数式用!$AR$2:$AW$50,MATCH(Y482,【参考】数式用!$AT$4:$AW$4)+2,FALSE)*0.5, 0)), "")</f>
        <v/>
      </c>
      <c r="AB482" s="98"/>
      <c r="AC482" s="1100" t="str">
        <f>IFERROR(IF(AH482&lt;&gt;"",Z482*VLOOKUP(N482,【参考】数式用!$AG$2:$AL$50,MATCH(Y482,【参考】数式用!$AI$4:$AL$4,0)+2,0), ""), "")</f>
        <v/>
      </c>
      <c r="AD482" s="1100"/>
      <c r="AE482" s="415"/>
      <c r="AF482" s="581"/>
      <c r="AG482" s="590"/>
      <c r="AH482" s="428" t="str">
        <f>IFERROR(VLOOKUP(O482, 【参考】数式用!$AY$5:$AY$13, 1, FALSE), "")</f>
        <v/>
      </c>
      <c r="AI482" s="429" t="str">
        <f>IFERROR(VLOOKUP(N482, 【参考】数式用!$BA$2:$BB$50, 2, FALSE), "")</f>
        <v/>
      </c>
      <c r="AJ482" s="430" t="str">
        <f t="shared" si="15"/>
        <v/>
      </c>
      <c r="AK482" s="431" t="str">
        <f t="shared" si="16"/>
        <v/>
      </c>
      <c r="AL482" s="133"/>
      <c r="AM482" s="133"/>
      <c r="AN482" s="106"/>
      <c r="AO482" s="106"/>
      <c r="AV482" s="105"/>
      <c r="AW482" s="105"/>
      <c r="AX482" s="105"/>
      <c r="AY482" s="105"/>
      <c r="AZ482" s="105"/>
      <c r="BA482" s="105"/>
    </row>
    <row r="483" spans="1:53" ht="30" customHeight="1" thickBot="1">
      <c r="A483" s="140">
        <v>470</v>
      </c>
      <c r="B483" s="1001" t="str">
        <f>IF(基本情報入力シート!C508="","",基本情報入力シート!C508)</f>
        <v/>
      </c>
      <c r="C483" s="1002"/>
      <c r="D483" s="1002"/>
      <c r="E483" s="1002"/>
      <c r="F483" s="1002"/>
      <c r="G483" s="1002"/>
      <c r="H483" s="1002"/>
      <c r="I483" s="1003"/>
      <c r="J483" s="411" t="str">
        <f>IF(基本情報入力シート!M508="","",基本情報入力シート!M508)</f>
        <v/>
      </c>
      <c r="K483" s="411" t="str">
        <f>IF(基本情報入力シート!R508="","",基本情報入力シート!R508)</f>
        <v/>
      </c>
      <c r="L483" s="411" t="str">
        <f>IF(基本情報入力シート!W508="","",基本情報入力シート!W508)</f>
        <v/>
      </c>
      <c r="M483" s="411" t="str">
        <f>IF(基本情報入力シート!X508="","",基本情報入力シート!X508)</f>
        <v/>
      </c>
      <c r="N483" s="141" t="str">
        <f>IF(基本情報入力シート!Y508="","",基本情報入力シート!Y508)</f>
        <v/>
      </c>
      <c r="O483" s="148"/>
      <c r="P483" s="50"/>
      <c r="Q483" s="1004"/>
      <c r="R483" s="1005"/>
      <c r="S483" s="142" t="str">
        <f>IFERROR(ROUNDDOWN(Q483*VLOOKUP(N483,【参考】数式用!$AR$2:$AW$50,MATCH(P483,【参考】数式用!$AT$4:$AW$4)+2,FALSE)*0.5, 0), "")</f>
        <v/>
      </c>
      <c r="T483" s="51"/>
      <c r="U483" s="536" t="str">
        <f>IFERROR(IF(AH483&lt;&gt;"",Q483*VLOOKUP(N483,【参考】数式用!$AG$2:$AL$50,MATCH(P483,【参考】数式用!$AI$4:$AL$4,0)+2,0), ""), "")</f>
        <v/>
      </c>
      <c r="V483" s="41"/>
      <c r="W483" s="1006"/>
      <c r="X483" s="1007"/>
      <c r="Y483" s="88"/>
      <c r="Z483" s="537"/>
      <c r="AA483" s="143" t="str">
        <f>IFERROR(IF(Y483="ー", "", ROUNDDOWN(Z483*VLOOKUP(N483,【参考】数式用!$AR$2:$AW$50,MATCH(Y483,【参考】数式用!$AT$4:$AW$4)+2,FALSE)*0.5, 0)), "")</f>
        <v/>
      </c>
      <c r="AB483" s="98"/>
      <c r="AC483" s="1100" t="str">
        <f>IFERROR(IF(AH483&lt;&gt;"",Z483*VLOOKUP(N483,【参考】数式用!$AG$2:$AL$50,MATCH(Y483,【参考】数式用!$AI$4:$AL$4,0)+2,0), ""), "")</f>
        <v/>
      </c>
      <c r="AD483" s="1100"/>
      <c r="AE483" s="415"/>
      <c r="AF483" s="581"/>
      <c r="AG483" s="590"/>
      <c r="AH483" s="428" t="str">
        <f>IFERROR(VLOOKUP(O483, 【参考】数式用!$AY$5:$AY$13, 1, FALSE), "")</f>
        <v/>
      </c>
      <c r="AI483" s="429" t="str">
        <f>IFERROR(VLOOKUP(N483, 【参考】数式用!$BA$2:$BB$50, 2, FALSE), "")</f>
        <v/>
      </c>
      <c r="AJ483" s="430" t="str">
        <f t="shared" si="15"/>
        <v/>
      </c>
      <c r="AK483" s="431" t="str">
        <f t="shared" si="16"/>
        <v/>
      </c>
      <c r="AL483" s="133"/>
      <c r="AM483" s="133"/>
      <c r="AN483" s="106"/>
      <c r="AO483" s="106"/>
      <c r="AV483" s="105"/>
      <c r="AW483" s="105"/>
      <c r="AX483" s="105"/>
      <c r="AY483" s="105"/>
      <c r="AZ483" s="105"/>
      <c r="BA483" s="105"/>
    </row>
    <row r="484" spans="1:53" ht="30" customHeight="1" thickBot="1">
      <c r="A484" s="140">
        <v>471</v>
      </c>
      <c r="B484" s="1001" t="str">
        <f>IF(基本情報入力シート!C509="","",基本情報入力シート!C509)</f>
        <v/>
      </c>
      <c r="C484" s="1002"/>
      <c r="D484" s="1002"/>
      <c r="E484" s="1002"/>
      <c r="F484" s="1002"/>
      <c r="G484" s="1002"/>
      <c r="H484" s="1002"/>
      <c r="I484" s="1003"/>
      <c r="J484" s="411" t="str">
        <f>IF(基本情報入力シート!M509="","",基本情報入力シート!M509)</f>
        <v/>
      </c>
      <c r="K484" s="411" t="str">
        <f>IF(基本情報入力シート!R509="","",基本情報入力シート!R509)</f>
        <v/>
      </c>
      <c r="L484" s="411" t="str">
        <f>IF(基本情報入力シート!W509="","",基本情報入力シート!W509)</f>
        <v/>
      </c>
      <c r="M484" s="411" t="str">
        <f>IF(基本情報入力シート!X509="","",基本情報入力シート!X509)</f>
        <v/>
      </c>
      <c r="N484" s="141" t="str">
        <f>IF(基本情報入力シート!Y509="","",基本情報入力シート!Y509)</f>
        <v/>
      </c>
      <c r="O484" s="148"/>
      <c r="P484" s="50"/>
      <c r="Q484" s="1004"/>
      <c r="R484" s="1005"/>
      <c r="S484" s="142" t="str">
        <f>IFERROR(ROUNDDOWN(Q484*VLOOKUP(N484,【参考】数式用!$AR$2:$AW$50,MATCH(P484,【参考】数式用!$AT$4:$AW$4)+2,FALSE)*0.5, 0), "")</f>
        <v/>
      </c>
      <c r="T484" s="51"/>
      <c r="U484" s="536" t="str">
        <f>IFERROR(IF(AH484&lt;&gt;"",Q484*VLOOKUP(N484,【参考】数式用!$AG$2:$AL$50,MATCH(P484,【参考】数式用!$AI$4:$AL$4,0)+2,0), ""), "")</f>
        <v/>
      </c>
      <c r="V484" s="41"/>
      <c r="W484" s="1006"/>
      <c r="X484" s="1007"/>
      <c r="Y484" s="88"/>
      <c r="Z484" s="537"/>
      <c r="AA484" s="143" t="str">
        <f>IFERROR(IF(Y484="ー", "", ROUNDDOWN(Z484*VLOOKUP(N484,【参考】数式用!$AR$2:$AW$50,MATCH(Y484,【参考】数式用!$AT$4:$AW$4)+2,FALSE)*0.5, 0)), "")</f>
        <v/>
      </c>
      <c r="AB484" s="98"/>
      <c r="AC484" s="1100" t="str">
        <f>IFERROR(IF(AH484&lt;&gt;"",Z484*VLOOKUP(N484,【参考】数式用!$AG$2:$AL$50,MATCH(Y484,【参考】数式用!$AI$4:$AL$4,0)+2,0), ""), "")</f>
        <v/>
      </c>
      <c r="AD484" s="1100"/>
      <c r="AE484" s="415"/>
      <c r="AF484" s="581"/>
      <c r="AG484" s="590"/>
      <c r="AH484" s="428" t="str">
        <f>IFERROR(VLOOKUP(O484, 【参考】数式用!$AY$5:$AY$13, 1, FALSE), "")</f>
        <v/>
      </c>
      <c r="AI484" s="429" t="str">
        <f>IFERROR(VLOOKUP(N484, 【参考】数式用!$BA$2:$BB$50, 2, FALSE), "")</f>
        <v/>
      </c>
      <c r="AJ484" s="430" t="str">
        <f t="shared" si="15"/>
        <v/>
      </c>
      <c r="AK484" s="431" t="str">
        <f t="shared" si="16"/>
        <v/>
      </c>
      <c r="AL484" s="133"/>
      <c r="AM484" s="133"/>
      <c r="AN484" s="106"/>
      <c r="AO484" s="106"/>
      <c r="AV484" s="105"/>
      <c r="AW484" s="105"/>
      <c r="AX484" s="105"/>
      <c r="AY484" s="105"/>
      <c r="AZ484" s="105"/>
      <c r="BA484" s="105"/>
    </row>
    <row r="485" spans="1:53" ht="30" customHeight="1" thickBot="1">
      <c r="A485" s="140">
        <v>472</v>
      </c>
      <c r="B485" s="1001" t="str">
        <f>IF(基本情報入力シート!C510="","",基本情報入力シート!C510)</f>
        <v/>
      </c>
      <c r="C485" s="1002"/>
      <c r="D485" s="1002"/>
      <c r="E485" s="1002"/>
      <c r="F485" s="1002"/>
      <c r="G485" s="1002"/>
      <c r="H485" s="1002"/>
      <c r="I485" s="1003"/>
      <c r="J485" s="411" t="str">
        <f>IF(基本情報入力シート!M510="","",基本情報入力シート!M510)</f>
        <v/>
      </c>
      <c r="K485" s="411" t="str">
        <f>IF(基本情報入力シート!R510="","",基本情報入力シート!R510)</f>
        <v/>
      </c>
      <c r="L485" s="411" t="str">
        <f>IF(基本情報入力シート!W510="","",基本情報入力シート!W510)</f>
        <v/>
      </c>
      <c r="M485" s="411" t="str">
        <f>IF(基本情報入力シート!X510="","",基本情報入力シート!X510)</f>
        <v/>
      </c>
      <c r="N485" s="141" t="str">
        <f>IF(基本情報入力シート!Y510="","",基本情報入力シート!Y510)</f>
        <v/>
      </c>
      <c r="O485" s="148"/>
      <c r="P485" s="50"/>
      <c r="Q485" s="1004"/>
      <c r="R485" s="1005"/>
      <c r="S485" s="142" t="str">
        <f>IFERROR(ROUNDDOWN(Q485*VLOOKUP(N485,【参考】数式用!$AR$2:$AW$50,MATCH(P485,【参考】数式用!$AT$4:$AW$4)+2,FALSE)*0.5, 0), "")</f>
        <v/>
      </c>
      <c r="T485" s="51"/>
      <c r="U485" s="536" t="str">
        <f>IFERROR(IF(AH485&lt;&gt;"",Q485*VLOOKUP(N485,【参考】数式用!$AG$2:$AL$50,MATCH(P485,【参考】数式用!$AI$4:$AL$4,0)+2,0), ""), "")</f>
        <v/>
      </c>
      <c r="V485" s="41"/>
      <c r="W485" s="1006"/>
      <c r="X485" s="1007"/>
      <c r="Y485" s="88"/>
      <c r="Z485" s="537"/>
      <c r="AA485" s="143" t="str">
        <f>IFERROR(IF(Y485="ー", "", ROUNDDOWN(Z485*VLOOKUP(N485,【参考】数式用!$AR$2:$AW$50,MATCH(Y485,【参考】数式用!$AT$4:$AW$4)+2,FALSE)*0.5, 0)), "")</f>
        <v/>
      </c>
      <c r="AB485" s="98"/>
      <c r="AC485" s="1100" t="str">
        <f>IFERROR(IF(AH485&lt;&gt;"",Z485*VLOOKUP(N485,【参考】数式用!$AG$2:$AL$50,MATCH(Y485,【参考】数式用!$AI$4:$AL$4,0)+2,0), ""), "")</f>
        <v/>
      </c>
      <c r="AD485" s="1100"/>
      <c r="AE485" s="415"/>
      <c r="AF485" s="581"/>
      <c r="AG485" s="590"/>
      <c r="AH485" s="428" t="str">
        <f>IFERROR(VLOOKUP(O485, 【参考】数式用!$AY$5:$AY$13, 1, FALSE), "")</f>
        <v/>
      </c>
      <c r="AI485" s="429" t="str">
        <f>IFERROR(VLOOKUP(N485, 【参考】数式用!$BA$2:$BB$50, 2, FALSE), "")</f>
        <v/>
      </c>
      <c r="AJ485" s="430" t="str">
        <f t="shared" si="15"/>
        <v/>
      </c>
      <c r="AK485" s="431" t="str">
        <f t="shared" si="16"/>
        <v/>
      </c>
      <c r="AL485" s="133"/>
      <c r="AM485" s="133"/>
      <c r="AN485" s="106"/>
      <c r="AO485" s="106"/>
      <c r="AV485" s="105"/>
      <c r="AW485" s="105"/>
      <c r="AX485" s="105"/>
      <c r="AY485" s="105"/>
      <c r="AZ485" s="105"/>
      <c r="BA485" s="105"/>
    </row>
    <row r="486" spans="1:53" ht="30" customHeight="1" thickBot="1">
      <c r="A486" s="140">
        <v>473</v>
      </c>
      <c r="B486" s="1001" t="str">
        <f>IF(基本情報入力シート!C511="","",基本情報入力シート!C511)</f>
        <v/>
      </c>
      <c r="C486" s="1002"/>
      <c r="D486" s="1002"/>
      <c r="E486" s="1002"/>
      <c r="F486" s="1002"/>
      <c r="G486" s="1002"/>
      <c r="H486" s="1002"/>
      <c r="I486" s="1003"/>
      <c r="J486" s="411" t="str">
        <f>IF(基本情報入力シート!M511="","",基本情報入力シート!M511)</f>
        <v/>
      </c>
      <c r="K486" s="411" t="str">
        <f>IF(基本情報入力シート!R511="","",基本情報入力シート!R511)</f>
        <v/>
      </c>
      <c r="L486" s="411" t="str">
        <f>IF(基本情報入力シート!W511="","",基本情報入力シート!W511)</f>
        <v/>
      </c>
      <c r="M486" s="411" t="str">
        <f>IF(基本情報入力シート!X511="","",基本情報入力シート!X511)</f>
        <v/>
      </c>
      <c r="N486" s="141" t="str">
        <f>IF(基本情報入力シート!Y511="","",基本情報入力シート!Y511)</f>
        <v/>
      </c>
      <c r="O486" s="148"/>
      <c r="P486" s="50"/>
      <c r="Q486" s="1004"/>
      <c r="R486" s="1005"/>
      <c r="S486" s="142" t="str">
        <f>IFERROR(ROUNDDOWN(Q486*VLOOKUP(N486,【参考】数式用!$AR$2:$AW$50,MATCH(P486,【参考】数式用!$AT$4:$AW$4)+2,FALSE)*0.5, 0), "")</f>
        <v/>
      </c>
      <c r="T486" s="51"/>
      <c r="U486" s="536" t="str">
        <f>IFERROR(IF(AH486&lt;&gt;"",Q486*VLOOKUP(N486,【参考】数式用!$AG$2:$AL$50,MATCH(P486,【参考】数式用!$AI$4:$AL$4,0)+2,0), ""), "")</f>
        <v/>
      </c>
      <c r="V486" s="41"/>
      <c r="W486" s="1006"/>
      <c r="X486" s="1007"/>
      <c r="Y486" s="88"/>
      <c r="Z486" s="537"/>
      <c r="AA486" s="143" t="str">
        <f>IFERROR(IF(Y486="ー", "", ROUNDDOWN(Z486*VLOOKUP(N486,【参考】数式用!$AR$2:$AW$50,MATCH(Y486,【参考】数式用!$AT$4:$AW$4)+2,FALSE)*0.5, 0)), "")</f>
        <v/>
      </c>
      <c r="AB486" s="98"/>
      <c r="AC486" s="1100" t="str">
        <f>IFERROR(IF(AH486&lt;&gt;"",Z486*VLOOKUP(N486,【参考】数式用!$AG$2:$AL$50,MATCH(Y486,【参考】数式用!$AI$4:$AL$4,0)+2,0), ""), "")</f>
        <v/>
      </c>
      <c r="AD486" s="1100"/>
      <c r="AE486" s="415"/>
      <c r="AF486" s="581"/>
      <c r="AG486" s="590"/>
      <c r="AH486" s="428" t="str">
        <f>IFERROR(VLOOKUP(O486, 【参考】数式用!$AY$5:$AY$13, 1, FALSE), "")</f>
        <v/>
      </c>
      <c r="AI486" s="429" t="str">
        <f>IFERROR(VLOOKUP(N486, 【参考】数式用!$BA$2:$BB$50, 2, FALSE), "")</f>
        <v/>
      </c>
      <c r="AJ486" s="430" t="str">
        <f t="shared" si="15"/>
        <v/>
      </c>
      <c r="AK486" s="431" t="str">
        <f t="shared" si="16"/>
        <v/>
      </c>
      <c r="AL486" s="133"/>
      <c r="AM486" s="133"/>
      <c r="AN486" s="106"/>
      <c r="AO486" s="106"/>
      <c r="AV486" s="105"/>
      <c r="AW486" s="105"/>
      <c r="AX486" s="105"/>
      <c r="AY486" s="105"/>
      <c r="AZ486" s="105"/>
      <c r="BA486" s="105"/>
    </row>
    <row r="487" spans="1:53" ht="30" customHeight="1" thickBot="1">
      <c r="A487" s="140">
        <v>474</v>
      </c>
      <c r="B487" s="1001" t="str">
        <f>IF(基本情報入力シート!C512="","",基本情報入力シート!C512)</f>
        <v/>
      </c>
      <c r="C487" s="1002"/>
      <c r="D487" s="1002"/>
      <c r="E487" s="1002"/>
      <c r="F487" s="1002"/>
      <c r="G487" s="1002"/>
      <c r="H487" s="1002"/>
      <c r="I487" s="1003"/>
      <c r="J487" s="411" t="str">
        <f>IF(基本情報入力シート!M512="","",基本情報入力シート!M512)</f>
        <v/>
      </c>
      <c r="K487" s="411" t="str">
        <f>IF(基本情報入力シート!R512="","",基本情報入力シート!R512)</f>
        <v/>
      </c>
      <c r="L487" s="411" t="str">
        <f>IF(基本情報入力シート!W512="","",基本情報入力シート!W512)</f>
        <v/>
      </c>
      <c r="M487" s="411" t="str">
        <f>IF(基本情報入力シート!X512="","",基本情報入力シート!X512)</f>
        <v/>
      </c>
      <c r="N487" s="141" t="str">
        <f>IF(基本情報入力シート!Y512="","",基本情報入力シート!Y512)</f>
        <v/>
      </c>
      <c r="O487" s="148"/>
      <c r="P487" s="50"/>
      <c r="Q487" s="1004"/>
      <c r="R487" s="1005"/>
      <c r="S487" s="142" t="str">
        <f>IFERROR(ROUNDDOWN(Q487*VLOOKUP(N487,【参考】数式用!$AR$2:$AW$50,MATCH(P487,【参考】数式用!$AT$4:$AW$4)+2,FALSE)*0.5, 0), "")</f>
        <v/>
      </c>
      <c r="T487" s="51"/>
      <c r="U487" s="536" t="str">
        <f>IFERROR(IF(AH487&lt;&gt;"",Q487*VLOOKUP(N487,【参考】数式用!$AG$2:$AL$50,MATCH(P487,【参考】数式用!$AI$4:$AL$4,0)+2,0), ""), "")</f>
        <v/>
      </c>
      <c r="V487" s="41"/>
      <c r="W487" s="1006"/>
      <c r="X487" s="1007"/>
      <c r="Y487" s="88"/>
      <c r="Z487" s="537"/>
      <c r="AA487" s="143" t="str">
        <f>IFERROR(IF(Y487="ー", "", ROUNDDOWN(Z487*VLOOKUP(N487,【参考】数式用!$AR$2:$AW$50,MATCH(Y487,【参考】数式用!$AT$4:$AW$4)+2,FALSE)*0.5, 0)), "")</f>
        <v/>
      </c>
      <c r="AB487" s="98"/>
      <c r="AC487" s="1100" t="str">
        <f>IFERROR(IF(AH487&lt;&gt;"",Z487*VLOOKUP(N487,【参考】数式用!$AG$2:$AL$50,MATCH(Y487,【参考】数式用!$AI$4:$AL$4,0)+2,0), ""), "")</f>
        <v/>
      </c>
      <c r="AD487" s="1100"/>
      <c r="AE487" s="415"/>
      <c r="AF487" s="581"/>
      <c r="AG487" s="590"/>
      <c r="AH487" s="428" t="str">
        <f>IFERROR(VLOOKUP(O487, 【参考】数式用!$AY$5:$AY$13, 1, FALSE), "")</f>
        <v/>
      </c>
      <c r="AI487" s="429" t="str">
        <f>IFERROR(VLOOKUP(N487, 【参考】数式用!$BA$2:$BB$50, 2, FALSE), "")</f>
        <v/>
      </c>
      <c r="AJ487" s="430" t="str">
        <f t="shared" si="15"/>
        <v/>
      </c>
      <c r="AK487" s="431" t="str">
        <f t="shared" si="16"/>
        <v/>
      </c>
      <c r="AL487" s="133"/>
      <c r="AM487" s="133"/>
      <c r="AN487" s="106"/>
      <c r="AO487" s="106"/>
      <c r="AV487" s="105"/>
      <c r="AW487" s="105"/>
      <c r="AX487" s="105"/>
      <c r="AY487" s="105"/>
      <c r="AZ487" s="105"/>
      <c r="BA487" s="105"/>
    </row>
    <row r="488" spans="1:53" ht="30" customHeight="1" thickBot="1">
      <c r="A488" s="140">
        <v>475</v>
      </c>
      <c r="B488" s="1001" t="str">
        <f>IF(基本情報入力シート!C513="","",基本情報入力シート!C513)</f>
        <v/>
      </c>
      <c r="C488" s="1002"/>
      <c r="D488" s="1002"/>
      <c r="E488" s="1002"/>
      <c r="F488" s="1002"/>
      <c r="G488" s="1002"/>
      <c r="H488" s="1002"/>
      <c r="I488" s="1003"/>
      <c r="J488" s="411" t="str">
        <f>IF(基本情報入力シート!M513="","",基本情報入力シート!M513)</f>
        <v/>
      </c>
      <c r="K488" s="411" t="str">
        <f>IF(基本情報入力シート!R513="","",基本情報入力シート!R513)</f>
        <v/>
      </c>
      <c r="L488" s="411" t="str">
        <f>IF(基本情報入力シート!W513="","",基本情報入力シート!W513)</f>
        <v/>
      </c>
      <c r="M488" s="411" t="str">
        <f>IF(基本情報入力シート!X513="","",基本情報入力シート!X513)</f>
        <v/>
      </c>
      <c r="N488" s="141" t="str">
        <f>IF(基本情報入力シート!Y513="","",基本情報入力シート!Y513)</f>
        <v/>
      </c>
      <c r="O488" s="148"/>
      <c r="P488" s="50"/>
      <c r="Q488" s="1004"/>
      <c r="R488" s="1005"/>
      <c r="S488" s="142" t="str">
        <f>IFERROR(ROUNDDOWN(Q488*VLOOKUP(N488,【参考】数式用!$AR$2:$AW$50,MATCH(P488,【参考】数式用!$AT$4:$AW$4)+2,FALSE)*0.5, 0), "")</f>
        <v/>
      </c>
      <c r="T488" s="51"/>
      <c r="U488" s="536" t="str">
        <f>IFERROR(IF(AH488&lt;&gt;"",Q488*VLOOKUP(N488,【参考】数式用!$AG$2:$AL$50,MATCH(P488,【参考】数式用!$AI$4:$AL$4,0)+2,0), ""), "")</f>
        <v/>
      </c>
      <c r="V488" s="41"/>
      <c r="W488" s="1006"/>
      <c r="X488" s="1007"/>
      <c r="Y488" s="88"/>
      <c r="Z488" s="537"/>
      <c r="AA488" s="143" t="str">
        <f>IFERROR(IF(Y488="ー", "", ROUNDDOWN(Z488*VLOOKUP(N488,【参考】数式用!$AR$2:$AW$50,MATCH(Y488,【参考】数式用!$AT$4:$AW$4)+2,FALSE)*0.5, 0)), "")</f>
        <v/>
      </c>
      <c r="AB488" s="98"/>
      <c r="AC488" s="1100" t="str">
        <f>IFERROR(IF(AH488&lt;&gt;"",Z488*VLOOKUP(N488,【参考】数式用!$AG$2:$AL$50,MATCH(Y488,【参考】数式用!$AI$4:$AL$4,0)+2,0), ""), "")</f>
        <v/>
      </c>
      <c r="AD488" s="1100"/>
      <c r="AE488" s="415"/>
      <c r="AF488" s="581"/>
      <c r="AG488" s="590"/>
      <c r="AH488" s="428" t="str">
        <f>IFERROR(VLOOKUP(O488, 【参考】数式用!$AY$5:$AY$13, 1, FALSE), "")</f>
        <v/>
      </c>
      <c r="AI488" s="429" t="str">
        <f>IFERROR(VLOOKUP(N488, 【参考】数式用!$BA$2:$BB$50, 2, FALSE), "")</f>
        <v/>
      </c>
      <c r="AJ488" s="430" t="str">
        <f t="shared" si="15"/>
        <v/>
      </c>
      <c r="AK488" s="431" t="str">
        <f t="shared" si="16"/>
        <v/>
      </c>
      <c r="AL488" s="133"/>
      <c r="AM488" s="133"/>
      <c r="AN488" s="106"/>
      <c r="AO488" s="106"/>
      <c r="AV488" s="105"/>
      <c r="AW488" s="105"/>
      <c r="AX488" s="105"/>
      <c r="AY488" s="105"/>
      <c r="AZ488" s="105"/>
      <c r="BA488" s="105"/>
    </row>
    <row r="489" spans="1:53" ht="30" customHeight="1" thickBot="1">
      <c r="A489" s="140">
        <v>476</v>
      </c>
      <c r="B489" s="1001" t="str">
        <f>IF(基本情報入力シート!C514="","",基本情報入力シート!C514)</f>
        <v/>
      </c>
      <c r="C489" s="1002"/>
      <c r="D489" s="1002"/>
      <c r="E489" s="1002"/>
      <c r="F489" s="1002"/>
      <c r="G489" s="1002"/>
      <c r="H489" s="1002"/>
      <c r="I489" s="1003"/>
      <c r="J489" s="411" t="str">
        <f>IF(基本情報入力シート!M514="","",基本情報入力シート!M514)</f>
        <v/>
      </c>
      <c r="K489" s="411" t="str">
        <f>IF(基本情報入力シート!R514="","",基本情報入力シート!R514)</f>
        <v/>
      </c>
      <c r="L489" s="411" t="str">
        <f>IF(基本情報入力シート!W514="","",基本情報入力シート!W514)</f>
        <v/>
      </c>
      <c r="M489" s="411" t="str">
        <f>IF(基本情報入力シート!X514="","",基本情報入力シート!X514)</f>
        <v/>
      </c>
      <c r="N489" s="141" t="str">
        <f>IF(基本情報入力シート!Y514="","",基本情報入力シート!Y514)</f>
        <v/>
      </c>
      <c r="O489" s="148"/>
      <c r="P489" s="50"/>
      <c r="Q489" s="1004"/>
      <c r="R489" s="1005"/>
      <c r="S489" s="142" t="str">
        <f>IFERROR(ROUNDDOWN(Q489*VLOOKUP(N489,【参考】数式用!$AR$2:$AW$50,MATCH(P489,【参考】数式用!$AT$4:$AW$4)+2,FALSE)*0.5, 0), "")</f>
        <v/>
      </c>
      <c r="T489" s="51"/>
      <c r="U489" s="536" t="str">
        <f>IFERROR(IF(AH489&lt;&gt;"",Q489*VLOOKUP(N489,【参考】数式用!$AG$2:$AL$50,MATCH(P489,【参考】数式用!$AI$4:$AL$4,0)+2,0), ""), "")</f>
        <v/>
      </c>
      <c r="V489" s="41"/>
      <c r="W489" s="1006"/>
      <c r="X489" s="1007"/>
      <c r="Y489" s="88"/>
      <c r="Z489" s="537"/>
      <c r="AA489" s="143" t="str">
        <f>IFERROR(IF(Y489="ー", "", ROUNDDOWN(Z489*VLOOKUP(N489,【参考】数式用!$AR$2:$AW$50,MATCH(Y489,【参考】数式用!$AT$4:$AW$4)+2,FALSE)*0.5, 0)), "")</f>
        <v/>
      </c>
      <c r="AB489" s="98"/>
      <c r="AC489" s="1100" t="str">
        <f>IFERROR(IF(AH489&lt;&gt;"",Z489*VLOOKUP(N489,【参考】数式用!$AG$2:$AL$50,MATCH(Y489,【参考】数式用!$AI$4:$AL$4,0)+2,0), ""), "")</f>
        <v/>
      </c>
      <c r="AD489" s="1100"/>
      <c r="AE489" s="415"/>
      <c r="AF489" s="581"/>
      <c r="AG489" s="590"/>
      <c r="AH489" s="428" t="str">
        <f>IFERROR(VLOOKUP(O489, 【参考】数式用!$AY$5:$AY$13, 1, FALSE), "")</f>
        <v/>
      </c>
      <c r="AI489" s="429" t="str">
        <f>IFERROR(VLOOKUP(N489, 【参考】数式用!$BA$2:$BB$50, 2, FALSE), "")</f>
        <v/>
      </c>
      <c r="AJ489" s="430" t="str">
        <f t="shared" si="15"/>
        <v/>
      </c>
      <c r="AK489" s="431" t="str">
        <f t="shared" si="16"/>
        <v/>
      </c>
      <c r="AL489" s="133"/>
      <c r="AM489" s="133"/>
      <c r="AN489" s="106"/>
      <c r="AO489" s="106"/>
      <c r="AV489" s="105"/>
      <c r="AW489" s="105"/>
      <c r="AX489" s="105"/>
      <c r="AY489" s="105"/>
      <c r="AZ489" s="105"/>
      <c r="BA489" s="105"/>
    </row>
    <row r="490" spans="1:53" ht="30" customHeight="1" thickBot="1">
      <c r="A490" s="140">
        <v>477</v>
      </c>
      <c r="B490" s="1001" t="str">
        <f>IF(基本情報入力シート!C515="","",基本情報入力シート!C515)</f>
        <v/>
      </c>
      <c r="C490" s="1002"/>
      <c r="D490" s="1002"/>
      <c r="E490" s="1002"/>
      <c r="F490" s="1002"/>
      <c r="G490" s="1002"/>
      <c r="H490" s="1002"/>
      <c r="I490" s="1003"/>
      <c r="J490" s="411" t="str">
        <f>IF(基本情報入力シート!M515="","",基本情報入力シート!M515)</f>
        <v/>
      </c>
      <c r="K490" s="411" t="str">
        <f>IF(基本情報入力シート!R515="","",基本情報入力シート!R515)</f>
        <v/>
      </c>
      <c r="L490" s="411" t="str">
        <f>IF(基本情報入力シート!W515="","",基本情報入力シート!W515)</f>
        <v/>
      </c>
      <c r="M490" s="411" t="str">
        <f>IF(基本情報入力シート!X515="","",基本情報入力シート!X515)</f>
        <v/>
      </c>
      <c r="N490" s="141" t="str">
        <f>IF(基本情報入力シート!Y515="","",基本情報入力シート!Y515)</f>
        <v/>
      </c>
      <c r="O490" s="148"/>
      <c r="P490" s="50"/>
      <c r="Q490" s="1004"/>
      <c r="R490" s="1005"/>
      <c r="S490" s="142" t="str">
        <f>IFERROR(ROUNDDOWN(Q490*VLOOKUP(N490,【参考】数式用!$AR$2:$AW$50,MATCH(P490,【参考】数式用!$AT$4:$AW$4)+2,FALSE)*0.5, 0), "")</f>
        <v/>
      </c>
      <c r="T490" s="51"/>
      <c r="U490" s="536" t="str">
        <f>IFERROR(IF(AH490&lt;&gt;"",Q490*VLOOKUP(N490,【参考】数式用!$AG$2:$AL$50,MATCH(P490,【参考】数式用!$AI$4:$AL$4,0)+2,0), ""), "")</f>
        <v/>
      </c>
      <c r="V490" s="41"/>
      <c r="W490" s="1006"/>
      <c r="X490" s="1007"/>
      <c r="Y490" s="88"/>
      <c r="Z490" s="537"/>
      <c r="AA490" s="143" t="str">
        <f>IFERROR(IF(Y490="ー", "", ROUNDDOWN(Z490*VLOOKUP(N490,【参考】数式用!$AR$2:$AW$50,MATCH(Y490,【参考】数式用!$AT$4:$AW$4)+2,FALSE)*0.5, 0)), "")</f>
        <v/>
      </c>
      <c r="AB490" s="98"/>
      <c r="AC490" s="1100" t="str">
        <f>IFERROR(IF(AH490&lt;&gt;"",Z490*VLOOKUP(N490,【参考】数式用!$AG$2:$AL$50,MATCH(Y490,【参考】数式用!$AI$4:$AL$4,0)+2,0), ""), "")</f>
        <v/>
      </c>
      <c r="AD490" s="1100"/>
      <c r="AE490" s="415"/>
      <c r="AF490" s="581"/>
      <c r="AG490" s="590"/>
      <c r="AH490" s="428" t="str">
        <f>IFERROR(VLOOKUP(O490, 【参考】数式用!$AY$5:$AY$13, 1, FALSE), "")</f>
        <v/>
      </c>
      <c r="AI490" s="429" t="str">
        <f>IFERROR(VLOOKUP(N490, 【参考】数式用!$BA$2:$BB$50, 2, FALSE), "")</f>
        <v/>
      </c>
      <c r="AJ490" s="430" t="str">
        <f t="shared" si="15"/>
        <v/>
      </c>
      <c r="AK490" s="431" t="str">
        <f t="shared" si="16"/>
        <v/>
      </c>
      <c r="AL490" s="133"/>
      <c r="AM490" s="133"/>
      <c r="AN490" s="106"/>
      <c r="AO490" s="106"/>
      <c r="AV490" s="105"/>
      <c r="AW490" s="105"/>
      <c r="AX490" s="105"/>
      <c r="AY490" s="105"/>
      <c r="AZ490" s="105"/>
      <c r="BA490" s="105"/>
    </row>
    <row r="491" spans="1:53" ht="30" customHeight="1" thickBot="1">
      <c r="A491" s="140">
        <v>478</v>
      </c>
      <c r="B491" s="1001" t="str">
        <f>IF(基本情報入力シート!C516="","",基本情報入力シート!C516)</f>
        <v/>
      </c>
      <c r="C491" s="1002"/>
      <c r="D491" s="1002"/>
      <c r="E491" s="1002"/>
      <c r="F491" s="1002"/>
      <c r="G491" s="1002"/>
      <c r="H491" s="1002"/>
      <c r="I491" s="1003"/>
      <c r="J491" s="411" t="str">
        <f>IF(基本情報入力シート!M516="","",基本情報入力シート!M516)</f>
        <v/>
      </c>
      <c r="K491" s="411" t="str">
        <f>IF(基本情報入力シート!R516="","",基本情報入力シート!R516)</f>
        <v/>
      </c>
      <c r="L491" s="411" t="str">
        <f>IF(基本情報入力シート!W516="","",基本情報入力シート!W516)</f>
        <v/>
      </c>
      <c r="M491" s="411" t="str">
        <f>IF(基本情報入力シート!X516="","",基本情報入力シート!X516)</f>
        <v/>
      </c>
      <c r="N491" s="141" t="str">
        <f>IF(基本情報入力シート!Y516="","",基本情報入力シート!Y516)</f>
        <v/>
      </c>
      <c r="O491" s="148"/>
      <c r="P491" s="50"/>
      <c r="Q491" s="1004"/>
      <c r="R491" s="1005"/>
      <c r="S491" s="142" t="str">
        <f>IFERROR(ROUNDDOWN(Q491*VLOOKUP(N491,【参考】数式用!$AR$2:$AW$50,MATCH(P491,【参考】数式用!$AT$4:$AW$4)+2,FALSE)*0.5, 0), "")</f>
        <v/>
      </c>
      <c r="T491" s="51"/>
      <c r="U491" s="536" t="str">
        <f>IFERROR(IF(AH491&lt;&gt;"",Q491*VLOOKUP(N491,【参考】数式用!$AG$2:$AL$50,MATCH(P491,【参考】数式用!$AI$4:$AL$4,0)+2,0), ""), "")</f>
        <v/>
      </c>
      <c r="V491" s="41"/>
      <c r="W491" s="1006"/>
      <c r="X491" s="1007"/>
      <c r="Y491" s="88"/>
      <c r="Z491" s="537"/>
      <c r="AA491" s="143" t="str">
        <f>IFERROR(IF(Y491="ー", "", ROUNDDOWN(Z491*VLOOKUP(N491,【参考】数式用!$AR$2:$AW$50,MATCH(Y491,【参考】数式用!$AT$4:$AW$4)+2,FALSE)*0.5, 0)), "")</f>
        <v/>
      </c>
      <c r="AB491" s="98"/>
      <c r="AC491" s="1100" t="str">
        <f>IFERROR(IF(AH491&lt;&gt;"",Z491*VLOOKUP(N491,【参考】数式用!$AG$2:$AL$50,MATCH(Y491,【参考】数式用!$AI$4:$AL$4,0)+2,0), ""), "")</f>
        <v/>
      </c>
      <c r="AD491" s="1100"/>
      <c r="AE491" s="415"/>
      <c r="AF491" s="581"/>
      <c r="AG491" s="590"/>
      <c r="AH491" s="428" t="str">
        <f>IFERROR(VLOOKUP(O491, 【参考】数式用!$AY$5:$AY$13, 1, FALSE), "")</f>
        <v/>
      </c>
      <c r="AI491" s="429" t="str">
        <f>IFERROR(VLOOKUP(N491, 【参考】数式用!$BA$2:$BB$50, 2, FALSE), "")</f>
        <v/>
      </c>
      <c r="AJ491" s="430" t="str">
        <f t="shared" si="15"/>
        <v/>
      </c>
      <c r="AK491" s="431" t="str">
        <f t="shared" si="16"/>
        <v/>
      </c>
      <c r="AL491" s="133"/>
      <c r="AM491" s="133"/>
      <c r="AN491" s="106"/>
      <c r="AO491" s="106"/>
      <c r="AV491" s="105"/>
      <c r="AW491" s="105"/>
      <c r="AX491" s="105"/>
      <c r="AY491" s="105"/>
      <c r="AZ491" s="105"/>
      <c r="BA491" s="105"/>
    </row>
    <row r="492" spans="1:53" ht="30" customHeight="1" thickBot="1">
      <c r="A492" s="140">
        <v>479</v>
      </c>
      <c r="B492" s="1001" t="str">
        <f>IF(基本情報入力シート!C517="","",基本情報入力シート!C517)</f>
        <v/>
      </c>
      <c r="C492" s="1002"/>
      <c r="D492" s="1002"/>
      <c r="E492" s="1002"/>
      <c r="F492" s="1002"/>
      <c r="G492" s="1002"/>
      <c r="H492" s="1002"/>
      <c r="I492" s="1003"/>
      <c r="J492" s="411" t="str">
        <f>IF(基本情報入力シート!M517="","",基本情報入力シート!M517)</f>
        <v/>
      </c>
      <c r="K492" s="411" t="str">
        <f>IF(基本情報入力シート!R517="","",基本情報入力シート!R517)</f>
        <v/>
      </c>
      <c r="L492" s="411" t="str">
        <f>IF(基本情報入力シート!W517="","",基本情報入力シート!W517)</f>
        <v/>
      </c>
      <c r="M492" s="411" t="str">
        <f>IF(基本情報入力シート!X517="","",基本情報入力シート!X517)</f>
        <v/>
      </c>
      <c r="N492" s="141" t="str">
        <f>IF(基本情報入力シート!Y517="","",基本情報入力シート!Y517)</f>
        <v/>
      </c>
      <c r="O492" s="148"/>
      <c r="P492" s="50"/>
      <c r="Q492" s="1004"/>
      <c r="R492" s="1005"/>
      <c r="S492" s="142" t="str">
        <f>IFERROR(ROUNDDOWN(Q492*VLOOKUP(N492,【参考】数式用!$AR$2:$AW$50,MATCH(P492,【参考】数式用!$AT$4:$AW$4)+2,FALSE)*0.5, 0), "")</f>
        <v/>
      </c>
      <c r="T492" s="51"/>
      <c r="U492" s="536" t="str">
        <f>IFERROR(IF(AH492&lt;&gt;"",Q492*VLOOKUP(N492,【参考】数式用!$AG$2:$AL$50,MATCH(P492,【参考】数式用!$AI$4:$AL$4,0)+2,0), ""), "")</f>
        <v/>
      </c>
      <c r="V492" s="41"/>
      <c r="W492" s="1006"/>
      <c r="X492" s="1007"/>
      <c r="Y492" s="88"/>
      <c r="Z492" s="537"/>
      <c r="AA492" s="143" t="str">
        <f>IFERROR(IF(Y492="ー", "", ROUNDDOWN(Z492*VLOOKUP(N492,【参考】数式用!$AR$2:$AW$50,MATCH(Y492,【参考】数式用!$AT$4:$AW$4)+2,FALSE)*0.5, 0)), "")</f>
        <v/>
      </c>
      <c r="AB492" s="98"/>
      <c r="AC492" s="1100" t="str">
        <f>IFERROR(IF(AH492&lt;&gt;"",Z492*VLOOKUP(N492,【参考】数式用!$AG$2:$AL$50,MATCH(Y492,【参考】数式用!$AI$4:$AL$4,0)+2,0), ""), "")</f>
        <v/>
      </c>
      <c r="AD492" s="1100"/>
      <c r="AE492" s="415"/>
      <c r="AF492" s="581"/>
      <c r="AG492" s="590"/>
      <c r="AH492" s="428" t="str">
        <f>IFERROR(VLOOKUP(O492, 【参考】数式用!$AY$5:$AY$13, 1, FALSE), "")</f>
        <v/>
      </c>
      <c r="AI492" s="429" t="str">
        <f>IFERROR(VLOOKUP(N492, 【参考】数式用!$BA$2:$BB$50, 2, FALSE), "")</f>
        <v/>
      </c>
      <c r="AJ492" s="430" t="str">
        <f t="shared" si="15"/>
        <v/>
      </c>
      <c r="AK492" s="431" t="str">
        <f t="shared" si="16"/>
        <v/>
      </c>
      <c r="AL492" s="133"/>
      <c r="AM492" s="133"/>
      <c r="AN492" s="106"/>
      <c r="AO492" s="106"/>
      <c r="AV492" s="105"/>
      <c r="AW492" s="105"/>
      <c r="AX492" s="105"/>
      <c r="AY492" s="105"/>
      <c r="AZ492" s="105"/>
      <c r="BA492" s="105"/>
    </row>
    <row r="493" spans="1:53" ht="30" customHeight="1" thickBot="1">
      <c r="A493" s="140">
        <v>480</v>
      </c>
      <c r="B493" s="1001" t="str">
        <f>IF(基本情報入力シート!C518="","",基本情報入力シート!C518)</f>
        <v/>
      </c>
      <c r="C493" s="1002"/>
      <c r="D493" s="1002"/>
      <c r="E493" s="1002"/>
      <c r="F493" s="1002"/>
      <c r="G493" s="1002"/>
      <c r="H493" s="1002"/>
      <c r="I493" s="1003"/>
      <c r="J493" s="411" t="str">
        <f>IF(基本情報入力シート!M518="","",基本情報入力シート!M518)</f>
        <v/>
      </c>
      <c r="K493" s="411" t="str">
        <f>IF(基本情報入力シート!R518="","",基本情報入力シート!R518)</f>
        <v/>
      </c>
      <c r="L493" s="411" t="str">
        <f>IF(基本情報入力シート!W518="","",基本情報入力シート!W518)</f>
        <v/>
      </c>
      <c r="M493" s="411" t="str">
        <f>IF(基本情報入力シート!X518="","",基本情報入力シート!X518)</f>
        <v/>
      </c>
      <c r="N493" s="141" t="str">
        <f>IF(基本情報入力シート!Y518="","",基本情報入力シート!Y518)</f>
        <v/>
      </c>
      <c r="O493" s="148"/>
      <c r="P493" s="50"/>
      <c r="Q493" s="1004"/>
      <c r="R493" s="1005"/>
      <c r="S493" s="142" t="str">
        <f>IFERROR(ROUNDDOWN(Q493*VLOOKUP(N493,【参考】数式用!$AR$2:$AW$50,MATCH(P493,【参考】数式用!$AT$4:$AW$4)+2,FALSE)*0.5, 0), "")</f>
        <v/>
      </c>
      <c r="T493" s="51"/>
      <c r="U493" s="536" t="str">
        <f>IFERROR(IF(AH493&lt;&gt;"",Q493*VLOOKUP(N493,【参考】数式用!$AG$2:$AL$50,MATCH(P493,【参考】数式用!$AI$4:$AL$4,0)+2,0), ""), "")</f>
        <v/>
      </c>
      <c r="V493" s="41"/>
      <c r="W493" s="1006"/>
      <c r="X493" s="1007"/>
      <c r="Y493" s="88"/>
      <c r="Z493" s="537"/>
      <c r="AA493" s="143" t="str">
        <f>IFERROR(IF(Y493="ー", "", ROUNDDOWN(Z493*VLOOKUP(N493,【参考】数式用!$AR$2:$AW$50,MATCH(Y493,【参考】数式用!$AT$4:$AW$4)+2,FALSE)*0.5, 0)), "")</f>
        <v/>
      </c>
      <c r="AB493" s="98"/>
      <c r="AC493" s="1100" t="str">
        <f>IFERROR(IF(AH493&lt;&gt;"",Z493*VLOOKUP(N493,【参考】数式用!$AG$2:$AL$50,MATCH(Y493,【参考】数式用!$AI$4:$AL$4,0)+2,0), ""), "")</f>
        <v/>
      </c>
      <c r="AD493" s="1100"/>
      <c r="AE493" s="415"/>
      <c r="AF493" s="581"/>
      <c r="AG493" s="590"/>
      <c r="AH493" s="428" t="str">
        <f>IFERROR(VLOOKUP(O493, 【参考】数式用!$AY$5:$AY$13, 1, FALSE), "")</f>
        <v/>
      </c>
      <c r="AI493" s="429" t="str">
        <f>IFERROR(VLOOKUP(N493, 【参考】数式用!$BA$2:$BB$50, 2, FALSE), "")</f>
        <v/>
      </c>
      <c r="AJ493" s="430" t="str">
        <f t="shared" si="15"/>
        <v/>
      </c>
      <c r="AK493" s="431" t="str">
        <f t="shared" si="16"/>
        <v/>
      </c>
      <c r="AL493" s="133"/>
      <c r="AM493" s="133"/>
      <c r="AN493" s="106"/>
      <c r="AO493" s="106"/>
      <c r="AV493" s="105"/>
      <c r="AW493" s="105"/>
      <c r="AX493" s="105"/>
      <c r="AY493" s="105"/>
      <c r="AZ493" s="105"/>
      <c r="BA493" s="105"/>
    </row>
    <row r="494" spans="1:53" ht="30" customHeight="1" thickBot="1">
      <c r="A494" s="140">
        <v>481</v>
      </c>
      <c r="B494" s="1001" t="str">
        <f>IF(基本情報入力シート!C519="","",基本情報入力シート!C519)</f>
        <v/>
      </c>
      <c r="C494" s="1002"/>
      <c r="D494" s="1002"/>
      <c r="E494" s="1002"/>
      <c r="F494" s="1002"/>
      <c r="G494" s="1002"/>
      <c r="H494" s="1002"/>
      <c r="I494" s="1003"/>
      <c r="J494" s="411" t="str">
        <f>IF(基本情報入力シート!M519="","",基本情報入力シート!M519)</f>
        <v/>
      </c>
      <c r="K494" s="411" t="str">
        <f>IF(基本情報入力シート!R519="","",基本情報入力シート!R519)</f>
        <v/>
      </c>
      <c r="L494" s="411" t="str">
        <f>IF(基本情報入力シート!W519="","",基本情報入力シート!W519)</f>
        <v/>
      </c>
      <c r="M494" s="411" t="str">
        <f>IF(基本情報入力シート!X519="","",基本情報入力シート!X519)</f>
        <v/>
      </c>
      <c r="N494" s="141" t="str">
        <f>IF(基本情報入力シート!Y519="","",基本情報入力シート!Y519)</f>
        <v/>
      </c>
      <c r="O494" s="148"/>
      <c r="P494" s="50"/>
      <c r="Q494" s="1004"/>
      <c r="R494" s="1005"/>
      <c r="S494" s="142" t="str">
        <f>IFERROR(ROUNDDOWN(Q494*VLOOKUP(N494,【参考】数式用!$AR$2:$AW$50,MATCH(P494,【参考】数式用!$AT$4:$AW$4)+2,FALSE)*0.5, 0), "")</f>
        <v/>
      </c>
      <c r="T494" s="51"/>
      <c r="U494" s="536" t="str">
        <f>IFERROR(IF(AH494&lt;&gt;"",Q494*VLOOKUP(N494,【参考】数式用!$AG$2:$AL$50,MATCH(P494,【参考】数式用!$AI$4:$AL$4,0)+2,0), ""), "")</f>
        <v/>
      </c>
      <c r="V494" s="41"/>
      <c r="W494" s="1006"/>
      <c r="X494" s="1007"/>
      <c r="Y494" s="88"/>
      <c r="Z494" s="537"/>
      <c r="AA494" s="143" t="str">
        <f>IFERROR(IF(Y494="ー", "", ROUNDDOWN(Z494*VLOOKUP(N494,【参考】数式用!$AR$2:$AW$50,MATCH(Y494,【参考】数式用!$AT$4:$AW$4)+2,FALSE)*0.5, 0)), "")</f>
        <v/>
      </c>
      <c r="AB494" s="98"/>
      <c r="AC494" s="1100" t="str">
        <f>IFERROR(IF(AH494&lt;&gt;"",Z494*VLOOKUP(N494,【参考】数式用!$AG$2:$AL$50,MATCH(Y494,【参考】数式用!$AI$4:$AL$4,0)+2,0), ""), "")</f>
        <v/>
      </c>
      <c r="AD494" s="1100"/>
      <c r="AE494" s="415"/>
      <c r="AF494" s="581"/>
      <c r="AG494" s="590"/>
      <c r="AH494" s="428" t="str">
        <f>IFERROR(VLOOKUP(O494, 【参考】数式用!$AY$5:$AY$13, 1, FALSE), "")</f>
        <v/>
      </c>
      <c r="AI494" s="429" t="str">
        <f>IFERROR(VLOOKUP(N494, 【参考】数式用!$BA$2:$BB$50, 2, FALSE), "")</f>
        <v/>
      </c>
      <c r="AJ494" s="430" t="str">
        <f t="shared" si="15"/>
        <v/>
      </c>
      <c r="AK494" s="431" t="str">
        <f t="shared" si="16"/>
        <v/>
      </c>
      <c r="AL494" s="133"/>
      <c r="AM494" s="133"/>
      <c r="AN494" s="106"/>
      <c r="AO494" s="106"/>
      <c r="AV494" s="105"/>
      <c r="AW494" s="105"/>
      <c r="AX494" s="105"/>
      <c r="AY494" s="105"/>
      <c r="AZ494" s="105"/>
      <c r="BA494" s="105"/>
    </row>
    <row r="495" spans="1:53" ht="30" customHeight="1" thickBot="1">
      <c r="A495" s="140">
        <v>482</v>
      </c>
      <c r="B495" s="1001" t="str">
        <f>IF(基本情報入力シート!C520="","",基本情報入力シート!C520)</f>
        <v/>
      </c>
      <c r="C495" s="1002"/>
      <c r="D495" s="1002"/>
      <c r="E495" s="1002"/>
      <c r="F495" s="1002"/>
      <c r="G495" s="1002"/>
      <c r="H495" s="1002"/>
      <c r="I495" s="1003"/>
      <c r="J495" s="411" t="str">
        <f>IF(基本情報入力シート!M520="","",基本情報入力シート!M520)</f>
        <v/>
      </c>
      <c r="K495" s="411" t="str">
        <f>IF(基本情報入力シート!R520="","",基本情報入力シート!R520)</f>
        <v/>
      </c>
      <c r="L495" s="411" t="str">
        <f>IF(基本情報入力シート!W520="","",基本情報入力シート!W520)</f>
        <v/>
      </c>
      <c r="M495" s="411" t="str">
        <f>IF(基本情報入力シート!X520="","",基本情報入力シート!X520)</f>
        <v/>
      </c>
      <c r="N495" s="141" t="str">
        <f>IF(基本情報入力シート!Y520="","",基本情報入力シート!Y520)</f>
        <v/>
      </c>
      <c r="O495" s="148"/>
      <c r="P495" s="50"/>
      <c r="Q495" s="1004"/>
      <c r="R495" s="1005"/>
      <c r="S495" s="142" t="str">
        <f>IFERROR(ROUNDDOWN(Q495*VLOOKUP(N495,【参考】数式用!$AR$2:$AW$50,MATCH(P495,【参考】数式用!$AT$4:$AW$4)+2,FALSE)*0.5, 0), "")</f>
        <v/>
      </c>
      <c r="T495" s="51"/>
      <c r="U495" s="536" t="str">
        <f>IFERROR(IF(AH495&lt;&gt;"",Q495*VLOOKUP(N495,【参考】数式用!$AG$2:$AL$50,MATCH(P495,【参考】数式用!$AI$4:$AL$4,0)+2,0), ""), "")</f>
        <v/>
      </c>
      <c r="V495" s="41"/>
      <c r="W495" s="1006"/>
      <c r="X495" s="1007"/>
      <c r="Y495" s="88"/>
      <c r="Z495" s="537"/>
      <c r="AA495" s="143" t="str">
        <f>IFERROR(IF(Y495="ー", "", ROUNDDOWN(Z495*VLOOKUP(N495,【参考】数式用!$AR$2:$AW$50,MATCH(Y495,【参考】数式用!$AT$4:$AW$4)+2,FALSE)*0.5, 0)), "")</f>
        <v/>
      </c>
      <c r="AB495" s="98"/>
      <c r="AC495" s="1100" t="str">
        <f>IFERROR(IF(AH495&lt;&gt;"",Z495*VLOOKUP(N495,【参考】数式用!$AG$2:$AL$50,MATCH(Y495,【参考】数式用!$AI$4:$AL$4,0)+2,0), ""), "")</f>
        <v/>
      </c>
      <c r="AD495" s="1100"/>
      <c r="AE495" s="415"/>
      <c r="AF495" s="581"/>
      <c r="AG495" s="590"/>
      <c r="AH495" s="428" t="str">
        <f>IFERROR(VLOOKUP(O495, 【参考】数式用!$AY$5:$AY$13, 1, FALSE), "")</f>
        <v/>
      </c>
      <c r="AI495" s="429" t="str">
        <f>IFERROR(VLOOKUP(N495, 【参考】数式用!$BA$2:$BB$50, 2, FALSE), "")</f>
        <v/>
      </c>
      <c r="AJ495" s="430" t="str">
        <f t="shared" si="15"/>
        <v/>
      </c>
      <c r="AK495" s="431" t="str">
        <f t="shared" si="16"/>
        <v/>
      </c>
      <c r="AL495" s="133"/>
      <c r="AM495" s="133"/>
      <c r="AN495" s="106"/>
      <c r="AO495" s="106"/>
      <c r="AV495" s="105"/>
      <c r="AW495" s="105"/>
      <c r="AX495" s="105"/>
      <c r="AY495" s="105"/>
      <c r="AZ495" s="105"/>
      <c r="BA495" s="105"/>
    </row>
    <row r="496" spans="1:53" ht="30" customHeight="1" thickBot="1">
      <c r="A496" s="140">
        <v>483</v>
      </c>
      <c r="B496" s="1001" t="str">
        <f>IF(基本情報入力シート!C521="","",基本情報入力シート!C521)</f>
        <v/>
      </c>
      <c r="C496" s="1002"/>
      <c r="D496" s="1002"/>
      <c r="E496" s="1002"/>
      <c r="F496" s="1002"/>
      <c r="G496" s="1002"/>
      <c r="H496" s="1002"/>
      <c r="I496" s="1003"/>
      <c r="J496" s="411" t="str">
        <f>IF(基本情報入力シート!M521="","",基本情報入力シート!M521)</f>
        <v/>
      </c>
      <c r="K496" s="411" t="str">
        <f>IF(基本情報入力シート!R521="","",基本情報入力シート!R521)</f>
        <v/>
      </c>
      <c r="L496" s="411" t="str">
        <f>IF(基本情報入力シート!W521="","",基本情報入力シート!W521)</f>
        <v/>
      </c>
      <c r="M496" s="411" t="str">
        <f>IF(基本情報入力シート!X521="","",基本情報入力シート!X521)</f>
        <v/>
      </c>
      <c r="N496" s="141" t="str">
        <f>IF(基本情報入力シート!Y521="","",基本情報入力シート!Y521)</f>
        <v/>
      </c>
      <c r="O496" s="148"/>
      <c r="P496" s="50"/>
      <c r="Q496" s="1004"/>
      <c r="R496" s="1005"/>
      <c r="S496" s="142" t="str">
        <f>IFERROR(ROUNDDOWN(Q496*VLOOKUP(N496,【参考】数式用!$AR$2:$AW$50,MATCH(P496,【参考】数式用!$AT$4:$AW$4)+2,FALSE)*0.5, 0), "")</f>
        <v/>
      </c>
      <c r="T496" s="51"/>
      <c r="U496" s="536" t="str">
        <f>IFERROR(IF(AH496&lt;&gt;"",Q496*VLOOKUP(N496,【参考】数式用!$AG$2:$AL$50,MATCH(P496,【参考】数式用!$AI$4:$AL$4,0)+2,0), ""), "")</f>
        <v/>
      </c>
      <c r="V496" s="41"/>
      <c r="W496" s="1006"/>
      <c r="X496" s="1007"/>
      <c r="Y496" s="88"/>
      <c r="Z496" s="537"/>
      <c r="AA496" s="143" t="str">
        <f>IFERROR(IF(Y496="ー", "", ROUNDDOWN(Z496*VLOOKUP(N496,【参考】数式用!$AR$2:$AW$50,MATCH(Y496,【参考】数式用!$AT$4:$AW$4)+2,FALSE)*0.5, 0)), "")</f>
        <v/>
      </c>
      <c r="AB496" s="98"/>
      <c r="AC496" s="1100" t="str">
        <f>IFERROR(IF(AH496&lt;&gt;"",Z496*VLOOKUP(N496,【参考】数式用!$AG$2:$AL$50,MATCH(Y496,【参考】数式用!$AI$4:$AL$4,0)+2,0), ""), "")</f>
        <v/>
      </c>
      <c r="AD496" s="1100"/>
      <c r="AE496" s="415"/>
      <c r="AF496" s="581"/>
      <c r="AG496" s="590"/>
      <c r="AH496" s="428" t="str">
        <f>IFERROR(VLOOKUP(O496, 【参考】数式用!$AY$5:$AY$13, 1, FALSE), "")</f>
        <v/>
      </c>
      <c r="AI496" s="429" t="str">
        <f>IFERROR(VLOOKUP(N496, 【参考】数式用!$BA$2:$BB$50, 2, FALSE), "")</f>
        <v/>
      </c>
      <c r="AJ496" s="430" t="str">
        <f t="shared" si="15"/>
        <v/>
      </c>
      <c r="AK496" s="431" t="str">
        <f t="shared" si="16"/>
        <v/>
      </c>
      <c r="AL496" s="133"/>
      <c r="AM496" s="133"/>
      <c r="AN496" s="106"/>
      <c r="AO496" s="106"/>
      <c r="AV496" s="105"/>
      <c r="AW496" s="105"/>
      <c r="AX496" s="105"/>
      <c r="AY496" s="105"/>
      <c r="AZ496" s="105"/>
      <c r="BA496" s="105"/>
    </row>
    <row r="497" spans="1:53" ht="30" customHeight="1" thickBot="1">
      <c r="A497" s="140">
        <v>484</v>
      </c>
      <c r="B497" s="1001" t="str">
        <f>IF(基本情報入力シート!C522="","",基本情報入力シート!C522)</f>
        <v/>
      </c>
      <c r="C497" s="1002"/>
      <c r="D497" s="1002"/>
      <c r="E497" s="1002"/>
      <c r="F497" s="1002"/>
      <c r="G497" s="1002"/>
      <c r="H497" s="1002"/>
      <c r="I497" s="1003"/>
      <c r="J497" s="411" t="str">
        <f>IF(基本情報入力シート!M522="","",基本情報入力シート!M522)</f>
        <v/>
      </c>
      <c r="K497" s="411" t="str">
        <f>IF(基本情報入力シート!R522="","",基本情報入力シート!R522)</f>
        <v/>
      </c>
      <c r="L497" s="411" t="str">
        <f>IF(基本情報入力シート!W522="","",基本情報入力シート!W522)</f>
        <v/>
      </c>
      <c r="M497" s="411" t="str">
        <f>IF(基本情報入力シート!X522="","",基本情報入力シート!X522)</f>
        <v/>
      </c>
      <c r="N497" s="141" t="str">
        <f>IF(基本情報入力シート!Y522="","",基本情報入力シート!Y522)</f>
        <v/>
      </c>
      <c r="O497" s="148"/>
      <c r="P497" s="50"/>
      <c r="Q497" s="1004"/>
      <c r="R497" s="1005"/>
      <c r="S497" s="142" t="str">
        <f>IFERROR(ROUNDDOWN(Q497*VLOOKUP(N497,【参考】数式用!$AR$2:$AW$50,MATCH(P497,【参考】数式用!$AT$4:$AW$4)+2,FALSE)*0.5, 0), "")</f>
        <v/>
      </c>
      <c r="T497" s="51"/>
      <c r="U497" s="536" t="str">
        <f>IFERROR(IF(AH497&lt;&gt;"",Q497*VLOOKUP(N497,【参考】数式用!$AG$2:$AL$50,MATCH(P497,【参考】数式用!$AI$4:$AL$4,0)+2,0), ""), "")</f>
        <v/>
      </c>
      <c r="V497" s="41"/>
      <c r="W497" s="1006"/>
      <c r="X497" s="1007"/>
      <c r="Y497" s="88"/>
      <c r="Z497" s="537"/>
      <c r="AA497" s="143" t="str">
        <f>IFERROR(IF(Y497="ー", "", ROUNDDOWN(Z497*VLOOKUP(N497,【参考】数式用!$AR$2:$AW$50,MATCH(Y497,【参考】数式用!$AT$4:$AW$4)+2,FALSE)*0.5, 0)), "")</f>
        <v/>
      </c>
      <c r="AB497" s="98"/>
      <c r="AC497" s="1100" t="str">
        <f>IFERROR(IF(AH497&lt;&gt;"",Z497*VLOOKUP(N497,【参考】数式用!$AG$2:$AL$50,MATCH(Y497,【参考】数式用!$AI$4:$AL$4,0)+2,0), ""), "")</f>
        <v/>
      </c>
      <c r="AD497" s="1100"/>
      <c r="AE497" s="415"/>
      <c r="AF497" s="581"/>
      <c r="AG497" s="590"/>
      <c r="AH497" s="428" t="str">
        <f>IFERROR(VLOOKUP(O497, 【参考】数式用!$AY$5:$AY$13, 1, FALSE), "")</f>
        <v/>
      </c>
      <c r="AI497" s="429" t="str">
        <f>IFERROR(VLOOKUP(N497, 【参考】数式用!$BA$2:$BB$50, 2, FALSE), "")</f>
        <v/>
      </c>
      <c r="AJ497" s="430" t="str">
        <f t="shared" si="15"/>
        <v/>
      </c>
      <c r="AK497" s="431" t="str">
        <f t="shared" si="16"/>
        <v/>
      </c>
      <c r="AL497" s="133"/>
      <c r="AM497" s="133"/>
      <c r="AN497" s="106"/>
      <c r="AO497" s="106"/>
      <c r="AV497" s="105"/>
      <c r="AW497" s="105"/>
      <c r="AX497" s="105"/>
      <c r="AY497" s="105"/>
      <c r="AZ497" s="105"/>
      <c r="BA497" s="105"/>
    </row>
    <row r="498" spans="1:53" ht="30" customHeight="1" thickBot="1">
      <c r="A498" s="140">
        <v>485</v>
      </c>
      <c r="B498" s="1001" t="str">
        <f>IF(基本情報入力シート!C523="","",基本情報入力シート!C523)</f>
        <v/>
      </c>
      <c r="C498" s="1002"/>
      <c r="D498" s="1002"/>
      <c r="E498" s="1002"/>
      <c r="F498" s="1002"/>
      <c r="G498" s="1002"/>
      <c r="H498" s="1002"/>
      <c r="I498" s="1003"/>
      <c r="J498" s="411" t="str">
        <f>IF(基本情報入力シート!M523="","",基本情報入力シート!M523)</f>
        <v/>
      </c>
      <c r="K498" s="411" t="str">
        <f>IF(基本情報入力シート!R523="","",基本情報入力シート!R523)</f>
        <v/>
      </c>
      <c r="L498" s="411" t="str">
        <f>IF(基本情報入力シート!W523="","",基本情報入力シート!W523)</f>
        <v/>
      </c>
      <c r="M498" s="411" t="str">
        <f>IF(基本情報入力シート!X523="","",基本情報入力シート!X523)</f>
        <v/>
      </c>
      <c r="N498" s="141" t="str">
        <f>IF(基本情報入力シート!Y523="","",基本情報入力シート!Y523)</f>
        <v/>
      </c>
      <c r="O498" s="148"/>
      <c r="P498" s="50"/>
      <c r="Q498" s="1004"/>
      <c r="R498" s="1005"/>
      <c r="S498" s="142" t="str">
        <f>IFERROR(ROUNDDOWN(Q498*VLOOKUP(N498,【参考】数式用!$AR$2:$AW$50,MATCH(P498,【参考】数式用!$AT$4:$AW$4)+2,FALSE)*0.5, 0), "")</f>
        <v/>
      </c>
      <c r="T498" s="51"/>
      <c r="U498" s="536" t="str">
        <f>IFERROR(IF(AH498&lt;&gt;"",Q498*VLOOKUP(N498,【参考】数式用!$AG$2:$AL$50,MATCH(P498,【参考】数式用!$AI$4:$AL$4,0)+2,0), ""), "")</f>
        <v/>
      </c>
      <c r="V498" s="41"/>
      <c r="W498" s="1006"/>
      <c r="X498" s="1007"/>
      <c r="Y498" s="88"/>
      <c r="Z498" s="537"/>
      <c r="AA498" s="143" t="str">
        <f>IFERROR(IF(Y498="ー", "", ROUNDDOWN(Z498*VLOOKUP(N498,【参考】数式用!$AR$2:$AW$50,MATCH(Y498,【参考】数式用!$AT$4:$AW$4)+2,FALSE)*0.5, 0)), "")</f>
        <v/>
      </c>
      <c r="AB498" s="98"/>
      <c r="AC498" s="1100" t="str">
        <f>IFERROR(IF(AH498&lt;&gt;"",Z498*VLOOKUP(N498,【参考】数式用!$AG$2:$AL$50,MATCH(Y498,【参考】数式用!$AI$4:$AL$4,0)+2,0), ""), "")</f>
        <v/>
      </c>
      <c r="AD498" s="1100"/>
      <c r="AE498" s="415"/>
      <c r="AF498" s="581"/>
      <c r="AG498" s="590"/>
      <c r="AH498" s="428" t="str">
        <f>IFERROR(VLOOKUP(O498, 【参考】数式用!$AY$5:$AY$13, 1, FALSE), "")</f>
        <v/>
      </c>
      <c r="AI498" s="429" t="str">
        <f>IFERROR(VLOOKUP(N498, 【参考】数式用!$BA$2:$BB$50, 2, FALSE), "")</f>
        <v/>
      </c>
      <c r="AJ498" s="430" t="str">
        <f t="shared" ref="AJ498:AJ561" si="17">IF(AND(OR(P498="処遇加算Ⅰ",P498="処遇加算Ⅱ"),AI498="対象"), 1,"")</f>
        <v/>
      </c>
      <c r="AK498" s="431" t="str">
        <f t="shared" ref="AK498:AK561" si="18">IF(OR(Y498="処遇加算Ⅰ",Y498="処遇加算Ⅱ"),1,"")</f>
        <v/>
      </c>
      <c r="AL498" s="133"/>
      <c r="AM498" s="133"/>
      <c r="AN498" s="106"/>
      <c r="AO498" s="106"/>
      <c r="AV498" s="105"/>
      <c r="AW498" s="105"/>
      <c r="AX498" s="105"/>
      <c r="AY498" s="105"/>
      <c r="AZ498" s="105"/>
      <c r="BA498" s="105"/>
    </row>
    <row r="499" spans="1:53" ht="30" customHeight="1" thickBot="1">
      <c r="A499" s="140">
        <v>486</v>
      </c>
      <c r="B499" s="1001" t="str">
        <f>IF(基本情報入力シート!C524="","",基本情報入力シート!C524)</f>
        <v/>
      </c>
      <c r="C499" s="1002"/>
      <c r="D499" s="1002"/>
      <c r="E499" s="1002"/>
      <c r="F499" s="1002"/>
      <c r="G499" s="1002"/>
      <c r="H499" s="1002"/>
      <c r="I499" s="1003"/>
      <c r="J499" s="411" t="str">
        <f>IF(基本情報入力シート!M524="","",基本情報入力シート!M524)</f>
        <v/>
      </c>
      <c r="K499" s="411" t="str">
        <f>IF(基本情報入力シート!R524="","",基本情報入力シート!R524)</f>
        <v/>
      </c>
      <c r="L499" s="411" t="str">
        <f>IF(基本情報入力シート!W524="","",基本情報入力シート!W524)</f>
        <v/>
      </c>
      <c r="M499" s="411" t="str">
        <f>IF(基本情報入力シート!X524="","",基本情報入力シート!X524)</f>
        <v/>
      </c>
      <c r="N499" s="141" t="str">
        <f>IF(基本情報入力シート!Y524="","",基本情報入力シート!Y524)</f>
        <v/>
      </c>
      <c r="O499" s="148"/>
      <c r="P499" s="50"/>
      <c r="Q499" s="1004"/>
      <c r="R499" s="1005"/>
      <c r="S499" s="142" t="str">
        <f>IFERROR(ROUNDDOWN(Q499*VLOOKUP(N499,【参考】数式用!$AR$2:$AW$50,MATCH(P499,【参考】数式用!$AT$4:$AW$4)+2,FALSE)*0.5, 0), "")</f>
        <v/>
      </c>
      <c r="T499" s="51"/>
      <c r="U499" s="536" t="str">
        <f>IFERROR(IF(AH499&lt;&gt;"",Q499*VLOOKUP(N499,【参考】数式用!$AG$2:$AL$50,MATCH(P499,【参考】数式用!$AI$4:$AL$4,0)+2,0), ""), "")</f>
        <v/>
      </c>
      <c r="V499" s="41"/>
      <c r="W499" s="1006"/>
      <c r="X499" s="1007"/>
      <c r="Y499" s="88"/>
      <c r="Z499" s="537"/>
      <c r="AA499" s="143" t="str">
        <f>IFERROR(IF(Y499="ー", "", ROUNDDOWN(Z499*VLOOKUP(N499,【参考】数式用!$AR$2:$AW$50,MATCH(Y499,【参考】数式用!$AT$4:$AW$4)+2,FALSE)*0.5, 0)), "")</f>
        <v/>
      </c>
      <c r="AB499" s="98"/>
      <c r="AC499" s="1100" t="str">
        <f>IFERROR(IF(AH499&lt;&gt;"",Z499*VLOOKUP(N499,【参考】数式用!$AG$2:$AL$50,MATCH(Y499,【参考】数式用!$AI$4:$AL$4,0)+2,0), ""), "")</f>
        <v/>
      </c>
      <c r="AD499" s="1100"/>
      <c r="AE499" s="415"/>
      <c r="AF499" s="581"/>
      <c r="AG499" s="590"/>
      <c r="AH499" s="428" t="str">
        <f>IFERROR(VLOOKUP(O499, 【参考】数式用!$AY$5:$AY$13, 1, FALSE), "")</f>
        <v/>
      </c>
      <c r="AI499" s="429" t="str">
        <f>IFERROR(VLOOKUP(N499, 【参考】数式用!$BA$2:$BB$50, 2, FALSE), "")</f>
        <v/>
      </c>
      <c r="AJ499" s="430" t="str">
        <f t="shared" si="17"/>
        <v/>
      </c>
      <c r="AK499" s="431" t="str">
        <f t="shared" si="18"/>
        <v/>
      </c>
      <c r="AL499" s="133"/>
      <c r="AM499" s="133"/>
      <c r="AN499" s="106"/>
      <c r="AO499" s="106"/>
      <c r="AV499" s="105"/>
      <c r="AW499" s="105"/>
      <c r="AX499" s="105"/>
      <c r="AY499" s="105"/>
      <c r="AZ499" s="105"/>
      <c r="BA499" s="105"/>
    </row>
    <row r="500" spans="1:53" ht="30" customHeight="1" thickBot="1">
      <c r="A500" s="140">
        <v>487</v>
      </c>
      <c r="B500" s="1001" t="str">
        <f>IF(基本情報入力シート!C525="","",基本情報入力シート!C525)</f>
        <v/>
      </c>
      <c r="C500" s="1002"/>
      <c r="D500" s="1002"/>
      <c r="E500" s="1002"/>
      <c r="F500" s="1002"/>
      <c r="G500" s="1002"/>
      <c r="H500" s="1002"/>
      <c r="I500" s="1003"/>
      <c r="J500" s="411" t="str">
        <f>IF(基本情報入力シート!M525="","",基本情報入力シート!M525)</f>
        <v/>
      </c>
      <c r="K500" s="411" t="str">
        <f>IF(基本情報入力シート!R525="","",基本情報入力シート!R525)</f>
        <v/>
      </c>
      <c r="L500" s="411" t="str">
        <f>IF(基本情報入力シート!W525="","",基本情報入力シート!W525)</f>
        <v/>
      </c>
      <c r="M500" s="411" t="str">
        <f>IF(基本情報入力シート!X525="","",基本情報入力シート!X525)</f>
        <v/>
      </c>
      <c r="N500" s="141" t="str">
        <f>IF(基本情報入力シート!Y525="","",基本情報入力シート!Y525)</f>
        <v/>
      </c>
      <c r="O500" s="148"/>
      <c r="P500" s="50"/>
      <c r="Q500" s="1004"/>
      <c r="R500" s="1005"/>
      <c r="S500" s="142" t="str">
        <f>IFERROR(ROUNDDOWN(Q500*VLOOKUP(N500,【参考】数式用!$AR$2:$AW$50,MATCH(P500,【参考】数式用!$AT$4:$AW$4)+2,FALSE)*0.5, 0), "")</f>
        <v/>
      </c>
      <c r="T500" s="51"/>
      <c r="U500" s="536" t="str">
        <f>IFERROR(IF(AH500&lt;&gt;"",Q500*VLOOKUP(N500,【参考】数式用!$AG$2:$AL$50,MATCH(P500,【参考】数式用!$AI$4:$AL$4,0)+2,0), ""), "")</f>
        <v/>
      </c>
      <c r="V500" s="41"/>
      <c r="W500" s="1006"/>
      <c r="X500" s="1007"/>
      <c r="Y500" s="88"/>
      <c r="Z500" s="537"/>
      <c r="AA500" s="143" t="str">
        <f>IFERROR(IF(Y500="ー", "", ROUNDDOWN(Z500*VLOOKUP(N500,【参考】数式用!$AR$2:$AW$50,MATCH(Y500,【参考】数式用!$AT$4:$AW$4)+2,FALSE)*0.5, 0)), "")</f>
        <v/>
      </c>
      <c r="AB500" s="98"/>
      <c r="AC500" s="1100" t="str">
        <f>IFERROR(IF(AH500&lt;&gt;"",Z500*VLOOKUP(N500,【参考】数式用!$AG$2:$AL$50,MATCH(Y500,【参考】数式用!$AI$4:$AL$4,0)+2,0), ""), "")</f>
        <v/>
      </c>
      <c r="AD500" s="1100"/>
      <c r="AE500" s="415"/>
      <c r="AF500" s="581"/>
      <c r="AG500" s="590"/>
      <c r="AH500" s="428" t="str">
        <f>IFERROR(VLOOKUP(O500, 【参考】数式用!$AY$5:$AY$13, 1, FALSE), "")</f>
        <v/>
      </c>
      <c r="AI500" s="429" t="str">
        <f>IFERROR(VLOOKUP(N500, 【参考】数式用!$BA$2:$BB$50, 2, FALSE), "")</f>
        <v/>
      </c>
      <c r="AJ500" s="430" t="str">
        <f t="shared" si="17"/>
        <v/>
      </c>
      <c r="AK500" s="431" t="str">
        <f t="shared" si="18"/>
        <v/>
      </c>
      <c r="AL500" s="133"/>
      <c r="AM500" s="133"/>
      <c r="AN500" s="106"/>
      <c r="AO500" s="106"/>
      <c r="AV500" s="105"/>
      <c r="AW500" s="105"/>
      <c r="AX500" s="105"/>
      <c r="AY500" s="105"/>
      <c r="AZ500" s="105"/>
      <c r="BA500" s="105"/>
    </row>
    <row r="501" spans="1:53" ht="30" customHeight="1" thickBot="1">
      <c r="A501" s="140">
        <v>488</v>
      </c>
      <c r="B501" s="1001" t="str">
        <f>IF(基本情報入力シート!C526="","",基本情報入力シート!C526)</f>
        <v/>
      </c>
      <c r="C501" s="1002"/>
      <c r="D501" s="1002"/>
      <c r="E501" s="1002"/>
      <c r="F501" s="1002"/>
      <c r="G501" s="1002"/>
      <c r="H501" s="1002"/>
      <c r="I501" s="1003"/>
      <c r="J501" s="411" t="str">
        <f>IF(基本情報入力シート!M526="","",基本情報入力シート!M526)</f>
        <v/>
      </c>
      <c r="K501" s="411" t="str">
        <f>IF(基本情報入力シート!R526="","",基本情報入力シート!R526)</f>
        <v/>
      </c>
      <c r="L501" s="411" t="str">
        <f>IF(基本情報入力シート!W526="","",基本情報入力シート!W526)</f>
        <v/>
      </c>
      <c r="M501" s="411" t="str">
        <f>IF(基本情報入力シート!X526="","",基本情報入力シート!X526)</f>
        <v/>
      </c>
      <c r="N501" s="141" t="str">
        <f>IF(基本情報入力シート!Y526="","",基本情報入力シート!Y526)</f>
        <v/>
      </c>
      <c r="O501" s="148"/>
      <c r="P501" s="50"/>
      <c r="Q501" s="1004"/>
      <c r="R501" s="1005"/>
      <c r="S501" s="142" t="str">
        <f>IFERROR(ROUNDDOWN(Q501*VLOOKUP(N501,【参考】数式用!$AR$2:$AW$50,MATCH(P501,【参考】数式用!$AT$4:$AW$4)+2,FALSE)*0.5, 0), "")</f>
        <v/>
      </c>
      <c r="T501" s="51"/>
      <c r="U501" s="536" t="str">
        <f>IFERROR(IF(AH501&lt;&gt;"",Q501*VLOOKUP(N501,【参考】数式用!$AG$2:$AL$50,MATCH(P501,【参考】数式用!$AI$4:$AL$4,0)+2,0), ""), "")</f>
        <v/>
      </c>
      <c r="V501" s="41"/>
      <c r="W501" s="1006"/>
      <c r="X501" s="1007"/>
      <c r="Y501" s="88"/>
      <c r="Z501" s="537"/>
      <c r="AA501" s="143" t="str">
        <f>IFERROR(IF(Y501="ー", "", ROUNDDOWN(Z501*VLOOKUP(N501,【参考】数式用!$AR$2:$AW$50,MATCH(Y501,【参考】数式用!$AT$4:$AW$4)+2,FALSE)*0.5, 0)), "")</f>
        <v/>
      </c>
      <c r="AB501" s="98"/>
      <c r="AC501" s="1100" t="str">
        <f>IFERROR(IF(AH501&lt;&gt;"",Z501*VLOOKUP(N501,【参考】数式用!$AG$2:$AL$50,MATCH(Y501,【参考】数式用!$AI$4:$AL$4,0)+2,0), ""), "")</f>
        <v/>
      </c>
      <c r="AD501" s="1100"/>
      <c r="AE501" s="415"/>
      <c r="AF501" s="581"/>
      <c r="AG501" s="590"/>
      <c r="AH501" s="428" t="str">
        <f>IFERROR(VLOOKUP(O501, 【参考】数式用!$AY$5:$AY$13, 1, FALSE), "")</f>
        <v/>
      </c>
      <c r="AI501" s="429" t="str">
        <f>IFERROR(VLOOKUP(N501, 【参考】数式用!$BA$2:$BB$50, 2, FALSE), "")</f>
        <v/>
      </c>
      <c r="AJ501" s="430" t="str">
        <f t="shared" si="17"/>
        <v/>
      </c>
      <c r="AK501" s="431" t="str">
        <f t="shared" si="18"/>
        <v/>
      </c>
      <c r="AL501" s="133"/>
      <c r="AM501" s="133"/>
      <c r="AN501" s="106"/>
      <c r="AO501" s="106"/>
      <c r="AV501" s="105"/>
      <c r="AW501" s="105"/>
      <c r="AX501" s="105"/>
      <c r="AY501" s="105"/>
      <c r="AZ501" s="105"/>
      <c r="BA501" s="105"/>
    </row>
    <row r="502" spans="1:53" ht="30" customHeight="1" thickBot="1">
      <c r="A502" s="140">
        <v>489</v>
      </c>
      <c r="B502" s="1001" t="str">
        <f>IF(基本情報入力シート!C527="","",基本情報入力シート!C527)</f>
        <v/>
      </c>
      <c r="C502" s="1002"/>
      <c r="D502" s="1002"/>
      <c r="E502" s="1002"/>
      <c r="F502" s="1002"/>
      <c r="G502" s="1002"/>
      <c r="H502" s="1002"/>
      <c r="I502" s="1003"/>
      <c r="J502" s="411" t="str">
        <f>IF(基本情報入力シート!M527="","",基本情報入力シート!M527)</f>
        <v/>
      </c>
      <c r="K502" s="411" t="str">
        <f>IF(基本情報入力シート!R527="","",基本情報入力シート!R527)</f>
        <v/>
      </c>
      <c r="L502" s="411" t="str">
        <f>IF(基本情報入力シート!W527="","",基本情報入力シート!W527)</f>
        <v/>
      </c>
      <c r="M502" s="411" t="str">
        <f>IF(基本情報入力シート!X527="","",基本情報入力シート!X527)</f>
        <v/>
      </c>
      <c r="N502" s="141" t="str">
        <f>IF(基本情報入力シート!Y527="","",基本情報入力シート!Y527)</f>
        <v/>
      </c>
      <c r="O502" s="148"/>
      <c r="P502" s="50"/>
      <c r="Q502" s="1004"/>
      <c r="R502" s="1005"/>
      <c r="S502" s="142" t="str">
        <f>IFERROR(ROUNDDOWN(Q502*VLOOKUP(N502,【参考】数式用!$AR$2:$AW$50,MATCH(P502,【参考】数式用!$AT$4:$AW$4)+2,FALSE)*0.5, 0), "")</f>
        <v/>
      </c>
      <c r="T502" s="51"/>
      <c r="U502" s="536" t="str">
        <f>IFERROR(IF(AH502&lt;&gt;"",Q502*VLOOKUP(N502,【参考】数式用!$AG$2:$AL$50,MATCH(P502,【参考】数式用!$AI$4:$AL$4,0)+2,0), ""), "")</f>
        <v/>
      </c>
      <c r="V502" s="41"/>
      <c r="W502" s="1006"/>
      <c r="X502" s="1007"/>
      <c r="Y502" s="88"/>
      <c r="Z502" s="537"/>
      <c r="AA502" s="143" t="str">
        <f>IFERROR(IF(Y502="ー", "", ROUNDDOWN(Z502*VLOOKUP(N502,【参考】数式用!$AR$2:$AW$50,MATCH(Y502,【参考】数式用!$AT$4:$AW$4)+2,FALSE)*0.5, 0)), "")</f>
        <v/>
      </c>
      <c r="AB502" s="98"/>
      <c r="AC502" s="1100" t="str">
        <f>IFERROR(IF(AH502&lt;&gt;"",Z502*VLOOKUP(N502,【参考】数式用!$AG$2:$AL$50,MATCH(Y502,【参考】数式用!$AI$4:$AL$4,0)+2,0), ""), "")</f>
        <v/>
      </c>
      <c r="AD502" s="1100"/>
      <c r="AE502" s="415"/>
      <c r="AF502" s="581"/>
      <c r="AG502" s="590"/>
      <c r="AH502" s="428" t="str">
        <f>IFERROR(VLOOKUP(O502, 【参考】数式用!$AY$5:$AY$13, 1, FALSE), "")</f>
        <v/>
      </c>
      <c r="AI502" s="429" t="str">
        <f>IFERROR(VLOOKUP(N502, 【参考】数式用!$BA$2:$BB$50, 2, FALSE), "")</f>
        <v/>
      </c>
      <c r="AJ502" s="430" t="str">
        <f t="shared" si="17"/>
        <v/>
      </c>
      <c r="AK502" s="431" t="str">
        <f t="shared" si="18"/>
        <v/>
      </c>
      <c r="AL502" s="133"/>
      <c r="AM502" s="133"/>
      <c r="AN502" s="106"/>
      <c r="AO502" s="106"/>
      <c r="AV502" s="105"/>
      <c r="AW502" s="105"/>
      <c r="AX502" s="105"/>
      <c r="AY502" s="105"/>
      <c r="AZ502" s="105"/>
      <c r="BA502" s="105"/>
    </row>
    <row r="503" spans="1:53" ht="30" customHeight="1" thickBot="1">
      <c r="A503" s="140">
        <v>490</v>
      </c>
      <c r="B503" s="1001" t="str">
        <f>IF(基本情報入力シート!C528="","",基本情報入力シート!C528)</f>
        <v/>
      </c>
      <c r="C503" s="1002"/>
      <c r="D503" s="1002"/>
      <c r="E503" s="1002"/>
      <c r="F503" s="1002"/>
      <c r="G503" s="1002"/>
      <c r="H503" s="1002"/>
      <c r="I503" s="1003"/>
      <c r="J503" s="411" t="str">
        <f>IF(基本情報入力シート!M528="","",基本情報入力シート!M528)</f>
        <v/>
      </c>
      <c r="K503" s="411" t="str">
        <f>IF(基本情報入力シート!R528="","",基本情報入力シート!R528)</f>
        <v/>
      </c>
      <c r="L503" s="411" t="str">
        <f>IF(基本情報入力シート!W528="","",基本情報入力シート!W528)</f>
        <v/>
      </c>
      <c r="M503" s="411" t="str">
        <f>IF(基本情報入力シート!X528="","",基本情報入力シート!X528)</f>
        <v/>
      </c>
      <c r="N503" s="141" t="str">
        <f>IF(基本情報入力シート!Y528="","",基本情報入力シート!Y528)</f>
        <v/>
      </c>
      <c r="O503" s="148"/>
      <c r="P503" s="50"/>
      <c r="Q503" s="1004"/>
      <c r="R503" s="1005"/>
      <c r="S503" s="142" t="str">
        <f>IFERROR(ROUNDDOWN(Q503*VLOOKUP(N503,【参考】数式用!$AR$2:$AW$50,MATCH(P503,【参考】数式用!$AT$4:$AW$4)+2,FALSE)*0.5, 0), "")</f>
        <v/>
      </c>
      <c r="T503" s="51"/>
      <c r="U503" s="536" t="str">
        <f>IFERROR(IF(AH503&lt;&gt;"",Q503*VLOOKUP(N503,【参考】数式用!$AG$2:$AL$50,MATCH(P503,【参考】数式用!$AI$4:$AL$4,0)+2,0), ""), "")</f>
        <v/>
      </c>
      <c r="V503" s="41"/>
      <c r="W503" s="1006"/>
      <c r="X503" s="1007"/>
      <c r="Y503" s="88"/>
      <c r="Z503" s="537"/>
      <c r="AA503" s="143" t="str">
        <f>IFERROR(IF(Y503="ー", "", ROUNDDOWN(Z503*VLOOKUP(N503,【参考】数式用!$AR$2:$AW$50,MATCH(Y503,【参考】数式用!$AT$4:$AW$4)+2,FALSE)*0.5, 0)), "")</f>
        <v/>
      </c>
      <c r="AB503" s="98"/>
      <c r="AC503" s="1100" t="str">
        <f>IFERROR(IF(AH503&lt;&gt;"",Z503*VLOOKUP(N503,【参考】数式用!$AG$2:$AL$50,MATCH(Y503,【参考】数式用!$AI$4:$AL$4,0)+2,0), ""), "")</f>
        <v/>
      </c>
      <c r="AD503" s="1100"/>
      <c r="AE503" s="415"/>
      <c r="AF503" s="581"/>
      <c r="AG503" s="590"/>
      <c r="AH503" s="428" t="str">
        <f>IFERROR(VLOOKUP(O503, 【参考】数式用!$AY$5:$AY$13, 1, FALSE), "")</f>
        <v/>
      </c>
      <c r="AI503" s="429" t="str">
        <f>IFERROR(VLOOKUP(N503, 【参考】数式用!$BA$2:$BB$50, 2, FALSE), "")</f>
        <v/>
      </c>
      <c r="AJ503" s="430" t="str">
        <f t="shared" si="17"/>
        <v/>
      </c>
      <c r="AK503" s="431" t="str">
        <f t="shared" si="18"/>
        <v/>
      </c>
      <c r="AL503" s="133"/>
      <c r="AM503" s="133"/>
      <c r="AN503" s="106"/>
      <c r="AO503" s="106"/>
      <c r="AV503" s="105"/>
      <c r="AW503" s="105"/>
      <c r="AX503" s="105"/>
      <c r="AY503" s="105"/>
      <c r="AZ503" s="105"/>
      <c r="BA503" s="105"/>
    </row>
    <row r="504" spans="1:53" ht="30" customHeight="1" thickBot="1">
      <c r="A504" s="140">
        <v>491</v>
      </c>
      <c r="B504" s="1001" t="str">
        <f>IF(基本情報入力シート!C529="","",基本情報入力シート!C529)</f>
        <v/>
      </c>
      <c r="C504" s="1002"/>
      <c r="D504" s="1002"/>
      <c r="E504" s="1002"/>
      <c r="F504" s="1002"/>
      <c r="G504" s="1002"/>
      <c r="H504" s="1002"/>
      <c r="I504" s="1003"/>
      <c r="J504" s="411" t="str">
        <f>IF(基本情報入力シート!M529="","",基本情報入力シート!M529)</f>
        <v/>
      </c>
      <c r="K504" s="411" t="str">
        <f>IF(基本情報入力シート!R529="","",基本情報入力シート!R529)</f>
        <v/>
      </c>
      <c r="L504" s="411" t="str">
        <f>IF(基本情報入力シート!W529="","",基本情報入力シート!W529)</f>
        <v/>
      </c>
      <c r="M504" s="411" t="str">
        <f>IF(基本情報入力シート!X529="","",基本情報入力シート!X529)</f>
        <v/>
      </c>
      <c r="N504" s="141" t="str">
        <f>IF(基本情報入力シート!Y529="","",基本情報入力シート!Y529)</f>
        <v/>
      </c>
      <c r="O504" s="148"/>
      <c r="P504" s="50"/>
      <c r="Q504" s="1004"/>
      <c r="R504" s="1005"/>
      <c r="S504" s="142" t="str">
        <f>IFERROR(ROUNDDOWN(Q504*VLOOKUP(N504,【参考】数式用!$AR$2:$AW$50,MATCH(P504,【参考】数式用!$AT$4:$AW$4)+2,FALSE)*0.5, 0), "")</f>
        <v/>
      </c>
      <c r="T504" s="51"/>
      <c r="U504" s="536" t="str">
        <f>IFERROR(IF(AH504&lt;&gt;"",Q504*VLOOKUP(N504,【参考】数式用!$AG$2:$AL$50,MATCH(P504,【参考】数式用!$AI$4:$AL$4,0)+2,0), ""), "")</f>
        <v/>
      </c>
      <c r="V504" s="41"/>
      <c r="W504" s="1006"/>
      <c r="X504" s="1007"/>
      <c r="Y504" s="88"/>
      <c r="Z504" s="537"/>
      <c r="AA504" s="143" t="str">
        <f>IFERROR(IF(Y504="ー", "", ROUNDDOWN(Z504*VLOOKUP(N504,【参考】数式用!$AR$2:$AW$50,MATCH(Y504,【参考】数式用!$AT$4:$AW$4)+2,FALSE)*0.5, 0)), "")</f>
        <v/>
      </c>
      <c r="AB504" s="98"/>
      <c r="AC504" s="1100" t="str">
        <f>IFERROR(IF(AH504&lt;&gt;"",Z504*VLOOKUP(N504,【参考】数式用!$AG$2:$AL$50,MATCH(Y504,【参考】数式用!$AI$4:$AL$4,0)+2,0), ""), "")</f>
        <v/>
      </c>
      <c r="AD504" s="1100"/>
      <c r="AE504" s="415"/>
      <c r="AF504" s="581"/>
      <c r="AG504" s="590"/>
      <c r="AH504" s="428" t="str">
        <f>IFERROR(VLOOKUP(O504, 【参考】数式用!$AY$5:$AY$13, 1, FALSE), "")</f>
        <v/>
      </c>
      <c r="AI504" s="429" t="str">
        <f>IFERROR(VLOOKUP(N504, 【参考】数式用!$BA$2:$BB$50, 2, FALSE), "")</f>
        <v/>
      </c>
      <c r="AJ504" s="430" t="str">
        <f t="shared" si="17"/>
        <v/>
      </c>
      <c r="AK504" s="431" t="str">
        <f t="shared" si="18"/>
        <v/>
      </c>
      <c r="AL504" s="133"/>
      <c r="AM504" s="133"/>
      <c r="AN504" s="106"/>
      <c r="AO504" s="106"/>
      <c r="AV504" s="105"/>
      <c r="AW504" s="105"/>
      <c r="AX504" s="105"/>
      <c r="AY504" s="105"/>
      <c r="AZ504" s="105"/>
      <c r="BA504" s="105"/>
    </row>
    <row r="505" spans="1:53" ht="30" customHeight="1" thickBot="1">
      <c r="A505" s="140">
        <v>492</v>
      </c>
      <c r="B505" s="1001" t="str">
        <f>IF(基本情報入力シート!C530="","",基本情報入力シート!C530)</f>
        <v/>
      </c>
      <c r="C505" s="1002"/>
      <c r="D505" s="1002"/>
      <c r="E505" s="1002"/>
      <c r="F505" s="1002"/>
      <c r="G505" s="1002"/>
      <c r="H505" s="1002"/>
      <c r="I505" s="1003"/>
      <c r="J505" s="411" t="str">
        <f>IF(基本情報入力シート!M530="","",基本情報入力シート!M530)</f>
        <v/>
      </c>
      <c r="K505" s="411" t="str">
        <f>IF(基本情報入力シート!R530="","",基本情報入力シート!R530)</f>
        <v/>
      </c>
      <c r="L505" s="411" t="str">
        <f>IF(基本情報入力シート!W530="","",基本情報入力シート!W530)</f>
        <v/>
      </c>
      <c r="M505" s="411" t="str">
        <f>IF(基本情報入力シート!X530="","",基本情報入力シート!X530)</f>
        <v/>
      </c>
      <c r="N505" s="141" t="str">
        <f>IF(基本情報入力シート!Y530="","",基本情報入力シート!Y530)</f>
        <v/>
      </c>
      <c r="O505" s="148"/>
      <c r="P505" s="50"/>
      <c r="Q505" s="1004"/>
      <c r="R505" s="1005"/>
      <c r="S505" s="142" t="str">
        <f>IFERROR(ROUNDDOWN(Q505*VLOOKUP(N505,【参考】数式用!$AR$2:$AW$50,MATCH(P505,【参考】数式用!$AT$4:$AW$4)+2,FALSE)*0.5, 0), "")</f>
        <v/>
      </c>
      <c r="T505" s="51"/>
      <c r="U505" s="536" t="str">
        <f>IFERROR(IF(AH505&lt;&gt;"",Q505*VLOOKUP(N505,【参考】数式用!$AG$2:$AL$50,MATCH(P505,【参考】数式用!$AI$4:$AL$4,0)+2,0), ""), "")</f>
        <v/>
      </c>
      <c r="V505" s="41"/>
      <c r="W505" s="1006"/>
      <c r="X505" s="1007"/>
      <c r="Y505" s="88"/>
      <c r="Z505" s="537"/>
      <c r="AA505" s="143" t="str">
        <f>IFERROR(IF(Y505="ー", "", ROUNDDOWN(Z505*VLOOKUP(N505,【参考】数式用!$AR$2:$AW$50,MATCH(Y505,【参考】数式用!$AT$4:$AW$4)+2,FALSE)*0.5, 0)), "")</f>
        <v/>
      </c>
      <c r="AB505" s="98"/>
      <c r="AC505" s="1100" t="str">
        <f>IFERROR(IF(AH505&lt;&gt;"",Z505*VLOOKUP(N505,【参考】数式用!$AG$2:$AL$50,MATCH(Y505,【参考】数式用!$AI$4:$AL$4,0)+2,0), ""), "")</f>
        <v/>
      </c>
      <c r="AD505" s="1100"/>
      <c r="AE505" s="415"/>
      <c r="AF505" s="581"/>
      <c r="AG505" s="590"/>
      <c r="AH505" s="428" t="str">
        <f>IFERROR(VLOOKUP(O505, 【参考】数式用!$AY$5:$AY$13, 1, FALSE), "")</f>
        <v/>
      </c>
      <c r="AI505" s="429" t="str">
        <f>IFERROR(VLOOKUP(N505, 【参考】数式用!$BA$2:$BB$50, 2, FALSE), "")</f>
        <v/>
      </c>
      <c r="AJ505" s="430" t="str">
        <f t="shared" si="17"/>
        <v/>
      </c>
      <c r="AK505" s="431" t="str">
        <f t="shared" si="18"/>
        <v/>
      </c>
      <c r="AL505" s="133"/>
      <c r="AM505" s="133"/>
      <c r="AN505" s="106"/>
      <c r="AO505" s="106"/>
      <c r="AV505" s="105"/>
      <c r="AW505" s="105"/>
      <c r="AX505" s="105"/>
      <c r="AY505" s="105"/>
      <c r="AZ505" s="105"/>
      <c r="BA505" s="105"/>
    </row>
    <row r="506" spans="1:53" ht="30" customHeight="1" thickBot="1">
      <c r="A506" s="140">
        <v>493</v>
      </c>
      <c r="B506" s="1001" t="str">
        <f>IF(基本情報入力シート!C531="","",基本情報入力シート!C531)</f>
        <v/>
      </c>
      <c r="C506" s="1002"/>
      <c r="D506" s="1002"/>
      <c r="E506" s="1002"/>
      <c r="F506" s="1002"/>
      <c r="G506" s="1002"/>
      <c r="H506" s="1002"/>
      <c r="I506" s="1003"/>
      <c r="J506" s="411" t="str">
        <f>IF(基本情報入力シート!M531="","",基本情報入力シート!M531)</f>
        <v/>
      </c>
      <c r="K506" s="411" t="str">
        <f>IF(基本情報入力シート!R531="","",基本情報入力シート!R531)</f>
        <v/>
      </c>
      <c r="L506" s="411" t="str">
        <f>IF(基本情報入力シート!W531="","",基本情報入力シート!W531)</f>
        <v/>
      </c>
      <c r="M506" s="411" t="str">
        <f>IF(基本情報入力シート!X531="","",基本情報入力シート!X531)</f>
        <v/>
      </c>
      <c r="N506" s="141" t="str">
        <f>IF(基本情報入力シート!Y531="","",基本情報入力シート!Y531)</f>
        <v/>
      </c>
      <c r="O506" s="148"/>
      <c r="P506" s="50"/>
      <c r="Q506" s="1004"/>
      <c r="R506" s="1005"/>
      <c r="S506" s="142" t="str">
        <f>IFERROR(ROUNDDOWN(Q506*VLOOKUP(N506,【参考】数式用!$AR$2:$AW$50,MATCH(P506,【参考】数式用!$AT$4:$AW$4)+2,FALSE)*0.5, 0), "")</f>
        <v/>
      </c>
      <c r="T506" s="51"/>
      <c r="U506" s="536" t="str">
        <f>IFERROR(IF(AH506&lt;&gt;"",Q506*VLOOKUP(N506,【参考】数式用!$AG$2:$AL$50,MATCH(P506,【参考】数式用!$AI$4:$AL$4,0)+2,0), ""), "")</f>
        <v/>
      </c>
      <c r="V506" s="41"/>
      <c r="W506" s="1006"/>
      <c r="X506" s="1007"/>
      <c r="Y506" s="88"/>
      <c r="Z506" s="537"/>
      <c r="AA506" s="143" t="str">
        <f>IFERROR(IF(Y506="ー", "", ROUNDDOWN(Z506*VLOOKUP(N506,【参考】数式用!$AR$2:$AW$50,MATCH(Y506,【参考】数式用!$AT$4:$AW$4)+2,FALSE)*0.5, 0)), "")</f>
        <v/>
      </c>
      <c r="AB506" s="98"/>
      <c r="AC506" s="1100" t="str">
        <f>IFERROR(IF(AH506&lt;&gt;"",Z506*VLOOKUP(N506,【参考】数式用!$AG$2:$AL$50,MATCH(Y506,【参考】数式用!$AI$4:$AL$4,0)+2,0), ""), "")</f>
        <v/>
      </c>
      <c r="AD506" s="1100"/>
      <c r="AE506" s="415"/>
      <c r="AF506" s="581"/>
      <c r="AG506" s="590"/>
      <c r="AH506" s="428" t="str">
        <f>IFERROR(VLOOKUP(O506, 【参考】数式用!$AY$5:$AY$13, 1, FALSE), "")</f>
        <v/>
      </c>
      <c r="AI506" s="429" t="str">
        <f>IFERROR(VLOOKUP(N506, 【参考】数式用!$BA$2:$BB$50, 2, FALSE), "")</f>
        <v/>
      </c>
      <c r="AJ506" s="430" t="str">
        <f t="shared" si="17"/>
        <v/>
      </c>
      <c r="AK506" s="431" t="str">
        <f t="shared" si="18"/>
        <v/>
      </c>
      <c r="AL506" s="133"/>
      <c r="AM506" s="133"/>
      <c r="AN506" s="106"/>
      <c r="AO506" s="106"/>
      <c r="AV506" s="105"/>
      <c r="AW506" s="105"/>
      <c r="AX506" s="105"/>
      <c r="AY506" s="105"/>
      <c r="AZ506" s="105"/>
      <c r="BA506" s="105"/>
    </row>
    <row r="507" spans="1:53" ht="30" customHeight="1" thickBot="1">
      <c r="A507" s="140">
        <v>494</v>
      </c>
      <c r="B507" s="1001" t="str">
        <f>IF(基本情報入力シート!C532="","",基本情報入力シート!C532)</f>
        <v/>
      </c>
      <c r="C507" s="1002"/>
      <c r="D507" s="1002"/>
      <c r="E507" s="1002"/>
      <c r="F507" s="1002"/>
      <c r="G507" s="1002"/>
      <c r="H507" s="1002"/>
      <c r="I507" s="1003"/>
      <c r="J507" s="411" t="str">
        <f>IF(基本情報入力シート!M532="","",基本情報入力シート!M532)</f>
        <v/>
      </c>
      <c r="K507" s="411" t="str">
        <f>IF(基本情報入力シート!R532="","",基本情報入力シート!R532)</f>
        <v/>
      </c>
      <c r="L507" s="411" t="str">
        <f>IF(基本情報入力シート!W532="","",基本情報入力シート!W532)</f>
        <v/>
      </c>
      <c r="M507" s="411" t="str">
        <f>IF(基本情報入力シート!X532="","",基本情報入力シート!X532)</f>
        <v/>
      </c>
      <c r="N507" s="141" t="str">
        <f>IF(基本情報入力シート!Y532="","",基本情報入力シート!Y532)</f>
        <v/>
      </c>
      <c r="O507" s="148"/>
      <c r="P507" s="50"/>
      <c r="Q507" s="1004"/>
      <c r="R507" s="1005"/>
      <c r="S507" s="142" t="str">
        <f>IFERROR(ROUNDDOWN(Q507*VLOOKUP(N507,【参考】数式用!$AR$2:$AW$50,MATCH(P507,【参考】数式用!$AT$4:$AW$4)+2,FALSE)*0.5, 0), "")</f>
        <v/>
      </c>
      <c r="T507" s="51"/>
      <c r="U507" s="536" t="str">
        <f>IFERROR(IF(AH507&lt;&gt;"",Q507*VLOOKUP(N507,【参考】数式用!$AG$2:$AL$50,MATCH(P507,【参考】数式用!$AI$4:$AL$4,0)+2,0), ""), "")</f>
        <v/>
      </c>
      <c r="V507" s="41"/>
      <c r="W507" s="1006"/>
      <c r="X507" s="1007"/>
      <c r="Y507" s="88"/>
      <c r="Z507" s="537"/>
      <c r="AA507" s="143" t="str">
        <f>IFERROR(IF(Y507="ー", "", ROUNDDOWN(Z507*VLOOKUP(N507,【参考】数式用!$AR$2:$AW$50,MATCH(Y507,【参考】数式用!$AT$4:$AW$4)+2,FALSE)*0.5, 0)), "")</f>
        <v/>
      </c>
      <c r="AB507" s="98"/>
      <c r="AC507" s="1100" t="str">
        <f>IFERROR(IF(AH507&lt;&gt;"",Z507*VLOOKUP(N507,【参考】数式用!$AG$2:$AL$50,MATCH(Y507,【参考】数式用!$AI$4:$AL$4,0)+2,0), ""), "")</f>
        <v/>
      </c>
      <c r="AD507" s="1100"/>
      <c r="AE507" s="415"/>
      <c r="AF507" s="581"/>
      <c r="AG507" s="590"/>
      <c r="AH507" s="428" t="str">
        <f>IFERROR(VLOOKUP(O507, 【参考】数式用!$AY$5:$AY$13, 1, FALSE), "")</f>
        <v/>
      </c>
      <c r="AI507" s="429" t="str">
        <f>IFERROR(VLOOKUP(N507, 【参考】数式用!$BA$2:$BB$50, 2, FALSE), "")</f>
        <v/>
      </c>
      <c r="AJ507" s="430" t="str">
        <f t="shared" si="17"/>
        <v/>
      </c>
      <c r="AK507" s="431" t="str">
        <f t="shared" si="18"/>
        <v/>
      </c>
      <c r="AL507" s="133"/>
      <c r="AM507" s="133"/>
      <c r="AN507" s="106"/>
      <c r="AO507" s="106"/>
      <c r="AV507" s="105"/>
      <c r="AW507" s="105"/>
      <c r="AX507" s="105"/>
      <c r="AY507" s="105"/>
      <c r="AZ507" s="105"/>
      <c r="BA507" s="105"/>
    </row>
    <row r="508" spans="1:53" ht="30" customHeight="1" thickBot="1">
      <c r="A508" s="140">
        <v>495</v>
      </c>
      <c r="B508" s="1001" t="str">
        <f>IF(基本情報入力シート!C533="","",基本情報入力シート!C533)</f>
        <v/>
      </c>
      <c r="C508" s="1002"/>
      <c r="D508" s="1002"/>
      <c r="E508" s="1002"/>
      <c r="F508" s="1002"/>
      <c r="G508" s="1002"/>
      <c r="H508" s="1002"/>
      <c r="I508" s="1003"/>
      <c r="J508" s="411" t="str">
        <f>IF(基本情報入力シート!M533="","",基本情報入力シート!M533)</f>
        <v/>
      </c>
      <c r="K508" s="411" t="str">
        <f>IF(基本情報入力シート!R533="","",基本情報入力シート!R533)</f>
        <v/>
      </c>
      <c r="L508" s="411" t="str">
        <f>IF(基本情報入力シート!W533="","",基本情報入力シート!W533)</f>
        <v/>
      </c>
      <c r="M508" s="411" t="str">
        <f>IF(基本情報入力シート!X533="","",基本情報入力シート!X533)</f>
        <v/>
      </c>
      <c r="N508" s="141" t="str">
        <f>IF(基本情報入力シート!Y533="","",基本情報入力シート!Y533)</f>
        <v/>
      </c>
      <c r="O508" s="148"/>
      <c r="P508" s="50"/>
      <c r="Q508" s="1004"/>
      <c r="R508" s="1005"/>
      <c r="S508" s="142" t="str">
        <f>IFERROR(ROUNDDOWN(Q508*VLOOKUP(N508,【参考】数式用!$AR$2:$AW$50,MATCH(P508,【参考】数式用!$AT$4:$AW$4)+2,FALSE)*0.5, 0), "")</f>
        <v/>
      </c>
      <c r="T508" s="51"/>
      <c r="U508" s="536" t="str">
        <f>IFERROR(IF(AH508&lt;&gt;"",Q508*VLOOKUP(N508,【参考】数式用!$AG$2:$AL$50,MATCH(P508,【参考】数式用!$AI$4:$AL$4,0)+2,0), ""), "")</f>
        <v/>
      </c>
      <c r="V508" s="41"/>
      <c r="W508" s="1006"/>
      <c r="X508" s="1007"/>
      <c r="Y508" s="88"/>
      <c r="Z508" s="537"/>
      <c r="AA508" s="143" t="str">
        <f>IFERROR(IF(Y508="ー", "", ROUNDDOWN(Z508*VLOOKUP(N508,【参考】数式用!$AR$2:$AW$50,MATCH(Y508,【参考】数式用!$AT$4:$AW$4)+2,FALSE)*0.5, 0)), "")</f>
        <v/>
      </c>
      <c r="AB508" s="98"/>
      <c r="AC508" s="1100" t="str">
        <f>IFERROR(IF(AH508&lt;&gt;"",Z508*VLOOKUP(N508,【参考】数式用!$AG$2:$AL$50,MATCH(Y508,【参考】数式用!$AI$4:$AL$4,0)+2,0), ""), "")</f>
        <v/>
      </c>
      <c r="AD508" s="1100"/>
      <c r="AE508" s="415"/>
      <c r="AF508" s="581"/>
      <c r="AG508" s="590"/>
      <c r="AH508" s="428" t="str">
        <f>IFERROR(VLOOKUP(O508, 【参考】数式用!$AY$5:$AY$13, 1, FALSE), "")</f>
        <v/>
      </c>
      <c r="AI508" s="429" t="str">
        <f>IFERROR(VLOOKUP(N508, 【参考】数式用!$BA$2:$BB$50, 2, FALSE), "")</f>
        <v/>
      </c>
      <c r="AJ508" s="430" t="str">
        <f t="shared" si="17"/>
        <v/>
      </c>
      <c r="AK508" s="431" t="str">
        <f t="shared" si="18"/>
        <v/>
      </c>
      <c r="AL508" s="133"/>
      <c r="AM508" s="133"/>
      <c r="AN508" s="106"/>
      <c r="AO508" s="106"/>
      <c r="AV508" s="105"/>
      <c r="AW508" s="105"/>
      <c r="AX508" s="105"/>
      <c r="AY508" s="105"/>
      <c r="AZ508" s="105"/>
      <c r="BA508" s="105"/>
    </row>
    <row r="509" spans="1:53" ht="30" customHeight="1" thickBot="1">
      <c r="A509" s="140">
        <v>496</v>
      </c>
      <c r="B509" s="1001" t="str">
        <f>IF(基本情報入力シート!C534="","",基本情報入力シート!C534)</f>
        <v/>
      </c>
      <c r="C509" s="1002"/>
      <c r="D509" s="1002"/>
      <c r="E509" s="1002"/>
      <c r="F509" s="1002"/>
      <c r="G509" s="1002"/>
      <c r="H509" s="1002"/>
      <c r="I509" s="1003"/>
      <c r="J509" s="411" t="str">
        <f>IF(基本情報入力シート!M534="","",基本情報入力シート!M534)</f>
        <v/>
      </c>
      <c r="K509" s="411" t="str">
        <f>IF(基本情報入力シート!R534="","",基本情報入力シート!R534)</f>
        <v/>
      </c>
      <c r="L509" s="411" t="str">
        <f>IF(基本情報入力シート!W534="","",基本情報入力シート!W534)</f>
        <v/>
      </c>
      <c r="M509" s="411" t="str">
        <f>IF(基本情報入力シート!X534="","",基本情報入力シート!X534)</f>
        <v/>
      </c>
      <c r="N509" s="141" t="str">
        <f>IF(基本情報入力シート!Y534="","",基本情報入力シート!Y534)</f>
        <v/>
      </c>
      <c r="O509" s="148"/>
      <c r="P509" s="50"/>
      <c r="Q509" s="1004"/>
      <c r="R509" s="1005"/>
      <c r="S509" s="142" t="str">
        <f>IFERROR(ROUNDDOWN(Q509*VLOOKUP(N509,【参考】数式用!$AR$2:$AW$50,MATCH(P509,【参考】数式用!$AT$4:$AW$4)+2,FALSE)*0.5, 0), "")</f>
        <v/>
      </c>
      <c r="T509" s="51"/>
      <c r="U509" s="536" t="str">
        <f>IFERROR(IF(AH509&lt;&gt;"",Q509*VLOOKUP(N509,【参考】数式用!$AG$2:$AL$50,MATCH(P509,【参考】数式用!$AI$4:$AL$4,0)+2,0), ""), "")</f>
        <v/>
      </c>
      <c r="V509" s="41"/>
      <c r="W509" s="1006"/>
      <c r="X509" s="1007"/>
      <c r="Y509" s="88"/>
      <c r="Z509" s="537"/>
      <c r="AA509" s="143" t="str">
        <f>IFERROR(IF(Y509="ー", "", ROUNDDOWN(Z509*VLOOKUP(N509,【参考】数式用!$AR$2:$AW$50,MATCH(Y509,【参考】数式用!$AT$4:$AW$4)+2,FALSE)*0.5, 0)), "")</f>
        <v/>
      </c>
      <c r="AB509" s="98"/>
      <c r="AC509" s="1100" t="str">
        <f>IFERROR(IF(AH509&lt;&gt;"",Z509*VLOOKUP(N509,【参考】数式用!$AG$2:$AL$50,MATCH(Y509,【参考】数式用!$AI$4:$AL$4,0)+2,0), ""), "")</f>
        <v/>
      </c>
      <c r="AD509" s="1100"/>
      <c r="AE509" s="415"/>
      <c r="AF509" s="581"/>
      <c r="AG509" s="590"/>
      <c r="AH509" s="428" t="str">
        <f>IFERROR(VLOOKUP(O509, 【参考】数式用!$AY$5:$AY$13, 1, FALSE), "")</f>
        <v/>
      </c>
      <c r="AI509" s="429" t="str">
        <f>IFERROR(VLOOKUP(N509, 【参考】数式用!$BA$2:$BB$50, 2, FALSE), "")</f>
        <v/>
      </c>
      <c r="AJ509" s="430" t="str">
        <f t="shared" si="17"/>
        <v/>
      </c>
      <c r="AK509" s="431" t="str">
        <f t="shared" si="18"/>
        <v/>
      </c>
      <c r="AL509" s="133"/>
      <c r="AM509" s="133"/>
      <c r="AN509" s="106"/>
      <c r="AO509" s="106"/>
      <c r="AV509" s="105"/>
      <c r="AW509" s="105"/>
      <c r="AX509" s="105"/>
      <c r="AY509" s="105"/>
      <c r="AZ509" s="105"/>
      <c r="BA509" s="105"/>
    </row>
    <row r="510" spans="1:53" ht="30" customHeight="1" thickBot="1">
      <c r="A510" s="140">
        <v>497</v>
      </c>
      <c r="B510" s="1001" t="str">
        <f>IF(基本情報入力シート!C535="","",基本情報入力シート!C535)</f>
        <v/>
      </c>
      <c r="C510" s="1002"/>
      <c r="D510" s="1002"/>
      <c r="E510" s="1002"/>
      <c r="F510" s="1002"/>
      <c r="G510" s="1002"/>
      <c r="H510" s="1002"/>
      <c r="I510" s="1003"/>
      <c r="J510" s="411" t="str">
        <f>IF(基本情報入力シート!M535="","",基本情報入力シート!M535)</f>
        <v/>
      </c>
      <c r="K510" s="411" t="str">
        <f>IF(基本情報入力シート!R535="","",基本情報入力シート!R535)</f>
        <v/>
      </c>
      <c r="L510" s="411" t="str">
        <f>IF(基本情報入力シート!W535="","",基本情報入力シート!W535)</f>
        <v/>
      </c>
      <c r="M510" s="411" t="str">
        <f>IF(基本情報入力シート!X535="","",基本情報入力シート!X535)</f>
        <v/>
      </c>
      <c r="N510" s="141" t="str">
        <f>IF(基本情報入力シート!Y535="","",基本情報入力シート!Y535)</f>
        <v/>
      </c>
      <c r="O510" s="148"/>
      <c r="P510" s="50"/>
      <c r="Q510" s="1004"/>
      <c r="R510" s="1005"/>
      <c r="S510" s="142" t="str">
        <f>IFERROR(ROUNDDOWN(Q510*VLOOKUP(N510,【参考】数式用!$AR$2:$AW$50,MATCH(P510,【参考】数式用!$AT$4:$AW$4)+2,FALSE)*0.5, 0), "")</f>
        <v/>
      </c>
      <c r="T510" s="51"/>
      <c r="U510" s="536" t="str">
        <f>IFERROR(IF(AH510&lt;&gt;"",Q510*VLOOKUP(N510,【参考】数式用!$AG$2:$AL$50,MATCH(P510,【参考】数式用!$AI$4:$AL$4,0)+2,0), ""), "")</f>
        <v/>
      </c>
      <c r="V510" s="41"/>
      <c r="W510" s="1006"/>
      <c r="X510" s="1007"/>
      <c r="Y510" s="88"/>
      <c r="Z510" s="537"/>
      <c r="AA510" s="143" t="str">
        <f>IFERROR(IF(Y510="ー", "", ROUNDDOWN(Z510*VLOOKUP(N510,【参考】数式用!$AR$2:$AW$50,MATCH(Y510,【参考】数式用!$AT$4:$AW$4)+2,FALSE)*0.5, 0)), "")</f>
        <v/>
      </c>
      <c r="AB510" s="98"/>
      <c r="AC510" s="1100" t="str">
        <f>IFERROR(IF(AH510&lt;&gt;"",Z510*VLOOKUP(N510,【参考】数式用!$AG$2:$AL$50,MATCH(Y510,【参考】数式用!$AI$4:$AL$4,0)+2,0), ""), "")</f>
        <v/>
      </c>
      <c r="AD510" s="1100"/>
      <c r="AE510" s="415"/>
      <c r="AF510" s="581"/>
      <c r="AG510" s="590"/>
      <c r="AH510" s="428" t="str">
        <f>IFERROR(VLOOKUP(O510, 【参考】数式用!$AY$5:$AY$13, 1, FALSE), "")</f>
        <v/>
      </c>
      <c r="AI510" s="429" t="str">
        <f>IFERROR(VLOOKUP(N510, 【参考】数式用!$BA$2:$BB$50, 2, FALSE), "")</f>
        <v/>
      </c>
      <c r="AJ510" s="430" t="str">
        <f t="shared" si="17"/>
        <v/>
      </c>
      <c r="AK510" s="431" t="str">
        <f t="shared" si="18"/>
        <v/>
      </c>
      <c r="AL510" s="133"/>
      <c r="AM510" s="133"/>
      <c r="AN510" s="106"/>
      <c r="AO510" s="106"/>
      <c r="AV510" s="105"/>
      <c r="AW510" s="105"/>
      <c r="AX510" s="105"/>
      <c r="AY510" s="105"/>
      <c r="AZ510" s="105"/>
      <c r="BA510" s="105"/>
    </row>
    <row r="511" spans="1:53" ht="30" customHeight="1" thickBot="1">
      <c r="A511" s="140">
        <v>498</v>
      </c>
      <c r="B511" s="1001" t="str">
        <f>IF(基本情報入力シート!C536="","",基本情報入力シート!C536)</f>
        <v/>
      </c>
      <c r="C511" s="1002"/>
      <c r="D511" s="1002"/>
      <c r="E511" s="1002"/>
      <c r="F511" s="1002"/>
      <c r="G511" s="1002"/>
      <c r="H511" s="1002"/>
      <c r="I511" s="1003"/>
      <c r="J511" s="411" t="str">
        <f>IF(基本情報入力シート!M536="","",基本情報入力シート!M536)</f>
        <v/>
      </c>
      <c r="K511" s="411" t="str">
        <f>IF(基本情報入力シート!R536="","",基本情報入力シート!R536)</f>
        <v/>
      </c>
      <c r="L511" s="411" t="str">
        <f>IF(基本情報入力シート!W536="","",基本情報入力シート!W536)</f>
        <v/>
      </c>
      <c r="M511" s="411" t="str">
        <f>IF(基本情報入力シート!X536="","",基本情報入力シート!X536)</f>
        <v/>
      </c>
      <c r="N511" s="141" t="str">
        <f>IF(基本情報入力シート!Y536="","",基本情報入力シート!Y536)</f>
        <v/>
      </c>
      <c r="O511" s="148"/>
      <c r="P511" s="50"/>
      <c r="Q511" s="1004"/>
      <c r="R511" s="1005"/>
      <c r="S511" s="142" t="str">
        <f>IFERROR(ROUNDDOWN(Q511*VLOOKUP(N511,【参考】数式用!$AR$2:$AW$50,MATCH(P511,【参考】数式用!$AT$4:$AW$4)+2,FALSE)*0.5, 0), "")</f>
        <v/>
      </c>
      <c r="T511" s="51"/>
      <c r="U511" s="536" t="str">
        <f>IFERROR(IF(AH511&lt;&gt;"",Q511*VLOOKUP(N511,【参考】数式用!$AG$2:$AL$50,MATCH(P511,【参考】数式用!$AI$4:$AL$4,0)+2,0), ""), "")</f>
        <v/>
      </c>
      <c r="V511" s="41"/>
      <c r="W511" s="1006"/>
      <c r="X511" s="1007"/>
      <c r="Y511" s="88"/>
      <c r="Z511" s="537"/>
      <c r="AA511" s="143" t="str">
        <f>IFERROR(IF(Y511="ー", "", ROUNDDOWN(Z511*VLOOKUP(N511,【参考】数式用!$AR$2:$AW$50,MATCH(Y511,【参考】数式用!$AT$4:$AW$4)+2,FALSE)*0.5, 0)), "")</f>
        <v/>
      </c>
      <c r="AB511" s="98"/>
      <c r="AC511" s="1100" t="str">
        <f>IFERROR(IF(AH511&lt;&gt;"",Z511*VLOOKUP(N511,【参考】数式用!$AG$2:$AL$50,MATCH(Y511,【参考】数式用!$AI$4:$AL$4,0)+2,0), ""), "")</f>
        <v/>
      </c>
      <c r="AD511" s="1100"/>
      <c r="AE511" s="415"/>
      <c r="AF511" s="581"/>
      <c r="AG511" s="590"/>
      <c r="AH511" s="428" t="str">
        <f>IFERROR(VLOOKUP(O511, 【参考】数式用!$AY$5:$AY$13, 1, FALSE), "")</f>
        <v/>
      </c>
      <c r="AI511" s="429" t="str">
        <f>IFERROR(VLOOKUP(N511, 【参考】数式用!$BA$2:$BB$50, 2, FALSE), "")</f>
        <v/>
      </c>
      <c r="AJ511" s="430" t="str">
        <f t="shared" si="17"/>
        <v/>
      </c>
      <c r="AK511" s="431" t="str">
        <f t="shared" si="18"/>
        <v/>
      </c>
      <c r="AL511" s="133"/>
      <c r="AM511" s="133"/>
      <c r="AN511" s="106"/>
      <c r="AO511" s="106"/>
      <c r="AV511" s="105"/>
      <c r="AW511" s="105"/>
      <c r="AX511" s="105"/>
      <c r="AY511" s="105"/>
      <c r="AZ511" s="105"/>
      <c r="BA511" s="105"/>
    </row>
    <row r="512" spans="1:53" ht="30" customHeight="1" thickBot="1">
      <c r="A512" s="140">
        <v>499</v>
      </c>
      <c r="B512" s="1001" t="str">
        <f>IF(基本情報入力シート!C537="","",基本情報入力シート!C537)</f>
        <v/>
      </c>
      <c r="C512" s="1002"/>
      <c r="D512" s="1002"/>
      <c r="E512" s="1002"/>
      <c r="F512" s="1002"/>
      <c r="G512" s="1002"/>
      <c r="H512" s="1002"/>
      <c r="I512" s="1003"/>
      <c r="J512" s="411" t="str">
        <f>IF(基本情報入力シート!M537="","",基本情報入力シート!M537)</f>
        <v/>
      </c>
      <c r="K512" s="411" t="str">
        <f>IF(基本情報入力シート!R537="","",基本情報入力シート!R537)</f>
        <v/>
      </c>
      <c r="L512" s="411" t="str">
        <f>IF(基本情報入力シート!W537="","",基本情報入力シート!W537)</f>
        <v/>
      </c>
      <c r="M512" s="411" t="str">
        <f>IF(基本情報入力シート!X537="","",基本情報入力シート!X537)</f>
        <v/>
      </c>
      <c r="N512" s="141" t="str">
        <f>IF(基本情報入力シート!Y537="","",基本情報入力シート!Y537)</f>
        <v/>
      </c>
      <c r="O512" s="148"/>
      <c r="P512" s="50"/>
      <c r="Q512" s="1004"/>
      <c r="R512" s="1005"/>
      <c r="S512" s="142" t="str">
        <f>IFERROR(ROUNDDOWN(Q512*VLOOKUP(N512,【参考】数式用!$AR$2:$AW$50,MATCH(P512,【参考】数式用!$AT$4:$AW$4)+2,FALSE)*0.5, 0), "")</f>
        <v/>
      </c>
      <c r="T512" s="51"/>
      <c r="U512" s="536" t="str">
        <f>IFERROR(IF(AH512&lt;&gt;"",Q512*VLOOKUP(N512,【参考】数式用!$AG$2:$AL$50,MATCH(P512,【参考】数式用!$AI$4:$AL$4,0)+2,0), ""), "")</f>
        <v/>
      </c>
      <c r="V512" s="41"/>
      <c r="W512" s="1006"/>
      <c r="X512" s="1007"/>
      <c r="Y512" s="88"/>
      <c r="Z512" s="537"/>
      <c r="AA512" s="143" t="str">
        <f>IFERROR(IF(Y512="ー", "", ROUNDDOWN(Z512*VLOOKUP(N512,【参考】数式用!$AR$2:$AW$50,MATCH(Y512,【参考】数式用!$AT$4:$AW$4)+2,FALSE)*0.5, 0)), "")</f>
        <v/>
      </c>
      <c r="AB512" s="98"/>
      <c r="AC512" s="1100" t="str">
        <f>IFERROR(IF(AH512&lt;&gt;"",Z512*VLOOKUP(N512,【参考】数式用!$AG$2:$AL$50,MATCH(Y512,【参考】数式用!$AI$4:$AL$4,0)+2,0), ""), "")</f>
        <v/>
      </c>
      <c r="AD512" s="1100"/>
      <c r="AE512" s="415"/>
      <c r="AF512" s="581"/>
      <c r="AG512" s="590"/>
      <c r="AH512" s="428" t="str">
        <f>IFERROR(VLOOKUP(O512, 【参考】数式用!$AY$5:$AY$13, 1, FALSE), "")</f>
        <v/>
      </c>
      <c r="AI512" s="429" t="str">
        <f>IFERROR(VLOOKUP(N512, 【参考】数式用!$BA$2:$BB$50, 2, FALSE), "")</f>
        <v/>
      </c>
      <c r="AJ512" s="430" t="str">
        <f t="shared" si="17"/>
        <v/>
      </c>
      <c r="AK512" s="431" t="str">
        <f t="shared" si="18"/>
        <v/>
      </c>
      <c r="AL512" s="133"/>
      <c r="AM512" s="133"/>
      <c r="AN512" s="106"/>
      <c r="AO512" s="106"/>
      <c r="AV512" s="105"/>
      <c r="AW512" s="105"/>
      <c r="AX512" s="105"/>
      <c r="AY512" s="105"/>
      <c r="AZ512" s="105"/>
      <c r="BA512" s="105"/>
    </row>
    <row r="513" spans="1:53" ht="30" customHeight="1" thickBot="1">
      <c r="A513" s="140">
        <v>500</v>
      </c>
      <c r="B513" s="1001" t="str">
        <f>IF(基本情報入力シート!C538="","",基本情報入力シート!C538)</f>
        <v/>
      </c>
      <c r="C513" s="1002"/>
      <c r="D513" s="1002"/>
      <c r="E513" s="1002"/>
      <c r="F513" s="1002"/>
      <c r="G513" s="1002"/>
      <c r="H513" s="1002"/>
      <c r="I513" s="1003"/>
      <c r="J513" s="411" t="str">
        <f>IF(基本情報入力シート!M538="","",基本情報入力シート!M538)</f>
        <v/>
      </c>
      <c r="K513" s="411" t="str">
        <f>IF(基本情報入力シート!R538="","",基本情報入力シート!R538)</f>
        <v/>
      </c>
      <c r="L513" s="411" t="str">
        <f>IF(基本情報入力シート!W538="","",基本情報入力シート!W538)</f>
        <v/>
      </c>
      <c r="M513" s="411" t="str">
        <f>IF(基本情報入力シート!X538="","",基本情報入力シート!X538)</f>
        <v/>
      </c>
      <c r="N513" s="141" t="str">
        <f>IF(基本情報入力シート!Y538="","",基本情報入力シート!Y538)</f>
        <v/>
      </c>
      <c r="O513" s="148"/>
      <c r="P513" s="50"/>
      <c r="Q513" s="1004"/>
      <c r="R513" s="1005"/>
      <c r="S513" s="142" t="str">
        <f>IFERROR(ROUNDDOWN(Q513*VLOOKUP(N513,【参考】数式用!$AR$2:$AW$50,MATCH(P513,【参考】数式用!$AT$4:$AW$4)+2,FALSE)*0.5, 0), "")</f>
        <v/>
      </c>
      <c r="T513" s="51"/>
      <c r="U513" s="536" t="str">
        <f>IFERROR(IF(AH513&lt;&gt;"",Q513*VLOOKUP(N513,【参考】数式用!$AG$2:$AL$50,MATCH(P513,【参考】数式用!$AI$4:$AL$4,0)+2,0), ""), "")</f>
        <v/>
      </c>
      <c r="V513" s="41"/>
      <c r="W513" s="1006"/>
      <c r="X513" s="1007"/>
      <c r="Y513" s="88"/>
      <c r="Z513" s="537"/>
      <c r="AA513" s="143" t="str">
        <f>IFERROR(IF(Y513="ー", "", ROUNDDOWN(Z513*VLOOKUP(N513,【参考】数式用!$AR$2:$AW$50,MATCH(Y513,【参考】数式用!$AT$4:$AW$4)+2,FALSE)*0.5, 0)), "")</f>
        <v/>
      </c>
      <c r="AB513" s="98"/>
      <c r="AC513" s="1100" t="str">
        <f>IFERROR(IF(AH513&lt;&gt;"",Z513*VLOOKUP(N513,【参考】数式用!$AG$2:$AL$50,MATCH(Y513,【参考】数式用!$AI$4:$AL$4,0)+2,0), ""), "")</f>
        <v/>
      </c>
      <c r="AD513" s="1100"/>
      <c r="AE513" s="415"/>
      <c r="AF513" s="581"/>
      <c r="AG513" s="590"/>
      <c r="AH513" s="428" t="str">
        <f>IFERROR(VLOOKUP(O513, 【参考】数式用!$AY$5:$AY$13, 1, FALSE), "")</f>
        <v/>
      </c>
      <c r="AI513" s="429" t="str">
        <f>IFERROR(VLOOKUP(N513, 【参考】数式用!$BA$2:$BB$50, 2, FALSE), "")</f>
        <v/>
      </c>
      <c r="AJ513" s="430" t="str">
        <f t="shared" si="17"/>
        <v/>
      </c>
      <c r="AK513" s="431" t="str">
        <f t="shared" si="18"/>
        <v/>
      </c>
      <c r="AL513" s="133"/>
      <c r="AM513" s="133"/>
      <c r="AN513" s="106"/>
      <c r="AO513" s="106"/>
      <c r="AV513" s="105"/>
      <c r="AW513" s="105"/>
      <c r="AX513" s="105"/>
      <c r="AY513" s="105"/>
      <c r="AZ513" s="105"/>
      <c r="BA513" s="105"/>
    </row>
    <row r="514" spans="1:53" ht="30" customHeight="1" thickBot="1">
      <c r="A514" s="140">
        <v>501</v>
      </c>
      <c r="B514" s="1001" t="str">
        <f>IF(基本情報入力シート!C539="","",基本情報入力シート!C539)</f>
        <v/>
      </c>
      <c r="C514" s="1002"/>
      <c r="D514" s="1002"/>
      <c r="E514" s="1002"/>
      <c r="F514" s="1002"/>
      <c r="G514" s="1002"/>
      <c r="H514" s="1002"/>
      <c r="I514" s="1003"/>
      <c r="J514" s="411" t="str">
        <f>IF(基本情報入力シート!M539="","",基本情報入力シート!M539)</f>
        <v/>
      </c>
      <c r="K514" s="411" t="str">
        <f>IF(基本情報入力シート!R539="","",基本情報入力シート!R539)</f>
        <v/>
      </c>
      <c r="L514" s="411" t="str">
        <f>IF(基本情報入力シート!W539="","",基本情報入力シート!W539)</f>
        <v/>
      </c>
      <c r="M514" s="411" t="str">
        <f>IF(基本情報入力シート!X539="","",基本情報入力シート!X539)</f>
        <v/>
      </c>
      <c r="N514" s="141" t="str">
        <f>IF(基本情報入力シート!Y539="","",基本情報入力シート!Y539)</f>
        <v/>
      </c>
      <c r="O514" s="148"/>
      <c r="P514" s="50"/>
      <c r="Q514" s="1004"/>
      <c r="R514" s="1005"/>
      <c r="S514" s="142" t="str">
        <f>IFERROR(ROUNDDOWN(Q514*VLOOKUP(N514,【参考】数式用!$AR$2:$AW$50,MATCH(P514,【参考】数式用!$AT$4:$AW$4)+2,FALSE)*0.5, 0), "")</f>
        <v/>
      </c>
      <c r="T514" s="51"/>
      <c r="U514" s="536" t="str">
        <f>IFERROR(IF(AH514&lt;&gt;"",Q514*VLOOKUP(N514,【参考】数式用!$AG$2:$AL$50,MATCH(P514,【参考】数式用!$AI$4:$AL$4,0)+2,0), ""), "")</f>
        <v/>
      </c>
      <c r="V514" s="41"/>
      <c r="W514" s="1006"/>
      <c r="X514" s="1007"/>
      <c r="Y514" s="88"/>
      <c r="Z514" s="537"/>
      <c r="AA514" s="143" t="str">
        <f>IFERROR(IF(Y514="ー", "", ROUNDDOWN(Z514*VLOOKUP(N514,【参考】数式用!$AR$2:$AW$50,MATCH(Y514,【参考】数式用!$AT$4:$AW$4)+2,FALSE)*0.5, 0)), "")</f>
        <v/>
      </c>
      <c r="AB514" s="98"/>
      <c r="AC514" s="1100" t="str">
        <f>IFERROR(IF(AH514&lt;&gt;"",Z514*VLOOKUP(N514,【参考】数式用!$AG$2:$AL$50,MATCH(Y514,【参考】数式用!$AI$4:$AL$4,0)+2,0), ""), "")</f>
        <v/>
      </c>
      <c r="AD514" s="1100"/>
      <c r="AE514" s="415"/>
      <c r="AF514" s="581"/>
      <c r="AG514" s="590"/>
      <c r="AH514" s="428" t="str">
        <f>IFERROR(VLOOKUP(O514, 【参考】数式用!$AY$5:$AY$13, 1, FALSE), "")</f>
        <v/>
      </c>
      <c r="AI514" s="429" t="str">
        <f>IFERROR(VLOOKUP(N514, 【参考】数式用!$BA$2:$BB$50, 2, FALSE), "")</f>
        <v/>
      </c>
      <c r="AJ514" s="430" t="str">
        <f t="shared" si="17"/>
        <v/>
      </c>
      <c r="AK514" s="431" t="str">
        <f t="shared" si="18"/>
        <v/>
      </c>
      <c r="AL514" s="133"/>
      <c r="AM514" s="133"/>
      <c r="AN514" s="106"/>
      <c r="AO514" s="106"/>
      <c r="AV514" s="105"/>
      <c r="AW514" s="105"/>
      <c r="AX514" s="105"/>
      <c r="AY514" s="105"/>
      <c r="AZ514" s="105"/>
      <c r="BA514" s="105"/>
    </row>
    <row r="515" spans="1:53" ht="30" customHeight="1" thickBot="1">
      <c r="A515" s="140">
        <v>502</v>
      </c>
      <c r="B515" s="1001" t="str">
        <f>IF(基本情報入力シート!C540="","",基本情報入力シート!C540)</f>
        <v/>
      </c>
      <c r="C515" s="1002"/>
      <c r="D515" s="1002"/>
      <c r="E515" s="1002"/>
      <c r="F515" s="1002"/>
      <c r="G515" s="1002"/>
      <c r="H515" s="1002"/>
      <c r="I515" s="1003"/>
      <c r="J515" s="411" t="str">
        <f>IF(基本情報入力シート!M540="","",基本情報入力シート!M540)</f>
        <v/>
      </c>
      <c r="K515" s="411" t="str">
        <f>IF(基本情報入力シート!R540="","",基本情報入力シート!R540)</f>
        <v/>
      </c>
      <c r="L515" s="411" t="str">
        <f>IF(基本情報入力シート!W540="","",基本情報入力シート!W540)</f>
        <v/>
      </c>
      <c r="M515" s="411" t="str">
        <f>IF(基本情報入力シート!X540="","",基本情報入力シート!X540)</f>
        <v/>
      </c>
      <c r="N515" s="141" t="str">
        <f>IF(基本情報入力シート!Y540="","",基本情報入力シート!Y540)</f>
        <v/>
      </c>
      <c r="O515" s="148"/>
      <c r="P515" s="50"/>
      <c r="Q515" s="1004"/>
      <c r="R515" s="1005"/>
      <c r="S515" s="142" t="str">
        <f>IFERROR(ROUNDDOWN(Q515*VLOOKUP(N515,【参考】数式用!$AR$2:$AW$50,MATCH(P515,【参考】数式用!$AT$4:$AW$4)+2,FALSE)*0.5, 0), "")</f>
        <v/>
      </c>
      <c r="T515" s="51"/>
      <c r="U515" s="536" t="str">
        <f>IFERROR(IF(AH515&lt;&gt;"",Q515*VLOOKUP(N515,【参考】数式用!$AG$2:$AL$50,MATCH(P515,【参考】数式用!$AI$4:$AL$4,0)+2,0), ""), "")</f>
        <v/>
      </c>
      <c r="V515" s="41"/>
      <c r="W515" s="1006"/>
      <c r="X515" s="1007"/>
      <c r="Y515" s="88"/>
      <c r="Z515" s="537"/>
      <c r="AA515" s="143" t="str">
        <f>IFERROR(IF(Y515="ー", "", ROUNDDOWN(Z515*VLOOKUP(N515,【参考】数式用!$AR$2:$AW$50,MATCH(Y515,【参考】数式用!$AT$4:$AW$4)+2,FALSE)*0.5, 0)), "")</f>
        <v/>
      </c>
      <c r="AB515" s="98"/>
      <c r="AC515" s="1100" t="str">
        <f>IFERROR(IF(AH515&lt;&gt;"",Z515*VLOOKUP(N515,【参考】数式用!$AG$2:$AL$50,MATCH(Y515,【参考】数式用!$AI$4:$AL$4,0)+2,0), ""), "")</f>
        <v/>
      </c>
      <c r="AD515" s="1100"/>
      <c r="AE515" s="415"/>
      <c r="AF515" s="581"/>
      <c r="AG515" s="590"/>
      <c r="AH515" s="428" t="str">
        <f>IFERROR(VLOOKUP(O515, 【参考】数式用!$AY$5:$AY$13, 1, FALSE), "")</f>
        <v/>
      </c>
      <c r="AI515" s="429" t="str">
        <f>IFERROR(VLOOKUP(N515, 【参考】数式用!$BA$2:$BB$50, 2, FALSE), "")</f>
        <v/>
      </c>
      <c r="AJ515" s="430" t="str">
        <f t="shared" si="17"/>
        <v/>
      </c>
      <c r="AK515" s="431" t="str">
        <f t="shared" si="18"/>
        <v/>
      </c>
      <c r="AL515" s="133"/>
      <c r="AM515" s="133"/>
      <c r="AN515" s="106"/>
      <c r="AO515" s="106"/>
      <c r="AV515" s="105"/>
      <c r="AW515" s="105"/>
      <c r="AX515" s="105"/>
      <c r="AY515" s="105"/>
      <c r="AZ515" s="105"/>
      <c r="BA515" s="105"/>
    </row>
    <row r="516" spans="1:53" ht="30" customHeight="1" thickBot="1">
      <c r="A516" s="140">
        <v>503</v>
      </c>
      <c r="B516" s="1001" t="str">
        <f>IF(基本情報入力シート!C541="","",基本情報入力シート!C541)</f>
        <v/>
      </c>
      <c r="C516" s="1002"/>
      <c r="D516" s="1002"/>
      <c r="E516" s="1002"/>
      <c r="F516" s="1002"/>
      <c r="G516" s="1002"/>
      <c r="H516" s="1002"/>
      <c r="I516" s="1003"/>
      <c r="J516" s="411" t="str">
        <f>IF(基本情報入力シート!M541="","",基本情報入力シート!M541)</f>
        <v/>
      </c>
      <c r="K516" s="411" t="str">
        <f>IF(基本情報入力シート!R541="","",基本情報入力シート!R541)</f>
        <v/>
      </c>
      <c r="L516" s="411" t="str">
        <f>IF(基本情報入力シート!W541="","",基本情報入力シート!W541)</f>
        <v/>
      </c>
      <c r="M516" s="411" t="str">
        <f>IF(基本情報入力シート!X541="","",基本情報入力シート!X541)</f>
        <v/>
      </c>
      <c r="N516" s="141" t="str">
        <f>IF(基本情報入力シート!Y541="","",基本情報入力シート!Y541)</f>
        <v/>
      </c>
      <c r="O516" s="148"/>
      <c r="P516" s="50"/>
      <c r="Q516" s="1004"/>
      <c r="R516" s="1005"/>
      <c r="S516" s="142" t="str">
        <f>IFERROR(ROUNDDOWN(Q516*VLOOKUP(N516,【参考】数式用!$AR$2:$AW$50,MATCH(P516,【参考】数式用!$AT$4:$AW$4)+2,FALSE)*0.5, 0), "")</f>
        <v/>
      </c>
      <c r="T516" s="51"/>
      <c r="U516" s="536" t="str">
        <f>IFERROR(IF(AH516&lt;&gt;"",Q516*VLOOKUP(N516,【参考】数式用!$AG$2:$AL$50,MATCH(P516,【参考】数式用!$AI$4:$AL$4,0)+2,0), ""), "")</f>
        <v/>
      </c>
      <c r="V516" s="41"/>
      <c r="W516" s="1006"/>
      <c r="X516" s="1007"/>
      <c r="Y516" s="88"/>
      <c r="Z516" s="537"/>
      <c r="AA516" s="143" t="str">
        <f>IFERROR(IF(Y516="ー", "", ROUNDDOWN(Z516*VLOOKUP(N516,【参考】数式用!$AR$2:$AW$50,MATCH(Y516,【参考】数式用!$AT$4:$AW$4)+2,FALSE)*0.5, 0)), "")</f>
        <v/>
      </c>
      <c r="AB516" s="98"/>
      <c r="AC516" s="1100" t="str">
        <f>IFERROR(IF(AH516&lt;&gt;"",Z516*VLOOKUP(N516,【参考】数式用!$AG$2:$AL$50,MATCH(Y516,【参考】数式用!$AI$4:$AL$4,0)+2,0), ""), "")</f>
        <v/>
      </c>
      <c r="AD516" s="1100"/>
      <c r="AE516" s="415"/>
      <c r="AF516" s="581"/>
      <c r="AG516" s="590"/>
      <c r="AH516" s="428" t="str">
        <f>IFERROR(VLOOKUP(O516, 【参考】数式用!$AY$5:$AY$13, 1, FALSE), "")</f>
        <v/>
      </c>
      <c r="AI516" s="429" t="str">
        <f>IFERROR(VLOOKUP(N516, 【参考】数式用!$BA$2:$BB$50, 2, FALSE), "")</f>
        <v/>
      </c>
      <c r="AJ516" s="430" t="str">
        <f t="shared" si="17"/>
        <v/>
      </c>
      <c r="AK516" s="431" t="str">
        <f t="shared" si="18"/>
        <v/>
      </c>
      <c r="AL516" s="133"/>
      <c r="AM516" s="133"/>
      <c r="AN516" s="106"/>
      <c r="AO516" s="106"/>
      <c r="AV516" s="105"/>
      <c r="AW516" s="105"/>
      <c r="AX516" s="105"/>
      <c r="AY516" s="105"/>
      <c r="AZ516" s="105"/>
      <c r="BA516" s="105"/>
    </row>
    <row r="517" spans="1:53" ht="30" customHeight="1" thickBot="1">
      <c r="A517" s="140">
        <v>504</v>
      </c>
      <c r="B517" s="1001" t="str">
        <f>IF(基本情報入力シート!C542="","",基本情報入力シート!C542)</f>
        <v/>
      </c>
      <c r="C517" s="1002"/>
      <c r="D517" s="1002"/>
      <c r="E517" s="1002"/>
      <c r="F517" s="1002"/>
      <c r="G517" s="1002"/>
      <c r="H517" s="1002"/>
      <c r="I517" s="1003"/>
      <c r="J517" s="411" t="str">
        <f>IF(基本情報入力シート!M542="","",基本情報入力シート!M542)</f>
        <v/>
      </c>
      <c r="K517" s="411" t="str">
        <f>IF(基本情報入力シート!R542="","",基本情報入力シート!R542)</f>
        <v/>
      </c>
      <c r="L517" s="411" t="str">
        <f>IF(基本情報入力シート!W542="","",基本情報入力シート!W542)</f>
        <v/>
      </c>
      <c r="M517" s="411" t="str">
        <f>IF(基本情報入力シート!X542="","",基本情報入力シート!X542)</f>
        <v/>
      </c>
      <c r="N517" s="141" t="str">
        <f>IF(基本情報入力シート!Y542="","",基本情報入力シート!Y542)</f>
        <v/>
      </c>
      <c r="O517" s="148"/>
      <c r="P517" s="50"/>
      <c r="Q517" s="1004"/>
      <c r="R517" s="1005"/>
      <c r="S517" s="142" t="str">
        <f>IFERROR(ROUNDDOWN(Q517*VLOOKUP(N517,【参考】数式用!$AR$2:$AW$50,MATCH(P517,【参考】数式用!$AT$4:$AW$4)+2,FALSE)*0.5, 0), "")</f>
        <v/>
      </c>
      <c r="T517" s="51"/>
      <c r="U517" s="536" t="str">
        <f>IFERROR(IF(AH517&lt;&gt;"",Q517*VLOOKUP(N517,【参考】数式用!$AG$2:$AL$50,MATCH(P517,【参考】数式用!$AI$4:$AL$4,0)+2,0), ""), "")</f>
        <v/>
      </c>
      <c r="V517" s="41"/>
      <c r="W517" s="1006"/>
      <c r="X517" s="1007"/>
      <c r="Y517" s="88"/>
      <c r="Z517" s="537"/>
      <c r="AA517" s="143" t="str">
        <f>IFERROR(IF(Y517="ー", "", ROUNDDOWN(Z517*VLOOKUP(N517,【参考】数式用!$AR$2:$AW$50,MATCH(Y517,【参考】数式用!$AT$4:$AW$4)+2,FALSE)*0.5, 0)), "")</f>
        <v/>
      </c>
      <c r="AB517" s="98"/>
      <c r="AC517" s="1100" t="str">
        <f>IFERROR(IF(AH517&lt;&gt;"",Z517*VLOOKUP(N517,【参考】数式用!$AG$2:$AL$50,MATCH(Y517,【参考】数式用!$AI$4:$AL$4,0)+2,0), ""), "")</f>
        <v/>
      </c>
      <c r="AD517" s="1100"/>
      <c r="AE517" s="415"/>
      <c r="AF517" s="581"/>
      <c r="AG517" s="590"/>
      <c r="AH517" s="428" t="str">
        <f>IFERROR(VLOOKUP(O517, 【参考】数式用!$AY$5:$AY$13, 1, FALSE), "")</f>
        <v/>
      </c>
      <c r="AI517" s="429" t="str">
        <f>IFERROR(VLOOKUP(N517, 【参考】数式用!$BA$2:$BB$50, 2, FALSE), "")</f>
        <v/>
      </c>
      <c r="AJ517" s="430" t="str">
        <f t="shared" si="17"/>
        <v/>
      </c>
      <c r="AK517" s="431" t="str">
        <f t="shared" si="18"/>
        <v/>
      </c>
      <c r="AL517" s="133"/>
      <c r="AM517" s="133"/>
      <c r="AN517" s="106"/>
      <c r="AO517" s="106"/>
      <c r="AV517" s="105"/>
      <c r="AW517" s="105"/>
      <c r="AX517" s="105"/>
      <c r="AY517" s="105"/>
      <c r="AZ517" s="105"/>
      <c r="BA517" s="105"/>
    </row>
    <row r="518" spans="1:53" ht="30" customHeight="1" thickBot="1">
      <c r="A518" s="140">
        <v>505</v>
      </c>
      <c r="B518" s="1001" t="str">
        <f>IF(基本情報入力シート!C543="","",基本情報入力シート!C543)</f>
        <v/>
      </c>
      <c r="C518" s="1002"/>
      <c r="D518" s="1002"/>
      <c r="E518" s="1002"/>
      <c r="F518" s="1002"/>
      <c r="G518" s="1002"/>
      <c r="H518" s="1002"/>
      <c r="I518" s="1003"/>
      <c r="J518" s="411" t="str">
        <f>IF(基本情報入力シート!M543="","",基本情報入力シート!M543)</f>
        <v/>
      </c>
      <c r="K518" s="411" t="str">
        <f>IF(基本情報入力シート!R543="","",基本情報入力シート!R543)</f>
        <v/>
      </c>
      <c r="L518" s="411" t="str">
        <f>IF(基本情報入力シート!W543="","",基本情報入力シート!W543)</f>
        <v/>
      </c>
      <c r="M518" s="411" t="str">
        <f>IF(基本情報入力シート!X543="","",基本情報入力シート!X543)</f>
        <v/>
      </c>
      <c r="N518" s="141" t="str">
        <f>IF(基本情報入力シート!Y543="","",基本情報入力シート!Y543)</f>
        <v/>
      </c>
      <c r="O518" s="148"/>
      <c r="P518" s="50"/>
      <c r="Q518" s="1004"/>
      <c r="R518" s="1005"/>
      <c r="S518" s="142" t="str">
        <f>IFERROR(ROUNDDOWN(Q518*VLOOKUP(N518,【参考】数式用!$AR$2:$AW$50,MATCH(P518,【参考】数式用!$AT$4:$AW$4)+2,FALSE)*0.5, 0), "")</f>
        <v/>
      </c>
      <c r="T518" s="51"/>
      <c r="U518" s="536" t="str">
        <f>IFERROR(IF(AH518&lt;&gt;"",Q518*VLOOKUP(N518,【参考】数式用!$AG$2:$AL$50,MATCH(P518,【参考】数式用!$AI$4:$AL$4,0)+2,0), ""), "")</f>
        <v/>
      </c>
      <c r="V518" s="41"/>
      <c r="W518" s="1006"/>
      <c r="X518" s="1007"/>
      <c r="Y518" s="88"/>
      <c r="Z518" s="537"/>
      <c r="AA518" s="143" t="str">
        <f>IFERROR(IF(Y518="ー", "", ROUNDDOWN(Z518*VLOOKUP(N518,【参考】数式用!$AR$2:$AW$50,MATCH(Y518,【参考】数式用!$AT$4:$AW$4)+2,FALSE)*0.5, 0)), "")</f>
        <v/>
      </c>
      <c r="AB518" s="98"/>
      <c r="AC518" s="1100" t="str">
        <f>IFERROR(IF(AH518&lt;&gt;"",Z518*VLOOKUP(N518,【参考】数式用!$AG$2:$AL$50,MATCH(Y518,【参考】数式用!$AI$4:$AL$4,0)+2,0), ""), "")</f>
        <v/>
      </c>
      <c r="AD518" s="1100"/>
      <c r="AE518" s="415"/>
      <c r="AF518" s="581"/>
      <c r="AG518" s="590"/>
      <c r="AH518" s="428" t="str">
        <f>IFERROR(VLOOKUP(O518, 【参考】数式用!$AY$5:$AY$13, 1, FALSE), "")</f>
        <v/>
      </c>
      <c r="AI518" s="429" t="str">
        <f>IFERROR(VLOOKUP(N518, 【参考】数式用!$BA$2:$BB$50, 2, FALSE), "")</f>
        <v/>
      </c>
      <c r="AJ518" s="430" t="str">
        <f t="shared" si="17"/>
        <v/>
      </c>
      <c r="AK518" s="431" t="str">
        <f t="shared" si="18"/>
        <v/>
      </c>
      <c r="AL518" s="133"/>
      <c r="AM518" s="133"/>
      <c r="AN518" s="106"/>
      <c r="AO518" s="106"/>
      <c r="AV518" s="105"/>
      <c r="AW518" s="105"/>
      <c r="AX518" s="105"/>
      <c r="AY518" s="105"/>
      <c r="AZ518" s="105"/>
      <c r="BA518" s="105"/>
    </row>
    <row r="519" spans="1:53" ht="30" customHeight="1" thickBot="1">
      <c r="A519" s="140">
        <v>506</v>
      </c>
      <c r="B519" s="1001" t="str">
        <f>IF(基本情報入力シート!C544="","",基本情報入力シート!C544)</f>
        <v/>
      </c>
      <c r="C519" s="1002"/>
      <c r="D519" s="1002"/>
      <c r="E519" s="1002"/>
      <c r="F519" s="1002"/>
      <c r="G519" s="1002"/>
      <c r="H519" s="1002"/>
      <c r="I519" s="1003"/>
      <c r="J519" s="411" t="str">
        <f>IF(基本情報入力シート!M544="","",基本情報入力シート!M544)</f>
        <v/>
      </c>
      <c r="K519" s="411" t="str">
        <f>IF(基本情報入力シート!R544="","",基本情報入力シート!R544)</f>
        <v/>
      </c>
      <c r="L519" s="411" t="str">
        <f>IF(基本情報入力シート!W544="","",基本情報入力シート!W544)</f>
        <v/>
      </c>
      <c r="M519" s="411" t="str">
        <f>IF(基本情報入力シート!X544="","",基本情報入力シート!X544)</f>
        <v/>
      </c>
      <c r="N519" s="141" t="str">
        <f>IF(基本情報入力シート!Y544="","",基本情報入力シート!Y544)</f>
        <v/>
      </c>
      <c r="O519" s="148"/>
      <c r="P519" s="50"/>
      <c r="Q519" s="1004"/>
      <c r="R519" s="1005"/>
      <c r="S519" s="142" t="str">
        <f>IFERROR(ROUNDDOWN(Q519*VLOOKUP(N519,【参考】数式用!$AR$2:$AW$50,MATCH(P519,【参考】数式用!$AT$4:$AW$4)+2,FALSE)*0.5, 0), "")</f>
        <v/>
      </c>
      <c r="T519" s="51"/>
      <c r="U519" s="536" t="str">
        <f>IFERROR(IF(AH519&lt;&gt;"",Q519*VLOOKUP(N519,【参考】数式用!$AG$2:$AL$50,MATCH(P519,【参考】数式用!$AI$4:$AL$4,0)+2,0), ""), "")</f>
        <v/>
      </c>
      <c r="V519" s="41"/>
      <c r="W519" s="1006"/>
      <c r="X519" s="1007"/>
      <c r="Y519" s="88"/>
      <c r="Z519" s="537"/>
      <c r="AA519" s="143" t="str">
        <f>IFERROR(IF(Y519="ー", "", ROUNDDOWN(Z519*VLOOKUP(N519,【参考】数式用!$AR$2:$AW$50,MATCH(Y519,【参考】数式用!$AT$4:$AW$4)+2,FALSE)*0.5, 0)), "")</f>
        <v/>
      </c>
      <c r="AB519" s="98"/>
      <c r="AC519" s="1100" t="str">
        <f>IFERROR(IF(AH519&lt;&gt;"",Z519*VLOOKUP(N519,【参考】数式用!$AG$2:$AL$50,MATCH(Y519,【参考】数式用!$AI$4:$AL$4,0)+2,0), ""), "")</f>
        <v/>
      </c>
      <c r="AD519" s="1100"/>
      <c r="AE519" s="415"/>
      <c r="AF519" s="581"/>
      <c r="AG519" s="590"/>
      <c r="AH519" s="428" t="str">
        <f>IFERROR(VLOOKUP(O519, 【参考】数式用!$AY$5:$AY$13, 1, FALSE), "")</f>
        <v/>
      </c>
      <c r="AI519" s="429" t="str">
        <f>IFERROR(VLOOKUP(N519, 【参考】数式用!$BA$2:$BB$50, 2, FALSE), "")</f>
        <v/>
      </c>
      <c r="AJ519" s="430" t="str">
        <f t="shared" si="17"/>
        <v/>
      </c>
      <c r="AK519" s="431" t="str">
        <f t="shared" si="18"/>
        <v/>
      </c>
      <c r="AL519" s="133"/>
      <c r="AM519" s="133"/>
      <c r="AN519" s="106"/>
      <c r="AO519" s="106"/>
      <c r="AV519" s="105"/>
      <c r="AW519" s="105"/>
      <c r="AX519" s="105"/>
      <c r="AY519" s="105"/>
      <c r="AZ519" s="105"/>
      <c r="BA519" s="105"/>
    </row>
    <row r="520" spans="1:53" ht="30" customHeight="1" thickBot="1">
      <c r="A520" s="140">
        <v>507</v>
      </c>
      <c r="B520" s="1001" t="str">
        <f>IF(基本情報入力シート!C545="","",基本情報入力シート!C545)</f>
        <v/>
      </c>
      <c r="C520" s="1002"/>
      <c r="D520" s="1002"/>
      <c r="E520" s="1002"/>
      <c r="F520" s="1002"/>
      <c r="G520" s="1002"/>
      <c r="H520" s="1002"/>
      <c r="I520" s="1003"/>
      <c r="J520" s="411" t="str">
        <f>IF(基本情報入力シート!M545="","",基本情報入力シート!M545)</f>
        <v/>
      </c>
      <c r="K520" s="411" t="str">
        <f>IF(基本情報入力シート!R545="","",基本情報入力シート!R545)</f>
        <v/>
      </c>
      <c r="L520" s="411" t="str">
        <f>IF(基本情報入力シート!W545="","",基本情報入力シート!W545)</f>
        <v/>
      </c>
      <c r="M520" s="411" t="str">
        <f>IF(基本情報入力シート!X545="","",基本情報入力シート!X545)</f>
        <v/>
      </c>
      <c r="N520" s="141" t="str">
        <f>IF(基本情報入力シート!Y545="","",基本情報入力シート!Y545)</f>
        <v/>
      </c>
      <c r="O520" s="148"/>
      <c r="P520" s="50"/>
      <c r="Q520" s="1004"/>
      <c r="R520" s="1005"/>
      <c r="S520" s="142" t="str">
        <f>IFERROR(ROUNDDOWN(Q520*VLOOKUP(N520,【参考】数式用!$AR$2:$AW$50,MATCH(P520,【参考】数式用!$AT$4:$AW$4)+2,FALSE)*0.5, 0), "")</f>
        <v/>
      </c>
      <c r="T520" s="51"/>
      <c r="U520" s="536" t="str">
        <f>IFERROR(IF(AH520&lt;&gt;"",Q520*VLOOKUP(N520,【参考】数式用!$AG$2:$AL$50,MATCH(P520,【参考】数式用!$AI$4:$AL$4,0)+2,0), ""), "")</f>
        <v/>
      </c>
      <c r="V520" s="41"/>
      <c r="W520" s="1006"/>
      <c r="X520" s="1007"/>
      <c r="Y520" s="88"/>
      <c r="Z520" s="537"/>
      <c r="AA520" s="143" t="str">
        <f>IFERROR(IF(Y520="ー", "", ROUNDDOWN(Z520*VLOOKUP(N520,【参考】数式用!$AR$2:$AW$50,MATCH(Y520,【参考】数式用!$AT$4:$AW$4)+2,FALSE)*0.5, 0)), "")</f>
        <v/>
      </c>
      <c r="AB520" s="98"/>
      <c r="AC520" s="1100" t="str">
        <f>IFERROR(IF(AH520&lt;&gt;"",Z520*VLOOKUP(N520,【参考】数式用!$AG$2:$AL$50,MATCH(Y520,【参考】数式用!$AI$4:$AL$4,0)+2,0), ""), "")</f>
        <v/>
      </c>
      <c r="AD520" s="1100"/>
      <c r="AE520" s="415"/>
      <c r="AF520" s="581"/>
      <c r="AG520" s="590"/>
      <c r="AH520" s="428" t="str">
        <f>IFERROR(VLOOKUP(O520, 【参考】数式用!$AY$5:$AY$13, 1, FALSE), "")</f>
        <v/>
      </c>
      <c r="AI520" s="429" t="str">
        <f>IFERROR(VLOOKUP(N520, 【参考】数式用!$BA$2:$BB$50, 2, FALSE), "")</f>
        <v/>
      </c>
      <c r="AJ520" s="430" t="str">
        <f t="shared" si="17"/>
        <v/>
      </c>
      <c r="AK520" s="431" t="str">
        <f t="shared" si="18"/>
        <v/>
      </c>
      <c r="AL520" s="133"/>
      <c r="AM520" s="133"/>
      <c r="AN520" s="106"/>
      <c r="AO520" s="106"/>
      <c r="AV520" s="105"/>
      <c r="AW520" s="105"/>
      <c r="AX520" s="105"/>
      <c r="AY520" s="105"/>
      <c r="AZ520" s="105"/>
      <c r="BA520" s="105"/>
    </row>
    <row r="521" spans="1:53" ht="30" customHeight="1" thickBot="1">
      <c r="A521" s="140">
        <v>508</v>
      </c>
      <c r="B521" s="1001" t="str">
        <f>IF(基本情報入力シート!C546="","",基本情報入力シート!C546)</f>
        <v/>
      </c>
      <c r="C521" s="1002"/>
      <c r="D521" s="1002"/>
      <c r="E521" s="1002"/>
      <c r="F521" s="1002"/>
      <c r="G521" s="1002"/>
      <c r="H521" s="1002"/>
      <c r="I521" s="1003"/>
      <c r="J521" s="411" t="str">
        <f>IF(基本情報入力シート!M546="","",基本情報入力シート!M546)</f>
        <v/>
      </c>
      <c r="K521" s="411" t="str">
        <f>IF(基本情報入力シート!R546="","",基本情報入力シート!R546)</f>
        <v/>
      </c>
      <c r="L521" s="411" t="str">
        <f>IF(基本情報入力シート!W546="","",基本情報入力シート!W546)</f>
        <v/>
      </c>
      <c r="M521" s="411" t="str">
        <f>IF(基本情報入力シート!X546="","",基本情報入力シート!X546)</f>
        <v/>
      </c>
      <c r="N521" s="141" t="str">
        <f>IF(基本情報入力シート!Y546="","",基本情報入力シート!Y546)</f>
        <v/>
      </c>
      <c r="O521" s="148"/>
      <c r="P521" s="50"/>
      <c r="Q521" s="1004"/>
      <c r="R521" s="1005"/>
      <c r="S521" s="142" t="str">
        <f>IFERROR(ROUNDDOWN(Q521*VLOOKUP(N521,【参考】数式用!$AR$2:$AW$50,MATCH(P521,【参考】数式用!$AT$4:$AW$4)+2,FALSE)*0.5, 0), "")</f>
        <v/>
      </c>
      <c r="T521" s="51"/>
      <c r="U521" s="536" t="str">
        <f>IFERROR(IF(AH521&lt;&gt;"",Q521*VLOOKUP(N521,【参考】数式用!$AG$2:$AL$50,MATCH(P521,【参考】数式用!$AI$4:$AL$4,0)+2,0), ""), "")</f>
        <v/>
      </c>
      <c r="V521" s="41"/>
      <c r="W521" s="1006"/>
      <c r="X521" s="1007"/>
      <c r="Y521" s="88"/>
      <c r="Z521" s="537"/>
      <c r="AA521" s="143" t="str">
        <f>IFERROR(IF(Y521="ー", "", ROUNDDOWN(Z521*VLOOKUP(N521,【参考】数式用!$AR$2:$AW$50,MATCH(Y521,【参考】数式用!$AT$4:$AW$4)+2,FALSE)*0.5, 0)), "")</f>
        <v/>
      </c>
      <c r="AB521" s="98"/>
      <c r="AC521" s="1100" t="str">
        <f>IFERROR(IF(AH521&lt;&gt;"",Z521*VLOOKUP(N521,【参考】数式用!$AG$2:$AL$50,MATCH(Y521,【参考】数式用!$AI$4:$AL$4,0)+2,0), ""), "")</f>
        <v/>
      </c>
      <c r="AD521" s="1100"/>
      <c r="AE521" s="415"/>
      <c r="AF521" s="581"/>
      <c r="AG521" s="590"/>
      <c r="AH521" s="428" t="str">
        <f>IFERROR(VLOOKUP(O521, 【参考】数式用!$AY$5:$AY$13, 1, FALSE), "")</f>
        <v/>
      </c>
      <c r="AI521" s="429" t="str">
        <f>IFERROR(VLOOKUP(N521, 【参考】数式用!$BA$2:$BB$50, 2, FALSE), "")</f>
        <v/>
      </c>
      <c r="AJ521" s="430" t="str">
        <f t="shared" si="17"/>
        <v/>
      </c>
      <c r="AK521" s="431" t="str">
        <f t="shared" si="18"/>
        <v/>
      </c>
      <c r="AL521" s="133"/>
      <c r="AM521" s="133"/>
      <c r="AN521" s="106"/>
      <c r="AO521" s="106"/>
      <c r="AV521" s="105"/>
      <c r="AW521" s="105"/>
      <c r="AX521" s="105"/>
      <c r="AY521" s="105"/>
      <c r="AZ521" s="105"/>
      <c r="BA521" s="105"/>
    </row>
    <row r="522" spans="1:53" ht="30" customHeight="1" thickBot="1">
      <c r="A522" s="140">
        <v>509</v>
      </c>
      <c r="B522" s="1001" t="str">
        <f>IF(基本情報入力シート!C547="","",基本情報入力シート!C547)</f>
        <v/>
      </c>
      <c r="C522" s="1002"/>
      <c r="D522" s="1002"/>
      <c r="E522" s="1002"/>
      <c r="F522" s="1002"/>
      <c r="G522" s="1002"/>
      <c r="H522" s="1002"/>
      <c r="I522" s="1003"/>
      <c r="J522" s="411" t="str">
        <f>IF(基本情報入力シート!M547="","",基本情報入力シート!M547)</f>
        <v/>
      </c>
      <c r="K522" s="411" t="str">
        <f>IF(基本情報入力シート!R547="","",基本情報入力シート!R547)</f>
        <v/>
      </c>
      <c r="L522" s="411" t="str">
        <f>IF(基本情報入力シート!W547="","",基本情報入力シート!W547)</f>
        <v/>
      </c>
      <c r="M522" s="411" t="str">
        <f>IF(基本情報入力シート!X547="","",基本情報入力シート!X547)</f>
        <v/>
      </c>
      <c r="N522" s="141" t="str">
        <f>IF(基本情報入力シート!Y547="","",基本情報入力シート!Y547)</f>
        <v/>
      </c>
      <c r="O522" s="148"/>
      <c r="P522" s="50"/>
      <c r="Q522" s="1004"/>
      <c r="R522" s="1005"/>
      <c r="S522" s="142" t="str">
        <f>IFERROR(ROUNDDOWN(Q522*VLOOKUP(N522,【参考】数式用!$AR$2:$AW$50,MATCH(P522,【参考】数式用!$AT$4:$AW$4)+2,FALSE)*0.5, 0), "")</f>
        <v/>
      </c>
      <c r="T522" s="51"/>
      <c r="U522" s="536" t="str">
        <f>IFERROR(IF(AH522&lt;&gt;"",Q522*VLOOKUP(N522,【参考】数式用!$AG$2:$AL$50,MATCH(P522,【参考】数式用!$AI$4:$AL$4,0)+2,0), ""), "")</f>
        <v/>
      </c>
      <c r="V522" s="41"/>
      <c r="W522" s="1006"/>
      <c r="X522" s="1007"/>
      <c r="Y522" s="88"/>
      <c r="Z522" s="537"/>
      <c r="AA522" s="143" t="str">
        <f>IFERROR(IF(Y522="ー", "", ROUNDDOWN(Z522*VLOOKUP(N522,【参考】数式用!$AR$2:$AW$50,MATCH(Y522,【参考】数式用!$AT$4:$AW$4)+2,FALSE)*0.5, 0)), "")</f>
        <v/>
      </c>
      <c r="AB522" s="98"/>
      <c r="AC522" s="1100" t="str">
        <f>IFERROR(IF(AH522&lt;&gt;"",Z522*VLOOKUP(N522,【参考】数式用!$AG$2:$AL$50,MATCH(Y522,【参考】数式用!$AI$4:$AL$4,0)+2,0), ""), "")</f>
        <v/>
      </c>
      <c r="AD522" s="1100"/>
      <c r="AE522" s="415"/>
      <c r="AF522" s="581"/>
      <c r="AG522" s="590"/>
      <c r="AH522" s="428" t="str">
        <f>IFERROR(VLOOKUP(O522, 【参考】数式用!$AY$5:$AY$13, 1, FALSE), "")</f>
        <v/>
      </c>
      <c r="AI522" s="429" t="str">
        <f>IFERROR(VLOOKUP(N522, 【参考】数式用!$BA$2:$BB$50, 2, FALSE), "")</f>
        <v/>
      </c>
      <c r="AJ522" s="430" t="str">
        <f t="shared" si="17"/>
        <v/>
      </c>
      <c r="AK522" s="431" t="str">
        <f t="shared" si="18"/>
        <v/>
      </c>
      <c r="AL522" s="133"/>
      <c r="AM522" s="133"/>
      <c r="AN522" s="106"/>
      <c r="AO522" s="106"/>
      <c r="AV522" s="105"/>
      <c r="AW522" s="105"/>
      <c r="AX522" s="105"/>
      <c r="AY522" s="105"/>
      <c r="AZ522" s="105"/>
      <c r="BA522" s="105"/>
    </row>
    <row r="523" spans="1:53" ht="30" customHeight="1" thickBot="1">
      <c r="A523" s="140">
        <v>510</v>
      </c>
      <c r="B523" s="1001" t="str">
        <f>IF(基本情報入力シート!C548="","",基本情報入力シート!C548)</f>
        <v/>
      </c>
      <c r="C523" s="1002"/>
      <c r="D523" s="1002"/>
      <c r="E523" s="1002"/>
      <c r="F523" s="1002"/>
      <c r="G523" s="1002"/>
      <c r="H523" s="1002"/>
      <c r="I523" s="1003"/>
      <c r="J523" s="411" t="str">
        <f>IF(基本情報入力シート!M548="","",基本情報入力シート!M548)</f>
        <v/>
      </c>
      <c r="K523" s="411" t="str">
        <f>IF(基本情報入力シート!R548="","",基本情報入力シート!R548)</f>
        <v/>
      </c>
      <c r="L523" s="411" t="str">
        <f>IF(基本情報入力シート!W548="","",基本情報入力シート!W548)</f>
        <v/>
      </c>
      <c r="M523" s="411" t="str">
        <f>IF(基本情報入力シート!X548="","",基本情報入力シート!X548)</f>
        <v/>
      </c>
      <c r="N523" s="141" t="str">
        <f>IF(基本情報入力シート!Y548="","",基本情報入力シート!Y548)</f>
        <v/>
      </c>
      <c r="O523" s="148"/>
      <c r="P523" s="50"/>
      <c r="Q523" s="1004"/>
      <c r="R523" s="1005"/>
      <c r="S523" s="142" t="str">
        <f>IFERROR(ROUNDDOWN(Q523*VLOOKUP(N523,【参考】数式用!$AR$2:$AW$50,MATCH(P523,【参考】数式用!$AT$4:$AW$4)+2,FALSE)*0.5, 0), "")</f>
        <v/>
      </c>
      <c r="T523" s="51"/>
      <c r="U523" s="536" t="str">
        <f>IFERROR(IF(AH523&lt;&gt;"",Q523*VLOOKUP(N523,【参考】数式用!$AG$2:$AL$50,MATCH(P523,【参考】数式用!$AI$4:$AL$4,0)+2,0), ""), "")</f>
        <v/>
      </c>
      <c r="V523" s="41"/>
      <c r="W523" s="1006"/>
      <c r="X523" s="1007"/>
      <c r="Y523" s="88"/>
      <c r="Z523" s="537"/>
      <c r="AA523" s="143" t="str">
        <f>IFERROR(IF(Y523="ー", "", ROUNDDOWN(Z523*VLOOKUP(N523,【参考】数式用!$AR$2:$AW$50,MATCH(Y523,【参考】数式用!$AT$4:$AW$4)+2,FALSE)*0.5, 0)), "")</f>
        <v/>
      </c>
      <c r="AB523" s="98"/>
      <c r="AC523" s="1100" t="str">
        <f>IFERROR(IF(AH523&lt;&gt;"",Z523*VLOOKUP(N523,【参考】数式用!$AG$2:$AL$50,MATCH(Y523,【参考】数式用!$AI$4:$AL$4,0)+2,0), ""), "")</f>
        <v/>
      </c>
      <c r="AD523" s="1100"/>
      <c r="AE523" s="415"/>
      <c r="AF523" s="581"/>
      <c r="AG523" s="590"/>
      <c r="AH523" s="428" t="str">
        <f>IFERROR(VLOOKUP(O523, 【参考】数式用!$AY$5:$AY$13, 1, FALSE), "")</f>
        <v/>
      </c>
      <c r="AI523" s="429" t="str">
        <f>IFERROR(VLOOKUP(N523, 【参考】数式用!$BA$2:$BB$50, 2, FALSE), "")</f>
        <v/>
      </c>
      <c r="AJ523" s="430" t="str">
        <f t="shared" si="17"/>
        <v/>
      </c>
      <c r="AK523" s="431" t="str">
        <f t="shared" si="18"/>
        <v/>
      </c>
      <c r="AL523" s="133"/>
      <c r="AM523" s="133"/>
      <c r="AN523" s="106"/>
      <c r="AO523" s="106"/>
      <c r="AV523" s="105"/>
      <c r="AW523" s="105"/>
      <c r="AX523" s="105"/>
      <c r="AY523" s="105"/>
      <c r="AZ523" s="105"/>
      <c r="BA523" s="105"/>
    </row>
    <row r="524" spans="1:53" ht="30" customHeight="1" thickBot="1">
      <c r="A524" s="140">
        <v>511</v>
      </c>
      <c r="B524" s="1001" t="str">
        <f>IF(基本情報入力シート!C549="","",基本情報入力シート!C549)</f>
        <v/>
      </c>
      <c r="C524" s="1002"/>
      <c r="D524" s="1002"/>
      <c r="E524" s="1002"/>
      <c r="F524" s="1002"/>
      <c r="G524" s="1002"/>
      <c r="H524" s="1002"/>
      <c r="I524" s="1003"/>
      <c r="J524" s="411" t="str">
        <f>IF(基本情報入力シート!M549="","",基本情報入力シート!M549)</f>
        <v/>
      </c>
      <c r="K524" s="411" t="str">
        <f>IF(基本情報入力シート!R549="","",基本情報入力シート!R549)</f>
        <v/>
      </c>
      <c r="L524" s="411" t="str">
        <f>IF(基本情報入力シート!W549="","",基本情報入力シート!W549)</f>
        <v/>
      </c>
      <c r="M524" s="411" t="str">
        <f>IF(基本情報入力シート!X549="","",基本情報入力シート!X549)</f>
        <v/>
      </c>
      <c r="N524" s="141" t="str">
        <f>IF(基本情報入力シート!Y549="","",基本情報入力シート!Y549)</f>
        <v/>
      </c>
      <c r="O524" s="148"/>
      <c r="P524" s="50"/>
      <c r="Q524" s="1004"/>
      <c r="R524" s="1005"/>
      <c r="S524" s="142" t="str">
        <f>IFERROR(ROUNDDOWN(Q524*VLOOKUP(N524,【参考】数式用!$AR$2:$AW$50,MATCH(P524,【参考】数式用!$AT$4:$AW$4)+2,FALSE)*0.5, 0), "")</f>
        <v/>
      </c>
      <c r="T524" s="51"/>
      <c r="U524" s="536" t="str">
        <f>IFERROR(IF(AH524&lt;&gt;"",Q524*VLOOKUP(N524,【参考】数式用!$AG$2:$AL$50,MATCH(P524,【参考】数式用!$AI$4:$AL$4,0)+2,0), ""), "")</f>
        <v/>
      </c>
      <c r="V524" s="41"/>
      <c r="W524" s="1006"/>
      <c r="X524" s="1007"/>
      <c r="Y524" s="88"/>
      <c r="Z524" s="537"/>
      <c r="AA524" s="143" t="str">
        <f>IFERROR(IF(Y524="ー", "", ROUNDDOWN(Z524*VLOOKUP(N524,【参考】数式用!$AR$2:$AW$50,MATCH(Y524,【参考】数式用!$AT$4:$AW$4)+2,FALSE)*0.5, 0)), "")</f>
        <v/>
      </c>
      <c r="AB524" s="98"/>
      <c r="AC524" s="1100" t="str">
        <f>IFERROR(IF(AH524&lt;&gt;"",Z524*VLOOKUP(N524,【参考】数式用!$AG$2:$AL$50,MATCH(Y524,【参考】数式用!$AI$4:$AL$4,0)+2,0), ""), "")</f>
        <v/>
      </c>
      <c r="AD524" s="1100"/>
      <c r="AE524" s="415"/>
      <c r="AF524" s="581"/>
      <c r="AG524" s="590"/>
      <c r="AH524" s="428" t="str">
        <f>IFERROR(VLOOKUP(O524, 【参考】数式用!$AY$5:$AY$13, 1, FALSE), "")</f>
        <v/>
      </c>
      <c r="AI524" s="429" t="str">
        <f>IFERROR(VLOOKUP(N524, 【参考】数式用!$BA$2:$BB$50, 2, FALSE), "")</f>
        <v/>
      </c>
      <c r="AJ524" s="430" t="str">
        <f t="shared" si="17"/>
        <v/>
      </c>
      <c r="AK524" s="431" t="str">
        <f t="shared" si="18"/>
        <v/>
      </c>
      <c r="AL524" s="133"/>
      <c r="AM524" s="133"/>
      <c r="AN524" s="106"/>
      <c r="AO524" s="106"/>
      <c r="AV524" s="105"/>
      <c r="AW524" s="105"/>
      <c r="AX524" s="105"/>
      <c r="AY524" s="105"/>
      <c r="AZ524" s="105"/>
      <c r="BA524" s="105"/>
    </row>
    <row r="525" spans="1:53" ht="30" customHeight="1" thickBot="1">
      <c r="A525" s="140">
        <v>512</v>
      </c>
      <c r="B525" s="1001" t="str">
        <f>IF(基本情報入力シート!C550="","",基本情報入力シート!C550)</f>
        <v/>
      </c>
      <c r="C525" s="1002"/>
      <c r="D525" s="1002"/>
      <c r="E525" s="1002"/>
      <c r="F525" s="1002"/>
      <c r="G525" s="1002"/>
      <c r="H525" s="1002"/>
      <c r="I525" s="1003"/>
      <c r="J525" s="411" t="str">
        <f>IF(基本情報入力シート!M550="","",基本情報入力シート!M550)</f>
        <v/>
      </c>
      <c r="K525" s="411" t="str">
        <f>IF(基本情報入力シート!R550="","",基本情報入力シート!R550)</f>
        <v/>
      </c>
      <c r="L525" s="411" t="str">
        <f>IF(基本情報入力シート!W550="","",基本情報入力シート!W550)</f>
        <v/>
      </c>
      <c r="M525" s="411" t="str">
        <f>IF(基本情報入力シート!X550="","",基本情報入力シート!X550)</f>
        <v/>
      </c>
      <c r="N525" s="141" t="str">
        <f>IF(基本情報入力シート!Y550="","",基本情報入力シート!Y550)</f>
        <v/>
      </c>
      <c r="O525" s="148"/>
      <c r="P525" s="50"/>
      <c r="Q525" s="1004"/>
      <c r="R525" s="1005"/>
      <c r="S525" s="142" t="str">
        <f>IFERROR(ROUNDDOWN(Q525*VLOOKUP(N525,【参考】数式用!$AR$2:$AW$50,MATCH(P525,【参考】数式用!$AT$4:$AW$4)+2,FALSE)*0.5, 0), "")</f>
        <v/>
      </c>
      <c r="T525" s="51"/>
      <c r="U525" s="536" t="str">
        <f>IFERROR(IF(AH525&lt;&gt;"",Q525*VLOOKUP(N525,【参考】数式用!$AG$2:$AL$50,MATCH(P525,【参考】数式用!$AI$4:$AL$4,0)+2,0), ""), "")</f>
        <v/>
      </c>
      <c r="V525" s="41"/>
      <c r="W525" s="1006"/>
      <c r="X525" s="1007"/>
      <c r="Y525" s="88"/>
      <c r="Z525" s="537"/>
      <c r="AA525" s="143" t="str">
        <f>IFERROR(IF(Y525="ー", "", ROUNDDOWN(Z525*VLOOKUP(N525,【参考】数式用!$AR$2:$AW$50,MATCH(Y525,【参考】数式用!$AT$4:$AW$4)+2,FALSE)*0.5, 0)), "")</f>
        <v/>
      </c>
      <c r="AB525" s="98"/>
      <c r="AC525" s="1100" t="str">
        <f>IFERROR(IF(AH525&lt;&gt;"",Z525*VLOOKUP(N525,【参考】数式用!$AG$2:$AL$50,MATCH(Y525,【参考】数式用!$AI$4:$AL$4,0)+2,0), ""), "")</f>
        <v/>
      </c>
      <c r="AD525" s="1100"/>
      <c r="AE525" s="415"/>
      <c r="AF525" s="581"/>
      <c r="AG525" s="590"/>
      <c r="AH525" s="428" t="str">
        <f>IFERROR(VLOOKUP(O525, 【参考】数式用!$AY$5:$AY$13, 1, FALSE), "")</f>
        <v/>
      </c>
      <c r="AI525" s="429" t="str">
        <f>IFERROR(VLOOKUP(N525, 【参考】数式用!$BA$2:$BB$50, 2, FALSE), "")</f>
        <v/>
      </c>
      <c r="AJ525" s="430" t="str">
        <f t="shared" si="17"/>
        <v/>
      </c>
      <c r="AK525" s="431" t="str">
        <f t="shared" si="18"/>
        <v/>
      </c>
      <c r="AL525" s="133"/>
      <c r="AM525" s="133"/>
      <c r="AN525" s="106"/>
      <c r="AO525" s="106"/>
      <c r="AV525" s="105"/>
      <c r="AW525" s="105"/>
      <c r="AX525" s="105"/>
      <c r="AY525" s="105"/>
      <c r="AZ525" s="105"/>
      <c r="BA525" s="105"/>
    </row>
    <row r="526" spans="1:53" ht="30" customHeight="1" thickBot="1">
      <c r="A526" s="140">
        <v>513</v>
      </c>
      <c r="B526" s="1001" t="str">
        <f>IF(基本情報入力シート!C551="","",基本情報入力シート!C551)</f>
        <v/>
      </c>
      <c r="C526" s="1002"/>
      <c r="D526" s="1002"/>
      <c r="E526" s="1002"/>
      <c r="F526" s="1002"/>
      <c r="G526" s="1002"/>
      <c r="H526" s="1002"/>
      <c r="I526" s="1003"/>
      <c r="J526" s="411" t="str">
        <f>IF(基本情報入力シート!M551="","",基本情報入力シート!M551)</f>
        <v/>
      </c>
      <c r="K526" s="411" t="str">
        <f>IF(基本情報入力シート!R551="","",基本情報入力シート!R551)</f>
        <v/>
      </c>
      <c r="L526" s="411" t="str">
        <f>IF(基本情報入力シート!W551="","",基本情報入力シート!W551)</f>
        <v/>
      </c>
      <c r="M526" s="411" t="str">
        <f>IF(基本情報入力シート!X551="","",基本情報入力シート!X551)</f>
        <v/>
      </c>
      <c r="N526" s="141" t="str">
        <f>IF(基本情報入力シート!Y551="","",基本情報入力シート!Y551)</f>
        <v/>
      </c>
      <c r="O526" s="148"/>
      <c r="P526" s="50"/>
      <c r="Q526" s="1004"/>
      <c r="R526" s="1005"/>
      <c r="S526" s="142" t="str">
        <f>IFERROR(ROUNDDOWN(Q526*VLOOKUP(N526,【参考】数式用!$AR$2:$AW$50,MATCH(P526,【参考】数式用!$AT$4:$AW$4)+2,FALSE)*0.5, 0), "")</f>
        <v/>
      </c>
      <c r="T526" s="51"/>
      <c r="U526" s="536" t="str">
        <f>IFERROR(IF(AH526&lt;&gt;"",Q526*VLOOKUP(N526,【参考】数式用!$AG$2:$AL$50,MATCH(P526,【参考】数式用!$AI$4:$AL$4,0)+2,0), ""), "")</f>
        <v/>
      </c>
      <c r="V526" s="41"/>
      <c r="W526" s="1006"/>
      <c r="X526" s="1007"/>
      <c r="Y526" s="88"/>
      <c r="Z526" s="537"/>
      <c r="AA526" s="143" t="str">
        <f>IFERROR(IF(Y526="ー", "", ROUNDDOWN(Z526*VLOOKUP(N526,【参考】数式用!$AR$2:$AW$50,MATCH(Y526,【参考】数式用!$AT$4:$AW$4)+2,FALSE)*0.5, 0)), "")</f>
        <v/>
      </c>
      <c r="AB526" s="98"/>
      <c r="AC526" s="1100" t="str">
        <f>IFERROR(IF(AH526&lt;&gt;"",Z526*VLOOKUP(N526,【参考】数式用!$AG$2:$AL$50,MATCH(Y526,【参考】数式用!$AI$4:$AL$4,0)+2,0), ""), "")</f>
        <v/>
      </c>
      <c r="AD526" s="1100"/>
      <c r="AE526" s="415"/>
      <c r="AF526" s="581"/>
      <c r="AG526" s="590"/>
      <c r="AH526" s="428" t="str">
        <f>IFERROR(VLOOKUP(O526, 【参考】数式用!$AY$5:$AY$13, 1, FALSE), "")</f>
        <v/>
      </c>
      <c r="AI526" s="429" t="str">
        <f>IFERROR(VLOOKUP(N526, 【参考】数式用!$BA$2:$BB$50, 2, FALSE), "")</f>
        <v/>
      </c>
      <c r="AJ526" s="430" t="str">
        <f t="shared" si="17"/>
        <v/>
      </c>
      <c r="AK526" s="431" t="str">
        <f t="shared" si="18"/>
        <v/>
      </c>
      <c r="AL526" s="133"/>
      <c r="AM526" s="133"/>
      <c r="AN526" s="106"/>
      <c r="AO526" s="106"/>
      <c r="AV526" s="105"/>
      <c r="AW526" s="105"/>
      <c r="AX526" s="105"/>
      <c r="AY526" s="105"/>
      <c r="AZ526" s="105"/>
      <c r="BA526" s="105"/>
    </row>
    <row r="527" spans="1:53" ht="30" customHeight="1" thickBot="1">
      <c r="A527" s="140">
        <v>514</v>
      </c>
      <c r="B527" s="1001" t="str">
        <f>IF(基本情報入力シート!C552="","",基本情報入力シート!C552)</f>
        <v/>
      </c>
      <c r="C527" s="1002"/>
      <c r="D527" s="1002"/>
      <c r="E527" s="1002"/>
      <c r="F527" s="1002"/>
      <c r="G527" s="1002"/>
      <c r="H527" s="1002"/>
      <c r="I527" s="1003"/>
      <c r="J527" s="411" t="str">
        <f>IF(基本情報入力シート!M552="","",基本情報入力シート!M552)</f>
        <v/>
      </c>
      <c r="K527" s="411" t="str">
        <f>IF(基本情報入力シート!R552="","",基本情報入力シート!R552)</f>
        <v/>
      </c>
      <c r="L527" s="411" t="str">
        <f>IF(基本情報入力シート!W552="","",基本情報入力シート!W552)</f>
        <v/>
      </c>
      <c r="M527" s="411" t="str">
        <f>IF(基本情報入力シート!X552="","",基本情報入力シート!X552)</f>
        <v/>
      </c>
      <c r="N527" s="141" t="str">
        <f>IF(基本情報入力シート!Y552="","",基本情報入力シート!Y552)</f>
        <v/>
      </c>
      <c r="O527" s="148"/>
      <c r="P527" s="50"/>
      <c r="Q527" s="1004"/>
      <c r="R527" s="1005"/>
      <c r="S527" s="142" t="str">
        <f>IFERROR(ROUNDDOWN(Q527*VLOOKUP(N527,【参考】数式用!$AR$2:$AW$50,MATCH(P527,【参考】数式用!$AT$4:$AW$4)+2,FALSE)*0.5, 0), "")</f>
        <v/>
      </c>
      <c r="T527" s="51"/>
      <c r="U527" s="536" t="str">
        <f>IFERROR(IF(AH527&lt;&gt;"",Q527*VLOOKUP(N527,【参考】数式用!$AG$2:$AL$50,MATCH(P527,【参考】数式用!$AI$4:$AL$4,0)+2,0), ""), "")</f>
        <v/>
      </c>
      <c r="V527" s="41"/>
      <c r="W527" s="1006"/>
      <c r="X527" s="1007"/>
      <c r="Y527" s="88"/>
      <c r="Z527" s="537"/>
      <c r="AA527" s="143" t="str">
        <f>IFERROR(IF(Y527="ー", "", ROUNDDOWN(Z527*VLOOKUP(N527,【参考】数式用!$AR$2:$AW$50,MATCH(Y527,【参考】数式用!$AT$4:$AW$4)+2,FALSE)*0.5, 0)), "")</f>
        <v/>
      </c>
      <c r="AB527" s="98"/>
      <c r="AC527" s="1100" t="str">
        <f>IFERROR(IF(AH527&lt;&gt;"",Z527*VLOOKUP(N527,【参考】数式用!$AG$2:$AL$50,MATCH(Y527,【参考】数式用!$AI$4:$AL$4,0)+2,0), ""), "")</f>
        <v/>
      </c>
      <c r="AD527" s="1100"/>
      <c r="AE527" s="415"/>
      <c r="AF527" s="581"/>
      <c r="AG527" s="590"/>
      <c r="AH527" s="428" t="str">
        <f>IFERROR(VLOOKUP(O527, 【参考】数式用!$AY$5:$AY$13, 1, FALSE), "")</f>
        <v/>
      </c>
      <c r="AI527" s="429" t="str">
        <f>IFERROR(VLOOKUP(N527, 【参考】数式用!$BA$2:$BB$50, 2, FALSE), "")</f>
        <v/>
      </c>
      <c r="AJ527" s="430" t="str">
        <f t="shared" si="17"/>
        <v/>
      </c>
      <c r="AK527" s="431" t="str">
        <f t="shared" si="18"/>
        <v/>
      </c>
      <c r="AL527" s="133"/>
      <c r="AM527" s="133"/>
      <c r="AN527" s="106"/>
      <c r="AO527" s="106"/>
      <c r="AV527" s="105"/>
      <c r="AW527" s="105"/>
      <c r="AX527" s="105"/>
      <c r="AY527" s="105"/>
      <c r="AZ527" s="105"/>
      <c r="BA527" s="105"/>
    </row>
    <row r="528" spans="1:53" ht="30" customHeight="1" thickBot="1">
      <c r="A528" s="140">
        <v>515</v>
      </c>
      <c r="B528" s="1001" t="str">
        <f>IF(基本情報入力シート!C553="","",基本情報入力シート!C553)</f>
        <v/>
      </c>
      <c r="C528" s="1002"/>
      <c r="D528" s="1002"/>
      <c r="E528" s="1002"/>
      <c r="F528" s="1002"/>
      <c r="G528" s="1002"/>
      <c r="H528" s="1002"/>
      <c r="I528" s="1003"/>
      <c r="J528" s="411" t="str">
        <f>IF(基本情報入力シート!M553="","",基本情報入力シート!M553)</f>
        <v/>
      </c>
      <c r="K528" s="411" t="str">
        <f>IF(基本情報入力シート!R553="","",基本情報入力シート!R553)</f>
        <v/>
      </c>
      <c r="L528" s="411" t="str">
        <f>IF(基本情報入力シート!W553="","",基本情報入力シート!W553)</f>
        <v/>
      </c>
      <c r="M528" s="411" t="str">
        <f>IF(基本情報入力シート!X553="","",基本情報入力シート!X553)</f>
        <v/>
      </c>
      <c r="N528" s="141" t="str">
        <f>IF(基本情報入力シート!Y553="","",基本情報入力シート!Y553)</f>
        <v/>
      </c>
      <c r="O528" s="148"/>
      <c r="P528" s="50"/>
      <c r="Q528" s="1004"/>
      <c r="R528" s="1005"/>
      <c r="S528" s="142" t="str">
        <f>IFERROR(ROUNDDOWN(Q528*VLOOKUP(N528,【参考】数式用!$AR$2:$AW$50,MATCH(P528,【参考】数式用!$AT$4:$AW$4)+2,FALSE)*0.5, 0), "")</f>
        <v/>
      </c>
      <c r="T528" s="51"/>
      <c r="U528" s="536" t="str">
        <f>IFERROR(IF(AH528&lt;&gt;"",Q528*VLOOKUP(N528,【参考】数式用!$AG$2:$AL$50,MATCH(P528,【参考】数式用!$AI$4:$AL$4,0)+2,0), ""), "")</f>
        <v/>
      </c>
      <c r="V528" s="41"/>
      <c r="W528" s="1006"/>
      <c r="X528" s="1007"/>
      <c r="Y528" s="88"/>
      <c r="Z528" s="537"/>
      <c r="AA528" s="143" t="str">
        <f>IFERROR(IF(Y528="ー", "", ROUNDDOWN(Z528*VLOOKUP(N528,【参考】数式用!$AR$2:$AW$50,MATCH(Y528,【参考】数式用!$AT$4:$AW$4)+2,FALSE)*0.5, 0)), "")</f>
        <v/>
      </c>
      <c r="AB528" s="98"/>
      <c r="AC528" s="1100" t="str">
        <f>IFERROR(IF(AH528&lt;&gt;"",Z528*VLOOKUP(N528,【参考】数式用!$AG$2:$AL$50,MATCH(Y528,【参考】数式用!$AI$4:$AL$4,0)+2,0), ""), "")</f>
        <v/>
      </c>
      <c r="AD528" s="1100"/>
      <c r="AE528" s="415"/>
      <c r="AF528" s="581"/>
      <c r="AG528" s="590"/>
      <c r="AH528" s="428" t="str">
        <f>IFERROR(VLOOKUP(O528, 【参考】数式用!$AY$5:$AY$13, 1, FALSE), "")</f>
        <v/>
      </c>
      <c r="AI528" s="429" t="str">
        <f>IFERROR(VLOOKUP(N528, 【参考】数式用!$BA$2:$BB$50, 2, FALSE), "")</f>
        <v/>
      </c>
      <c r="AJ528" s="430" t="str">
        <f t="shared" si="17"/>
        <v/>
      </c>
      <c r="AK528" s="431" t="str">
        <f t="shared" si="18"/>
        <v/>
      </c>
      <c r="AL528" s="133"/>
      <c r="AM528" s="133"/>
      <c r="AN528" s="106"/>
      <c r="AO528" s="106"/>
      <c r="AV528" s="105"/>
      <c r="AW528" s="105"/>
      <c r="AX528" s="105"/>
      <c r="AY528" s="105"/>
      <c r="AZ528" s="105"/>
      <c r="BA528" s="105"/>
    </row>
    <row r="529" spans="1:53" ht="30" customHeight="1" thickBot="1">
      <c r="A529" s="140">
        <v>516</v>
      </c>
      <c r="B529" s="1001" t="str">
        <f>IF(基本情報入力シート!C554="","",基本情報入力シート!C554)</f>
        <v/>
      </c>
      <c r="C529" s="1002"/>
      <c r="D529" s="1002"/>
      <c r="E529" s="1002"/>
      <c r="F529" s="1002"/>
      <c r="G529" s="1002"/>
      <c r="H529" s="1002"/>
      <c r="I529" s="1003"/>
      <c r="J529" s="411" t="str">
        <f>IF(基本情報入力シート!M554="","",基本情報入力シート!M554)</f>
        <v/>
      </c>
      <c r="K529" s="411" t="str">
        <f>IF(基本情報入力シート!R554="","",基本情報入力シート!R554)</f>
        <v/>
      </c>
      <c r="L529" s="411" t="str">
        <f>IF(基本情報入力シート!W554="","",基本情報入力シート!W554)</f>
        <v/>
      </c>
      <c r="M529" s="411" t="str">
        <f>IF(基本情報入力シート!X554="","",基本情報入力シート!X554)</f>
        <v/>
      </c>
      <c r="N529" s="141" t="str">
        <f>IF(基本情報入力シート!Y554="","",基本情報入力シート!Y554)</f>
        <v/>
      </c>
      <c r="O529" s="148"/>
      <c r="P529" s="50"/>
      <c r="Q529" s="1004"/>
      <c r="R529" s="1005"/>
      <c r="S529" s="142" t="str">
        <f>IFERROR(ROUNDDOWN(Q529*VLOOKUP(N529,【参考】数式用!$AR$2:$AW$50,MATCH(P529,【参考】数式用!$AT$4:$AW$4)+2,FALSE)*0.5, 0), "")</f>
        <v/>
      </c>
      <c r="T529" s="51"/>
      <c r="U529" s="536" t="str">
        <f>IFERROR(IF(AH529&lt;&gt;"",Q529*VLOOKUP(N529,【参考】数式用!$AG$2:$AL$50,MATCH(P529,【参考】数式用!$AI$4:$AL$4,0)+2,0), ""), "")</f>
        <v/>
      </c>
      <c r="V529" s="41"/>
      <c r="W529" s="1006"/>
      <c r="X529" s="1007"/>
      <c r="Y529" s="88"/>
      <c r="Z529" s="537"/>
      <c r="AA529" s="143" t="str">
        <f>IFERROR(IF(Y529="ー", "", ROUNDDOWN(Z529*VLOOKUP(N529,【参考】数式用!$AR$2:$AW$50,MATCH(Y529,【参考】数式用!$AT$4:$AW$4)+2,FALSE)*0.5, 0)), "")</f>
        <v/>
      </c>
      <c r="AB529" s="98"/>
      <c r="AC529" s="1100" t="str">
        <f>IFERROR(IF(AH529&lt;&gt;"",Z529*VLOOKUP(N529,【参考】数式用!$AG$2:$AL$50,MATCH(Y529,【参考】数式用!$AI$4:$AL$4,0)+2,0), ""), "")</f>
        <v/>
      </c>
      <c r="AD529" s="1100"/>
      <c r="AE529" s="415"/>
      <c r="AF529" s="581"/>
      <c r="AG529" s="590"/>
      <c r="AH529" s="428" t="str">
        <f>IFERROR(VLOOKUP(O529, 【参考】数式用!$AY$5:$AY$13, 1, FALSE), "")</f>
        <v/>
      </c>
      <c r="AI529" s="429" t="str">
        <f>IFERROR(VLOOKUP(N529, 【参考】数式用!$BA$2:$BB$50, 2, FALSE), "")</f>
        <v/>
      </c>
      <c r="AJ529" s="430" t="str">
        <f t="shared" si="17"/>
        <v/>
      </c>
      <c r="AK529" s="431" t="str">
        <f t="shared" si="18"/>
        <v/>
      </c>
      <c r="AL529" s="133"/>
      <c r="AM529" s="133"/>
      <c r="AN529" s="106"/>
      <c r="AO529" s="106"/>
      <c r="AV529" s="105"/>
      <c r="AW529" s="105"/>
      <c r="AX529" s="105"/>
      <c r="AY529" s="105"/>
      <c r="AZ529" s="105"/>
      <c r="BA529" s="105"/>
    </row>
    <row r="530" spans="1:53" ht="30" customHeight="1" thickBot="1">
      <c r="A530" s="140">
        <v>517</v>
      </c>
      <c r="B530" s="1001" t="str">
        <f>IF(基本情報入力シート!C555="","",基本情報入力シート!C555)</f>
        <v/>
      </c>
      <c r="C530" s="1002"/>
      <c r="D530" s="1002"/>
      <c r="E530" s="1002"/>
      <c r="F530" s="1002"/>
      <c r="G530" s="1002"/>
      <c r="H530" s="1002"/>
      <c r="I530" s="1003"/>
      <c r="J530" s="411" t="str">
        <f>IF(基本情報入力シート!M555="","",基本情報入力シート!M555)</f>
        <v/>
      </c>
      <c r="K530" s="411" t="str">
        <f>IF(基本情報入力シート!R555="","",基本情報入力シート!R555)</f>
        <v/>
      </c>
      <c r="L530" s="411" t="str">
        <f>IF(基本情報入力シート!W555="","",基本情報入力シート!W555)</f>
        <v/>
      </c>
      <c r="M530" s="411" t="str">
        <f>IF(基本情報入力シート!X555="","",基本情報入力シート!X555)</f>
        <v/>
      </c>
      <c r="N530" s="141" t="str">
        <f>IF(基本情報入力シート!Y555="","",基本情報入力シート!Y555)</f>
        <v/>
      </c>
      <c r="O530" s="148"/>
      <c r="P530" s="50"/>
      <c r="Q530" s="1004"/>
      <c r="R530" s="1005"/>
      <c r="S530" s="142" t="str">
        <f>IFERROR(ROUNDDOWN(Q530*VLOOKUP(N530,【参考】数式用!$AR$2:$AW$50,MATCH(P530,【参考】数式用!$AT$4:$AW$4)+2,FALSE)*0.5, 0), "")</f>
        <v/>
      </c>
      <c r="T530" s="51"/>
      <c r="U530" s="536" t="str">
        <f>IFERROR(IF(AH530&lt;&gt;"",Q530*VLOOKUP(N530,【参考】数式用!$AG$2:$AL$50,MATCH(P530,【参考】数式用!$AI$4:$AL$4,0)+2,0), ""), "")</f>
        <v/>
      </c>
      <c r="V530" s="41"/>
      <c r="W530" s="1006"/>
      <c r="X530" s="1007"/>
      <c r="Y530" s="88"/>
      <c r="Z530" s="537"/>
      <c r="AA530" s="143" t="str">
        <f>IFERROR(IF(Y530="ー", "", ROUNDDOWN(Z530*VLOOKUP(N530,【参考】数式用!$AR$2:$AW$50,MATCH(Y530,【参考】数式用!$AT$4:$AW$4)+2,FALSE)*0.5, 0)), "")</f>
        <v/>
      </c>
      <c r="AB530" s="98"/>
      <c r="AC530" s="1100" t="str">
        <f>IFERROR(IF(AH530&lt;&gt;"",Z530*VLOOKUP(N530,【参考】数式用!$AG$2:$AL$50,MATCH(Y530,【参考】数式用!$AI$4:$AL$4,0)+2,0), ""), "")</f>
        <v/>
      </c>
      <c r="AD530" s="1100"/>
      <c r="AE530" s="415"/>
      <c r="AF530" s="581"/>
      <c r="AG530" s="590"/>
      <c r="AH530" s="428" t="str">
        <f>IFERROR(VLOOKUP(O530, 【参考】数式用!$AY$5:$AY$13, 1, FALSE), "")</f>
        <v/>
      </c>
      <c r="AI530" s="429" t="str">
        <f>IFERROR(VLOOKUP(N530, 【参考】数式用!$BA$2:$BB$50, 2, FALSE), "")</f>
        <v/>
      </c>
      <c r="AJ530" s="430" t="str">
        <f t="shared" si="17"/>
        <v/>
      </c>
      <c r="AK530" s="431" t="str">
        <f t="shared" si="18"/>
        <v/>
      </c>
      <c r="AL530" s="133"/>
      <c r="AM530" s="133"/>
      <c r="AN530" s="106"/>
      <c r="AO530" s="106"/>
      <c r="AV530" s="105"/>
      <c r="AW530" s="105"/>
      <c r="AX530" s="105"/>
      <c r="AY530" s="105"/>
      <c r="AZ530" s="105"/>
      <c r="BA530" s="105"/>
    </row>
    <row r="531" spans="1:53" ht="30" customHeight="1" thickBot="1">
      <c r="A531" s="140">
        <v>518</v>
      </c>
      <c r="B531" s="1001" t="str">
        <f>IF(基本情報入力シート!C556="","",基本情報入力シート!C556)</f>
        <v/>
      </c>
      <c r="C531" s="1002"/>
      <c r="D531" s="1002"/>
      <c r="E531" s="1002"/>
      <c r="F531" s="1002"/>
      <c r="G531" s="1002"/>
      <c r="H531" s="1002"/>
      <c r="I531" s="1003"/>
      <c r="J531" s="411" t="str">
        <f>IF(基本情報入力シート!M556="","",基本情報入力シート!M556)</f>
        <v/>
      </c>
      <c r="K531" s="411" t="str">
        <f>IF(基本情報入力シート!R556="","",基本情報入力シート!R556)</f>
        <v/>
      </c>
      <c r="L531" s="411" t="str">
        <f>IF(基本情報入力シート!W556="","",基本情報入力シート!W556)</f>
        <v/>
      </c>
      <c r="M531" s="411" t="str">
        <f>IF(基本情報入力シート!X556="","",基本情報入力シート!X556)</f>
        <v/>
      </c>
      <c r="N531" s="141" t="str">
        <f>IF(基本情報入力シート!Y556="","",基本情報入力シート!Y556)</f>
        <v/>
      </c>
      <c r="O531" s="148"/>
      <c r="P531" s="50"/>
      <c r="Q531" s="1004"/>
      <c r="R531" s="1005"/>
      <c r="S531" s="142" t="str">
        <f>IFERROR(ROUNDDOWN(Q531*VLOOKUP(N531,【参考】数式用!$AR$2:$AW$50,MATCH(P531,【参考】数式用!$AT$4:$AW$4)+2,FALSE)*0.5, 0), "")</f>
        <v/>
      </c>
      <c r="T531" s="51"/>
      <c r="U531" s="536" t="str">
        <f>IFERROR(IF(AH531&lt;&gt;"",Q531*VLOOKUP(N531,【参考】数式用!$AG$2:$AL$50,MATCH(P531,【参考】数式用!$AI$4:$AL$4,0)+2,0), ""), "")</f>
        <v/>
      </c>
      <c r="V531" s="41"/>
      <c r="W531" s="1006"/>
      <c r="X531" s="1007"/>
      <c r="Y531" s="88"/>
      <c r="Z531" s="537"/>
      <c r="AA531" s="143" t="str">
        <f>IFERROR(IF(Y531="ー", "", ROUNDDOWN(Z531*VLOOKUP(N531,【参考】数式用!$AR$2:$AW$50,MATCH(Y531,【参考】数式用!$AT$4:$AW$4)+2,FALSE)*0.5, 0)), "")</f>
        <v/>
      </c>
      <c r="AB531" s="98"/>
      <c r="AC531" s="1100" t="str">
        <f>IFERROR(IF(AH531&lt;&gt;"",Z531*VLOOKUP(N531,【参考】数式用!$AG$2:$AL$50,MATCH(Y531,【参考】数式用!$AI$4:$AL$4,0)+2,0), ""), "")</f>
        <v/>
      </c>
      <c r="AD531" s="1100"/>
      <c r="AE531" s="415"/>
      <c r="AF531" s="581"/>
      <c r="AG531" s="590"/>
      <c r="AH531" s="428" t="str">
        <f>IFERROR(VLOOKUP(O531, 【参考】数式用!$AY$5:$AY$13, 1, FALSE), "")</f>
        <v/>
      </c>
      <c r="AI531" s="429" t="str">
        <f>IFERROR(VLOOKUP(N531, 【参考】数式用!$BA$2:$BB$50, 2, FALSE), "")</f>
        <v/>
      </c>
      <c r="AJ531" s="430" t="str">
        <f t="shared" si="17"/>
        <v/>
      </c>
      <c r="AK531" s="431" t="str">
        <f t="shared" si="18"/>
        <v/>
      </c>
      <c r="AL531" s="133"/>
      <c r="AM531" s="133"/>
      <c r="AN531" s="106"/>
      <c r="AO531" s="106"/>
      <c r="AV531" s="105"/>
      <c r="AW531" s="105"/>
      <c r="AX531" s="105"/>
      <c r="AY531" s="105"/>
      <c r="AZ531" s="105"/>
      <c r="BA531" s="105"/>
    </row>
    <row r="532" spans="1:53" ht="30" customHeight="1" thickBot="1">
      <c r="A532" s="140">
        <v>519</v>
      </c>
      <c r="B532" s="1001" t="str">
        <f>IF(基本情報入力シート!C557="","",基本情報入力シート!C557)</f>
        <v/>
      </c>
      <c r="C532" s="1002"/>
      <c r="D532" s="1002"/>
      <c r="E532" s="1002"/>
      <c r="F532" s="1002"/>
      <c r="G532" s="1002"/>
      <c r="H532" s="1002"/>
      <c r="I532" s="1003"/>
      <c r="J532" s="411" t="str">
        <f>IF(基本情報入力シート!M557="","",基本情報入力シート!M557)</f>
        <v/>
      </c>
      <c r="K532" s="411" t="str">
        <f>IF(基本情報入力シート!R557="","",基本情報入力シート!R557)</f>
        <v/>
      </c>
      <c r="L532" s="411" t="str">
        <f>IF(基本情報入力シート!W557="","",基本情報入力シート!W557)</f>
        <v/>
      </c>
      <c r="M532" s="411" t="str">
        <f>IF(基本情報入力シート!X557="","",基本情報入力シート!X557)</f>
        <v/>
      </c>
      <c r="N532" s="141" t="str">
        <f>IF(基本情報入力シート!Y557="","",基本情報入力シート!Y557)</f>
        <v/>
      </c>
      <c r="O532" s="148"/>
      <c r="P532" s="50"/>
      <c r="Q532" s="1004"/>
      <c r="R532" s="1005"/>
      <c r="S532" s="142" t="str">
        <f>IFERROR(ROUNDDOWN(Q532*VLOOKUP(N532,【参考】数式用!$AR$2:$AW$50,MATCH(P532,【参考】数式用!$AT$4:$AW$4)+2,FALSE)*0.5, 0), "")</f>
        <v/>
      </c>
      <c r="T532" s="51"/>
      <c r="U532" s="536" t="str">
        <f>IFERROR(IF(AH532&lt;&gt;"",Q532*VLOOKUP(N532,【参考】数式用!$AG$2:$AL$50,MATCH(P532,【参考】数式用!$AI$4:$AL$4,0)+2,0), ""), "")</f>
        <v/>
      </c>
      <c r="V532" s="41"/>
      <c r="W532" s="1006"/>
      <c r="X532" s="1007"/>
      <c r="Y532" s="88"/>
      <c r="Z532" s="537"/>
      <c r="AA532" s="143" t="str">
        <f>IFERROR(IF(Y532="ー", "", ROUNDDOWN(Z532*VLOOKUP(N532,【参考】数式用!$AR$2:$AW$50,MATCH(Y532,【参考】数式用!$AT$4:$AW$4)+2,FALSE)*0.5, 0)), "")</f>
        <v/>
      </c>
      <c r="AB532" s="98"/>
      <c r="AC532" s="1100" t="str">
        <f>IFERROR(IF(AH532&lt;&gt;"",Z532*VLOOKUP(N532,【参考】数式用!$AG$2:$AL$50,MATCH(Y532,【参考】数式用!$AI$4:$AL$4,0)+2,0), ""), "")</f>
        <v/>
      </c>
      <c r="AD532" s="1100"/>
      <c r="AE532" s="415"/>
      <c r="AF532" s="581"/>
      <c r="AG532" s="590"/>
      <c r="AH532" s="428" t="str">
        <f>IFERROR(VLOOKUP(O532, 【参考】数式用!$AY$5:$AY$13, 1, FALSE), "")</f>
        <v/>
      </c>
      <c r="AI532" s="429" t="str">
        <f>IFERROR(VLOOKUP(N532, 【参考】数式用!$BA$2:$BB$50, 2, FALSE), "")</f>
        <v/>
      </c>
      <c r="AJ532" s="430" t="str">
        <f t="shared" si="17"/>
        <v/>
      </c>
      <c r="AK532" s="431" t="str">
        <f t="shared" si="18"/>
        <v/>
      </c>
      <c r="AL532" s="133"/>
      <c r="AM532" s="133"/>
      <c r="AN532" s="106"/>
      <c r="AO532" s="106"/>
      <c r="AV532" s="105"/>
      <c r="AW532" s="105"/>
      <c r="AX532" s="105"/>
      <c r="AY532" s="105"/>
      <c r="AZ532" s="105"/>
      <c r="BA532" s="105"/>
    </row>
    <row r="533" spans="1:53" ht="30" customHeight="1" thickBot="1">
      <c r="A533" s="140">
        <v>520</v>
      </c>
      <c r="B533" s="1001" t="str">
        <f>IF(基本情報入力シート!C558="","",基本情報入力シート!C558)</f>
        <v/>
      </c>
      <c r="C533" s="1002"/>
      <c r="D533" s="1002"/>
      <c r="E533" s="1002"/>
      <c r="F533" s="1002"/>
      <c r="G533" s="1002"/>
      <c r="H533" s="1002"/>
      <c r="I533" s="1003"/>
      <c r="J533" s="411" t="str">
        <f>IF(基本情報入力シート!M558="","",基本情報入力シート!M558)</f>
        <v/>
      </c>
      <c r="K533" s="411" t="str">
        <f>IF(基本情報入力シート!R558="","",基本情報入力シート!R558)</f>
        <v/>
      </c>
      <c r="L533" s="411" t="str">
        <f>IF(基本情報入力シート!W558="","",基本情報入力シート!W558)</f>
        <v/>
      </c>
      <c r="M533" s="411" t="str">
        <f>IF(基本情報入力シート!X558="","",基本情報入力シート!X558)</f>
        <v/>
      </c>
      <c r="N533" s="141" t="str">
        <f>IF(基本情報入力シート!Y558="","",基本情報入力シート!Y558)</f>
        <v/>
      </c>
      <c r="O533" s="148"/>
      <c r="P533" s="50"/>
      <c r="Q533" s="1004"/>
      <c r="R533" s="1005"/>
      <c r="S533" s="142" t="str">
        <f>IFERROR(ROUNDDOWN(Q533*VLOOKUP(N533,【参考】数式用!$AR$2:$AW$50,MATCH(P533,【参考】数式用!$AT$4:$AW$4)+2,FALSE)*0.5, 0), "")</f>
        <v/>
      </c>
      <c r="T533" s="51"/>
      <c r="U533" s="536" t="str">
        <f>IFERROR(IF(AH533&lt;&gt;"",Q533*VLOOKUP(N533,【参考】数式用!$AG$2:$AL$50,MATCH(P533,【参考】数式用!$AI$4:$AL$4,0)+2,0), ""), "")</f>
        <v/>
      </c>
      <c r="V533" s="41"/>
      <c r="W533" s="1006"/>
      <c r="X533" s="1007"/>
      <c r="Y533" s="88"/>
      <c r="Z533" s="537"/>
      <c r="AA533" s="143" t="str">
        <f>IFERROR(IF(Y533="ー", "", ROUNDDOWN(Z533*VLOOKUP(N533,【参考】数式用!$AR$2:$AW$50,MATCH(Y533,【参考】数式用!$AT$4:$AW$4)+2,FALSE)*0.5, 0)), "")</f>
        <v/>
      </c>
      <c r="AB533" s="98"/>
      <c r="AC533" s="1100" t="str">
        <f>IFERROR(IF(AH533&lt;&gt;"",Z533*VLOOKUP(N533,【参考】数式用!$AG$2:$AL$50,MATCH(Y533,【参考】数式用!$AI$4:$AL$4,0)+2,0), ""), "")</f>
        <v/>
      </c>
      <c r="AD533" s="1100"/>
      <c r="AE533" s="415"/>
      <c r="AF533" s="581"/>
      <c r="AG533" s="590"/>
      <c r="AH533" s="428" t="str">
        <f>IFERROR(VLOOKUP(O533, 【参考】数式用!$AY$5:$AY$13, 1, FALSE), "")</f>
        <v/>
      </c>
      <c r="AI533" s="429" t="str">
        <f>IFERROR(VLOOKUP(N533, 【参考】数式用!$BA$2:$BB$50, 2, FALSE), "")</f>
        <v/>
      </c>
      <c r="AJ533" s="430" t="str">
        <f t="shared" si="17"/>
        <v/>
      </c>
      <c r="AK533" s="431" t="str">
        <f t="shared" si="18"/>
        <v/>
      </c>
      <c r="AL533" s="133"/>
      <c r="AM533" s="133"/>
      <c r="AN533" s="106"/>
      <c r="AO533" s="106"/>
      <c r="AV533" s="105"/>
      <c r="AW533" s="105"/>
      <c r="AX533" s="105"/>
      <c r="AY533" s="105"/>
      <c r="AZ533" s="105"/>
      <c r="BA533" s="105"/>
    </row>
    <row r="534" spans="1:53" ht="30" customHeight="1" thickBot="1">
      <c r="A534" s="140">
        <v>521</v>
      </c>
      <c r="B534" s="1001" t="str">
        <f>IF(基本情報入力シート!C559="","",基本情報入力シート!C559)</f>
        <v/>
      </c>
      <c r="C534" s="1002"/>
      <c r="D534" s="1002"/>
      <c r="E534" s="1002"/>
      <c r="F534" s="1002"/>
      <c r="G534" s="1002"/>
      <c r="H534" s="1002"/>
      <c r="I534" s="1003"/>
      <c r="J534" s="411" t="str">
        <f>IF(基本情報入力シート!M559="","",基本情報入力シート!M559)</f>
        <v/>
      </c>
      <c r="K534" s="411" t="str">
        <f>IF(基本情報入力シート!R559="","",基本情報入力シート!R559)</f>
        <v/>
      </c>
      <c r="L534" s="411" t="str">
        <f>IF(基本情報入力シート!W559="","",基本情報入力シート!W559)</f>
        <v/>
      </c>
      <c r="M534" s="411" t="str">
        <f>IF(基本情報入力シート!X559="","",基本情報入力シート!X559)</f>
        <v/>
      </c>
      <c r="N534" s="141" t="str">
        <f>IF(基本情報入力シート!Y559="","",基本情報入力シート!Y559)</f>
        <v/>
      </c>
      <c r="O534" s="148"/>
      <c r="P534" s="50"/>
      <c r="Q534" s="1004"/>
      <c r="R534" s="1005"/>
      <c r="S534" s="142" t="str">
        <f>IFERROR(ROUNDDOWN(Q534*VLOOKUP(N534,【参考】数式用!$AR$2:$AW$50,MATCH(P534,【参考】数式用!$AT$4:$AW$4)+2,FALSE)*0.5, 0), "")</f>
        <v/>
      </c>
      <c r="T534" s="51"/>
      <c r="U534" s="536" t="str">
        <f>IFERROR(IF(AH534&lt;&gt;"",Q534*VLOOKUP(N534,【参考】数式用!$AG$2:$AL$50,MATCH(P534,【参考】数式用!$AI$4:$AL$4,0)+2,0), ""), "")</f>
        <v/>
      </c>
      <c r="V534" s="41"/>
      <c r="W534" s="1006"/>
      <c r="X534" s="1007"/>
      <c r="Y534" s="88"/>
      <c r="Z534" s="537"/>
      <c r="AA534" s="143" t="str">
        <f>IFERROR(IF(Y534="ー", "", ROUNDDOWN(Z534*VLOOKUP(N534,【参考】数式用!$AR$2:$AW$50,MATCH(Y534,【参考】数式用!$AT$4:$AW$4)+2,FALSE)*0.5, 0)), "")</f>
        <v/>
      </c>
      <c r="AB534" s="98"/>
      <c r="AC534" s="1100" t="str">
        <f>IFERROR(IF(AH534&lt;&gt;"",Z534*VLOOKUP(N534,【参考】数式用!$AG$2:$AL$50,MATCH(Y534,【参考】数式用!$AI$4:$AL$4,0)+2,0), ""), "")</f>
        <v/>
      </c>
      <c r="AD534" s="1100"/>
      <c r="AE534" s="415"/>
      <c r="AF534" s="581"/>
      <c r="AG534" s="590"/>
      <c r="AH534" s="428" t="str">
        <f>IFERROR(VLOOKUP(O534, 【参考】数式用!$AY$5:$AY$13, 1, FALSE), "")</f>
        <v/>
      </c>
      <c r="AI534" s="429" t="str">
        <f>IFERROR(VLOOKUP(N534, 【参考】数式用!$BA$2:$BB$50, 2, FALSE), "")</f>
        <v/>
      </c>
      <c r="AJ534" s="430" t="str">
        <f t="shared" si="17"/>
        <v/>
      </c>
      <c r="AK534" s="431" t="str">
        <f t="shared" si="18"/>
        <v/>
      </c>
      <c r="AL534" s="133"/>
      <c r="AM534" s="133"/>
      <c r="AN534" s="106"/>
      <c r="AO534" s="106"/>
      <c r="AV534" s="105"/>
      <c r="AW534" s="105"/>
      <c r="AX534" s="105"/>
      <c r="AY534" s="105"/>
      <c r="AZ534" s="105"/>
      <c r="BA534" s="105"/>
    </row>
    <row r="535" spans="1:53" ht="30" customHeight="1" thickBot="1">
      <c r="A535" s="140">
        <v>522</v>
      </c>
      <c r="B535" s="1001" t="str">
        <f>IF(基本情報入力シート!C560="","",基本情報入力シート!C560)</f>
        <v/>
      </c>
      <c r="C535" s="1002"/>
      <c r="D535" s="1002"/>
      <c r="E535" s="1002"/>
      <c r="F535" s="1002"/>
      <c r="G535" s="1002"/>
      <c r="H535" s="1002"/>
      <c r="I535" s="1003"/>
      <c r="J535" s="411" t="str">
        <f>IF(基本情報入力シート!M560="","",基本情報入力シート!M560)</f>
        <v/>
      </c>
      <c r="K535" s="411" t="str">
        <f>IF(基本情報入力シート!R560="","",基本情報入力シート!R560)</f>
        <v/>
      </c>
      <c r="L535" s="411" t="str">
        <f>IF(基本情報入力シート!W560="","",基本情報入力シート!W560)</f>
        <v/>
      </c>
      <c r="M535" s="411" t="str">
        <f>IF(基本情報入力シート!X560="","",基本情報入力シート!X560)</f>
        <v/>
      </c>
      <c r="N535" s="141" t="str">
        <f>IF(基本情報入力シート!Y560="","",基本情報入力シート!Y560)</f>
        <v/>
      </c>
      <c r="O535" s="148"/>
      <c r="P535" s="50"/>
      <c r="Q535" s="1004"/>
      <c r="R535" s="1005"/>
      <c r="S535" s="142" t="str">
        <f>IFERROR(ROUNDDOWN(Q535*VLOOKUP(N535,【参考】数式用!$AR$2:$AW$50,MATCH(P535,【参考】数式用!$AT$4:$AW$4)+2,FALSE)*0.5, 0), "")</f>
        <v/>
      </c>
      <c r="T535" s="51"/>
      <c r="U535" s="536" t="str">
        <f>IFERROR(IF(AH535&lt;&gt;"",Q535*VLOOKUP(N535,【参考】数式用!$AG$2:$AL$50,MATCH(P535,【参考】数式用!$AI$4:$AL$4,0)+2,0), ""), "")</f>
        <v/>
      </c>
      <c r="V535" s="41"/>
      <c r="W535" s="1006"/>
      <c r="X535" s="1007"/>
      <c r="Y535" s="88"/>
      <c r="Z535" s="537"/>
      <c r="AA535" s="143" t="str">
        <f>IFERROR(IF(Y535="ー", "", ROUNDDOWN(Z535*VLOOKUP(N535,【参考】数式用!$AR$2:$AW$50,MATCH(Y535,【参考】数式用!$AT$4:$AW$4)+2,FALSE)*0.5, 0)), "")</f>
        <v/>
      </c>
      <c r="AB535" s="98"/>
      <c r="AC535" s="1100" t="str">
        <f>IFERROR(IF(AH535&lt;&gt;"",Z535*VLOOKUP(N535,【参考】数式用!$AG$2:$AL$50,MATCH(Y535,【参考】数式用!$AI$4:$AL$4,0)+2,0), ""), "")</f>
        <v/>
      </c>
      <c r="AD535" s="1100"/>
      <c r="AE535" s="415"/>
      <c r="AF535" s="581"/>
      <c r="AG535" s="590"/>
      <c r="AH535" s="428" t="str">
        <f>IFERROR(VLOOKUP(O535, 【参考】数式用!$AY$5:$AY$13, 1, FALSE), "")</f>
        <v/>
      </c>
      <c r="AI535" s="429" t="str">
        <f>IFERROR(VLOOKUP(N535, 【参考】数式用!$BA$2:$BB$50, 2, FALSE), "")</f>
        <v/>
      </c>
      <c r="AJ535" s="430" t="str">
        <f t="shared" si="17"/>
        <v/>
      </c>
      <c r="AK535" s="431" t="str">
        <f t="shared" si="18"/>
        <v/>
      </c>
      <c r="AL535" s="133"/>
      <c r="AM535" s="133"/>
      <c r="AN535" s="106"/>
      <c r="AO535" s="106"/>
      <c r="AV535" s="105"/>
      <c r="AW535" s="105"/>
      <c r="AX535" s="105"/>
      <c r="AY535" s="105"/>
      <c r="AZ535" s="105"/>
      <c r="BA535" s="105"/>
    </row>
    <row r="536" spans="1:53" ht="30" customHeight="1" thickBot="1">
      <c r="A536" s="140">
        <v>523</v>
      </c>
      <c r="B536" s="1001" t="str">
        <f>IF(基本情報入力シート!C561="","",基本情報入力シート!C561)</f>
        <v/>
      </c>
      <c r="C536" s="1002"/>
      <c r="D536" s="1002"/>
      <c r="E536" s="1002"/>
      <c r="F536" s="1002"/>
      <c r="G536" s="1002"/>
      <c r="H536" s="1002"/>
      <c r="I536" s="1003"/>
      <c r="J536" s="411" t="str">
        <f>IF(基本情報入力シート!M561="","",基本情報入力シート!M561)</f>
        <v/>
      </c>
      <c r="K536" s="411" t="str">
        <f>IF(基本情報入力シート!R561="","",基本情報入力シート!R561)</f>
        <v/>
      </c>
      <c r="L536" s="411" t="str">
        <f>IF(基本情報入力シート!W561="","",基本情報入力シート!W561)</f>
        <v/>
      </c>
      <c r="M536" s="411" t="str">
        <f>IF(基本情報入力シート!X561="","",基本情報入力シート!X561)</f>
        <v/>
      </c>
      <c r="N536" s="141" t="str">
        <f>IF(基本情報入力シート!Y561="","",基本情報入力シート!Y561)</f>
        <v/>
      </c>
      <c r="O536" s="148"/>
      <c r="P536" s="50"/>
      <c r="Q536" s="1004"/>
      <c r="R536" s="1005"/>
      <c r="S536" s="142" t="str">
        <f>IFERROR(ROUNDDOWN(Q536*VLOOKUP(N536,【参考】数式用!$AR$2:$AW$50,MATCH(P536,【参考】数式用!$AT$4:$AW$4)+2,FALSE)*0.5, 0), "")</f>
        <v/>
      </c>
      <c r="T536" s="51"/>
      <c r="U536" s="536" t="str">
        <f>IFERROR(IF(AH536&lt;&gt;"",Q536*VLOOKUP(N536,【参考】数式用!$AG$2:$AL$50,MATCH(P536,【参考】数式用!$AI$4:$AL$4,0)+2,0), ""), "")</f>
        <v/>
      </c>
      <c r="V536" s="41"/>
      <c r="W536" s="1006"/>
      <c r="X536" s="1007"/>
      <c r="Y536" s="88"/>
      <c r="Z536" s="537"/>
      <c r="AA536" s="143" t="str">
        <f>IFERROR(IF(Y536="ー", "", ROUNDDOWN(Z536*VLOOKUP(N536,【参考】数式用!$AR$2:$AW$50,MATCH(Y536,【参考】数式用!$AT$4:$AW$4)+2,FALSE)*0.5, 0)), "")</f>
        <v/>
      </c>
      <c r="AB536" s="98"/>
      <c r="AC536" s="1100" t="str">
        <f>IFERROR(IF(AH536&lt;&gt;"",Z536*VLOOKUP(N536,【参考】数式用!$AG$2:$AL$50,MATCH(Y536,【参考】数式用!$AI$4:$AL$4,0)+2,0), ""), "")</f>
        <v/>
      </c>
      <c r="AD536" s="1100"/>
      <c r="AE536" s="415"/>
      <c r="AF536" s="581"/>
      <c r="AG536" s="590"/>
      <c r="AH536" s="428" t="str">
        <f>IFERROR(VLOOKUP(O536, 【参考】数式用!$AY$5:$AY$13, 1, FALSE), "")</f>
        <v/>
      </c>
      <c r="AI536" s="429" t="str">
        <f>IFERROR(VLOOKUP(N536, 【参考】数式用!$BA$2:$BB$50, 2, FALSE), "")</f>
        <v/>
      </c>
      <c r="AJ536" s="430" t="str">
        <f t="shared" si="17"/>
        <v/>
      </c>
      <c r="AK536" s="431" t="str">
        <f t="shared" si="18"/>
        <v/>
      </c>
      <c r="AL536" s="133"/>
      <c r="AM536" s="133"/>
      <c r="AN536" s="106"/>
      <c r="AO536" s="106"/>
      <c r="AV536" s="105"/>
      <c r="AW536" s="105"/>
      <c r="AX536" s="105"/>
      <c r="AY536" s="105"/>
      <c r="AZ536" s="105"/>
      <c r="BA536" s="105"/>
    </row>
    <row r="537" spans="1:53" ht="30" customHeight="1" thickBot="1">
      <c r="A537" s="140">
        <v>524</v>
      </c>
      <c r="B537" s="1001" t="str">
        <f>IF(基本情報入力シート!C562="","",基本情報入力シート!C562)</f>
        <v/>
      </c>
      <c r="C537" s="1002"/>
      <c r="D537" s="1002"/>
      <c r="E537" s="1002"/>
      <c r="F537" s="1002"/>
      <c r="G537" s="1002"/>
      <c r="H537" s="1002"/>
      <c r="I537" s="1003"/>
      <c r="J537" s="411" t="str">
        <f>IF(基本情報入力シート!M562="","",基本情報入力シート!M562)</f>
        <v/>
      </c>
      <c r="K537" s="411" t="str">
        <f>IF(基本情報入力シート!R562="","",基本情報入力シート!R562)</f>
        <v/>
      </c>
      <c r="L537" s="411" t="str">
        <f>IF(基本情報入力シート!W562="","",基本情報入力シート!W562)</f>
        <v/>
      </c>
      <c r="M537" s="411" t="str">
        <f>IF(基本情報入力シート!X562="","",基本情報入力シート!X562)</f>
        <v/>
      </c>
      <c r="N537" s="141" t="str">
        <f>IF(基本情報入力シート!Y562="","",基本情報入力シート!Y562)</f>
        <v/>
      </c>
      <c r="O537" s="148"/>
      <c r="P537" s="50"/>
      <c r="Q537" s="1004"/>
      <c r="R537" s="1005"/>
      <c r="S537" s="142" t="str">
        <f>IFERROR(ROUNDDOWN(Q537*VLOOKUP(N537,【参考】数式用!$AR$2:$AW$50,MATCH(P537,【参考】数式用!$AT$4:$AW$4)+2,FALSE)*0.5, 0), "")</f>
        <v/>
      </c>
      <c r="T537" s="51"/>
      <c r="U537" s="536" t="str">
        <f>IFERROR(IF(AH537&lt;&gt;"",Q537*VLOOKUP(N537,【参考】数式用!$AG$2:$AL$50,MATCH(P537,【参考】数式用!$AI$4:$AL$4,0)+2,0), ""), "")</f>
        <v/>
      </c>
      <c r="V537" s="41"/>
      <c r="W537" s="1006"/>
      <c r="X537" s="1007"/>
      <c r="Y537" s="88"/>
      <c r="Z537" s="537"/>
      <c r="AA537" s="143" t="str">
        <f>IFERROR(IF(Y537="ー", "", ROUNDDOWN(Z537*VLOOKUP(N537,【参考】数式用!$AR$2:$AW$50,MATCH(Y537,【参考】数式用!$AT$4:$AW$4)+2,FALSE)*0.5, 0)), "")</f>
        <v/>
      </c>
      <c r="AB537" s="98"/>
      <c r="AC537" s="1100" t="str">
        <f>IFERROR(IF(AH537&lt;&gt;"",Z537*VLOOKUP(N537,【参考】数式用!$AG$2:$AL$50,MATCH(Y537,【参考】数式用!$AI$4:$AL$4,0)+2,0), ""), "")</f>
        <v/>
      </c>
      <c r="AD537" s="1100"/>
      <c r="AE537" s="415"/>
      <c r="AF537" s="581"/>
      <c r="AG537" s="590"/>
      <c r="AH537" s="428" t="str">
        <f>IFERROR(VLOOKUP(O537, 【参考】数式用!$AY$5:$AY$13, 1, FALSE), "")</f>
        <v/>
      </c>
      <c r="AI537" s="429" t="str">
        <f>IFERROR(VLOOKUP(N537, 【参考】数式用!$BA$2:$BB$50, 2, FALSE), "")</f>
        <v/>
      </c>
      <c r="AJ537" s="430" t="str">
        <f t="shared" si="17"/>
        <v/>
      </c>
      <c r="AK537" s="431" t="str">
        <f t="shared" si="18"/>
        <v/>
      </c>
      <c r="AL537" s="133"/>
      <c r="AM537" s="133"/>
      <c r="AN537" s="106"/>
      <c r="AO537" s="106"/>
      <c r="AV537" s="105"/>
      <c r="AW537" s="105"/>
      <c r="AX537" s="105"/>
      <c r="AY537" s="105"/>
      <c r="AZ537" s="105"/>
      <c r="BA537" s="105"/>
    </row>
    <row r="538" spans="1:53" ht="30" customHeight="1" thickBot="1">
      <c r="A538" s="140">
        <v>525</v>
      </c>
      <c r="B538" s="1001" t="str">
        <f>IF(基本情報入力シート!C563="","",基本情報入力シート!C563)</f>
        <v/>
      </c>
      <c r="C538" s="1002"/>
      <c r="D538" s="1002"/>
      <c r="E538" s="1002"/>
      <c r="F538" s="1002"/>
      <c r="G538" s="1002"/>
      <c r="H538" s="1002"/>
      <c r="I538" s="1003"/>
      <c r="J538" s="411" t="str">
        <f>IF(基本情報入力シート!M563="","",基本情報入力シート!M563)</f>
        <v/>
      </c>
      <c r="K538" s="411" t="str">
        <f>IF(基本情報入力シート!R563="","",基本情報入力シート!R563)</f>
        <v/>
      </c>
      <c r="L538" s="411" t="str">
        <f>IF(基本情報入力シート!W563="","",基本情報入力シート!W563)</f>
        <v/>
      </c>
      <c r="M538" s="411" t="str">
        <f>IF(基本情報入力シート!X563="","",基本情報入力シート!X563)</f>
        <v/>
      </c>
      <c r="N538" s="141" t="str">
        <f>IF(基本情報入力シート!Y563="","",基本情報入力シート!Y563)</f>
        <v/>
      </c>
      <c r="O538" s="148"/>
      <c r="P538" s="50"/>
      <c r="Q538" s="1004"/>
      <c r="R538" s="1005"/>
      <c r="S538" s="142" t="str">
        <f>IFERROR(ROUNDDOWN(Q538*VLOOKUP(N538,【参考】数式用!$AR$2:$AW$50,MATCH(P538,【参考】数式用!$AT$4:$AW$4)+2,FALSE)*0.5, 0), "")</f>
        <v/>
      </c>
      <c r="T538" s="51"/>
      <c r="U538" s="536" t="str">
        <f>IFERROR(IF(AH538&lt;&gt;"",Q538*VLOOKUP(N538,【参考】数式用!$AG$2:$AL$50,MATCH(P538,【参考】数式用!$AI$4:$AL$4,0)+2,0), ""), "")</f>
        <v/>
      </c>
      <c r="V538" s="41"/>
      <c r="W538" s="1006"/>
      <c r="X538" s="1007"/>
      <c r="Y538" s="88"/>
      <c r="Z538" s="537"/>
      <c r="AA538" s="143" t="str">
        <f>IFERROR(IF(Y538="ー", "", ROUNDDOWN(Z538*VLOOKUP(N538,【参考】数式用!$AR$2:$AW$50,MATCH(Y538,【参考】数式用!$AT$4:$AW$4)+2,FALSE)*0.5, 0)), "")</f>
        <v/>
      </c>
      <c r="AB538" s="98"/>
      <c r="AC538" s="1100" t="str">
        <f>IFERROR(IF(AH538&lt;&gt;"",Z538*VLOOKUP(N538,【参考】数式用!$AG$2:$AL$50,MATCH(Y538,【参考】数式用!$AI$4:$AL$4,0)+2,0), ""), "")</f>
        <v/>
      </c>
      <c r="AD538" s="1100"/>
      <c r="AE538" s="415"/>
      <c r="AF538" s="581"/>
      <c r="AG538" s="590"/>
      <c r="AH538" s="428" t="str">
        <f>IFERROR(VLOOKUP(O538, 【参考】数式用!$AY$5:$AY$13, 1, FALSE), "")</f>
        <v/>
      </c>
      <c r="AI538" s="429" t="str">
        <f>IFERROR(VLOOKUP(N538, 【参考】数式用!$BA$2:$BB$50, 2, FALSE), "")</f>
        <v/>
      </c>
      <c r="AJ538" s="430" t="str">
        <f t="shared" si="17"/>
        <v/>
      </c>
      <c r="AK538" s="431" t="str">
        <f t="shared" si="18"/>
        <v/>
      </c>
      <c r="AL538" s="133"/>
      <c r="AM538" s="133"/>
      <c r="AN538" s="106"/>
      <c r="AO538" s="106"/>
      <c r="AV538" s="105"/>
      <c r="AW538" s="105"/>
      <c r="AX538" s="105"/>
      <c r="AY538" s="105"/>
      <c r="AZ538" s="105"/>
      <c r="BA538" s="105"/>
    </row>
    <row r="539" spans="1:53" ht="30" customHeight="1" thickBot="1">
      <c r="A539" s="140">
        <v>526</v>
      </c>
      <c r="B539" s="1001" t="str">
        <f>IF(基本情報入力シート!C564="","",基本情報入力シート!C564)</f>
        <v/>
      </c>
      <c r="C539" s="1002"/>
      <c r="D539" s="1002"/>
      <c r="E539" s="1002"/>
      <c r="F539" s="1002"/>
      <c r="G539" s="1002"/>
      <c r="H539" s="1002"/>
      <c r="I539" s="1003"/>
      <c r="J539" s="411" t="str">
        <f>IF(基本情報入力シート!M564="","",基本情報入力シート!M564)</f>
        <v/>
      </c>
      <c r="K539" s="411" t="str">
        <f>IF(基本情報入力シート!R564="","",基本情報入力シート!R564)</f>
        <v/>
      </c>
      <c r="L539" s="411" t="str">
        <f>IF(基本情報入力シート!W564="","",基本情報入力シート!W564)</f>
        <v/>
      </c>
      <c r="M539" s="411" t="str">
        <f>IF(基本情報入力シート!X564="","",基本情報入力シート!X564)</f>
        <v/>
      </c>
      <c r="N539" s="141" t="str">
        <f>IF(基本情報入力シート!Y564="","",基本情報入力シート!Y564)</f>
        <v/>
      </c>
      <c r="O539" s="148"/>
      <c r="P539" s="50"/>
      <c r="Q539" s="1004"/>
      <c r="R539" s="1005"/>
      <c r="S539" s="142" t="str">
        <f>IFERROR(ROUNDDOWN(Q539*VLOOKUP(N539,【参考】数式用!$AR$2:$AW$50,MATCH(P539,【参考】数式用!$AT$4:$AW$4)+2,FALSE)*0.5, 0), "")</f>
        <v/>
      </c>
      <c r="T539" s="51"/>
      <c r="U539" s="536" t="str">
        <f>IFERROR(IF(AH539&lt;&gt;"",Q539*VLOOKUP(N539,【参考】数式用!$AG$2:$AL$50,MATCH(P539,【参考】数式用!$AI$4:$AL$4,0)+2,0), ""), "")</f>
        <v/>
      </c>
      <c r="V539" s="41"/>
      <c r="W539" s="1006"/>
      <c r="X539" s="1007"/>
      <c r="Y539" s="88"/>
      <c r="Z539" s="537"/>
      <c r="AA539" s="143" t="str">
        <f>IFERROR(IF(Y539="ー", "", ROUNDDOWN(Z539*VLOOKUP(N539,【参考】数式用!$AR$2:$AW$50,MATCH(Y539,【参考】数式用!$AT$4:$AW$4)+2,FALSE)*0.5, 0)), "")</f>
        <v/>
      </c>
      <c r="AB539" s="98"/>
      <c r="AC539" s="1100" t="str">
        <f>IFERROR(IF(AH539&lt;&gt;"",Z539*VLOOKUP(N539,【参考】数式用!$AG$2:$AL$50,MATCH(Y539,【参考】数式用!$AI$4:$AL$4,0)+2,0), ""), "")</f>
        <v/>
      </c>
      <c r="AD539" s="1100"/>
      <c r="AE539" s="415"/>
      <c r="AF539" s="581"/>
      <c r="AG539" s="590"/>
      <c r="AH539" s="428" t="str">
        <f>IFERROR(VLOOKUP(O539, 【参考】数式用!$AY$5:$AY$13, 1, FALSE), "")</f>
        <v/>
      </c>
      <c r="AI539" s="429" t="str">
        <f>IFERROR(VLOOKUP(N539, 【参考】数式用!$BA$2:$BB$50, 2, FALSE), "")</f>
        <v/>
      </c>
      <c r="AJ539" s="430" t="str">
        <f t="shared" si="17"/>
        <v/>
      </c>
      <c r="AK539" s="431" t="str">
        <f t="shared" si="18"/>
        <v/>
      </c>
      <c r="AL539" s="133"/>
      <c r="AM539" s="133"/>
      <c r="AN539" s="106"/>
      <c r="AO539" s="106"/>
      <c r="AV539" s="105"/>
      <c r="AW539" s="105"/>
      <c r="AX539" s="105"/>
      <c r="AY539" s="105"/>
      <c r="AZ539" s="105"/>
      <c r="BA539" s="105"/>
    </row>
    <row r="540" spans="1:53" ht="30" customHeight="1" thickBot="1">
      <c r="A540" s="140">
        <v>527</v>
      </c>
      <c r="B540" s="1001" t="str">
        <f>IF(基本情報入力シート!C565="","",基本情報入力シート!C565)</f>
        <v/>
      </c>
      <c r="C540" s="1002"/>
      <c r="D540" s="1002"/>
      <c r="E540" s="1002"/>
      <c r="F540" s="1002"/>
      <c r="G540" s="1002"/>
      <c r="H540" s="1002"/>
      <c r="I540" s="1003"/>
      <c r="J540" s="411" t="str">
        <f>IF(基本情報入力シート!M565="","",基本情報入力シート!M565)</f>
        <v/>
      </c>
      <c r="K540" s="411" t="str">
        <f>IF(基本情報入力シート!R565="","",基本情報入力シート!R565)</f>
        <v/>
      </c>
      <c r="L540" s="411" t="str">
        <f>IF(基本情報入力シート!W565="","",基本情報入力シート!W565)</f>
        <v/>
      </c>
      <c r="M540" s="411" t="str">
        <f>IF(基本情報入力シート!X565="","",基本情報入力シート!X565)</f>
        <v/>
      </c>
      <c r="N540" s="141" t="str">
        <f>IF(基本情報入力シート!Y565="","",基本情報入力シート!Y565)</f>
        <v/>
      </c>
      <c r="O540" s="148"/>
      <c r="P540" s="50"/>
      <c r="Q540" s="1004"/>
      <c r="R540" s="1005"/>
      <c r="S540" s="142" t="str">
        <f>IFERROR(ROUNDDOWN(Q540*VLOOKUP(N540,【参考】数式用!$AR$2:$AW$50,MATCH(P540,【参考】数式用!$AT$4:$AW$4)+2,FALSE)*0.5, 0), "")</f>
        <v/>
      </c>
      <c r="T540" s="51"/>
      <c r="U540" s="536" t="str">
        <f>IFERROR(IF(AH540&lt;&gt;"",Q540*VLOOKUP(N540,【参考】数式用!$AG$2:$AL$50,MATCH(P540,【参考】数式用!$AI$4:$AL$4,0)+2,0), ""), "")</f>
        <v/>
      </c>
      <c r="V540" s="41"/>
      <c r="W540" s="1006"/>
      <c r="X540" s="1007"/>
      <c r="Y540" s="88"/>
      <c r="Z540" s="537"/>
      <c r="AA540" s="143" t="str">
        <f>IFERROR(IF(Y540="ー", "", ROUNDDOWN(Z540*VLOOKUP(N540,【参考】数式用!$AR$2:$AW$50,MATCH(Y540,【参考】数式用!$AT$4:$AW$4)+2,FALSE)*0.5, 0)), "")</f>
        <v/>
      </c>
      <c r="AB540" s="98"/>
      <c r="AC540" s="1100" t="str">
        <f>IFERROR(IF(AH540&lt;&gt;"",Z540*VLOOKUP(N540,【参考】数式用!$AG$2:$AL$50,MATCH(Y540,【参考】数式用!$AI$4:$AL$4,0)+2,0), ""), "")</f>
        <v/>
      </c>
      <c r="AD540" s="1100"/>
      <c r="AE540" s="415"/>
      <c r="AF540" s="581"/>
      <c r="AG540" s="590"/>
      <c r="AH540" s="428" t="str">
        <f>IFERROR(VLOOKUP(O540, 【参考】数式用!$AY$5:$AY$13, 1, FALSE), "")</f>
        <v/>
      </c>
      <c r="AI540" s="429" t="str">
        <f>IFERROR(VLOOKUP(N540, 【参考】数式用!$BA$2:$BB$50, 2, FALSE), "")</f>
        <v/>
      </c>
      <c r="AJ540" s="430" t="str">
        <f t="shared" si="17"/>
        <v/>
      </c>
      <c r="AK540" s="431" t="str">
        <f t="shared" si="18"/>
        <v/>
      </c>
      <c r="AL540" s="133"/>
      <c r="AM540" s="133"/>
      <c r="AN540" s="106"/>
      <c r="AO540" s="106"/>
      <c r="AV540" s="105"/>
      <c r="AW540" s="105"/>
      <c r="AX540" s="105"/>
      <c r="AY540" s="105"/>
      <c r="AZ540" s="105"/>
      <c r="BA540" s="105"/>
    </row>
    <row r="541" spans="1:53" ht="30" customHeight="1" thickBot="1">
      <c r="A541" s="140">
        <v>528</v>
      </c>
      <c r="B541" s="1001" t="str">
        <f>IF(基本情報入力シート!C566="","",基本情報入力シート!C566)</f>
        <v/>
      </c>
      <c r="C541" s="1002"/>
      <c r="D541" s="1002"/>
      <c r="E541" s="1002"/>
      <c r="F541" s="1002"/>
      <c r="G541" s="1002"/>
      <c r="H541" s="1002"/>
      <c r="I541" s="1003"/>
      <c r="J541" s="411" t="str">
        <f>IF(基本情報入力シート!M566="","",基本情報入力シート!M566)</f>
        <v/>
      </c>
      <c r="K541" s="411" t="str">
        <f>IF(基本情報入力シート!R566="","",基本情報入力シート!R566)</f>
        <v/>
      </c>
      <c r="L541" s="411" t="str">
        <f>IF(基本情報入力シート!W566="","",基本情報入力シート!W566)</f>
        <v/>
      </c>
      <c r="M541" s="411" t="str">
        <f>IF(基本情報入力シート!X566="","",基本情報入力シート!X566)</f>
        <v/>
      </c>
      <c r="N541" s="141" t="str">
        <f>IF(基本情報入力シート!Y566="","",基本情報入力シート!Y566)</f>
        <v/>
      </c>
      <c r="O541" s="148"/>
      <c r="P541" s="50"/>
      <c r="Q541" s="1004"/>
      <c r="R541" s="1005"/>
      <c r="S541" s="142" t="str">
        <f>IFERROR(ROUNDDOWN(Q541*VLOOKUP(N541,【参考】数式用!$AR$2:$AW$50,MATCH(P541,【参考】数式用!$AT$4:$AW$4)+2,FALSE)*0.5, 0), "")</f>
        <v/>
      </c>
      <c r="T541" s="51"/>
      <c r="U541" s="536" t="str">
        <f>IFERROR(IF(AH541&lt;&gt;"",Q541*VLOOKUP(N541,【参考】数式用!$AG$2:$AL$50,MATCH(P541,【参考】数式用!$AI$4:$AL$4,0)+2,0), ""), "")</f>
        <v/>
      </c>
      <c r="V541" s="41"/>
      <c r="W541" s="1006"/>
      <c r="X541" s="1007"/>
      <c r="Y541" s="88"/>
      <c r="Z541" s="537"/>
      <c r="AA541" s="143" t="str">
        <f>IFERROR(IF(Y541="ー", "", ROUNDDOWN(Z541*VLOOKUP(N541,【参考】数式用!$AR$2:$AW$50,MATCH(Y541,【参考】数式用!$AT$4:$AW$4)+2,FALSE)*0.5, 0)), "")</f>
        <v/>
      </c>
      <c r="AB541" s="98"/>
      <c r="AC541" s="1100" t="str">
        <f>IFERROR(IF(AH541&lt;&gt;"",Z541*VLOOKUP(N541,【参考】数式用!$AG$2:$AL$50,MATCH(Y541,【参考】数式用!$AI$4:$AL$4,0)+2,0), ""), "")</f>
        <v/>
      </c>
      <c r="AD541" s="1100"/>
      <c r="AE541" s="415"/>
      <c r="AF541" s="581"/>
      <c r="AG541" s="590"/>
      <c r="AH541" s="428" t="str">
        <f>IFERROR(VLOOKUP(O541, 【参考】数式用!$AY$5:$AY$13, 1, FALSE), "")</f>
        <v/>
      </c>
      <c r="AI541" s="429" t="str">
        <f>IFERROR(VLOOKUP(N541, 【参考】数式用!$BA$2:$BB$50, 2, FALSE), "")</f>
        <v/>
      </c>
      <c r="AJ541" s="430" t="str">
        <f t="shared" si="17"/>
        <v/>
      </c>
      <c r="AK541" s="431" t="str">
        <f t="shared" si="18"/>
        <v/>
      </c>
      <c r="AL541" s="133"/>
      <c r="AM541" s="133"/>
      <c r="AN541" s="106"/>
      <c r="AO541" s="106"/>
      <c r="AV541" s="105"/>
      <c r="AW541" s="105"/>
      <c r="AX541" s="105"/>
      <c r="AY541" s="105"/>
      <c r="AZ541" s="105"/>
      <c r="BA541" s="105"/>
    </row>
    <row r="542" spans="1:53" ht="30" customHeight="1" thickBot="1">
      <c r="A542" s="140">
        <v>529</v>
      </c>
      <c r="B542" s="1001" t="str">
        <f>IF(基本情報入力シート!C567="","",基本情報入力シート!C567)</f>
        <v/>
      </c>
      <c r="C542" s="1002"/>
      <c r="D542" s="1002"/>
      <c r="E542" s="1002"/>
      <c r="F542" s="1002"/>
      <c r="G542" s="1002"/>
      <c r="H542" s="1002"/>
      <c r="I542" s="1003"/>
      <c r="J542" s="411" t="str">
        <f>IF(基本情報入力シート!M567="","",基本情報入力シート!M567)</f>
        <v/>
      </c>
      <c r="K542" s="411" t="str">
        <f>IF(基本情報入力シート!R567="","",基本情報入力シート!R567)</f>
        <v/>
      </c>
      <c r="L542" s="411" t="str">
        <f>IF(基本情報入力シート!W567="","",基本情報入力シート!W567)</f>
        <v/>
      </c>
      <c r="M542" s="411" t="str">
        <f>IF(基本情報入力シート!X567="","",基本情報入力シート!X567)</f>
        <v/>
      </c>
      <c r="N542" s="141" t="str">
        <f>IF(基本情報入力シート!Y567="","",基本情報入力シート!Y567)</f>
        <v/>
      </c>
      <c r="O542" s="148"/>
      <c r="P542" s="50"/>
      <c r="Q542" s="1004"/>
      <c r="R542" s="1005"/>
      <c r="S542" s="142" t="str">
        <f>IFERROR(ROUNDDOWN(Q542*VLOOKUP(N542,【参考】数式用!$AR$2:$AW$50,MATCH(P542,【参考】数式用!$AT$4:$AW$4)+2,FALSE)*0.5, 0), "")</f>
        <v/>
      </c>
      <c r="T542" s="51"/>
      <c r="U542" s="536" t="str">
        <f>IFERROR(IF(AH542&lt;&gt;"",Q542*VLOOKUP(N542,【参考】数式用!$AG$2:$AL$50,MATCH(P542,【参考】数式用!$AI$4:$AL$4,0)+2,0), ""), "")</f>
        <v/>
      </c>
      <c r="V542" s="41"/>
      <c r="W542" s="1006"/>
      <c r="X542" s="1007"/>
      <c r="Y542" s="88"/>
      <c r="Z542" s="537"/>
      <c r="AA542" s="143" t="str">
        <f>IFERROR(IF(Y542="ー", "", ROUNDDOWN(Z542*VLOOKUP(N542,【参考】数式用!$AR$2:$AW$50,MATCH(Y542,【参考】数式用!$AT$4:$AW$4)+2,FALSE)*0.5, 0)), "")</f>
        <v/>
      </c>
      <c r="AB542" s="98"/>
      <c r="AC542" s="1100" t="str">
        <f>IFERROR(IF(AH542&lt;&gt;"",Z542*VLOOKUP(N542,【参考】数式用!$AG$2:$AL$50,MATCH(Y542,【参考】数式用!$AI$4:$AL$4,0)+2,0), ""), "")</f>
        <v/>
      </c>
      <c r="AD542" s="1100"/>
      <c r="AE542" s="415"/>
      <c r="AF542" s="581"/>
      <c r="AG542" s="590"/>
      <c r="AH542" s="428" t="str">
        <f>IFERROR(VLOOKUP(O542, 【参考】数式用!$AY$5:$AY$13, 1, FALSE), "")</f>
        <v/>
      </c>
      <c r="AI542" s="429" t="str">
        <f>IFERROR(VLOOKUP(N542, 【参考】数式用!$BA$2:$BB$50, 2, FALSE), "")</f>
        <v/>
      </c>
      <c r="AJ542" s="430" t="str">
        <f t="shared" si="17"/>
        <v/>
      </c>
      <c r="AK542" s="431" t="str">
        <f t="shared" si="18"/>
        <v/>
      </c>
      <c r="AL542" s="133"/>
      <c r="AM542" s="133"/>
      <c r="AN542" s="106"/>
      <c r="AO542" s="106"/>
      <c r="AV542" s="105"/>
      <c r="AW542" s="105"/>
      <c r="AX542" s="105"/>
      <c r="AY542" s="105"/>
      <c r="AZ542" s="105"/>
      <c r="BA542" s="105"/>
    </row>
    <row r="543" spans="1:53" ht="30" customHeight="1" thickBot="1">
      <c r="A543" s="140">
        <v>530</v>
      </c>
      <c r="B543" s="1001" t="str">
        <f>IF(基本情報入力シート!C568="","",基本情報入力シート!C568)</f>
        <v/>
      </c>
      <c r="C543" s="1002"/>
      <c r="D543" s="1002"/>
      <c r="E543" s="1002"/>
      <c r="F543" s="1002"/>
      <c r="G543" s="1002"/>
      <c r="H543" s="1002"/>
      <c r="I543" s="1003"/>
      <c r="J543" s="411" t="str">
        <f>IF(基本情報入力シート!M568="","",基本情報入力シート!M568)</f>
        <v/>
      </c>
      <c r="K543" s="411" t="str">
        <f>IF(基本情報入力シート!R568="","",基本情報入力シート!R568)</f>
        <v/>
      </c>
      <c r="L543" s="411" t="str">
        <f>IF(基本情報入力シート!W568="","",基本情報入力シート!W568)</f>
        <v/>
      </c>
      <c r="M543" s="411" t="str">
        <f>IF(基本情報入力シート!X568="","",基本情報入力シート!X568)</f>
        <v/>
      </c>
      <c r="N543" s="141" t="str">
        <f>IF(基本情報入力シート!Y568="","",基本情報入力シート!Y568)</f>
        <v/>
      </c>
      <c r="O543" s="148"/>
      <c r="P543" s="50"/>
      <c r="Q543" s="1004"/>
      <c r="R543" s="1005"/>
      <c r="S543" s="142" t="str">
        <f>IFERROR(ROUNDDOWN(Q543*VLOOKUP(N543,【参考】数式用!$AR$2:$AW$50,MATCH(P543,【参考】数式用!$AT$4:$AW$4)+2,FALSE)*0.5, 0), "")</f>
        <v/>
      </c>
      <c r="T543" s="51"/>
      <c r="U543" s="536" t="str">
        <f>IFERROR(IF(AH543&lt;&gt;"",Q543*VLOOKUP(N543,【参考】数式用!$AG$2:$AL$50,MATCH(P543,【参考】数式用!$AI$4:$AL$4,0)+2,0), ""), "")</f>
        <v/>
      </c>
      <c r="V543" s="41"/>
      <c r="W543" s="1006"/>
      <c r="X543" s="1007"/>
      <c r="Y543" s="88"/>
      <c r="Z543" s="537"/>
      <c r="AA543" s="143" t="str">
        <f>IFERROR(IF(Y543="ー", "", ROUNDDOWN(Z543*VLOOKUP(N543,【参考】数式用!$AR$2:$AW$50,MATCH(Y543,【参考】数式用!$AT$4:$AW$4)+2,FALSE)*0.5, 0)), "")</f>
        <v/>
      </c>
      <c r="AB543" s="98"/>
      <c r="AC543" s="1100" t="str">
        <f>IFERROR(IF(AH543&lt;&gt;"",Z543*VLOOKUP(N543,【参考】数式用!$AG$2:$AL$50,MATCH(Y543,【参考】数式用!$AI$4:$AL$4,0)+2,0), ""), "")</f>
        <v/>
      </c>
      <c r="AD543" s="1100"/>
      <c r="AE543" s="415"/>
      <c r="AF543" s="581"/>
      <c r="AG543" s="590"/>
      <c r="AH543" s="428" t="str">
        <f>IFERROR(VLOOKUP(O543, 【参考】数式用!$AY$5:$AY$13, 1, FALSE), "")</f>
        <v/>
      </c>
      <c r="AI543" s="429" t="str">
        <f>IFERROR(VLOOKUP(N543, 【参考】数式用!$BA$2:$BB$50, 2, FALSE), "")</f>
        <v/>
      </c>
      <c r="AJ543" s="430" t="str">
        <f t="shared" si="17"/>
        <v/>
      </c>
      <c r="AK543" s="431" t="str">
        <f t="shared" si="18"/>
        <v/>
      </c>
      <c r="AL543" s="133"/>
      <c r="AM543" s="133"/>
      <c r="AN543" s="106"/>
      <c r="AO543" s="106"/>
      <c r="AV543" s="105"/>
      <c r="AW543" s="105"/>
      <c r="AX543" s="105"/>
      <c r="AY543" s="105"/>
      <c r="AZ543" s="105"/>
      <c r="BA543" s="105"/>
    </row>
    <row r="544" spans="1:53" ht="30" customHeight="1" thickBot="1">
      <c r="A544" s="140">
        <v>531</v>
      </c>
      <c r="B544" s="1001" t="str">
        <f>IF(基本情報入力シート!C569="","",基本情報入力シート!C569)</f>
        <v/>
      </c>
      <c r="C544" s="1002"/>
      <c r="D544" s="1002"/>
      <c r="E544" s="1002"/>
      <c r="F544" s="1002"/>
      <c r="G544" s="1002"/>
      <c r="H544" s="1002"/>
      <c r="I544" s="1003"/>
      <c r="J544" s="411" t="str">
        <f>IF(基本情報入力シート!M569="","",基本情報入力シート!M569)</f>
        <v/>
      </c>
      <c r="K544" s="411" t="str">
        <f>IF(基本情報入力シート!R569="","",基本情報入力シート!R569)</f>
        <v/>
      </c>
      <c r="L544" s="411" t="str">
        <f>IF(基本情報入力シート!W569="","",基本情報入力シート!W569)</f>
        <v/>
      </c>
      <c r="M544" s="411" t="str">
        <f>IF(基本情報入力シート!X569="","",基本情報入力シート!X569)</f>
        <v/>
      </c>
      <c r="N544" s="141" t="str">
        <f>IF(基本情報入力シート!Y569="","",基本情報入力シート!Y569)</f>
        <v/>
      </c>
      <c r="O544" s="148"/>
      <c r="P544" s="50"/>
      <c r="Q544" s="1004"/>
      <c r="R544" s="1005"/>
      <c r="S544" s="142" t="str">
        <f>IFERROR(ROUNDDOWN(Q544*VLOOKUP(N544,【参考】数式用!$AR$2:$AW$50,MATCH(P544,【参考】数式用!$AT$4:$AW$4)+2,FALSE)*0.5, 0), "")</f>
        <v/>
      </c>
      <c r="T544" s="51"/>
      <c r="U544" s="536" t="str">
        <f>IFERROR(IF(AH544&lt;&gt;"",Q544*VLOOKUP(N544,【参考】数式用!$AG$2:$AL$50,MATCH(P544,【参考】数式用!$AI$4:$AL$4,0)+2,0), ""), "")</f>
        <v/>
      </c>
      <c r="V544" s="41"/>
      <c r="W544" s="1006"/>
      <c r="X544" s="1007"/>
      <c r="Y544" s="88"/>
      <c r="Z544" s="537"/>
      <c r="AA544" s="143" t="str">
        <f>IFERROR(IF(Y544="ー", "", ROUNDDOWN(Z544*VLOOKUP(N544,【参考】数式用!$AR$2:$AW$50,MATCH(Y544,【参考】数式用!$AT$4:$AW$4)+2,FALSE)*0.5, 0)), "")</f>
        <v/>
      </c>
      <c r="AB544" s="98"/>
      <c r="AC544" s="1100" t="str">
        <f>IFERROR(IF(AH544&lt;&gt;"",Z544*VLOOKUP(N544,【参考】数式用!$AG$2:$AL$50,MATCH(Y544,【参考】数式用!$AI$4:$AL$4,0)+2,0), ""), "")</f>
        <v/>
      </c>
      <c r="AD544" s="1100"/>
      <c r="AE544" s="415"/>
      <c r="AF544" s="581"/>
      <c r="AG544" s="590"/>
      <c r="AH544" s="428" t="str">
        <f>IFERROR(VLOOKUP(O544, 【参考】数式用!$AY$5:$AY$13, 1, FALSE), "")</f>
        <v/>
      </c>
      <c r="AI544" s="429" t="str">
        <f>IFERROR(VLOOKUP(N544, 【参考】数式用!$BA$2:$BB$50, 2, FALSE), "")</f>
        <v/>
      </c>
      <c r="AJ544" s="430" t="str">
        <f t="shared" si="17"/>
        <v/>
      </c>
      <c r="AK544" s="431" t="str">
        <f t="shared" si="18"/>
        <v/>
      </c>
      <c r="AL544" s="133"/>
      <c r="AM544" s="133"/>
      <c r="AN544" s="106"/>
      <c r="AO544" s="106"/>
      <c r="AV544" s="105"/>
      <c r="AW544" s="105"/>
      <c r="AX544" s="105"/>
      <c r="AY544" s="105"/>
      <c r="AZ544" s="105"/>
      <c r="BA544" s="105"/>
    </row>
    <row r="545" spans="1:53" ht="30" customHeight="1" thickBot="1">
      <c r="A545" s="140">
        <v>532</v>
      </c>
      <c r="B545" s="1001" t="str">
        <f>IF(基本情報入力シート!C570="","",基本情報入力シート!C570)</f>
        <v/>
      </c>
      <c r="C545" s="1002"/>
      <c r="D545" s="1002"/>
      <c r="E545" s="1002"/>
      <c r="F545" s="1002"/>
      <c r="G545" s="1002"/>
      <c r="H545" s="1002"/>
      <c r="I545" s="1003"/>
      <c r="J545" s="411" t="str">
        <f>IF(基本情報入力シート!M570="","",基本情報入力シート!M570)</f>
        <v/>
      </c>
      <c r="K545" s="411" t="str">
        <f>IF(基本情報入力シート!R570="","",基本情報入力シート!R570)</f>
        <v/>
      </c>
      <c r="L545" s="411" t="str">
        <f>IF(基本情報入力シート!W570="","",基本情報入力シート!W570)</f>
        <v/>
      </c>
      <c r="M545" s="411" t="str">
        <f>IF(基本情報入力シート!X570="","",基本情報入力シート!X570)</f>
        <v/>
      </c>
      <c r="N545" s="141" t="str">
        <f>IF(基本情報入力シート!Y570="","",基本情報入力シート!Y570)</f>
        <v/>
      </c>
      <c r="O545" s="148"/>
      <c r="P545" s="50"/>
      <c r="Q545" s="1004"/>
      <c r="R545" s="1005"/>
      <c r="S545" s="142" t="str">
        <f>IFERROR(ROUNDDOWN(Q545*VLOOKUP(N545,【参考】数式用!$AR$2:$AW$50,MATCH(P545,【参考】数式用!$AT$4:$AW$4)+2,FALSE)*0.5, 0), "")</f>
        <v/>
      </c>
      <c r="T545" s="51"/>
      <c r="U545" s="536" t="str">
        <f>IFERROR(IF(AH545&lt;&gt;"",Q545*VLOOKUP(N545,【参考】数式用!$AG$2:$AL$50,MATCH(P545,【参考】数式用!$AI$4:$AL$4,0)+2,0), ""), "")</f>
        <v/>
      </c>
      <c r="V545" s="41"/>
      <c r="W545" s="1006"/>
      <c r="X545" s="1007"/>
      <c r="Y545" s="88"/>
      <c r="Z545" s="537"/>
      <c r="AA545" s="143" t="str">
        <f>IFERROR(IF(Y545="ー", "", ROUNDDOWN(Z545*VLOOKUP(N545,【参考】数式用!$AR$2:$AW$50,MATCH(Y545,【参考】数式用!$AT$4:$AW$4)+2,FALSE)*0.5, 0)), "")</f>
        <v/>
      </c>
      <c r="AB545" s="98"/>
      <c r="AC545" s="1100" t="str">
        <f>IFERROR(IF(AH545&lt;&gt;"",Z545*VLOOKUP(N545,【参考】数式用!$AG$2:$AL$50,MATCH(Y545,【参考】数式用!$AI$4:$AL$4,0)+2,0), ""), "")</f>
        <v/>
      </c>
      <c r="AD545" s="1100"/>
      <c r="AE545" s="415"/>
      <c r="AF545" s="581"/>
      <c r="AG545" s="590"/>
      <c r="AH545" s="428" t="str">
        <f>IFERROR(VLOOKUP(O545, 【参考】数式用!$AY$5:$AY$13, 1, FALSE), "")</f>
        <v/>
      </c>
      <c r="AI545" s="429" t="str">
        <f>IFERROR(VLOOKUP(N545, 【参考】数式用!$BA$2:$BB$50, 2, FALSE), "")</f>
        <v/>
      </c>
      <c r="AJ545" s="430" t="str">
        <f t="shared" si="17"/>
        <v/>
      </c>
      <c r="AK545" s="431" t="str">
        <f t="shared" si="18"/>
        <v/>
      </c>
      <c r="AL545" s="133"/>
      <c r="AM545" s="133"/>
      <c r="AN545" s="106"/>
      <c r="AO545" s="106"/>
      <c r="AV545" s="105"/>
      <c r="AW545" s="105"/>
      <c r="AX545" s="105"/>
      <c r="AY545" s="105"/>
      <c r="AZ545" s="105"/>
      <c r="BA545" s="105"/>
    </row>
    <row r="546" spans="1:53" ht="30" customHeight="1" thickBot="1">
      <c r="A546" s="140">
        <v>533</v>
      </c>
      <c r="B546" s="1001" t="str">
        <f>IF(基本情報入力シート!C571="","",基本情報入力シート!C571)</f>
        <v/>
      </c>
      <c r="C546" s="1002"/>
      <c r="D546" s="1002"/>
      <c r="E546" s="1002"/>
      <c r="F546" s="1002"/>
      <c r="G546" s="1002"/>
      <c r="H546" s="1002"/>
      <c r="I546" s="1003"/>
      <c r="J546" s="411" t="str">
        <f>IF(基本情報入力シート!M571="","",基本情報入力シート!M571)</f>
        <v/>
      </c>
      <c r="K546" s="411" t="str">
        <f>IF(基本情報入力シート!R571="","",基本情報入力シート!R571)</f>
        <v/>
      </c>
      <c r="L546" s="411" t="str">
        <f>IF(基本情報入力シート!W571="","",基本情報入力シート!W571)</f>
        <v/>
      </c>
      <c r="M546" s="411" t="str">
        <f>IF(基本情報入力シート!X571="","",基本情報入力シート!X571)</f>
        <v/>
      </c>
      <c r="N546" s="141" t="str">
        <f>IF(基本情報入力シート!Y571="","",基本情報入力シート!Y571)</f>
        <v/>
      </c>
      <c r="O546" s="148"/>
      <c r="P546" s="50"/>
      <c r="Q546" s="1004"/>
      <c r="R546" s="1005"/>
      <c r="S546" s="142" t="str">
        <f>IFERROR(ROUNDDOWN(Q546*VLOOKUP(N546,【参考】数式用!$AR$2:$AW$50,MATCH(P546,【参考】数式用!$AT$4:$AW$4)+2,FALSE)*0.5, 0), "")</f>
        <v/>
      </c>
      <c r="T546" s="51"/>
      <c r="U546" s="536" t="str">
        <f>IFERROR(IF(AH546&lt;&gt;"",Q546*VLOOKUP(N546,【参考】数式用!$AG$2:$AL$50,MATCH(P546,【参考】数式用!$AI$4:$AL$4,0)+2,0), ""), "")</f>
        <v/>
      </c>
      <c r="V546" s="41"/>
      <c r="W546" s="1006"/>
      <c r="X546" s="1007"/>
      <c r="Y546" s="88"/>
      <c r="Z546" s="537"/>
      <c r="AA546" s="143" t="str">
        <f>IFERROR(IF(Y546="ー", "", ROUNDDOWN(Z546*VLOOKUP(N546,【参考】数式用!$AR$2:$AW$50,MATCH(Y546,【参考】数式用!$AT$4:$AW$4)+2,FALSE)*0.5, 0)), "")</f>
        <v/>
      </c>
      <c r="AB546" s="98"/>
      <c r="AC546" s="1100" t="str">
        <f>IFERROR(IF(AH546&lt;&gt;"",Z546*VLOOKUP(N546,【参考】数式用!$AG$2:$AL$50,MATCH(Y546,【参考】数式用!$AI$4:$AL$4,0)+2,0), ""), "")</f>
        <v/>
      </c>
      <c r="AD546" s="1100"/>
      <c r="AE546" s="415"/>
      <c r="AF546" s="581"/>
      <c r="AG546" s="590"/>
      <c r="AH546" s="428" t="str">
        <f>IFERROR(VLOOKUP(O546, 【参考】数式用!$AY$5:$AY$13, 1, FALSE), "")</f>
        <v/>
      </c>
      <c r="AI546" s="429" t="str">
        <f>IFERROR(VLOOKUP(N546, 【参考】数式用!$BA$2:$BB$50, 2, FALSE), "")</f>
        <v/>
      </c>
      <c r="AJ546" s="430" t="str">
        <f t="shared" si="17"/>
        <v/>
      </c>
      <c r="AK546" s="431" t="str">
        <f t="shared" si="18"/>
        <v/>
      </c>
      <c r="AL546" s="133"/>
      <c r="AM546" s="133"/>
      <c r="AN546" s="106"/>
      <c r="AO546" s="106"/>
      <c r="AV546" s="105"/>
      <c r="AW546" s="105"/>
      <c r="AX546" s="105"/>
      <c r="AY546" s="105"/>
      <c r="AZ546" s="105"/>
      <c r="BA546" s="105"/>
    </row>
    <row r="547" spans="1:53" ht="30" customHeight="1" thickBot="1">
      <c r="A547" s="140">
        <v>534</v>
      </c>
      <c r="B547" s="1001" t="str">
        <f>IF(基本情報入力シート!C572="","",基本情報入力シート!C572)</f>
        <v/>
      </c>
      <c r="C547" s="1002"/>
      <c r="D547" s="1002"/>
      <c r="E547" s="1002"/>
      <c r="F547" s="1002"/>
      <c r="G547" s="1002"/>
      <c r="H547" s="1002"/>
      <c r="I547" s="1003"/>
      <c r="J547" s="411" t="str">
        <f>IF(基本情報入力シート!M572="","",基本情報入力シート!M572)</f>
        <v/>
      </c>
      <c r="K547" s="411" t="str">
        <f>IF(基本情報入力シート!R572="","",基本情報入力シート!R572)</f>
        <v/>
      </c>
      <c r="L547" s="411" t="str">
        <f>IF(基本情報入力シート!W572="","",基本情報入力シート!W572)</f>
        <v/>
      </c>
      <c r="M547" s="411" t="str">
        <f>IF(基本情報入力シート!X572="","",基本情報入力シート!X572)</f>
        <v/>
      </c>
      <c r="N547" s="141" t="str">
        <f>IF(基本情報入力シート!Y572="","",基本情報入力シート!Y572)</f>
        <v/>
      </c>
      <c r="O547" s="148"/>
      <c r="P547" s="50"/>
      <c r="Q547" s="1004"/>
      <c r="R547" s="1005"/>
      <c r="S547" s="142" t="str">
        <f>IFERROR(ROUNDDOWN(Q547*VLOOKUP(N547,【参考】数式用!$AR$2:$AW$50,MATCH(P547,【参考】数式用!$AT$4:$AW$4)+2,FALSE)*0.5, 0), "")</f>
        <v/>
      </c>
      <c r="T547" s="51"/>
      <c r="U547" s="536" t="str">
        <f>IFERROR(IF(AH547&lt;&gt;"",Q547*VLOOKUP(N547,【参考】数式用!$AG$2:$AL$50,MATCH(P547,【参考】数式用!$AI$4:$AL$4,0)+2,0), ""), "")</f>
        <v/>
      </c>
      <c r="V547" s="41"/>
      <c r="W547" s="1006"/>
      <c r="X547" s="1007"/>
      <c r="Y547" s="88"/>
      <c r="Z547" s="537"/>
      <c r="AA547" s="143" t="str">
        <f>IFERROR(IF(Y547="ー", "", ROUNDDOWN(Z547*VLOOKUP(N547,【参考】数式用!$AR$2:$AW$50,MATCH(Y547,【参考】数式用!$AT$4:$AW$4)+2,FALSE)*0.5, 0)), "")</f>
        <v/>
      </c>
      <c r="AB547" s="98"/>
      <c r="AC547" s="1100" t="str">
        <f>IFERROR(IF(AH547&lt;&gt;"",Z547*VLOOKUP(N547,【参考】数式用!$AG$2:$AL$50,MATCH(Y547,【参考】数式用!$AI$4:$AL$4,0)+2,0), ""), "")</f>
        <v/>
      </c>
      <c r="AD547" s="1100"/>
      <c r="AE547" s="415"/>
      <c r="AF547" s="581"/>
      <c r="AG547" s="590"/>
      <c r="AH547" s="428" t="str">
        <f>IFERROR(VLOOKUP(O547, 【参考】数式用!$AY$5:$AY$13, 1, FALSE), "")</f>
        <v/>
      </c>
      <c r="AI547" s="429" t="str">
        <f>IFERROR(VLOOKUP(N547, 【参考】数式用!$BA$2:$BB$50, 2, FALSE), "")</f>
        <v/>
      </c>
      <c r="AJ547" s="430" t="str">
        <f t="shared" si="17"/>
        <v/>
      </c>
      <c r="AK547" s="431" t="str">
        <f t="shared" si="18"/>
        <v/>
      </c>
      <c r="AL547" s="133"/>
      <c r="AM547" s="133"/>
      <c r="AN547" s="106"/>
      <c r="AO547" s="106"/>
      <c r="AV547" s="105"/>
      <c r="AW547" s="105"/>
      <c r="AX547" s="105"/>
      <c r="AY547" s="105"/>
      <c r="AZ547" s="105"/>
      <c r="BA547" s="105"/>
    </row>
    <row r="548" spans="1:53" ht="30" customHeight="1" thickBot="1">
      <c r="A548" s="140">
        <v>535</v>
      </c>
      <c r="B548" s="1001" t="str">
        <f>IF(基本情報入力シート!C573="","",基本情報入力シート!C573)</f>
        <v/>
      </c>
      <c r="C548" s="1002"/>
      <c r="D548" s="1002"/>
      <c r="E548" s="1002"/>
      <c r="F548" s="1002"/>
      <c r="G548" s="1002"/>
      <c r="H548" s="1002"/>
      <c r="I548" s="1003"/>
      <c r="J548" s="411" t="str">
        <f>IF(基本情報入力シート!M573="","",基本情報入力シート!M573)</f>
        <v/>
      </c>
      <c r="K548" s="411" t="str">
        <f>IF(基本情報入力シート!R573="","",基本情報入力シート!R573)</f>
        <v/>
      </c>
      <c r="L548" s="411" t="str">
        <f>IF(基本情報入力シート!W573="","",基本情報入力シート!W573)</f>
        <v/>
      </c>
      <c r="M548" s="411" t="str">
        <f>IF(基本情報入力シート!X573="","",基本情報入力シート!X573)</f>
        <v/>
      </c>
      <c r="N548" s="141" t="str">
        <f>IF(基本情報入力シート!Y573="","",基本情報入力シート!Y573)</f>
        <v/>
      </c>
      <c r="O548" s="148"/>
      <c r="P548" s="50"/>
      <c r="Q548" s="1004"/>
      <c r="R548" s="1005"/>
      <c r="S548" s="142" t="str">
        <f>IFERROR(ROUNDDOWN(Q548*VLOOKUP(N548,【参考】数式用!$AR$2:$AW$50,MATCH(P548,【参考】数式用!$AT$4:$AW$4)+2,FALSE)*0.5, 0), "")</f>
        <v/>
      </c>
      <c r="T548" s="51"/>
      <c r="U548" s="536" t="str">
        <f>IFERROR(IF(AH548&lt;&gt;"",Q548*VLOOKUP(N548,【参考】数式用!$AG$2:$AL$50,MATCH(P548,【参考】数式用!$AI$4:$AL$4,0)+2,0), ""), "")</f>
        <v/>
      </c>
      <c r="V548" s="41"/>
      <c r="W548" s="1006"/>
      <c r="X548" s="1007"/>
      <c r="Y548" s="88"/>
      <c r="Z548" s="537"/>
      <c r="AA548" s="143" t="str">
        <f>IFERROR(IF(Y548="ー", "", ROUNDDOWN(Z548*VLOOKUP(N548,【参考】数式用!$AR$2:$AW$50,MATCH(Y548,【参考】数式用!$AT$4:$AW$4)+2,FALSE)*0.5, 0)), "")</f>
        <v/>
      </c>
      <c r="AB548" s="98"/>
      <c r="AC548" s="1100" t="str">
        <f>IFERROR(IF(AH548&lt;&gt;"",Z548*VLOOKUP(N548,【参考】数式用!$AG$2:$AL$50,MATCH(Y548,【参考】数式用!$AI$4:$AL$4,0)+2,0), ""), "")</f>
        <v/>
      </c>
      <c r="AD548" s="1100"/>
      <c r="AE548" s="415"/>
      <c r="AF548" s="581"/>
      <c r="AG548" s="590"/>
      <c r="AH548" s="428" t="str">
        <f>IFERROR(VLOOKUP(O548, 【参考】数式用!$AY$5:$AY$13, 1, FALSE), "")</f>
        <v/>
      </c>
      <c r="AI548" s="429" t="str">
        <f>IFERROR(VLOOKUP(N548, 【参考】数式用!$BA$2:$BB$50, 2, FALSE), "")</f>
        <v/>
      </c>
      <c r="AJ548" s="430" t="str">
        <f t="shared" si="17"/>
        <v/>
      </c>
      <c r="AK548" s="431" t="str">
        <f t="shared" si="18"/>
        <v/>
      </c>
      <c r="AL548" s="133"/>
      <c r="AM548" s="133"/>
      <c r="AN548" s="106"/>
      <c r="AO548" s="106"/>
      <c r="AV548" s="105"/>
      <c r="AW548" s="105"/>
      <c r="AX548" s="105"/>
      <c r="AY548" s="105"/>
      <c r="AZ548" s="105"/>
      <c r="BA548" s="105"/>
    </row>
    <row r="549" spans="1:53" ht="30" customHeight="1" thickBot="1">
      <c r="A549" s="140">
        <v>536</v>
      </c>
      <c r="B549" s="1001" t="str">
        <f>IF(基本情報入力シート!C574="","",基本情報入力シート!C574)</f>
        <v/>
      </c>
      <c r="C549" s="1002"/>
      <c r="D549" s="1002"/>
      <c r="E549" s="1002"/>
      <c r="F549" s="1002"/>
      <c r="G549" s="1002"/>
      <c r="H549" s="1002"/>
      <c r="I549" s="1003"/>
      <c r="J549" s="411" t="str">
        <f>IF(基本情報入力シート!M574="","",基本情報入力シート!M574)</f>
        <v/>
      </c>
      <c r="K549" s="411" t="str">
        <f>IF(基本情報入力シート!R574="","",基本情報入力シート!R574)</f>
        <v/>
      </c>
      <c r="L549" s="411" t="str">
        <f>IF(基本情報入力シート!W574="","",基本情報入力シート!W574)</f>
        <v/>
      </c>
      <c r="M549" s="411" t="str">
        <f>IF(基本情報入力シート!X574="","",基本情報入力シート!X574)</f>
        <v/>
      </c>
      <c r="N549" s="141" t="str">
        <f>IF(基本情報入力シート!Y574="","",基本情報入力シート!Y574)</f>
        <v/>
      </c>
      <c r="O549" s="148"/>
      <c r="P549" s="50"/>
      <c r="Q549" s="1004"/>
      <c r="R549" s="1005"/>
      <c r="S549" s="142" t="str">
        <f>IFERROR(ROUNDDOWN(Q549*VLOOKUP(N549,【参考】数式用!$AR$2:$AW$50,MATCH(P549,【参考】数式用!$AT$4:$AW$4)+2,FALSE)*0.5, 0), "")</f>
        <v/>
      </c>
      <c r="T549" s="51"/>
      <c r="U549" s="536" t="str">
        <f>IFERROR(IF(AH549&lt;&gt;"",Q549*VLOOKUP(N549,【参考】数式用!$AG$2:$AL$50,MATCH(P549,【参考】数式用!$AI$4:$AL$4,0)+2,0), ""), "")</f>
        <v/>
      </c>
      <c r="V549" s="41"/>
      <c r="W549" s="1006"/>
      <c r="X549" s="1007"/>
      <c r="Y549" s="88"/>
      <c r="Z549" s="537"/>
      <c r="AA549" s="143" t="str">
        <f>IFERROR(IF(Y549="ー", "", ROUNDDOWN(Z549*VLOOKUP(N549,【参考】数式用!$AR$2:$AW$50,MATCH(Y549,【参考】数式用!$AT$4:$AW$4)+2,FALSE)*0.5, 0)), "")</f>
        <v/>
      </c>
      <c r="AB549" s="98"/>
      <c r="AC549" s="1100" t="str">
        <f>IFERROR(IF(AH549&lt;&gt;"",Z549*VLOOKUP(N549,【参考】数式用!$AG$2:$AL$50,MATCH(Y549,【参考】数式用!$AI$4:$AL$4,0)+2,0), ""), "")</f>
        <v/>
      </c>
      <c r="AD549" s="1100"/>
      <c r="AE549" s="415"/>
      <c r="AF549" s="581"/>
      <c r="AG549" s="590"/>
      <c r="AH549" s="428" t="str">
        <f>IFERROR(VLOOKUP(O549, 【参考】数式用!$AY$5:$AY$13, 1, FALSE), "")</f>
        <v/>
      </c>
      <c r="AI549" s="429" t="str">
        <f>IFERROR(VLOOKUP(N549, 【参考】数式用!$BA$2:$BB$50, 2, FALSE), "")</f>
        <v/>
      </c>
      <c r="AJ549" s="430" t="str">
        <f t="shared" si="17"/>
        <v/>
      </c>
      <c r="AK549" s="431" t="str">
        <f t="shared" si="18"/>
        <v/>
      </c>
      <c r="AL549" s="133"/>
      <c r="AM549" s="133"/>
      <c r="AN549" s="106"/>
      <c r="AO549" s="106"/>
      <c r="AV549" s="105"/>
      <c r="AW549" s="105"/>
      <c r="AX549" s="105"/>
      <c r="AY549" s="105"/>
      <c r="AZ549" s="105"/>
      <c r="BA549" s="105"/>
    </row>
    <row r="550" spans="1:53" ht="30" customHeight="1" thickBot="1">
      <c r="A550" s="140">
        <v>537</v>
      </c>
      <c r="B550" s="1001" t="str">
        <f>IF(基本情報入力シート!C575="","",基本情報入力シート!C575)</f>
        <v/>
      </c>
      <c r="C550" s="1002"/>
      <c r="D550" s="1002"/>
      <c r="E550" s="1002"/>
      <c r="F550" s="1002"/>
      <c r="G550" s="1002"/>
      <c r="H550" s="1002"/>
      <c r="I550" s="1003"/>
      <c r="J550" s="411" t="str">
        <f>IF(基本情報入力シート!M575="","",基本情報入力シート!M575)</f>
        <v/>
      </c>
      <c r="K550" s="411" t="str">
        <f>IF(基本情報入力シート!R575="","",基本情報入力シート!R575)</f>
        <v/>
      </c>
      <c r="L550" s="411" t="str">
        <f>IF(基本情報入力シート!W575="","",基本情報入力シート!W575)</f>
        <v/>
      </c>
      <c r="M550" s="411" t="str">
        <f>IF(基本情報入力シート!X575="","",基本情報入力シート!X575)</f>
        <v/>
      </c>
      <c r="N550" s="141" t="str">
        <f>IF(基本情報入力シート!Y575="","",基本情報入力シート!Y575)</f>
        <v/>
      </c>
      <c r="O550" s="148"/>
      <c r="P550" s="50"/>
      <c r="Q550" s="1004"/>
      <c r="R550" s="1005"/>
      <c r="S550" s="142" t="str">
        <f>IFERROR(ROUNDDOWN(Q550*VLOOKUP(N550,【参考】数式用!$AR$2:$AW$50,MATCH(P550,【参考】数式用!$AT$4:$AW$4)+2,FALSE)*0.5, 0), "")</f>
        <v/>
      </c>
      <c r="T550" s="51"/>
      <c r="U550" s="536" t="str">
        <f>IFERROR(IF(AH550&lt;&gt;"",Q550*VLOOKUP(N550,【参考】数式用!$AG$2:$AL$50,MATCH(P550,【参考】数式用!$AI$4:$AL$4,0)+2,0), ""), "")</f>
        <v/>
      </c>
      <c r="V550" s="41"/>
      <c r="W550" s="1006"/>
      <c r="X550" s="1007"/>
      <c r="Y550" s="88"/>
      <c r="Z550" s="537"/>
      <c r="AA550" s="143" t="str">
        <f>IFERROR(IF(Y550="ー", "", ROUNDDOWN(Z550*VLOOKUP(N550,【参考】数式用!$AR$2:$AW$50,MATCH(Y550,【参考】数式用!$AT$4:$AW$4)+2,FALSE)*0.5, 0)), "")</f>
        <v/>
      </c>
      <c r="AB550" s="98"/>
      <c r="AC550" s="1100" t="str">
        <f>IFERROR(IF(AH550&lt;&gt;"",Z550*VLOOKUP(N550,【参考】数式用!$AG$2:$AL$50,MATCH(Y550,【参考】数式用!$AI$4:$AL$4,0)+2,0), ""), "")</f>
        <v/>
      </c>
      <c r="AD550" s="1100"/>
      <c r="AE550" s="415"/>
      <c r="AF550" s="581"/>
      <c r="AG550" s="590"/>
      <c r="AH550" s="428" t="str">
        <f>IFERROR(VLOOKUP(O550, 【参考】数式用!$AY$5:$AY$13, 1, FALSE), "")</f>
        <v/>
      </c>
      <c r="AI550" s="429" t="str">
        <f>IFERROR(VLOOKUP(N550, 【参考】数式用!$BA$2:$BB$50, 2, FALSE), "")</f>
        <v/>
      </c>
      <c r="AJ550" s="430" t="str">
        <f t="shared" si="17"/>
        <v/>
      </c>
      <c r="AK550" s="431" t="str">
        <f t="shared" si="18"/>
        <v/>
      </c>
      <c r="AL550" s="133"/>
      <c r="AM550" s="133"/>
      <c r="AN550" s="106"/>
      <c r="AO550" s="106"/>
      <c r="AV550" s="105"/>
      <c r="AW550" s="105"/>
      <c r="AX550" s="105"/>
      <c r="AY550" s="105"/>
      <c r="AZ550" s="105"/>
      <c r="BA550" s="105"/>
    </row>
    <row r="551" spans="1:53" ht="30" customHeight="1" thickBot="1">
      <c r="A551" s="140">
        <v>538</v>
      </c>
      <c r="B551" s="1001" t="str">
        <f>IF(基本情報入力シート!C576="","",基本情報入力シート!C576)</f>
        <v/>
      </c>
      <c r="C551" s="1002"/>
      <c r="D551" s="1002"/>
      <c r="E551" s="1002"/>
      <c r="F551" s="1002"/>
      <c r="G551" s="1002"/>
      <c r="H551" s="1002"/>
      <c r="I551" s="1003"/>
      <c r="J551" s="411" t="str">
        <f>IF(基本情報入力シート!M576="","",基本情報入力シート!M576)</f>
        <v/>
      </c>
      <c r="K551" s="411" t="str">
        <f>IF(基本情報入力シート!R576="","",基本情報入力シート!R576)</f>
        <v/>
      </c>
      <c r="L551" s="411" t="str">
        <f>IF(基本情報入力シート!W576="","",基本情報入力シート!W576)</f>
        <v/>
      </c>
      <c r="M551" s="411" t="str">
        <f>IF(基本情報入力シート!X576="","",基本情報入力シート!X576)</f>
        <v/>
      </c>
      <c r="N551" s="141" t="str">
        <f>IF(基本情報入力シート!Y576="","",基本情報入力シート!Y576)</f>
        <v/>
      </c>
      <c r="O551" s="148"/>
      <c r="P551" s="50"/>
      <c r="Q551" s="1004"/>
      <c r="R551" s="1005"/>
      <c r="S551" s="142" t="str">
        <f>IFERROR(ROUNDDOWN(Q551*VLOOKUP(N551,【参考】数式用!$AR$2:$AW$50,MATCH(P551,【参考】数式用!$AT$4:$AW$4)+2,FALSE)*0.5, 0), "")</f>
        <v/>
      </c>
      <c r="T551" s="51"/>
      <c r="U551" s="536" t="str">
        <f>IFERROR(IF(AH551&lt;&gt;"",Q551*VLOOKUP(N551,【参考】数式用!$AG$2:$AL$50,MATCH(P551,【参考】数式用!$AI$4:$AL$4,0)+2,0), ""), "")</f>
        <v/>
      </c>
      <c r="V551" s="41"/>
      <c r="W551" s="1006"/>
      <c r="X551" s="1007"/>
      <c r="Y551" s="88"/>
      <c r="Z551" s="537"/>
      <c r="AA551" s="143" t="str">
        <f>IFERROR(IF(Y551="ー", "", ROUNDDOWN(Z551*VLOOKUP(N551,【参考】数式用!$AR$2:$AW$50,MATCH(Y551,【参考】数式用!$AT$4:$AW$4)+2,FALSE)*0.5, 0)), "")</f>
        <v/>
      </c>
      <c r="AB551" s="98"/>
      <c r="AC551" s="1100" t="str">
        <f>IFERROR(IF(AH551&lt;&gt;"",Z551*VLOOKUP(N551,【参考】数式用!$AG$2:$AL$50,MATCH(Y551,【参考】数式用!$AI$4:$AL$4,0)+2,0), ""), "")</f>
        <v/>
      </c>
      <c r="AD551" s="1100"/>
      <c r="AE551" s="415"/>
      <c r="AF551" s="581"/>
      <c r="AG551" s="590"/>
      <c r="AH551" s="428" t="str">
        <f>IFERROR(VLOOKUP(O551, 【参考】数式用!$AY$5:$AY$13, 1, FALSE), "")</f>
        <v/>
      </c>
      <c r="AI551" s="429" t="str">
        <f>IFERROR(VLOOKUP(N551, 【参考】数式用!$BA$2:$BB$50, 2, FALSE), "")</f>
        <v/>
      </c>
      <c r="AJ551" s="430" t="str">
        <f t="shared" si="17"/>
        <v/>
      </c>
      <c r="AK551" s="431" t="str">
        <f t="shared" si="18"/>
        <v/>
      </c>
      <c r="AL551" s="133"/>
      <c r="AM551" s="133"/>
      <c r="AN551" s="106"/>
      <c r="AO551" s="106"/>
      <c r="AV551" s="105"/>
      <c r="AW551" s="105"/>
      <c r="AX551" s="105"/>
      <c r="AY551" s="105"/>
      <c r="AZ551" s="105"/>
      <c r="BA551" s="105"/>
    </row>
    <row r="552" spans="1:53" ht="30" customHeight="1" thickBot="1">
      <c r="A552" s="140">
        <v>539</v>
      </c>
      <c r="B552" s="1001" t="str">
        <f>IF(基本情報入力シート!C577="","",基本情報入力シート!C577)</f>
        <v/>
      </c>
      <c r="C552" s="1002"/>
      <c r="D552" s="1002"/>
      <c r="E552" s="1002"/>
      <c r="F552" s="1002"/>
      <c r="G552" s="1002"/>
      <c r="H552" s="1002"/>
      <c r="I552" s="1003"/>
      <c r="J552" s="411" t="str">
        <f>IF(基本情報入力シート!M577="","",基本情報入力シート!M577)</f>
        <v/>
      </c>
      <c r="K552" s="411" t="str">
        <f>IF(基本情報入力シート!R577="","",基本情報入力シート!R577)</f>
        <v/>
      </c>
      <c r="L552" s="411" t="str">
        <f>IF(基本情報入力シート!W577="","",基本情報入力シート!W577)</f>
        <v/>
      </c>
      <c r="M552" s="411" t="str">
        <f>IF(基本情報入力シート!X577="","",基本情報入力シート!X577)</f>
        <v/>
      </c>
      <c r="N552" s="141" t="str">
        <f>IF(基本情報入力シート!Y577="","",基本情報入力シート!Y577)</f>
        <v/>
      </c>
      <c r="O552" s="148"/>
      <c r="P552" s="50"/>
      <c r="Q552" s="1004"/>
      <c r="R552" s="1005"/>
      <c r="S552" s="142" t="str">
        <f>IFERROR(ROUNDDOWN(Q552*VLOOKUP(N552,【参考】数式用!$AR$2:$AW$50,MATCH(P552,【参考】数式用!$AT$4:$AW$4)+2,FALSE)*0.5, 0), "")</f>
        <v/>
      </c>
      <c r="T552" s="51"/>
      <c r="U552" s="536" t="str">
        <f>IFERROR(IF(AH552&lt;&gt;"",Q552*VLOOKUP(N552,【参考】数式用!$AG$2:$AL$50,MATCH(P552,【参考】数式用!$AI$4:$AL$4,0)+2,0), ""), "")</f>
        <v/>
      </c>
      <c r="V552" s="41"/>
      <c r="W552" s="1006"/>
      <c r="X552" s="1007"/>
      <c r="Y552" s="88"/>
      <c r="Z552" s="537"/>
      <c r="AA552" s="143" t="str">
        <f>IFERROR(IF(Y552="ー", "", ROUNDDOWN(Z552*VLOOKUP(N552,【参考】数式用!$AR$2:$AW$50,MATCH(Y552,【参考】数式用!$AT$4:$AW$4)+2,FALSE)*0.5, 0)), "")</f>
        <v/>
      </c>
      <c r="AB552" s="98"/>
      <c r="AC552" s="1100" t="str">
        <f>IFERROR(IF(AH552&lt;&gt;"",Z552*VLOOKUP(N552,【参考】数式用!$AG$2:$AL$50,MATCH(Y552,【参考】数式用!$AI$4:$AL$4,0)+2,0), ""), "")</f>
        <v/>
      </c>
      <c r="AD552" s="1100"/>
      <c r="AE552" s="415"/>
      <c r="AF552" s="581"/>
      <c r="AG552" s="590"/>
      <c r="AH552" s="428" t="str">
        <f>IFERROR(VLOOKUP(O552, 【参考】数式用!$AY$5:$AY$13, 1, FALSE), "")</f>
        <v/>
      </c>
      <c r="AI552" s="429" t="str">
        <f>IFERROR(VLOOKUP(N552, 【参考】数式用!$BA$2:$BB$50, 2, FALSE), "")</f>
        <v/>
      </c>
      <c r="AJ552" s="430" t="str">
        <f t="shared" si="17"/>
        <v/>
      </c>
      <c r="AK552" s="431" t="str">
        <f t="shared" si="18"/>
        <v/>
      </c>
      <c r="AL552" s="133"/>
      <c r="AM552" s="133"/>
      <c r="AN552" s="106"/>
      <c r="AO552" s="106"/>
      <c r="AV552" s="105"/>
      <c r="AW552" s="105"/>
      <c r="AX552" s="105"/>
      <c r="AY552" s="105"/>
      <c r="AZ552" s="105"/>
      <c r="BA552" s="105"/>
    </row>
    <row r="553" spans="1:53" ht="30" customHeight="1" thickBot="1">
      <c r="A553" s="140">
        <v>540</v>
      </c>
      <c r="B553" s="1001" t="str">
        <f>IF(基本情報入力シート!C578="","",基本情報入力シート!C578)</f>
        <v/>
      </c>
      <c r="C553" s="1002"/>
      <c r="D553" s="1002"/>
      <c r="E553" s="1002"/>
      <c r="F553" s="1002"/>
      <c r="G553" s="1002"/>
      <c r="H553" s="1002"/>
      <c r="I553" s="1003"/>
      <c r="J553" s="411" t="str">
        <f>IF(基本情報入力シート!M578="","",基本情報入力シート!M578)</f>
        <v/>
      </c>
      <c r="K553" s="411" t="str">
        <f>IF(基本情報入力シート!R578="","",基本情報入力シート!R578)</f>
        <v/>
      </c>
      <c r="L553" s="411" t="str">
        <f>IF(基本情報入力シート!W578="","",基本情報入力シート!W578)</f>
        <v/>
      </c>
      <c r="M553" s="411" t="str">
        <f>IF(基本情報入力シート!X578="","",基本情報入力シート!X578)</f>
        <v/>
      </c>
      <c r="N553" s="141" t="str">
        <f>IF(基本情報入力シート!Y578="","",基本情報入力シート!Y578)</f>
        <v/>
      </c>
      <c r="O553" s="148"/>
      <c r="P553" s="50"/>
      <c r="Q553" s="1004"/>
      <c r="R553" s="1005"/>
      <c r="S553" s="142" t="str">
        <f>IFERROR(ROUNDDOWN(Q553*VLOOKUP(N553,【参考】数式用!$AR$2:$AW$50,MATCH(P553,【参考】数式用!$AT$4:$AW$4)+2,FALSE)*0.5, 0), "")</f>
        <v/>
      </c>
      <c r="T553" s="51"/>
      <c r="U553" s="536" t="str">
        <f>IFERROR(IF(AH553&lt;&gt;"",Q553*VLOOKUP(N553,【参考】数式用!$AG$2:$AL$50,MATCH(P553,【参考】数式用!$AI$4:$AL$4,0)+2,0), ""), "")</f>
        <v/>
      </c>
      <c r="V553" s="41"/>
      <c r="W553" s="1006"/>
      <c r="X553" s="1007"/>
      <c r="Y553" s="88"/>
      <c r="Z553" s="537"/>
      <c r="AA553" s="143" t="str">
        <f>IFERROR(IF(Y553="ー", "", ROUNDDOWN(Z553*VLOOKUP(N553,【参考】数式用!$AR$2:$AW$50,MATCH(Y553,【参考】数式用!$AT$4:$AW$4)+2,FALSE)*0.5, 0)), "")</f>
        <v/>
      </c>
      <c r="AB553" s="98"/>
      <c r="AC553" s="1100" t="str">
        <f>IFERROR(IF(AH553&lt;&gt;"",Z553*VLOOKUP(N553,【参考】数式用!$AG$2:$AL$50,MATCH(Y553,【参考】数式用!$AI$4:$AL$4,0)+2,0), ""), "")</f>
        <v/>
      </c>
      <c r="AD553" s="1100"/>
      <c r="AE553" s="415"/>
      <c r="AF553" s="581"/>
      <c r="AG553" s="590"/>
      <c r="AH553" s="428" t="str">
        <f>IFERROR(VLOOKUP(O553, 【参考】数式用!$AY$5:$AY$13, 1, FALSE), "")</f>
        <v/>
      </c>
      <c r="AI553" s="429" t="str">
        <f>IFERROR(VLOOKUP(N553, 【参考】数式用!$BA$2:$BB$50, 2, FALSE), "")</f>
        <v/>
      </c>
      <c r="AJ553" s="430" t="str">
        <f t="shared" si="17"/>
        <v/>
      </c>
      <c r="AK553" s="431" t="str">
        <f t="shared" si="18"/>
        <v/>
      </c>
      <c r="AL553" s="133"/>
      <c r="AM553" s="133"/>
      <c r="AN553" s="106"/>
      <c r="AO553" s="106"/>
      <c r="AV553" s="105"/>
      <c r="AW553" s="105"/>
      <c r="AX553" s="105"/>
      <c r="AY553" s="105"/>
      <c r="AZ553" s="105"/>
      <c r="BA553" s="105"/>
    </row>
    <row r="554" spans="1:53" ht="30" customHeight="1" thickBot="1">
      <c r="A554" s="140">
        <v>541</v>
      </c>
      <c r="B554" s="1001" t="str">
        <f>IF(基本情報入力シート!C579="","",基本情報入力シート!C579)</f>
        <v/>
      </c>
      <c r="C554" s="1002"/>
      <c r="D554" s="1002"/>
      <c r="E554" s="1002"/>
      <c r="F554" s="1002"/>
      <c r="G554" s="1002"/>
      <c r="H554" s="1002"/>
      <c r="I554" s="1003"/>
      <c r="J554" s="411" t="str">
        <f>IF(基本情報入力シート!M579="","",基本情報入力シート!M579)</f>
        <v/>
      </c>
      <c r="K554" s="411" t="str">
        <f>IF(基本情報入力シート!R579="","",基本情報入力シート!R579)</f>
        <v/>
      </c>
      <c r="L554" s="411" t="str">
        <f>IF(基本情報入力シート!W579="","",基本情報入力シート!W579)</f>
        <v/>
      </c>
      <c r="M554" s="411" t="str">
        <f>IF(基本情報入力シート!X579="","",基本情報入力シート!X579)</f>
        <v/>
      </c>
      <c r="N554" s="141" t="str">
        <f>IF(基本情報入力シート!Y579="","",基本情報入力シート!Y579)</f>
        <v/>
      </c>
      <c r="O554" s="148"/>
      <c r="P554" s="50"/>
      <c r="Q554" s="1004"/>
      <c r="R554" s="1005"/>
      <c r="S554" s="142" t="str">
        <f>IFERROR(ROUNDDOWN(Q554*VLOOKUP(N554,【参考】数式用!$AR$2:$AW$50,MATCH(P554,【参考】数式用!$AT$4:$AW$4)+2,FALSE)*0.5, 0), "")</f>
        <v/>
      </c>
      <c r="T554" s="51"/>
      <c r="U554" s="536" t="str">
        <f>IFERROR(IF(AH554&lt;&gt;"",Q554*VLOOKUP(N554,【参考】数式用!$AG$2:$AL$50,MATCH(P554,【参考】数式用!$AI$4:$AL$4,0)+2,0), ""), "")</f>
        <v/>
      </c>
      <c r="V554" s="41"/>
      <c r="W554" s="1006"/>
      <c r="X554" s="1007"/>
      <c r="Y554" s="88"/>
      <c r="Z554" s="537"/>
      <c r="AA554" s="143" t="str">
        <f>IFERROR(IF(Y554="ー", "", ROUNDDOWN(Z554*VLOOKUP(N554,【参考】数式用!$AR$2:$AW$50,MATCH(Y554,【参考】数式用!$AT$4:$AW$4)+2,FALSE)*0.5, 0)), "")</f>
        <v/>
      </c>
      <c r="AB554" s="98"/>
      <c r="AC554" s="1100" t="str">
        <f>IFERROR(IF(AH554&lt;&gt;"",Z554*VLOOKUP(N554,【参考】数式用!$AG$2:$AL$50,MATCH(Y554,【参考】数式用!$AI$4:$AL$4,0)+2,0), ""), "")</f>
        <v/>
      </c>
      <c r="AD554" s="1100"/>
      <c r="AE554" s="415"/>
      <c r="AF554" s="581"/>
      <c r="AG554" s="590"/>
      <c r="AH554" s="428" t="str">
        <f>IFERROR(VLOOKUP(O554, 【参考】数式用!$AY$5:$AY$13, 1, FALSE), "")</f>
        <v/>
      </c>
      <c r="AI554" s="429" t="str">
        <f>IFERROR(VLOOKUP(N554, 【参考】数式用!$BA$2:$BB$50, 2, FALSE), "")</f>
        <v/>
      </c>
      <c r="AJ554" s="430" t="str">
        <f t="shared" si="17"/>
        <v/>
      </c>
      <c r="AK554" s="431" t="str">
        <f t="shared" si="18"/>
        <v/>
      </c>
      <c r="AL554" s="133"/>
      <c r="AM554" s="133"/>
      <c r="AN554" s="106"/>
      <c r="AO554" s="106"/>
      <c r="AV554" s="105"/>
      <c r="AW554" s="105"/>
      <c r="AX554" s="105"/>
      <c r="AY554" s="105"/>
      <c r="AZ554" s="105"/>
      <c r="BA554" s="105"/>
    </row>
    <row r="555" spans="1:53" ht="30" customHeight="1" thickBot="1">
      <c r="A555" s="140">
        <v>542</v>
      </c>
      <c r="B555" s="1001" t="str">
        <f>IF(基本情報入力シート!C580="","",基本情報入力シート!C580)</f>
        <v/>
      </c>
      <c r="C555" s="1002"/>
      <c r="D555" s="1002"/>
      <c r="E555" s="1002"/>
      <c r="F555" s="1002"/>
      <c r="G555" s="1002"/>
      <c r="H555" s="1002"/>
      <c r="I555" s="1003"/>
      <c r="J555" s="411" t="str">
        <f>IF(基本情報入力シート!M580="","",基本情報入力シート!M580)</f>
        <v/>
      </c>
      <c r="K555" s="411" t="str">
        <f>IF(基本情報入力シート!R580="","",基本情報入力シート!R580)</f>
        <v/>
      </c>
      <c r="L555" s="411" t="str">
        <f>IF(基本情報入力シート!W580="","",基本情報入力シート!W580)</f>
        <v/>
      </c>
      <c r="M555" s="411" t="str">
        <f>IF(基本情報入力シート!X580="","",基本情報入力シート!X580)</f>
        <v/>
      </c>
      <c r="N555" s="141" t="str">
        <f>IF(基本情報入力シート!Y580="","",基本情報入力シート!Y580)</f>
        <v/>
      </c>
      <c r="O555" s="148"/>
      <c r="P555" s="50"/>
      <c r="Q555" s="1004"/>
      <c r="R555" s="1005"/>
      <c r="S555" s="142" t="str">
        <f>IFERROR(ROUNDDOWN(Q555*VLOOKUP(N555,【参考】数式用!$AR$2:$AW$50,MATCH(P555,【参考】数式用!$AT$4:$AW$4)+2,FALSE)*0.5, 0), "")</f>
        <v/>
      </c>
      <c r="T555" s="51"/>
      <c r="U555" s="536" t="str">
        <f>IFERROR(IF(AH555&lt;&gt;"",Q555*VLOOKUP(N555,【参考】数式用!$AG$2:$AL$50,MATCH(P555,【参考】数式用!$AI$4:$AL$4,0)+2,0), ""), "")</f>
        <v/>
      </c>
      <c r="V555" s="41"/>
      <c r="W555" s="1006"/>
      <c r="X555" s="1007"/>
      <c r="Y555" s="88"/>
      <c r="Z555" s="537"/>
      <c r="AA555" s="143" t="str">
        <f>IFERROR(IF(Y555="ー", "", ROUNDDOWN(Z555*VLOOKUP(N555,【参考】数式用!$AR$2:$AW$50,MATCH(Y555,【参考】数式用!$AT$4:$AW$4)+2,FALSE)*0.5, 0)), "")</f>
        <v/>
      </c>
      <c r="AB555" s="98"/>
      <c r="AC555" s="1100" t="str">
        <f>IFERROR(IF(AH555&lt;&gt;"",Z555*VLOOKUP(N555,【参考】数式用!$AG$2:$AL$50,MATCH(Y555,【参考】数式用!$AI$4:$AL$4,0)+2,0), ""), "")</f>
        <v/>
      </c>
      <c r="AD555" s="1100"/>
      <c r="AE555" s="415"/>
      <c r="AF555" s="581"/>
      <c r="AG555" s="590"/>
      <c r="AH555" s="428" t="str">
        <f>IFERROR(VLOOKUP(O555, 【参考】数式用!$AY$5:$AY$13, 1, FALSE), "")</f>
        <v/>
      </c>
      <c r="AI555" s="429" t="str">
        <f>IFERROR(VLOOKUP(N555, 【参考】数式用!$BA$2:$BB$50, 2, FALSE), "")</f>
        <v/>
      </c>
      <c r="AJ555" s="430" t="str">
        <f t="shared" si="17"/>
        <v/>
      </c>
      <c r="AK555" s="431" t="str">
        <f t="shared" si="18"/>
        <v/>
      </c>
      <c r="AL555" s="133"/>
      <c r="AM555" s="133"/>
      <c r="AN555" s="106"/>
      <c r="AO555" s="106"/>
      <c r="AV555" s="105"/>
      <c r="AW555" s="105"/>
      <c r="AX555" s="105"/>
      <c r="AY555" s="105"/>
      <c r="AZ555" s="105"/>
      <c r="BA555" s="105"/>
    </row>
    <row r="556" spans="1:53" ht="30" customHeight="1" thickBot="1">
      <c r="A556" s="140">
        <v>543</v>
      </c>
      <c r="B556" s="1001" t="str">
        <f>IF(基本情報入力シート!C581="","",基本情報入力シート!C581)</f>
        <v/>
      </c>
      <c r="C556" s="1002"/>
      <c r="D556" s="1002"/>
      <c r="E556" s="1002"/>
      <c r="F556" s="1002"/>
      <c r="G556" s="1002"/>
      <c r="H556" s="1002"/>
      <c r="I556" s="1003"/>
      <c r="J556" s="411" t="str">
        <f>IF(基本情報入力シート!M581="","",基本情報入力シート!M581)</f>
        <v/>
      </c>
      <c r="K556" s="411" t="str">
        <f>IF(基本情報入力シート!R581="","",基本情報入力シート!R581)</f>
        <v/>
      </c>
      <c r="L556" s="411" t="str">
        <f>IF(基本情報入力シート!W581="","",基本情報入力シート!W581)</f>
        <v/>
      </c>
      <c r="M556" s="411" t="str">
        <f>IF(基本情報入力シート!X581="","",基本情報入力シート!X581)</f>
        <v/>
      </c>
      <c r="N556" s="141" t="str">
        <f>IF(基本情報入力シート!Y581="","",基本情報入力シート!Y581)</f>
        <v/>
      </c>
      <c r="O556" s="148"/>
      <c r="P556" s="50"/>
      <c r="Q556" s="1004"/>
      <c r="R556" s="1005"/>
      <c r="S556" s="142" t="str">
        <f>IFERROR(ROUNDDOWN(Q556*VLOOKUP(N556,【参考】数式用!$AR$2:$AW$50,MATCH(P556,【参考】数式用!$AT$4:$AW$4)+2,FALSE)*0.5, 0), "")</f>
        <v/>
      </c>
      <c r="T556" s="51"/>
      <c r="U556" s="536" t="str">
        <f>IFERROR(IF(AH556&lt;&gt;"",Q556*VLOOKUP(N556,【参考】数式用!$AG$2:$AL$50,MATCH(P556,【参考】数式用!$AI$4:$AL$4,0)+2,0), ""), "")</f>
        <v/>
      </c>
      <c r="V556" s="41"/>
      <c r="W556" s="1006"/>
      <c r="X556" s="1007"/>
      <c r="Y556" s="88"/>
      <c r="Z556" s="537"/>
      <c r="AA556" s="143" t="str">
        <f>IFERROR(IF(Y556="ー", "", ROUNDDOWN(Z556*VLOOKUP(N556,【参考】数式用!$AR$2:$AW$50,MATCH(Y556,【参考】数式用!$AT$4:$AW$4)+2,FALSE)*0.5, 0)), "")</f>
        <v/>
      </c>
      <c r="AB556" s="98"/>
      <c r="AC556" s="1100" t="str">
        <f>IFERROR(IF(AH556&lt;&gt;"",Z556*VLOOKUP(N556,【参考】数式用!$AG$2:$AL$50,MATCH(Y556,【参考】数式用!$AI$4:$AL$4,0)+2,0), ""), "")</f>
        <v/>
      </c>
      <c r="AD556" s="1100"/>
      <c r="AE556" s="415"/>
      <c r="AF556" s="581"/>
      <c r="AG556" s="590"/>
      <c r="AH556" s="428" t="str">
        <f>IFERROR(VLOOKUP(O556, 【参考】数式用!$AY$5:$AY$13, 1, FALSE), "")</f>
        <v/>
      </c>
      <c r="AI556" s="429" t="str">
        <f>IFERROR(VLOOKUP(N556, 【参考】数式用!$BA$2:$BB$50, 2, FALSE), "")</f>
        <v/>
      </c>
      <c r="AJ556" s="430" t="str">
        <f t="shared" si="17"/>
        <v/>
      </c>
      <c r="AK556" s="431" t="str">
        <f t="shared" si="18"/>
        <v/>
      </c>
      <c r="AL556" s="133"/>
      <c r="AM556" s="133"/>
      <c r="AN556" s="106"/>
      <c r="AO556" s="106"/>
      <c r="AV556" s="105"/>
      <c r="AW556" s="105"/>
      <c r="AX556" s="105"/>
      <c r="AY556" s="105"/>
      <c r="AZ556" s="105"/>
      <c r="BA556" s="105"/>
    </row>
    <row r="557" spans="1:53" ht="30" customHeight="1" thickBot="1">
      <c r="A557" s="140">
        <v>544</v>
      </c>
      <c r="B557" s="1001" t="str">
        <f>IF(基本情報入力シート!C582="","",基本情報入力シート!C582)</f>
        <v/>
      </c>
      <c r="C557" s="1002"/>
      <c r="D557" s="1002"/>
      <c r="E557" s="1002"/>
      <c r="F557" s="1002"/>
      <c r="G557" s="1002"/>
      <c r="H557" s="1002"/>
      <c r="I557" s="1003"/>
      <c r="J557" s="411" t="str">
        <f>IF(基本情報入力シート!M582="","",基本情報入力シート!M582)</f>
        <v/>
      </c>
      <c r="K557" s="411" t="str">
        <f>IF(基本情報入力シート!R582="","",基本情報入力シート!R582)</f>
        <v/>
      </c>
      <c r="L557" s="411" t="str">
        <f>IF(基本情報入力シート!W582="","",基本情報入力シート!W582)</f>
        <v/>
      </c>
      <c r="M557" s="411" t="str">
        <f>IF(基本情報入力シート!X582="","",基本情報入力シート!X582)</f>
        <v/>
      </c>
      <c r="N557" s="141" t="str">
        <f>IF(基本情報入力シート!Y582="","",基本情報入力シート!Y582)</f>
        <v/>
      </c>
      <c r="O557" s="148"/>
      <c r="P557" s="50"/>
      <c r="Q557" s="1004"/>
      <c r="R557" s="1005"/>
      <c r="S557" s="142" t="str">
        <f>IFERROR(ROUNDDOWN(Q557*VLOOKUP(N557,【参考】数式用!$AR$2:$AW$50,MATCH(P557,【参考】数式用!$AT$4:$AW$4)+2,FALSE)*0.5, 0), "")</f>
        <v/>
      </c>
      <c r="T557" s="51"/>
      <c r="U557" s="536" t="str">
        <f>IFERROR(IF(AH557&lt;&gt;"",Q557*VLOOKUP(N557,【参考】数式用!$AG$2:$AL$50,MATCH(P557,【参考】数式用!$AI$4:$AL$4,0)+2,0), ""), "")</f>
        <v/>
      </c>
      <c r="V557" s="41"/>
      <c r="W557" s="1006"/>
      <c r="X557" s="1007"/>
      <c r="Y557" s="88"/>
      <c r="Z557" s="537"/>
      <c r="AA557" s="143" t="str">
        <f>IFERROR(IF(Y557="ー", "", ROUNDDOWN(Z557*VLOOKUP(N557,【参考】数式用!$AR$2:$AW$50,MATCH(Y557,【参考】数式用!$AT$4:$AW$4)+2,FALSE)*0.5, 0)), "")</f>
        <v/>
      </c>
      <c r="AB557" s="98"/>
      <c r="AC557" s="1100" t="str">
        <f>IFERROR(IF(AH557&lt;&gt;"",Z557*VLOOKUP(N557,【参考】数式用!$AG$2:$AL$50,MATCH(Y557,【参考】数式用!$AI$4:$AL$4,0)+2,0), ""), "")</f>
        <v/>
      </c>
      <c r="AD557" s="1100"/>
      <c r="AE557" s="415"/>
      <c r="AF557" s="581"/>
      <c r="AG557" s="590"/>
      <c r="AH557" s="428" t="str">
        <f>IFERROR(VLOOKUP(O557, 【参考】数式用!$AY$5:$AY$13, 1, FALSE), "")</f>
        <v/>
      </c>
      <c r="AI557" s="429" t="str">
        <f>IFERROR(VLOOKUP(N557, 【参考】数式用!$BA$2:$BB$50, 2, FALSE), "")</f>
        <v/>
      </c>
      <c r="AJ557" s="430" t="str">
        <f t="shared" si="17"/>
        <v/>
      </c>
      <c r="AK557" s="431" t="str">
        <f t="shared" si="18"/>
        <v/>
      </c>
      <c r="AL557" s="133"/>
      <c r="AM557" s="133"/>
      <c r="AN557" s="106"/>
      <c r="AO557" s="106"/>
      <c r="AV557" s="105"/>
      <c r="AW557" s="105"/>
      <c r="AX557" s="105"/>
      <c r="AY557" s="105"/>
      <c r="AZ557" s="105"/>
      <c r="BA557" s="105"/>
    </row>
    <row r="558" spans="1:53" ht="30" customHeight="1" thickBot="1">
      <c r="A558" s="140">
        <v>545</v>
      </c>
      <c r="B558" s="1001" t="str">
        <f>IF(基本情報入力シート!C583="","",基本情報入力シート!C583)</f>
        <v/>
      </c>
      <c r="C558" s="1002"/>
      <c r="D558" s="1002"/>
      <c r="E558" s="1002"/>
      <c r="F558" s="1002"/>
      <c r="G558" s="1002"/>
      <c r="H558" s="1002"/>
      <c r="I558" s="1003"/>
      <c r="J558" s="411" t="str">
        <f>IF(基本情報入力シート!M583="","",基本情報入力シート!M583)</f>
        <v/>
      </c>
      <c r="K558" s="411" t="str">
        <f>IF(基本情報入力シート!R583="","",基本情報入力シート!R583)</f>
        <v/>
      </c>
      <c r="L558" s="411" t="str">
        <f>IF(基本情報入力シート!W583="","",基本情報入力シート!W583)</f>
        <v/>
      </c>
      <c r="M558" s="411" t="str">
        <f>IF(基本情報入力シート!X583="","",基本情報入力シート!X583)</f>
        <v/>
      </c>
      <c r="N558" s="141" t="str">
        <f>IF(基本情報入力シート!Y583="","",基本情報入力シート!Y583)</f>
        <v/>
      </c>
      <c r="O558" s="148"/>
      <c r="P558" s="50"/>
      <c r="Q558" s="1004"/>
      <c r="R558" s="1005"/>
      <c r="S558" s="142" t="str">
        <f>IFERROR(ROUNDDOWN(Q558*VLOOKUP(N558,【参考】数式用!$AR$2:$AW$50,MATCH(P558,【参考】数式用!$AT$4:$AW$4)+2,FALSE)*0.5, 0), "")</f>
        <v/>
      </c>
      <c r="T558" s="51"/>
      <c r="U558" s="536" t="str">
        <f>IFERROR(IF(AH558&lt;&gt;"",Q558*VLOOKUP(N558,【参考】数式用!$AG$2:$AL$50,MATCH(P558,【参考】数式用!$AI$4:$AL$4,0)+2,0), ""), "")</f>
        <v/>
      </c>
      <c r="V558" s="41"/>
      <c r="W558" s="1006"/>
      <c r="X558" s="1007"/>
      <c r="Y558" s="88"/>
      <c r="Z558" s="537"/>
      <c r="AA558" s="143" t="str">
        <f>IFERROR(IF(Y558="ー", "", ROUNDDOWN(Z558*VLOOKUP(N558,【参考】数式用!$AR$2:$AW$50,MATCH(Y558,【参考】数式用!$AT$4:$AW$4)+2,FALSE)*0.5, 0)), "")</f>
        <v/>
      </c>
      <c r="AB558" s="98"/>
      <c r="AC558" s="1100" t="str">
        <f>IFERROR(IF(AH558&lt;&gt;"",Z558*VLOOKUP(N558,【参考】数式用!$AG$2:$AL$50,MATCH(Y558,【参考】数式用!$AI$4:$AL$4,0)+2,0), ""), "")</f>
        <v/>
      </c>
      <c r="AD558" s="1100"/>
      <c r="AE558" s="415"/>
      <c r="AF558" s="581"/>
      <c r="AG558" s="590"/>
      <c r="AH558" s="428" t="str">
        <f>IFERROR(VLOOKUP(O558, 【参考】数式用!$AY$5:$AY$13, 1, FALSE), "")</f>
        <v/>
      </c>
      <c r="AI558" s="429" t="str">
        <f>IFERROR(VLOOKUP(N558, 【参考】数式用!$BA$2:$BB$50, 2, FALSE), "")</f>
        <v/>
      </c>
      <c r="AJ558" s="430" t="str">
        <f t="shared" si="17"/>
        <v/>
      </c>
      <c r="AK558" s="431" t="str">
        <f t="shared" si="18"/>
        <v/>
      </c>
      <c r="AL558" s="133"/>
      <c r="AM558" s="133"/>
      <c r="AN558" s="106"/>
      <c r="AO558" s="106"/>
      <c r="AV558" s="105"/>
      <c r="AW558" s="105"/>
      <c r="AX558" s="105"/>
      <c r="AY558" s="105"/>
      <c r="AZ558" s="105"/>
      <c r="BA558" s="105"/>
    </row>
    <row r="559" spans="1:53" ht="30" customHeight="1" thickBot="1">
      <c r="A559" s="140">
        <v>546</v>
      </c>
      <c r="B559" s="1001" t="str">
        <f>IF(基本情報入力シート!C584="","",基本情報入力シート!C584)</f>
        <v/>
      </c>
      <c r="C559" s="1002"/>
      <c r="D559" s="1002"/>
      <c r="E559" s="1002"/>
      <c r="F559" s="1002"/>
      <c r="G559" s="1002"/>
      <c r="H559" s="1002"/>
      <c r="I559" s="1003"/>
      <c r="J559" s="411" t="str">
        <f>IF(基本情報入力シート!M584="","",基本情報入力シート!M584)</f>
        <v/>
      </c>
      <c r="K559" s="411" t="str">
        <f>IF(基本情報入力シート!R584="","",基本情報入力シート!R584)</f>
        <v/>
      </c>
      <c r="L559" s="411" t="str">
        <f>IF(基本情報入力シート!W584="","",基本情報入力シート!W584)</f>
        <v/>
      </c>
      <c r="M559" s="411" t="str">
        <f>IF(基本情報入力シート!X584="","",基本情報入力シート!X584)</f>
        <v/>
      </c>
      <c r="N559" s="141" t="str">
        <f>IF(基本情報入力シート!Y584="","",基本情報入力シート!Y584)</f>
        <v/>
      </c>
      <c r="O559" s="148"/>
      <c r="P559" s="50"/>
      <c r="Q559" s="1004"/>
      <c r="R559" s="1005"/>
      <c r="S559" s="142" t="str">
        <f>IFERROR(ROUNDDOWN(Q559*VLOOKUP(N559,【参考】数式用!$AR$2:$AW$50,MATCH(P559,【参考】数式用!$AT$4:$AW$4)+2,FALSE)*0.5, 0), "")</f>
        <v/>
      </c>
      <c r="T559" s="51"/>
      <c r="U559" s="536" t="str">
        <f>IFERROR(IF(AH559&lt;&gt;"",Q559*VLOOKUP(N559,【参考】数式用!$AG$2:$AL$50,MATCH(P559,【参考】数式用!$AI$4:$AL$4,0)+2,0), ""), "")</f>
        <v/>
      </c>
      <c r="V559" s="41"/>
      <c r="W559" s="1006"/>
      <c r="X559" s="1007"/>
      <c r="Y559" s="88"/>
      <c r="Z559" s="537"/>
      <c r="AA559" s="143" t="str">
        <f>IFERROR(IF(Y559="ー", "", ROUNDDOWN(Z559*VLOOKUP(N559,【参考】数式用!$AR$2:$AW$50,MATCH(Y559,【参考】数式用!$AT$4:$AW$4)+2,FALSE)*0.5, 0)), "")</f>
        <v/>
      </c>
      <c r="AB559" s="98"/>
      <c r="AC559" s="1100" t="str">
        <f>IFERROR(IF(AH559&lt;&gt;"",Z559*VLOOKUP(N559,【参考】数式用!$AG$2:$AL$50,MATCH(Y559,【参考】数式用!$AI$4:$AL$4,0)+2,0), ""), "")</f>
        <v/>
      </c>
      <c r="AD559" s="1100"/>
      <c r="AE559" s="415"/>
      <c r="AF559" s="581"/>
      <c r="AG559" s="590"/>
      <c r="AH559" s="428" t="str">
        <f>IFERROR(VLOOKUP(O559, 【参考】数式用!$AY$5:$AY$13, 1, FALSE), "")</f>
        <v/>
      </c>
      <c r="AI559" s="429" t="str">
        <f>IFERROR(VLOOKUP(N559, 【参考】数式用!$BA$2:$BB$50, 2, FALSE), "")</f>
        <v/>
      </c>
      <c r="AJ559" s="430" t="str">
        <f t="shared" si="17"/>
        <v/>
      </c>
      <c r="AK559" s="431" t="str">
        <f t="shared" si="18"/>
        <v/>
      </c>
      <c r="AL559" s="133"/>
      <c r="AM559" s="133"/>
      <c r="AN559" s="106"/>
      <c r="AO559" s="106"/>
      <c r="AV559" s="105"/>
      <c r="AW559" s="105"/>
      <c r="AX559" s="105"/>
      <c r="AY559" s="105"/>
      <c r="AZ559" s="105"/>
      <c r="BA559" s="105"/>
    </row>
    <row r="560" spans="1:53" ht="30" customHeight="1" thickBot="1">
      <c r="A560" s="140">
        <v>547</v>
      </c>
      <c r="B560" s="1001" t="str">
        <f>IF(基本情報入力シート!C585="","",基本情報入力シート!C585)</f>
        <v/>
      </c>
      <c r="C560" s="1002"/>
      <c r="D560" s="1002"/>
      <c r="E560" s="1002"/>
      <c r="F560" s="1002"/>
      <c r="G560" s="1002"/>
      <c r="H560" s="1002"/>
      <c r="I560" s="1003"/>
      <c r="J560" s="411" t="str">
        <f>IF(基本情報入力シート!M585="","",基本情報入力シート!M585)</f>
        <v/>
      </c>
      <c r="K560" s="411" t="str">
        <f>IF(基本情報入力シート!R585="","",基本情報入力シート!R585)</f>
        <v/>
      </c>
      <c r="L560" s="411" t="str">
        <f>IF(基本情報入力シート!W585="","",基本情報入力シート!W585)</f>
        <v/>
      </c>
      <c r="M560" s="411" t="str">
        <f>IF(基本情報入力シート!X585="","",基本情報入力シート!X585)</f>
        <v/>
      </c>
      <c r="N560" s="141" t="str">
        <f>IF(基本情報入力シート!Y585="","",基本情報入力シート!Y585)</f>
        <v/>
      </c>
      <c r="O560" s="148"/>
      <c r="P560" s="50"/>
      <c r="Q560" s="1004"/>
      <c r="R560" s="1005"/>
      <c r="S560" s="142" t="str">
        <f>IFERROR(ROUNDDOWN(Q560*VLOOKUP(N560,【参考】数式用!$AR$2:$AW$50,MATCH(P560,【参考】数式用!$AT$4:$AW$4)+2,FALSE)*0.5, 0), "")</f>
        <v/>
      </c>
      <c r="T560" s="51"/>
      <c r="U560" s="536" t="str">
        <f>IFERROR(IF(AH560&lt;&gt;"",Q560*VLOOKUP(N560,【参考】数式用!$AG$2:$AL$50,MATCH(P560,【参考】数式用!$AI$4:$AL$4,0)+2,0), ""), "")</f>
        <v/>
      </c>
      <c r="V560" s="41"/>
      <c r="W560" s="1006"/>
      <c r="X560" s="1007"/>
      <c r="Y560" s="88"/>
      <c r="Z560" s="537"/>
      <c r="AA560" s="143" t="str">
        <f>IFERROR(IF(Y560="ー", "", ROUNDDOWN(Z560*VLOOKUP(N560,【参考】数式用!$AR$2:$AW$50,MATCH(Y560,【参考】数式用!$AT$4:$AW$4)+2,FALSE)*0.5, 0)), "")</f>
        <v/>
      </c>
      <c r="AB560" s="98"/>
      <c r="AC560" s="1100" t="str">
        <f>IFERROR(IF(AH560&lt;&gt;"",Z560*VLOOKUP(N560,【参考】数式用!$AG$2:$AL$50,MATCH(Y560,【参考】数式用!$AI$4:$AL$4,0)+2,0), ""), "")</f>
        <v/>
      </c>
      <c r="AD560" s="1100"/>
      <c r="AE560" s="415"/>
      <c r="AF560" s="581"/>
      <c r="AG560" s="590"/>
      <c r="AH560" s="428" t="str">
        <f>IFERROR(VLOOKUP(O560, 【参考】数式用!$AY$5:$AY$13, 1, FALSE), "")</f>
        <v/>
      </c>
      <c r="AI560" s="429" t="str">
        <f>IFERROR(VLOOKUP(N560, 【参考】数式用!$BA$2:$BB$50, 2, FALSE), "")</f>
        <v/>
      </c>
      <c r="AJ560" s="430" t="str">
        <f t="shared" si="17"/>
        <v/>
      </c>
      <c r="AK560" s="431" t="str">
        <f t="shared" si="18"/>
        <v/>
      </c>
      <c r="AL560" s="133"/>
      <c r="AM560" s="133"/>
      <c r="AN560" s="106"/>
      <c r="AO560" s="106"/>
      <c r="AV560" s="105"/>
      <c r="AW560" s="105"/>
      <c r="AX560" s="105"/>
      <c r="AY560" s="105"/>
      <c r="AZ560" s="105"/>
      <c r="BA560" s="105"/>
    </row>
    <row r="561" spans="1:53" ht="30" customHeight="1" thickBot="1">
      <c r="A561" s="140">
        <v>548</v>
      </c>
      <c r="B561" s="1001" t="str">
        <f>IF(基本情報入力シート!C586="","",基本情報入力シート!C586)</f>
        <v/>
      </c>
      <c r="C561" s="1002"/>
      <c r="D561" s="1002"/>
      <c r="E561" s="1002"/>
      <c r="F561" s="1002"/>
      <c r="G561" s="1002"/>
      <c r="H561" s="1002"/>
      <c r="I561" s="1003"/>
      <c r="J561" s="411" t="str">
        <f>IF(基本情報入力シート!M586="","",基本情報入力シート!M586)</f>
        <v/>
      </c>
      <c r="K561" s="411" t="str">
        <f>IF(基本情報入力シート!R586="","",基本情報入力シート!R586)</f>
        <v/>
      </c>
      <c r="L561" s="411" t="str">
        <f>IF(基本情報入力シート!W586="","",基本情報入力シート!W586)</f>
        <v/>
      </c>
      <c r="M561" s="411" t="str">
        <f>IF(基本情報入力シート!X586="","",基本情報入力シート!X586)</f>
        <v/>
      </c>
      <c r="N561" s="141" t="str">
        <f>IF(基本情報入力シート!Y586="","",基本情報入力シート!Y586)</f>
        <v/>
      </c>
      <c r="O561" s="148"/>
      <c r="P561" s="50"/>
      <c r="Q561" s="1004"/>
      <c r="R561" s="1005"/>
      <c r="S561" s="142" t="str">
        <f>IFERROR(ROUNDDOWN(Q561*VLOOKUP(N561,【参考】数式用!$AR$2:$AW$50,MATCH(P561,【参考】数式用!$AT$4:$AW$4)+2,FALSE)*0.5, 0), "")</f>
        <v/>
      </c>
      <c r="T561" s="51"/>
      <c r="U561" s="536" t="str">
        <f>IFERROR(IF(AH561&lt;&gt;"",Q561*VLOOKUP(N561,【参考】数式用!$AG$2:$AL$50,MATCH(P561,【参考】数式用!$AI$4:$AL$4,0)+2,0), ""), "")</f>
        <v/>
      </c>
      <c r="V561" s="41"/>
      <c r="W561" s="1006"/>
      <c r="X561" s="1007"/>
      <c r="Y561" s="88"/>
      <c r="Z561" s="537"/>
      <c r="AA561" s="143" t="str">
        <f>IFERROR(IF(Y561="ー", "", ROUNDDOWN(Z561*VLOOKUP(N561,【参考】数式用!$AR$2:$AW$50,MATCH(Y561,【参考】数式用!$AT$4:$AW$4)+2,FALSE)*0.5, 0)), "")</f>
        <v/>
      </c>
      <c r="AB561" s="98"/>
      <c r="AC561" s="1100" t="str">
        <f>IFERROR(IF(AH561&lt;&gt;"",Z561*VLOOKUP(N561,【参考】数式用!$AG$2:$AL$50,MATCH(Y561,【参考】数式用!$AI$4:$AL$4,0)+2,0), ""), "")</f>
        <v/>
      </c>
      <c r="AD561" s="1100"/>
      <c r="AE561" s="415"/>
      <c r="AF561" s="581"/>
      <c r="AG561" s="590"/>
      <c r="AH561" s="428" t="str">
        <f>IFERROR(VLOOKUP(O561, 【参考】数式用!$AY$5:$AY$13, 1, FALSE), "")</f>
        <v/>
      </c>
      <c r="AI561" s="429" t="str">
        <f>IFERROR(VLOOKUP(N561, 【参考】数式用!$BA$2:$BB$50, 2, FALSE), "")</f>
        <v/>
      </c>
      <c r="AJ561" s="430" t="str">
        <f t="shared" si="17"/>
        <v/>
      </c>
      <c r="AK561" s="431" t="str">
        <f t="shared" si="18"/>
        <v/>
      </c>
      <c r="AL561" s="133"/>
      <c r="AM561" s="133"/>
      <c r="AN561" s="106"/>
      <c r="AO561" s="106"/>
      <c r="AV561" s="105"/>
      <c r="AW561" s="105"/>
      <c r="AX561" s="105"/>
      <c r="AY561" s="105"/>
      <c r="AZ561" s="105"/>
      <c r="BA561" s="105"/>
    </row>
    <row r="562" spans="1:53" ht="30" customHeight="1" thickBot="1">
      <c r="A562" s="140">
        <v>549</v>
      </c>
      <c r="B562" s="1001" t="str">
        <f>IF(基本情報入力シート!C587="","",基本情報入力シート!C587)</f>
        <v/>
      </c>
      <c r="C562" s="1002"/>
      <c r="D562" s="1002"/>
      <c r="E562" s="1002"/>
      <c r="F562" s="1002"/>
      <c r="G562" s="1002"/>
      <c r="H562" s="1002"/>
      <c r="I562" s="1003"/>
      <c r="J562" s="411" t="str">
        <f>IF(基本情報入力シート!M587="","",基本情報入力シート!M587)</f>
        <v/>
      </c>
      <c r="K562" s="411" t="str">
        <f>IF(基本情報入力シート!R587="","",基本情報入力シート!R587)</f>
        <v/>
      </c>
      <c r="L562" s="411" t="str">
        <f>IF(基本情報入力シート!W587="","",基本情報入力シート!W587)</f>
        <v/>
      </c>
      <c r="M562" s="411" t="str">
        <f>IF(基本情報入力シート!X587="","",基本情報入力シート!X587)</f>
        <v/>
      </c>
      <c r="N562" s="141" t="str">
        <f>IF(基本情報入力シート!Y587="","",基本情報入力シート!Y587)</f>
        <v/>
      </c>
      <c r="O562" s="148"/>
      <c r="P562" s="50"/>
      <c r="Q562" s="1004"/>
      <c r="R562" s="1005"/>
      <c r="S562" s="142" t="str">
        <f>IFERROR(ROUNDDOWN(Q562*VLOOKUP(N562,【参考】数式用!$AR$2:$AW$50,MATCH(P562,【参考】数式用!$AT$4:$AW$4)+2,FALSE)*0.5, 0), "")</f>
        <v/>
      </c>
      <c r="T562" s="51"/>
      <c r="U562" s="536" t="str">
        <f>IFERROR(IF(AH562&lt;&gt;"",Q562*VLOOKUP(N562,【参考】数式用!$AG$2:$AL$50,MATCH(P562,【参考】数式用!$AI$4:$AL$4,0)+2,0), ""), "")</f>
        <v/>
      </c>
      <c r="V562" s="41"/>
      <c r="W562" s="1006"/>
      <c r="X562" s="1007"/>
      <c r="Y562" s="88"/>
      <c r="Z562" s="537"/>
      <c r="AA562" s="143" t="str">
        <f>IFERROR(IF(Y562="ー", "", ROUNDDOWN(Z562*VLOOKUP(N562,【参考】数式用!$AR$2:$AW$50,MATCH(Y562,【参考】数式用!$AT$4:$AW$4)+2,FALSE)*0.5, 0)), "")</f>
        <v/>
      </c>
      <c r="AB562" s="98"/>
      <c r="AC562" s="1100" t="str">
        <f>IFERROR(IF(AH562&lt;&gt;"",Z562*VLOOKUP(N562,【参考】数式用!$AG$2:$AL$50,MATCH(Y562,【参考】数式用!$AI$4:$AL$4,0)+2,0), ""), "")</f>
        <v/>
      </c>
      <c r="AD562" s="1100"/>
      <c r="AE562" s="415"/>
      <c r="AF562" s="581"/>
      <c r="AG562" s="590"/>
      <c r="AH562" s="428" t="str">
        <f>IFERROR(VLOOKUP(O562, 【参考】数式用!$AY$5:$AY$13, 1, FALSE), "")</f>
        <v/>
      </c>
      <c r="AI562" s="429" t="str">
        <f>IFERROR(VLOOKUP(N562, 【参考】数式用!$BA$2:$BB$50, 2, FALSE), "")</f>
        <v/>
      </c>
      <c r="AJ562" s="430" t="str">
        <f t="shared" ref="AJ562:AJ625" si="19">IF(AND(OR(P562="処遇加算Ⅰ",P562="処遇加算Ⅱ"),AI562="対象"), 1,"")</f>
        <v/>
      </c>
      <c r="AK562" s="431" t="str">
        <f t="shared" ref="AK562:AK625" si="20">IF(OR(Y562="処遇加算Ⅰ",Y562="処遇加算Ⅱ"),1,"")</f>
        <v/>
      </c>
      <c r="AL562" s="133"/>
      <c r="AM562" s="133"/>
      <c r="AN562" s="106"/>
      <c r="AO562" s="106"/>
      <c r="AV562" s="105"/>
      <c r="AW562" s="105"/>
      <c r="AX562" s="105"/>
      <c r="AY562" s="105"/>
      <c r="AZ562" s="105"/>
      <c r="BA562" s="105"/>
    </row>
    <row r="563" spans="1:53" ht="30" customHeight="1" thickBot="1">
      <c r="A563" s="140">
        <v>550</v>
      </c>
      <c r="B563" s="1001" t="str">
        <f>IF(基本情報入力シート!C588="","",基本情報入力シート!C588)</f>
        <v/>
      </c>
      <c r="C563" s="1002"/>
      <c r="D563" s="1002"/>
      <c r="E563" s="1002"/>
      <c r="F563" s="1002"/>
      <c r="G563" s="1002"/>
      <c r="H563" s="1002"/>
      <c r="I563" s="1003"/>
      <c r="J563" s="411" t="str">
        <f>IF(基本情報入力シート!M588="","",基本情報入力シート!M588)</f>
        <v/>
      </c>
      <c r="K563" s="411" t="str">
        <f>IF(基本情報入力シート!R588="","",基本情報入力シート!R588)</f>
        <v/>
      </c>
      <c r="L563" s="411" t="str">
        <f>IF(基本情報入力シート!W588="","",基本情報入力シート!W588)</f>
        <v/>
      </c>
      <c r="M563" s="411" t="str">
        <f>IF(基本情報入力シート!X588="","",基本情報入力シート!X588)</f>
        <v/>
      </c>
      <c r="N563" s="141" t="str">
        <f>IF(基本情報入力シート!Y588="","",基本情報入力シート!Y588)</f>
        <v/>
      </c>
      <c r="O563" s="148"/>
      <c r="P563" s="50"/>
      <c r="Q563" s="1004"/>
      <c r="R563" s="1005"/>
      <c r="S563" s="142" t="str">
        <f>IFERROR(ROUNDDOWN(Q563*VLOOKUP(N563,【参考】数式用!$AR$2:$AW$50,MATCH(P563,【参考】数式用!$AT$4:$AW$4)+2,FALSE)*0.5, 0), "")</f>
        <v/>
      </c>
      <c r="T563" s="51"/>
      <c r="U563" s="536" t="str">
        <f>IFERROR(IF(AH563&lt;&gt;"",Q563*VLOOKUP(N563,【参考】数式用!$AG$2:$AL$50,MATCH(P563,【参考】数式用!$AI$4:$AL$4,0)+2,0), ""), "")</f>
        <v/>
      </c>
      <c r="V563" s="41"/>
      <c r="W563" s="1006"/>
      <c r="X563" s="1007"/>
      <c r="Y563" s="88"/>
      <c r="Z563" s="537"/>
      <c r="AA563" s="143" t="str">
        <f>IFERROR(IF(Y563="ー", "", ROUNDDOWN(Z563*VLOOKUP(N563,【参考】数式用!$AR$2:$AW$50,MATCH(Y563,【参考】数式用!$AT$4:$AW$4)+2,FALSE)*0.5, 0)), "")</f>
        <v/>
      </c>
      <c r="AB563" s="98"/>
      <c r="AC563" s="1100" t="str">
        <f>IFERROR(IF(AH563&lt;&gt;"",Z563*VLOOKUP(N563,【参考】数式用!$AG$2:$AL$50,MATCH(Y563,【参考】数式用!$AI$4:$AL$4,0)+2,0), ""), "")</f>
        <v/>
      </c>
      <c r="AD563" s="1100"/>
      <c r="AE563" s="415"/>
      <c r="AF563" s="581"/>
      <c r="AG563" s="590"/>
      <c r="AH563" s="428" t="str">
        <f>IFERROR(VLOOKUP(O563, 【参考】数式用!$AY$5:$AY$13, 1, FALSE), "")</f>
        <v/>
      </c>
      <c r="AI563" s="429" t="str">
        <f>IFERROR(VLOOKUP(N563, 【参考】数式用!$BA$2:$BB$50, 2, FALSE), "")</f>
        <v/>
      </c>
      <c r="AJ563" s="430" t="str">
        <f t="shared" si="19"/>
        <v/>
      </c>
      <c r="AK563" s="431" t="str">
        <f t="shared" si="20"/>
        <v/>
      </c>
      <c r="AL563" s="133"/>
      <c r="AM563" s="133"/>
      <c r="AN563" s="106"/>
      <c r="AO563" s="106"/>
      <c r="AV563" s="105"/>
      <c r="AW563" s="105"/>
      <c r="AX563" s="105"/>
      <c r="AY563" s="105"/>
      <c r="AZ563" s="105"/>
      <c r="BA563" s="105"/>
    </row>
    <row r="564" spans="1:53" ht="30" customHeight="1" thickBot="1">
      <c r="A564" s="140">
        <v>551</v>
      </c>
      <c r="B564" s="1001" t="str">
        <f>IF(基本情報入力シート!C589="","",基本情報入力シート!C589)</f>
        <v/>
      </c>
      <c r="C564" s="1002"/>
      <c r="D564" s="1002"/>
      <c r="E564" s="1002"/>
      <c r="F564" s="1002"/>
      <c r="G564" s="1002"/>
      <c r="H564" s="1002"/>
      <c r="I564" s="1003"/>
      <c r="J564" s="411" t="str">
        <f>IF(基本情報入力シート!M589="","",基本情報入力シート!M589)</f>
        <v/>
      </c>
      <c r="K564" s="411" t="str">
        <f>IF(基本情報入力シート!R589="","",基本情報入力シート!R589)</f>
        <v/>
      </c>
      <c r="L564" s="411" t="str">
        <f>IF(基本情報入力シート!W589="","",基本情報入力シート!W589)</f>
        <v/>
      </c>
      <c r="M564" s="411" t="str">
        <f>IF(基本情報入力シート!X589="","",基本情報入力シート!X589)</f>
        <v/>
      </c>
      <c r="N564" s="141" t="str">
        <f>IF(基本情報入力シート!Y589="","",基本情報入力シート!Y589)</f>
        <v/>
      </c>
      <c r="O564" s="148"/>
      <c r="P564" s="50"/>
      <c r="Q564" s="1004"/>
      <c r="R564" s="1005"/>
      <c r="S564" s="142" t="str">
        <f>IFERROR(ROUNDDOWN(Q564*VLOOKUP(N564,【参考】数式用!$AR$2:$AW$50,MATCH(P564,【参考】数式用!$AT$4:$AW$4)+2,FALSE)*0.5, 0), "")</f>
        <v/>
      </c>
      <c r="T564" s="51"/>
      <c r="U564" s="536" t="str">
        <f>IFERROR(IF(AH564&lt;&gt;"",Q564*VLOOKUP(N564,【参考】数式用!$AG$2:$AL$50,MATCH(P564,【参考】数式用!$AI$4:$AL$4,0)+2,0), ""), "")</f>
        <v/>
      </c>
      <c r="V564" s="41"/>
      <c r="W564" s="1006"/>
      <c r="X564" s="1007"/>
      <c r="Y564" s="88"/>
      <c r="Z564" s="537"/>
      <c r="AA564" s="143" t="str">
        <f>IFERROR(IF(Y564="ー", "", ROUNDDOWN(Z564*VLOOKUP(N564,【参考】数式用!$AR$2:$AW$50,MATCH(Y564,【参考】数式用!$AT$4:$AW$4)+2,FALSE)*0.5, 0)), "")</f>
        <v/>
      </c>
      <c r="AB564" s="98"/>
      <c r="AC564" s="1100" t="str">
        <f>IFERROR(IF(AH564&lt;&gt;"",Z564*VLOOKUP(N564,【参考】数式用!$AG$2:$AL$50,MATCH(Y564,【参考】数式用!$AI$4:$AL$4,0)+2,0), ""), "")</f>
        <v/>
      </c>
      <c r="AD564" s="1100"/>
      <c r="AE564" s="415"/>
      <c r="AF564" s="581"/>
      <c r="AG564" s="590"/>
      <c r="AH564" s="428" t="str">
        <f>IFERROR(VLOOKUP(O564, 【参考】数式用!$AY$5:$AY$13, 1, FALSE), "")</f>
        <v/>
      </c>
      <c r="AI564" s="429" t="str">
        <f>IFERROR(VLOOKUP(N564, 【参考】数式用!$BA$2:$BB$50, 2, FALSE), "")</f>
        <v/>
      </c>
      <c r="AJ564" s="430" t="str">
        <f t="shared" si="19"/>
        <v/>
      </c>
      <c r="AK564" s="431" t="str">
        <f t="shared" si="20"/>
        <v/>
      </c>
      <c r="AL564" s="133"/>
      <c r="AM564" s="133"/>
      <c r="AN564" s="106"/>
      <c r="AO564" s="106"/>
      <c r="AV564" s="105"/>
      <c r="AW564" s="105"/>
      <c r="AX564" s="105"/>
      <c r="AY564" s="105"/>
      <c r="AZ564" s="105"/>
      <c r="BA564" s="105"/>
    </row>
    <row r="565" spans="1:53" ht="30" customHeight="1" thickBot="1">
      <c r="A565" s="140">
        <v>552</v>
      </c>
      <c r="B565" s="1001" t="str">
        <f>IF(基本情報入力シート!C590="","",基本情報入力シート!C590)</f>
        <v/>
      </c>
      <c r="C565" s="1002"/>
      <c r="D565" s="1002"/>
      <c r="E565" s="1002"/>
      <c r="F565" s="1002"/>
      <c r="G565" s="1002"/>
      <c r="H565" s="1002"/>
      <c r="I565" s="1003"/>
      <c r="J565" s="411" t="str">
        <f>IF(基本情報入力シート!M590="","",基本情報入力シート!M590)</f>
        <v/>
      </c>
      <c r="K565" s="411" t="str">
        <f>IF(基本情報入力シート!R590="","",基本情報入力シート!R590)</f>
        <v/>
      </c>
      <c r="L565" s="411" t="str">
        <f>IF(基本情報入力シート!W590="","",基本情報入力シート!W590)</f>
        <v/>
      </c>
      <c r="M565" s="411" t="str">
        <f>IF(基本情報入力シート!X590="","",基本情報入力シート!X590)</f>
        <v/>
      </c>
      <c r="N565" s="141" t="str">
        <f>IF(基本情報入力シート!Y590="","",基本情報入力シート!Y590)</f>
        <v/>
      </c>
      <c r="O565" s="148"/>
      <c r="P565" s="50"/>
      <c r="Q565" s="1004"/>
      <c r="R565" s="1005"/>
      <c r="S565" s="142" t="str">
        <f>IFERROR(ROUNDDOWN(Q565*VLOOKUP(N565,【参考】数式用!$AR$2:$AW$50,MATCH(P565,【参考】数式用!$AT$4:$AW$4)+2,FALSE)*0.5, 0), "")</f>
        <v/>
      </c>
      <c r="T565" s="51"/>
      <c r="U565" s="536" t="str">
        <f>IFERROR(IF(AH565&lt;&gt;"",Q565*VLOOKUP(N565,【参考】数式用!$AG$2:$AL$50,MATCH(P565,【参考】数式用!$AI$4:$AL$4,0)+2,0), ""), "")</f>
        <v/>
      </c>
      <c r="V565" s="41"/>
      <c r="W565" s="1006"/>
      <c r="X565" s="1007"/>
      <c r="Y565" s="88"/>
      <c r="Z565" s="537"/>
      <c r="AA565" s="143" t="str">
        <f>IFERROR(IF(Y565="ー", "", ROUNDDOWN(Z565*VLOOKUP(N565,【参考】数式用!$AR$2:$AW$50,MATCH(Y565,【参考】数式用!$AT$4:$AW$4)+2,FALSE)*0.5, 0)), "")</f>
        <v/>
      </c>
      <c r="AB565" s="98"/>
      <c r="AC565" s="1100" t="str">
        <f>IFERROR(IF(AH565&lt;&gt;"",Z565*VLOOKUP(N565,【参考】数式用!$AG$2:$AL$50,MATCH(Y565,【参考】数式用!$AI$4:$AL$4,0)+2,0), ""), "")</f>
        <v/>
      </c>
      <c r="AD565" s="1100"/>
      <c r="AE565" s="415"/>
      <c r="AF565" s="581"/>
      <c r="AG565" s="590"/>
      <c r="AH565" s="428" t="str">
        <f>IFERROR(VLOOKUP(O565, 【参考】数式用!$AY$5:$AY$13, 1, FALSE), "")</f>
        <v/>
      </c>
      <c r="AI565" s="429" t="str">
        <f>IFERROR(VLOOKUP(N565, 【参考】数式用!$BA$2:$BB$50, 2, FALSE), "")</f>
        <v/>
      </c>
      <c r="AJ565" s="430" t="str">
        <f t="shared" si="19"/>
        <v/>
      </c>
      <c r="AK565" s="431" t="str">
        <f t="shared" si="20"/>
        <v/>
      </c>
      <c r="AL565" s="133"/>
      <c r="AM565" s="133"/>
      <c r="AN565" s="106"/>
      <c r="AO565" s="106"/>
      <c r="AV565" s="105"/>
      <c r="AW565" s="105"/>
      <c r="AX565" s="105"/>
      <c r="AY565" s="105"/>
      <c r="AZ565" s="105"/>
      <c r="BA565" s="105"/>
    </row>
    <row r="566" spans="1:53" ht="30" customHeight="1" thickBot="1">
      <c r="A566" s="140">
        <v>553</v>
      </c>
      <c r="B566" s="1001" t="str">
        <f>IF(基本情報入力シート!C591="","",基本情報入力シート!C591)</f>
        <v/>
      </c>
      <c r="C566" s="1002"/>
      <c r="D566" s="1002"/>
      <c r="E566" s="1002"/>
      <c r="F566" s="1002"/>
      <c r="G566" s="1002"/>
      <c r="H566" s="1002"/>
      <c r="I566" s="1003"/>
      <c r="J566" s="411" t="str">
        <f>IF(基本情報入力シート!M591="","",基本情報入力シート!M591)</f>
        <v/>
      </c>
      <c r="K566" s="411" t="str">
        <f>IF(基本情報入力シート!R591="","",基本情報入力シート!R591)</f>
        <v/>
      </c>
      <c r="L566" s="411" t="str">
        <f>IF(基本情報入力シート!W591="","",基本情報入力シート!W591)</f>
        <v/>
      </c>
      <c r="M566" s="411" t="str">
        <f>IF(基本情報入力シート!X591="","",基本情報入力シート!X591)</f>
        <v/>
      </c>
      <c r="N566" s="141" t="str">
        <f>IF(基本情報入力シート!Y591="","",基本情報入力シート!Y591)</f>
        <v/>
      </c>
      <c r="O566" s="148"/>
      <c r="P566" s="50"/>
      <c r="Q566" s="1004"/>
      <c r="R566" s="1005"/>
      <c r="S566" s="142" t="str">
        <f>IFERROR(ROUNDDOWN(Q566*VLOOKUP(N566,【参考】数式用!$AR$2:$AW$50,MATCH(P566,【参考】数式用!$AT$4:$AW$4)+2,FALSE)*0.5, 0), "")</f>
        <v/>
      </c>
      <c r="T566" s="51"/>
      <c r="U566" s="536" t="str">
        <f>IFERROR(IF(AH566&lt;&gt;"",Q566*VLOOKUP(N566,【参考】数式用!$AG$2:$AL$50,MATCH(P566,【参考】数式用!$AI$4:$AL$4,0)+2,0), ""), "")</f>
        <v/>
      </c>
      <c r="V566" s="41"/>
      <c r="W566" s="1006"/>
      <c r="X566" s="1007"/>
      <c r="Y566" s="88"/>
      <c r="Z566" s="537"/>
      <c r="AA566" s="143" t="str">
        <f>IFERROR(IF(Y566="ー", "", ROUNDDOWN(Z566*VLOOKUP(N566,【参考】数式用!$AR$2:$AW$50,MATCH(Y566,【参考】数式用!$AT$4:$AW$4)+2,FALSE)*0.5, 0)), "")</f>
        <v/>
      </c>
      <c r="AB566" s="98"/>
      <c r="AC566" s="1100" t="str">
        <f>IFERROR(IF(AH566&lt;&gt;"",Z566*VLOOKUP(N566,【参考】数式用!$AG$2:$AL$50,MATCH(Y566,【参考】数式用!$AI$4:$AL$4,0)+2,0), ""), "")</f>
        <v/>
      </c>
      <c r="AD566" s="1100"/>
      <c r="AE566" s="415"/>
      <c r="AF566" s="581"/>
      <c r="AG566" s="590"/>
      <c r="AH566" s="428" t="str">
        <f>IFERROR(VLOOKUP(O566, 【参考】数式用!$AY$5:$AY$13, 1, FALSE), "")</f>
        <v/>
      </c>
      <c r="AI566" s="429" t="str">
        <f>IFERROR(VLOOKUP(N566, 【参考】数式用!$BA$2:$BB$50, 2, FALSE), "")</f>
        <v/>
      </c>
      <c r="AJ566" s="430" t="str">
        <f t="shared" si="19"/>
        <v/>
      </c>
      <c r="AK566" s="431" t="str">
        <f t="shared" si="20"/>
        <v/>
      </c>
      <c r="AL566" s="133"/>
      <c r="AM566" s="133"/>
      <c r="AN566" s="106"/>
      <c r="AO566" s="106"/>
      <c r="AV566" s="105"/>
      <c r="AW566" s="105"/>
      <c r="AX566" s="105"/>
      <c r="AY566" s="105"/>
      <c r="AZ566" s="105"/>
      <c r="BA566" s="105"/>
    </row>
    <row r="567" spans="1:53" ht="30" customHeight="1" thickBot="1">
      <c r="A567" s="140">
        <v>554</v>
      </c>
      <c r="B567" s="1001" t="str">
        <f>IF(基本情報入力シート!C592="","",基本情報入力シート!C592)</f>
        <v/>
      </c>
      <c r="C567" s="1002"/>
      <c r="D567" s="1002"/>
      <c r="E567" s="1002"/>
      <c r="F567" s="1002"/>
      <c r="G567" s="1002"/>
      <c r="H567" s="1002"/>
      <c r="I567" s="1003"/>
      <c r="J567" s="411" t="str">
        <f>IF(基本情報入力シート!M592="","",基本情報入力シート!M592)</f>
        <v/>
      </c>
      <c r="K567" s="411" t="str">
        <f>IF(基本情報入力シート!R592="","",基本情報入力シート!R592)</f>
        <v/>
      </c>
      <c r="L567" s="411" t="str">
        <f>IF(基本情報入力シート!W592="","",基本情報入力シート!W592)</f>
        <v/>
      </c>
      <c r="M567" s="411" t="str">
        <f>IF(基本情報入力シート!X592="","",基本情報入力シート!X592)</f>
        <v/>
      </c>
      <c r="N567" s="141" t="str">
        <f>IF(基本情報入力シート!Y592="","",基本情報入力シート!Y592)</f>
        <v/>
      </c>
      <c r="O567" s="148"/>
      <c r="P567" s="50"/>
      <c r="Q567" s="1004"/>
      <c r="R567" s="1005"/>
      <c r="S567" s="142" t="str">
        <f>IFERROR(ROUNDDOWN(Q567*VLOOKUP(N567,【参考】数式用!$AR$2:$AW$50,MATCH(P567,【参考】数式用!$AT$4:$AW$4)+2,FALSE)*0.5, 0), "")</f>
        <v/>
      </c>
      <c r="T567" s="51"/>
      <c r="U567" s="536" t="str">
        <f>IFERROR(IF(AH567&lt;&gt;"",Q567*VLOOKUP(N567,【参考】数式用!$AG$2:$AL$50,MATCH(P567,【参考】数式用!$AI$4:$AL$4,0)+2,0), ""), "")</f>
        <v/>
      </c>
      <c r="V567" s="41"/>
      <c r="W567" s="1006"/>
      <c r="X567" s="1007"/>
      <c r="Y567" s="88"/>
      <c r="Z567" s="537"/>
      <c r="AA567" s="143" t="str">
        <f>IFERROR(IF(Y567="ー", "", ROUNDDOWN(Z567*VLOOKUP(N567,【参考】数式用!$AR$2:$AW$50,MATCH(Y567,【参考】数式用!$AT$4:$AW$4)+2,FALSE)*0.5, 0)), "")</f>
        <v/>
      </c>
      <c r="AB567" s="98"/>
      <c r="AC567" s="1100" t="str">
        <f>IFERROR(IF(AH567&lt;&gt;"",Z567*VLOOKUP(N567,【参考】数式用!$AG$2:$AL$50,MATCH(Y567,【参考】数式用!$AI$4:$AL$4,0)+2,0), ""), "")</f>
        <v/>
      </c>
      <c r="AD567" s="1100"/>
      <c r="AE567" s="415"/>
      <c r="AF567" s="581"/>
      <c r="AG567" s="590"/>
      <c r="AH567" s="428" t="str">
        <f>IFERROR(VLOOKUP(O567, 【参考】数式用!$AY$5:$AY$13, 1, FALSE), "")</f>
        <v/>
      </c>
      <c r="AI567" s="429" t="str">
        <f>IFERROR(VLOOKUP(N567, 【参考】数式用!$BA$2:$BB$50, 2, FALSE), "")</f>
        <v/>
      </c>
      <c r="AJ567" s="430" t="str">
        <f t="shared" si="19"/>
        <v/>
      </c>
      <c r="AK567" s="431" t="str">
        <f t="shared" si="20"/>
        <v/>
      </c>
      <c r="AL567" s="133"/>
      <c r="AM567" s="133"/>
      <c r="AN567" s="106"/>
      <c r="AO567" s="106"/>
      <c r="AV567" s="105"/>
      <c r="AW567" s="105"/>
      <c r="AX567" s="105"/>
      <c r="AY567" s="105"/>
      <c r="AZ567" s="105"/>
      <c r="BA567" s="105"/>
    </row>
    <row r="568" spans="1:53" ht="30" customHeight="1" thickBot="1">
      <c r="A568" s="140">
        <v>555</v>
      </c>
      <c r="B568" s="1001" t="str">
        <f>IF(基本情報入力シート!C593="","",基本情報入力シート!C593)</f>
        <v/>
      </c>
      <c r="C568" s="1002"/>
      <c r="D568" s="1002"/>
      <c r="E568" s="1002"/>
      <c r="F568" s="1002"/>
      <c r="G568" s="1002"/>
      <c r="H568" s="1002"/>
      <c r="I568" s="1003"/>
      <c r="J568" s="411" t="str">
        <f>IF(基本情報入力シート!M593="","",基本情報入力シート!M593)</f>
        <v/>
      </c>
      <c r="K568" s="411" t="str">
        <f>IF(基本情報入力シート!R593="","",基本情報入力シート!R593)</f>
        <v/>
      </c>
      <c r="L568" s="411" t="str">
        <f>IF(基本情報入力シート!W593="","",基本情報入力シート!W593)</f>
        <v/>
      </c>
      <c r="M568" s="411" t="str">
        <f>IF(基本情報入力シート!X593="","",基本情報入力シート!X593)</f>
        <v/>
      </c>
      <c r="N568" s="141" t="str">
        <f>IF(基本情報入力シート!Y593="","",基本情報入力シート!Y593)</f>
        <v/>
      </c>
      <c r="O568" s="148"/>
      <c r="P568" s="50"/>
      <c r="Q568" s="1004"/>
      <c r="R568" s="1005"/>
      <c r="S568" s="142" t="str">
        <f>IFERROR(ROUNDDOWN(Q568*VLOOKUP(N568,【参考】数式用!$AR$2:$AW$50,MATCH(P568,【参考】数式用!$AT$4:$AW$4)+2,FALSE)*0.5, 0), "")</f>
        <v/>
      </c>
      <c r="T568" s="51"/>
      <c r="U568" s="536" t="str">
        <f>IFERROR(IF(AH568&lt;&gt;"",Q568*VLOOKUP(N568,【参考】数式用!$AG$2:$AL$50,MATCH(P568,【参考】数式用!$AI$4:$AL$4,0)+2,0), ""), "")</f>
        <v/>
      </c>
      <c r="V568" s="41"/>
      <c r="W568" s="1006"/>
      <c r="X568" s="1007"/>
      <c r="Y568" s="88"/>
      <c r="Z568" s="537"/>
      <c r="AA568" s="143" t="str">
        <f>IFERROR(IF(Y568="ー", "", ROUNDDOWN(Z568*VLOOKUP(N568,【参考】数式用!$AR$2:$AW$50,MATCH(Y568,【参考】数式用!$AT$4:$AW$4)+2,FALSE)*0.5, 0)), "")</f>
        <v/>
      </c>
      <c r="AB568" s="98"/>
      <c r="AC568" s="1100" t="str">
        <f>IFERROR(IF(AH568&lt;&gt;"",Z568*VLOOKUP(N568,【参考】数式用!$AG$2:$AL$50,MATCH(Y568,【参考】数式用!$AI$4:$AL$4,0)+2,0), ""), "")</f>
        <v/>
      </c>
      <c r="AD568" s="1100"/>
      <c r="AE568" s="415"/>
      <c r="AF568" s="581"/>
      <c r="AG568" s="590"/>
      <c r="AH568" s="428" t="str">
        <f>IFERROR(VLOOKUP(O568, 【参考】数式用!$AY$5:$AY$13, 1, FALSE), "")</f>
        <v/>
      </c>
      <c r="AI568" s="429" t="str">
        <f>IFERROR(VLOOKUP(N568, 【参考】数式用!$BA$2:$BB$50, 2, FALSE), "")</f>
        <v/>
      </c>
      <c r="AJ568" s="430" t="str">
        <f t="shared" si="19"/>
        <v/>
      </c>
      <c r="AK568" s="431" t="str">
        <f t="shared" si="20"/>
        <v/>
      </c>
      <c r="AL568" s="133"/>
      <c r="AM568" s="133"/>
      <c r="AN568" s="106"/>
      <c r="AO568" s="106"/>
      <c r="AV568" s="105"/>
      <c r="AW568" s="105"/>
      <c r="AX568" s="105"/>
      <c r="AY568" s="105"/>
      <c r="AZ568" s="105"/>
      <c r="BA568" s="105"/>
    </row>
    <row r="569" spans="1:53" ht="30" customHeight="1" thickBot="1">
      <c r="A569" s="140">
        <v>556</v>
      </c>
      <c r="B569" s="1001" t="str">
        <f>IF(基本情報入力シート!C594="","",基本情報入力シート!C594)</f>
        <v/>
      </c>
      <c r="C569" s="1002"/>
      <c r="D569" s="1002"/>
      <c r="E569" s="1002"/>
      <c r="F569" s="1002"/>
      <c r="G569" s="1002"/>
      <c r="H569" s="1002"/>
      <c r="I569" s="1003"/>
      <c r="J569" s="411" t="str">
        <f>IF(基本情報入力シート!M594="","",基本情報入力シート!M594)</f>
        <v/>
      </c>
      <c r="K569" s="411" t="str">
        <f>IF(基本情報入力シート!R594="","",基本情報入力シート!R594)</f>
        <v/>
      </c>
      <c r="L569" s="411" t="str">
        <f>IF(基本情報入力シート!W594="","",基本情報入力シート!W594)</f>
        <v/>
      </c>
      <c r="M569" s="411" t="str">
        <f>IF(基本情報入力シート!X594="","",基本情報入力シート!X594)</f>
        <v/>
      </c>
      <c r="N569" s="141" t="str">
        <f>IF(基本情報入力シート!Y594="","",基本情報入力シート!Y594)</f>
        <v/>
      </c>
      <c r="O569" s="148"/>
      <c r="P569" s="50"/>
      <c r="Q569" s="1004"/>
      <c r="R569" s="1005"/>
      <c r="S569" s="142" t="str">
        <f>IFERROR(ROUNDDOWN(Q569*VLOOKUP(N569,【参考】数式用!$AR$2:$AW$50,MATCH(P569,【参考】数式用!$AT$4:$AW$4)+2,FALSE)*0.5, 0), "")</f>
        <v/>
      </c>
      <c r="T569" s="51"/>
      <c r="U569" s="536" t="str">
        <f>IFERROR(IF(AH569&lt;&gt;"",Q569*VLOOKUP(N569,【参考】数式用!$AG$2:$AL$50,MATCH(P569,【参考】数式用!$AI$4:$AL$4,0)+2,0), ""), "")</f>
        <v/>
      </c>
      <c r="V569" s="41"/>
      <c r="W569" s="1006"/>
      <c r="X569" s="1007"/>
      <c r="Y569" s="88"/>
      <c r="Z569" s="537"/>
      <c r="AA569" s="143" t="str">
        <f>IFERROR(IF(Y569="ー", "", ROUNDDOWN(Z569*VLOOKUP(N569,【参考】数式用!$AR$2:$AW$50,MATCH(Y569,【参考】数式用!$AT$4:$AW$4)+2,FALSE)*0.5, 0)), "")</f>
        <v/>
      </c>
      <c r="AB569" s="98"/>
      <c r="AC569" s="1100" t="str">
        <f>IFERROR(IF(AH569&lt;&gt;"",Z569*VLOOKUP(N569,【参考】数式用!$AG$2:$AL$50,MATCH(Y569,【参考】数式用!$AI$4:$AL$4,0)+2,0), ""), "")</f>
        <v/>
      </c>
      <c r="AD569" s="1100"/>
      <c r="AE569" s="415"/>
      <c r="AF569" s="581"/>
      <c r="AG569" s="590"/>
      <c r="AH569" s="428" t="str">
        <f>IFERROR(VLOOKUP(O569, 【参考】数式用!$AY$5:$AY$13, 1, FALSE), "")</f>
        <v/>
      </c>
      <c r="AI569" s="429" t="str">
        <f>IFERROR(VLOOKUP(N569, 【参考】数式用!$BA$2:$BB$50, 2, FALSE), "")</f>
        <v/>
      </c>
      <c r="AJ569" s="430" t="str">
        <f t="shared" si="19"/>
        <v/>
      </c>
      <c r="AK569" s="431" t="str">
        <f t="shared" si="20"/>
        <v/>
      </c>
      <c r="AL569" s="133"/>
      <c r="AM569" s="133"/>
      <c r="AN569" s="106"/>
      <c r="AO569" s="106"/>
      <c r="AV569" s="105"/>
      <c r="AW569" s="105"/>
      <c r="AX569" s="105"/>
      <c r="AY569" s="105"/>
      <c r="AZ569" s="105"/>
      <c r="BA569" s="105"/>
    </row>
    <row r="570" spans="1:53" ht="30" customHeight="1" thickBot="1">
      <c r="A570" s="140">
        <v>557</v>
      </c>
      <c r="B570" s="1001" t="str">
        <f>IF(基本情報入力シート!C595="","",基本情報入力シート!C595)</f>
        <v/>
      </c>
      <c r="C570" s="1002"/>
      <c r="D570" s="1002"/>
      <c r="E570" s="1002"/>
      <c r="F570" s="1002"/>
      <c r="G570" s="1002"/>
      <c r="H570" s="1002"/>
      <c r="I570" s="1003"/>
      <c r="J570" s="411" t="str">
        <f>IF(基本情報入力シート!M595="","",基本情報入力シート!M595)</f>
        <v/>
      </c>
      <c r="K570" s="411" t="str">
        <f>IF(基本情報入力シート!R595="","",基本情報入力シート!R595)</f>
        <v/>
      </c>
      <c r="L570" s="411" t="str">
        <f>IF(基本情報入力シート!W595="","",基本情報入力シート!W595)</f>
        <v/>
      </c>
      <c r="M570" s="411" t="str">
        <f>IF(基本情報入力シート!X595="","",基本情報入力シート!X595)</f>
        <v/>
      </c>
      <c r="N570" s="141" t="str">
        <f>IF(基本情報入力シート!Y595="","",基本情報入力シート!Y595)</f>
        <v/>
      </c>
      <c r="O570" s="148"/>
      <c r="P570" s="50"/>
      <c r="Q570" s="1004"/>
      <c r="R570" s="1005"/>
      <c r="S570" s="142" t="str">
        <f>IFERROR(ROUNDDOWN(Q570*VLOOKUP(N570,【参考】数式用!$AR$2:$AW$50,MATCH(P570,【参考】数式用!$AT$4:$AW$4)+2,FALSE)*0.5, 0), "")</f>
        <v/>
      </c>
      <c r="T570" s="51"/>
      <c r="U570" s="536" t="str">
        <f>IFERROR(IF(AH570&lt;&gt;"",Q570*VLOOKUP(N570,【参考】数式用!$AG$2:$AL$50,MATCH(P570,【参考】数式用!$AI$4:$AL$4,0)+2,0), ""), "")</f>
        <v/>
      </c>
      <c r="V570" s="41"/>
      <c r="W570" s="1006"/>
      <c r="X570" s="1007"/>
      <c r="Y570" s="88"/>
      <c r="Z570" s="537"/>
      <c r="AA570" s="143" t="str">
        <f>IFERROR(IF(Y570="ー", "", ROUNDDOWN(Z570*VLOOKUP(N570,【参考】数式用!$AR$2:$AW$50,MATCH(Y570,【参考】数式用!$AT$4:$AW$4)+2,FALSE)*0.5, 0)), "")</f>
        <v/>
      </c>
      <c r="AB570" s="98"/>
      <c r="AC570" s="1100" t="str">
        <f>IFERROR(IF(AH570&lt;&gt;"",Z570*VLOOKUP(N570,【参考】数式用!$AG$2:$AL$50,MATCH(Y570,【参考】数式用!$AI$4:$AL$4,0)+2,0), ""), "")</f>
        <v/>
      </c>
      <c r="AD570" s="1100"/>
      <c r="AE570" s="415"/>
      <c r="AF570" s="581"/>
      <c r="AG570" s="590"/>
      <c r="AH570" s="428" t="str">
        <f>IFERROR(VLOOKUP(O570, 【参考】数式用!$AY$5:$AY$13, 1, FALSE), "")</f>
        <v/>
      </c>
      <c r="AI570" s="429" t="str">
        <f>IFERROR(VLOOKUP(N570, 【参考】数式用!$BA$2:$BB$50, 2, FALSE), "")</f>
        <v/>
      </c>
      <c r="AJ570" s="430" t="str">
        <f t="shared" si="19"/>
        <v/>
      </c>
      <c r="AK570" s="431" t="str">
        <f t="shared" si="20"/>
        <v/>
      </c>
      <c r="AL570" s="133"/>
      <c r="AM570" s="133"/>
      <c r="AN570" s="106"/>
      <c r="AO570" s="106"/>
      <c r="AV570" s="105"/>
      <c r="AW570" s="105"/>
      <c r="AX570" s="105"/>
      <c r="AY570" s="105"/>
      <c r="AZ570" s="105"/>
      <c r="BA570" s="105"/>
    </row>
    <row r="571" spans="1:53" ht="30" customHeight="1" thickBot="1">
      <c r="A571" s="140">
        <v>558</v>
      </c>
      <c r="B571" s="1001" t="str">
        <f>IF(基本情報入力シート!C596="","",基本情報入力シート!C596)</f>
        <v/>
      </c>
      <c r="C571" s="1002"/>
      <c r="D571" s="1002"/>
      <c r="E571" s="1002"/>
      <c r="F571" s="1002"/>
      <c r="G571" s="1002"/>
      <c r="H571" s="1002"/>
      <c r="I571" s="1003"/>
      <c r="J571" s="411" t="str">
        <f>IF(基本情報入力シート!M596="","",基本情報入力シート!M596)</f>
        <v/>
      </c>
      <c r="K571" s="411" t="str">
        <f>IF(基本情報入力シート!R596="","",基本情報入力シート!R596)</f>
        <v/>
      </c>
      <c r="L571" s="411" t="str">
        <f>IF(基本情報入力シート!W596="","",基本情報入力シート!W596)</f>
        <v/>
      </c>
      <c r="M571" s="411" t="str">
        <f>IF(基本情報入力シート!X596="","",基本情報入力シート!X596)</f>
        <v/>
      </c>
      <c r="N571" s="141" t="str">
        <f>IF(基本情報入力シート!Y596="","",基本情報入力シート!Y596)</f>
        <v/>
      </c>
      <c r="O571" s="148"/>
      <c r="P571" s="50"/>
      <c r="Q571" s="1004"/>
      <c r="R571" s="1005"/>
      <c r="S571" s="142" t="str">
        <f>IFERROR(ROUNDDOWN(Q571*VLOOKUP(N571,【参考】数式用!$AR$2:$AW$50,MATCH(P571,【参考】数式用!$AT$4:$AW$4)+2,FALSE)*0.5, 0), "")</f>
        <v/>
      </c>
      <c r="T571" s="51"/>
      <c r="U571" s="536" t="str">
        <f>IFERROR(IF(AH571&lt;&gt;"",Q571*VLOOKUP(N571,【参考】数式用!$AG$2:$AL$50,MATCH(P571,【参考】数式用!$AI$4:$AL$4,0)+2,0), ""), "")</f>
        <v/>
      </c>
      <c r="V571" s="41"/>
      <c r="W571" s="1006"/>
      <c r="X571" s="1007"/>
      <c r="Y571" s="88"/>
      <c r="Z571" s="537"/>
      <c r="AA571" s="143" t="str">
        <f>IFERROR(IF(Y571="ー", "", ROUNDDOWN(Z571*VLOOKUP(N571,【参考】数式用!$AR$2:$AW$50,MATCH(Y571,【参考】数式用!$AT$4:$AW$4)+2,FALSE)*0.5, 0)), "")</f>
        <v/>
      </c>
      <c r="AB571" s="98"/>
      <c r="AC571" s="1100" t="str">
        <f>IFERROR(IF(AH571&lt;&gt;"",Z571*VLOOKUP(N571,【参考】数式用!$AG$2:$AL$50,MATCH(Y571,【参考】数式用!$AI$4:$AL$4,0)+2,0), ""), "")</f>
        <v/>
      </c>
      <c r="AD571" s="1100"/>
      <c r="AE571" s="415"/>
      <c r="AF571" s="581"/>
      <c r="AG571" s="590"/>
      <c r="AH571" s="428" t="str">
        <f>IFERROR(VLOOKUP(O571, 【参考】数式用!$AY$5:$AY$13, 1, FALSE), "")</f>
        <v/>
      </c>
      <c r="AI571" s="429" t="str">
        <f>IFERROR(VLOOKUP(N571, 【参考】数式用!$BA$2:$BB$50, 2, FALSE), "")</f>
        <v/>
      </c>
      <c r="AJ571" s="430" t="str">
        <f t="shared" si="19"/>
        <v/>
      </c>
      <c r="AK571" s="431" t="str">
        <f t="shared" si="20"/>
        <v/>
      </c>
      <c r="AL571" s="133"/>
      <c r="AM571" s="133"/>
      <c r="AN571" s="106"/>
      <c r="AO571" s="106"/>
      <c r="AV571" s="105"/>
      <c r="AW571" s="105"/>
      <c r="AX571" s="105"/>
      <c r="AY571" s="105"/>
      <c r="AZ571" s="105"/>
      <c r="BA571" s="105"/>
    </row>
    <row r="572" spans="1:53" ht="30" customHeight="1" thickBot="1">
      <c r="A572" s="140">
        <v>559</v>
      </c>
      <c r="B572" s="1001" t="str">
        <f>IF(基本情報入力シート!C597="","",基本情報入力シート!C597)</f>
        <v/>
      </c>
      <c r="C572" s="1002"/>
      <c r="D572" s="1002"/>
      <c r="E572" s="1002"/>
      <c r="F572" s="1002"/>
      <c r="G572" s="1002"/>
      <c r="H572" s="1002"/>
      <c r="I572" s="1003"/>
      <c r="J572" s="411" t="str">
        <f>IF(基本情報入力シート!M597="","",基本情報入力シート!M597)</f>
        <v/>
      </c>
      <c r="K572" s="411" t="str">
        <f>IF(基本情報入力シート!R597="","",基本情報入力シート!R597)</f>
        <v/>
      </c>
      <c r="L572" s="411" t="str">
        <f>IF(基本情報入力シート!W597="","",基本情報入力シート!W597)</f>
        <v/>
      </c>
      <c r="M572" s="411" t="str">
        <f>IF(基本情報入力シート!X597="","",基本情報入力シート!X597)</f>
        <v/>
      </c>
      <c r="N572" s="141" t="str">
        <f>IF(基本情報入力シート!Y597="","",基本情報入力シート!Y597)</f>
        <v/>
      </c>
      <c r="O572" s="148"/>
      <c r="P572" s="50"/>
      <c r="Q572" s="1004"/>
      <c r="R572" s="1005"/>
      <c r="S572" s="142" t="str">
        <f>IFERROR(ROUNDDOWN(Q572*VLOOKUP(N572,【参考】数式用!$AR$2:$AW$50,MATCH(P572,【参考】数式用!$AT$4:$AW$4)+2,FALSE)*0.5, 0), "")</f>
        <v/>
      </c>
      <c r="T572" s="51"/>
      <c r="U572" s="536" t="str">
        <f>IFERROR(IF(AH572&lt;&gt;"",Q572*VLOOKUP(N572,【参考】数式用!$AG$2:$AL$50,MATCH(P572,【参考】数式用!$AI$4:$AL$4,0)+2,0), ""), "")</f>
        <v/>
      </c>
      <c r="V572" s="41"/>
      <c r="W572" s="1006"/>
      <c r="X572" s="1007"/>
      <c r="Y572" s="88"/>
      <c r="Z572" s="537"/>
      <c r="AA572" s="143" t="str">
        <f>IFERROR(IF(Y572="ー", "", ROUNDDOWN(Z572*VLOOKUP(N572,【参考】数式用!$AR$2:$AW$50,MATCH(Y572,【参考】数式用!$AT$4:$AW$4)+2,FALSE)*0.5, 0)), "")</f>
        <v/>
      </c>
      <c r="AB572" s="98"/>
      <c r="AC572" s="1100" t="str">
        <f>IFERROR(IF(AH572&lt;&gt;"",Z572*VLOOKUP(N572,【参考】数式用!$AG$2:$AL$50,MATCH(Y572,【参考】数式用!$AI$4:$AL$4,0)+2,0), ""), "")</f>
        <v/>
      </c>
      <c r="AD572" s="1100"/>
      <c r="AE572" s="415"/>
      <c r="AF572" s="581"/>
      <c r="AG572" s="590"/>
      <c r="AH572" s="428" t="str">
        <f>IFERROR(VLOOKUP(O572, 【参考】数式用!$AY$5:$AY$13, 1, FALSE), "")</f>
        <v/>
      </c>
      <c r="AI572" s="429" t="str">
        <f>IFERROR(VLOOKUP(N572, 【参考】数式用!$BA$2:$BB$50, 2, FALSE), "")</f>
        <v/>
      </c>
      <c r="AJ572" s="430" t="str">
        <f t="shared" si="19"/>
        <v/>
      </c>
      <c r="AK572" s="431" t="str">
        <f t="shared" si="20"/>
        <v/>
      </c>
      <c r="AL572" s="133"/>
      <c r="AM572" s="133"/>
      <c r="AN572" s="106"/>
      <c r="AO572" s="106"/>
      <c r="AV572" s="105"/>
      <c r="AW572" s="105"/>
      <c r="AX572" s="105"/>
      <c r="AY572" s="105"/>
      <c r="AZ572" s="105"/>
      <c r="BA572" s="105"/>
    </row>
    <row r="573" spans="1:53" ht="30" customHeight="1" thickBot="1">
      <c r="A573" s="140">
        <v>560</v>
      </c>
      <c r="B573" s="1001" t="str">
        <f>IF(基本情報入力シート!C598="","",基本情報入力シート!C598)</f>
        <v/>
      </c>
      <c r="C573" s="1002"/>
      <c r="D573" s="1002"/>
      <c r="E573" s="1002"/>
      <c r="F573" s="1002"/>
      <c r="G573" s="1002"/>
      <c r="H573" s="1002"/>
      <c r="I573" s="1003"/>
      <c r="J573" s="411" t="str">
        <f>IF(基本情報入力シート!M598="","",基本情報入力シート!M598)</f>
        <v/>
      </c>
      <c r="K573" s="411" t="str">
        <f>IF(基本情報入力シート!R598="","",基本情報入力シート!R598)</f>
        <v/>
      </c>
      <c r="L573" s="411" t="str">
        <f>IF(基本情報入力シート!W598="","",基本情報入力シート!W598)</f>
        <v/>
      </c>
      <c r="M573" s="411" t="str">
        <f>IF(基本情報入力シート!X598="","",基本情報入力シート!X598)</f>
        <v/>
      </c>
      <c r="N573" s="141" t="str">
        <f>IF(基本情報入力シート!Y598="","",基本情報入力シート!Y598)</f>
        <v/>
      </c>
      <c r="O573" s="148"/>
      <c r="P573" s="50"/>
      <c r="Q573" s="1004"/>
      <c r="R573" s="1005"/>
      <c r="S573" s="142" t="str">
        <f>IFERROR(ROUNDDOWN(Q573*VLOOKUP(N573,【参考】数式用!$AR$2:$AW$50,MATCH(P573,【参考】数式用!$AT$4:$AW$4)+2,FALSE)*0.5, 0), "")</f>
        <v/>
      </c>
      <c r="T573" s="51"/>
      <c r="U573" s="536" t="str">
        <f>IFERROR(IF(AH573&lt;&gt;"",Q573*VLOOKUP(N573,【参考】数式用!$AG$2:$AL$50,MATCH(P573,【参考】数式用!$AI$4:$AL$4,0)+2,0), ""), "")</f>
        <v/>
      </c>
      <c r="V573" s="41"/>
      <c r="W573" s="1006"/>
      <c r="X573" s="1007"/>
      <c r="Y573" s="88"/>
      <c r="Z573" s="537"/>
      <c r="AA573" s="143" t="str">
        <f>IFERROR(IF(Y573="ー", "", ROUNDDOWN(Z573*VLOOKUP(N573,【参考】数式用!$AR$2:$AW$50,MATCH(Y573,【参考】数式用!$AT$4:$AW$4)+2,FALSE)*0.5, 0)), "")</f>
        <v/>
      </c>
      <c r="AB573" s="98"/>
      <c r="AC573" s="1100" t="str">
        <f>IFERROR(IF(AH573&lt;&gt;"",Z573*VLOOKUP(N573,【参考】数式用!$AG$2:$AL$50,MATCH(Y573,【参考】数式用!$AI$4:$AL$4,0)+2,0), ""), "")</f>
        <v/>
      </c>
      <c r="AD573" s="1100"/>
      <c r="AE573" s="415"/>
      <c r="AF573" s="581"/>
      <c r="AG573" s="590"/>
      <c r="AH573" s="428" t="str">
        <f>IFERROR(VLOOKUP(O573, 【参考】数式用!$AY$5:$AY$13, 1, FALSE), "")</f>
        <v/>
      </c>
      <c r="AI573" s="429" t="str">
        <f>IFERROR(VLOOKUP(N573, 【参考】数式用!$BA$2:$BB$50, 2, FALSE), "")</f>
        <v/>
      </c>
      <c r="AJ573" s="430" t="str">
        <f t="shared" si="19"/>
        <v/>
      </c>
      <c r="AK573" s="431" t="str">
        <f t="shared" si="20"/>
        <v/>
      </c>
      <c r="AL573" s="133"/>
      <c r="AM573" s="133"/>
      <c r="AN573" s="106"/>
      <c r="AO573" s="106"/>
      <c r="AV573" s="105"/>
      <c r="AW573" s="105"/>
      <c r="AX573" s="105"/>
      <c r="AY573" s="105"/>
      <c r="AZ573" s="105"/>
      <c r="BA573" s="105"/>
    </row>
    <row r="574" spans="1:53" ht="30" customHeight="1" thickBot="1">
      <c r="A574" s="140">
        <v>561</v>
      </c>
      <c r="B574" s="1001" t="str">
        <f>IF(基本情報入力シート!C599="","",基本情報入力シート!C599)</f>
        <v/>
      </c>
      <c r="C574" s="1002"/>
      <c r="D574" s="1002"/>
      <c r="E574" s="1002"/>
      <c r="F574" s="1002"/>
      <c r="G574" s="1002"/>
      <c r="H574" s="1002"/>
      <c r="I574" s="1003"/>
      <c r="J574" s="411" t="str">
        <f>IF(基本情報入力シート!M599="","",基本情報入力シート!M599)</f>
        <v/>
      </c>
      <c r="K574" s="411" t="str">
        <f>IF(基本情報入力シート!R599="","",基本情報入力シート!R599)</f>
        <v/>
      </c>
      <c r="L574" s="411" t="str">
        <f>IF(基本情報入力シート!W599="","",基本情報入力シート!W599)</f>
        <v/>
      </c>
      <c r="M574" s="411" t="str">
        <f>IF(基本情報入力シート!X599="","",基本情報入力シート!X599)</f>
        <v/>
      </c>
      <c r="N574" s="141" t="str">
        <f>IF(基本情報入力シート!Y599="","",基本情報入力シート!Y599)</f>
        <v/>
      </c>
      <c r="O574" s="148"/>
      <c r="P574" s="50"/>
      <c r="Q574" s="1004"/>
      <c r="R574" s="1005"/>
      <c r="S574" s="142" t="str">
        <f>IFERROR(ROUNDDOWN(Q574*VLOOKUP(N574,【参考】数式用!$AR$2:$AW$50,MATCH(P574,【参考】数式用!$AT$4:$AW$4)+2,FALSE)*0.5, 0), "")</f>
        <v/>
      </c>
      <c r="T574" s="51"/>
      <c r="U574" s="536" t="str">
        <f>IFERROR(IF(AH574&lt;&gt;"",Q574*VLOOKUP(N574,【参考】数式用!$AG$2:$AL$50,MATCH(P574,【参考】数式用!$AI$4:$AL$4,0)+2,0), ""), "")</f>
        <v/>
      </c>
      <c r="V574" s="41"/>
      <c r="W574" s="1006"/>
      <c r="X574" s="1007"/>
      <c r="Y574" s="88"/>
      <c r="Z574" s="537"/>
      <c r="AA574" s="143" t="str">
        <f>IFERROR(IF(Y574="ー", "", ROUNDDOWN(Z574*VLOOKUP(N574,【参考】数式用!$AR$2:$AW$50,MATCH(Y574,【参考】数式用!$AT$4:$AW$4)+2,FALSE)*0.5, 0)), "")</f>
        <v/>
      </c>
      <c r="AB574" s="98"/>
      <c r="AC574" s="1100" t="str">
        <f>IFERROR(IF(AH574&lt;&gt;"",Z574*VLOOKUP(N574,【参考】数式用!$AG$2:$AL$50,MATCH(Y574,【参考】数式用!$AI$4:$AL$4,0)+2,0), ""), "")</f>
        <v/>
      </c>
      <c r="AD574" s="1100"/>
      <c r="AE574" s="415"/>
      <c r="AF574" s="581"/>
      <c r="AG574" s="590"/>
      <c r="AH574" s="428" t="str">
        <f>IFERROR(VLOOKUP(O574, 【参考】数式用!$AY$5:$AY$13, 1, FALSE), "")</f>
        <v/>
      </c>
      <c r="AI574" s="429" t="str">
        <f>IFERROR(VLOOKUP(N574, 【参考】数式用!$BA$2:$BB$50, 2, FALSE), "")</f>
        <v/>
      </c>
      <c r="AJ574" s="430" t="str">
        <f t="shared" si="19"/>
        <v/>
      </c>
      <c r="AK574" s="431" t="str">
        <f t="shared" si="20"/>
        <v/>
      </c>
      <c r="AL574" s="133"/>
      <c r="AM574" s="133"/>
      <c r="AN574" s="106"/>
      <c r="AO574" s="106"/>
      <c r="AV574" s="105"/>
      <c r="AW574" s="105"/>
      <c r="AX574" s="105"/>
      <c r="AY574" s="105"/>
      <c r="AZ574" s="105"/>
      <c r="BA574" s="105"/>
    </row>
    <row r="575" spans="1:53" ht="30" customHeight="1" thickBot="1">
      <c r="A575" s="140">
        <v>562</v>
      </c>
      <c r="B575" s="1001" t="str">
        <f>IF(基本情報入力シート!C600="","",基本情報入力シート!C600)</f>
        <v/>
      </c>
      <c r="C575" s="1002"/>
      <c r="D575" s="1002"/>
      <c r="E575" s="1002"/>
      <c r="F575" s="1002"/>
      <c r="G575" s="1002"/>
      <c r="H575" s="1002"/>
      <c r="I575" s="1003"/>
      <c r="J575" s="411" t="str">
        <f>IF(基本情報入力シート!M600="","",基本情報入力シート!M600)</f>
        <v/>
      </c>
      <c r="K575" s="411" t="str">
        <f>IF(基本情報入力シート!R600="","",基本情報入力シート!R600)</f>
        <v/>
      </c>
      <c r="L575" s="411" t="str">
        <f>IF(基本情報入力シート!W600="","",基本情報入力シート!W600)</f>
        <v/>
      </c>
      <c r="M575" s="411" t="str">
        <f>IF(基本情報入力シート!X600="","",基本情報入力シート!X600)</f>
        <v/>
      </c>
      <c r="N575" s="141" t="str">
        <f>IF(基本情報入力シート!Y600="","",基本情報入力シート!Y600)</f>
        <v/>
      </c>
      <c r="O575" s="148"/>
      <c r="P575" s="50"/>
      <c r="Q575" s="1004"/>
      <c r="R575" s="1005"/>
      <c r="S575" s="142" t="str">
        <f>IFERROR(ROUNDDOWN(Q575*VLOOKUP(N575,【参考】数式用!$AR$2:$AW$50,MATCH(P575,【参考】数式用!$AT$4:$AW$4)+2,FALSE)*0.5, 0), "")</f>
        <v/>
      </c>
      <c r="T575" s="51"/>
      <c r="U575" s="536" t="str">
        <f>IFERROR(IF(AH575&lt;&gt;"",Q575*VLOOKUP(N575,【参考】数式用!$AG$2:$AL$50,MATCH(P575,【参考】数式用!$AI$4:$AL$4,0)+2,0), ""), "")</f>
        <v/>
      </c>
      <c r="V575" s="41"/>
      <c r="W575" s="1006"/>
      <c r="X575" s="1007"/>
      <c r="Y575" s="88"/>
      <c r="Z575" s="537"/>
      <c r="AA575" s="143" t="str">
        <f>IFERROR(IF(Y575="ー", "", ROUNDDOWN(Z575*VLOOKUP(N575,【参考】数式用!$AR$2:$AW$50,MATCH(Y575,【参考】数式用!$AT$4:$AW$4)+2,FALSE)*0.5, 0)), "")</f>
        <v/>
      </c>
      <c r="AB575" s="98"/>
      <c r="AC575" s="1100" t="str">
        <f>IFERROR(IF(AH575&lt;&gt;"",Z575*VLOOKUP(N575,【参考】数式用!$AG$2:$AL$50,MATCH(Y575,【参考】数式用!$AI$4:$AL$4,0)+2,0), ""), "")</f>
        <v/>
      </c>
      <c r="AD575" s="1100"/>
      <c r="AE575" s="415"/>
      <c r="AF575" s="581"/>
      <c r="AG575" s="590"/>
      <c r="AH575" s="428" t="str">
        <f>IFERROR(VLOOKUP(O575, 【参考】数式用!$AY$5:$AY$13, 1, FALSE), "")</f>
        <v/>
      </c>
      <c r="AI575" s="429" t="str">
        <f>IFERROR(VLOOKUP(N575, 【参考】数式用!$BA$2:$BB$50, 2, FALSE), "")</f>
        <v/>
      </c>
      <c r="AJ575" s="430" t="str">
        <f t="shared" si="19"/>
        <v/>
      </c>
      <c r="AK575" s="431" t="str">
        <f t="shared" si="20"/>
        <v/>
      </c>
      <c r="AL575" s="133"/>
      <c r="AM575" s="133"/>
      <c r="AN575" s="106"/>
      <c r="AO575" s="106"/>
      <c r="AV575" s="105"/>
      <c r="AW575" s="105"/>
      <c r="AX575" s="105"/>
      <c r="AY575" s="105"/>
      <c r="AZ575" s="105"/>
      <c r="BA575" s="105"/>
    </row>
    <row r="576" spans="1:53" ht="30" customHeight="1" thickBot="1">
      <c r="A576" s="140">
        <v>563</v>
      </c>
      <c r="B576" s="1001" t="str">
        <f>IF(基本情報入力シート!C601="","",基本情報入力シート!C601)</f>
        <v/>
      </c>
      <c r="C576" s="1002"/>
      <c r="D576" s="1002"/>
      <c r="E576" s="1002"/>
      <c r="F576" s="1002"/>
      <c r="G576" s="1002"/>
      <c r="H576" s="1002"/>
      <c r="I576" s="1003"/>
      <c r="J576" s="411" t="str">
        <f>IF(基本情報入力シート!M601="","",基本情報入力シート!M601)</f>
        <v/>
      </c>
      <c r="K576" s="411" t="str">
        <f>IF(基本情報入力シート!R601="","",基本情報入力シート!R601)</f>
        <v/>
      </c>
      <c r="L576" s="411" t="str">
        <f>IF(基本情報入力シート!W601="","",基本情報入力シート!W601)</f>
        <v/>
      </c>
      <c r="M576" s="411" t="str">
        <f>IF(基本情報入力シート!X601="","",基本情報入力シート!X601)</f>
        <v/>
      </c>
      <c r="N576" s="141" t="str">
        <f>IF(基本情報入力シート!Y601="","",基本情報入力シート!Y601)</f>
        <v/>
      </c>
      <c r="O576" s="148"/>
      <c r="P576" s="50"/>
      <c r="Q576" s="1004"/>
      <c r="R576" s="1005"/>
      <c r="S576" s="142" t="str">
        <f>IFERROR(ROUNDDOWN(Q576*VLOOKUP(N576,【参考】数式用!$AR$2:$AW$50,MATCH(P576,【参考】数式用!$AT$4:$AW$4)+2,FALSE)*0.5, 0), "")</f>
        <v/>
      </c>
      <c r="T576" s="51"/>
      <c r="U576" s="536" t="str">
        <f>IFERROR(IF(AH576&lt;&gt;"",Q576*VLOOKUP(N576,【参考】数式用!$AG$2:$AL$50,MATCH(P576,【参考】数式用!$AI$4:$AL$4,0)+2,0), ""), "")</f>
        <v/>
      </c>
      <c r="V576" s="41"/>
      <c r="W576" s="1006"/>
      <c r="X576" s="1007"/>
      <c r="Y576" s="88"/>
      <c r="Z576" s="537"/>
      <c r="AA576" s="143" t="str">
        <f>IFERROR(IF(Y576="ー", "", ROUNDDOWN(Z576*VLOOKUP(N576,【参考】数式用!$AR$2:$AW$50,MATCH(Y576,【参考】数式用!$AT$4:$AW$4)+2,FALSE)*0.5, 0)), "")</f>
        <v/>
      </c>
      <c r="AB576" s="98"/>
      <c r="AC576" s="1100" t="str">
        <f>IFERROR(IF(AH576&lt;&gt;"",Z576*VLOOKUP(N576,【参考】数式用!$AG$2:$AL$50,MATCH(Y576,【参考】数式用!$AI$4:$AL$4,0)+2,0), ""), "")</f>
        <v/>
      </c>
      <c r="AD576" s="1100"/>
      <c r="AE576" s="415"/>
      <c r="AF576" s="581"/>
      <c r="AG576" s="590"/>
      <c r="AH576" s="428" t="str">
        <f>IFERROR(VLOOKUP(O576, 【参考】数式用!$AY$5:$AY$13, 1, FALSE), "")</f>
        <v/>
      </c>
      <c r="AI576" s="429" t="str">
        <f>IFERROR(VLOOKUP(N576, 【参考】数式用!$BA$2:$BB$50, 2, FALSE), "")</f>
        <v/>
      </c>
      <c r="AJ576" s="430" t="str">
        <f t="shared" si="19"/>
        <v/>
      </c>
      <c r="AK576" s="431" t="str">
        <f t="shared" si="20"/>
        <v/>
      </c>
      <c r="AL576" s="133"/>
      <c r="AM576" s="133"/>
      <c r="AN576" s="106"/>
      <c r="AO576" s="106"/>
      <c r="AV576" s="105"/>
      <c r="AW576" s="105"/>
      <c r="AX576" s="105"/>
      <c r="AY576" s="105"/>
      <c r="AZ576" s="105"/>
      <c r="BA576" s="105"/>
    </row>
    <row r="577" spans="1:53" ht="30" customHeight="1" thickBot="1">
      <c r="A577" s="140">
        <v>564</v>
      </c>
      <c r="B577" s="1001" t="str">
        <f>IF(基本情報入力シート!C602="","",基本情報入力シート!C602)</f>
        <v/>
      </c>
      <c r="C577" s="1002"/>
      <c r="D577" s="1002"/>
      <c r="E577" s="1002"/>
      <c r="F577" s="1002"/>
      <c r="G577" s="1002"/>
      <c r="H577" s="1002"/>
      <c r="I577" s="1003"/>
      <c r="J577" s="411" t="str">
        <f>IF(基本情報入力シート!M602="","",基本情報入力シート!M602)</f>
        <v/>
      </c>
      <c r="K577" s="411" t="str">
        <f>IF(基本情報入力シート!R602="","",基本情報入力シート!R602)</f>
        <v/>
      </c>
      <c r="L577" s="411" t="str">
        <f>IF(基本情報入力シート!W602="","",基本情報入力シート!W602)</f>
        <v/>
      </c>
      <c r="M577" s="411" t="str">
        <f>IF(基本情報入力シート!X602="","",基本情報入力シート!X602)</f>
        <v/>
      </c>
      <c r="N577" s="141" t="str">
        <f>IF(基本情報入力シート!Y602="","",基本情報入力シート!Y602)</f>
        <v/>
      </c>
      <c r="O577" s="148"/>
      <c r="P577" s="50"/>
      <c r="Q577" s="1004"/>
      <c r="R577" s="1005"/>
      <c r="S577" s="142" t="str">
        <f>IFERROR(ROUNDDOWN(Q577*VLOOKUP(N577,【参考】数式用!$AR$2:$AW$50,MATCH(P577,【参考】数式用!$AT$4:$AW$4)+2,FALSE)*0.5, 0), "")</f>
        <v/>
      </c>
      <c r="T577" s="51"/>
      <c r="U577" s="536" t="str">
        <f>IFERROR(IF(AH577&lt;&gt;"",Q577*VLOOKUP(N577,【参考】数式用!$AG$2:$AL$50,MATCH(P577,【参考】数式用!$AI$4:$AL$4,0)+2,0), ""), "")</f>
        <v/>
      </c>
      <c r="V577" s="41"/>
      <c r="W577" s="1006"/>
      <c r="X577" s="1007"/>
      <c r="Y577" s="88"/>
      <c r="Z577" s="537"/>
      <c r="AA577" s="143" t="str">
        <f>IFERROR(IF(Y577="ー", "", ROUNDDOWN(Z577*VLOOKUP(N577,【参考】数式用!$AR$2:$AW$50,MATCH(Y577,【参考】数式用!$AT$4:$AW$4)+2,FALSE)*0.5, 0)), "")</f>
        <v/>
      </c>
      <c r="AB577" s="98"/>
      <c r="AC577" s="1100" t="str">
        <f>IFERROR(IF(AH577&lt;&gt;"",Z577*VLOOKUP(N577,【参考】数式用!$AG$2:$AL$50,MATCH(Y577,【参考】数式用!$AI$4:$AL$4,0)+2,0), ""), "")</f>
        <v/>
      </c>
      <c r="AD577" s="1100"/>
      <c r="AE577" s="415"/>
      <c r="AF577" s="581"/>
      <c r="AG577" s="590"/>
      <c r="AH577" s="428" t="str">
        <f>IFERROR(VLOOKUP(O577, 【参考】数式用!$AY$5:$AY$13, 1, FALSE), "")</f>
        <v/>
      </c>
      <c r="AI577" s="429" t="str">
        <f>IFERROR(VLOOKUP(N577, 【参考】数式用!$BA$2:$BB$50, 2, FALSE), "")</f>
        <v/>
      </c>
      <c r="AJ577" s="430" t="str">
        <f t="shared" si="19"/>
        <v/>
      </c>
      <c r="AK577" s="431" t="str">
        <f t="shared" si="20"/>
        <v/>
      </c>
      <c r="AL577" s="133"/>
      <c r="AM577" s="133"/>
      <c r="AN577" s="106"/>
      <c r="AO577" s="106"/>
      <c r="AV577" s="105"/>
      <c r="AW577" s="105"/>
      <c r="AX577" s="105"/>
      <c r="AY577" s="105"/>
      <c r="AZ577" s="105"/>
      <c r="BA577" s="105"/>
    </row>
    <row r="578" spans="1:53" ht="30" customHeight="1" thickBot="1">
      <c r="A578" s="140">
        <v>565</v>
      </c>
      <c r="B578" s="1001" t="str">
        <f>IF(基本情報入力シート!C603="","",基本情報入力シート!C603)</f>
        <v/>
      </c>
      <c r="C578" s="1002"/>
      <c r="D578" s="1002"/>
      <c r="E578" s="1002"/>
      <c r="F578" s="1002"/>
      <c r="G578" s="1002"/>
      <c r="H578" s="1002"/>
      <c r="I578" s="1003"/>
      <c r="J578" s="411" t="str">
        <f>IF(基本情報入力シート!M603="","",基本情報入力シート!M603)</f>
        <v/>
      </c>
      <c r="K578" s="411" t="str">
        <f>IF(基本情報入力シート!R603="","",基本情報入力シート!R603)</f>
        <v/>
      </c>
      <c r="L578" s="411" t="str">
        <f>IF(基本情報入力シート!W603="","",基本情報入力シート!W603)</f>
        <v/>
      </c>
      <c r="M578" s="411" t="str">
        <f>IF(基本情報入力シート!X603="","",基本情報入力シート!X603)</f>
        <v/>
      </c>
      <c r="N578" s="141" t="str">
        <f>IF(基本情報入力シート!Y603="","",基本情報入力シート!Y603)</f>
        <v/>
      </c>
      <c r="O578" s="148"/>
      <c r="P578" s="50"/>
      <c r="Q578" s="1004"/>
      <c r="R578" s="1005"/>
      <c r="S578" s="142" t="str">
        <f>IFERROR(ROUNDDOWN(Q578*VLOOKUP(N578,【参考】数式用!$AR$2:$AW$50,MATCH(P578,【参考】数式用!$AT$4:$AW$4)+2,FALSE)*0.5, 0), "")</f>
        <v/>
      </c>
      <c r="T578" s="51"/>
      <c r="U578" s="536" t="str">
        <f>IFERROR(IF(AH578&lt;&gt;"",Q578*VLOOKUP(N578,【参考】数式用!$AG$2:$AL$50,MATCH(P578,【参考】数式用!$AI$4:$AL$4,0)+2,0), ""), "")</f>
        <v/>
      </c>
      <c r="V578" s="41"/>
      <c r="W578" s="1006"/>
      <c r="X578" s="1007"/>
      <c r="Y578" s="88"/>
      <c r="Z578" s="537"/>
      <c r="AA578" s="143" t="str">
        <f>IFERROR(IF(Y578="ー", "", ROUNDDOWN(Z578*VLOOKUP(N578,【参考】数式用!$AR$2:$AW$50,MATCH(Y578,【参考】数式用!$AT$4:$AW$4)+2,FALSE)*0.5, 0)), "")</f>
        <v/>
      </c>
      <c r="AB578" s="98"/>
      <c r="AC578" s="1100" t="str">
        <f>IFERROR(IF(AH578&lt;&gt;"",Z578*VLOOKUP(N578,【参考】数式用!$AG$2:$AL$50,MATCH(Y578,【参考】数式用!$AI$4:$AL$4,0)+2,0), ""), "")</f>
        <v/>
      </c>
      <c r="AD578" s="1100"/>
      <c r="AE578" s="415"/>
      <c r="AF578" s="581"/>
      <c r="AG578" s="590"/>
      <c r="AH578" s="428" t="str">
        <f>IFERROR(VLOOKUP(O578, 【参考】数式用!$AY$5:$AY$13, 1, FALSE), "")</f>
        <v/>
      </c>
      <c r="AI578" s="429" t="str">
        <f>IFERROR(VLOOKUP(N578, 【参考】数式用!$BA$2:$BB$50, 2, FALSE), "")</f>
        <v/>
      </c>
      <c r="AJ578" s="430" t="str">
        <f t="shared" si="19"/>
        <v/>
      </c>
      <c r="AK578" s="431" t="str">
        <f t="shared" si="20"/>
        <v/>
      </c>
      <c r="AL578" s="133"/>
      <c r="AM578" s="133"/>
      <c r="AN578" s="106"/>
      <c r="AO578" s="106"/>
      <c r="AV578" s="105"/>
      <c r="AW578" s="105"/>
      <c r="AX578" s="105"/>
      <c r="AY578" s="105"/>
      <c r="AZ578" s="105"/>
      <c r="BA578" s="105"/>
    </row>
    <row r="579" spans="1:53" ht="30" customHeight="1" thickBot="1">
      <c r="A579" s="140">
        <v>566</v>
      </c>
      <c r="B579" s="1001" t="str">
        <f>IF(基本情報入力シート!C604="","",基本情報入力シート!C604)</f>
        <v/>
      </c>
      <c r="C579" s="1002"/>
      <c r="D579" s="1002"/>
      <c r="E579" s="1002"/>
      <c r="F579" s="1002"/>
      <c r="G579" s="1002"/>
      <c r="H579" s="1002"/>
      <c r="I579" s="1003"/>
      <c r="J579" s="411" t="str">
        <f>IF(基本情報入力シート!M604="","",基本情報入力シート!M604)</f>
        <v/>
      </c>
      <c r="K579" s="411" t="str">
        <f>IF(基本情報入力シート!R604="","",基本情報入力シート!R604)</f>
        <v/>
      </c>
      <c r="L579" s="411" t="str">
        <f>IF(基本情報入力シート!W604="","",基本情報入力シート!W604)</f>
        <v/>
      </c>
      <c r="M579" s="411" t="str">
        <f>IF(基本情報入力シート!X604="","",基本情報入力シート!X604)</f>
        <v/>
      </c>
      <c r="N579" s="141" t="str">
        <f>IF(基本情報入力シート!Y604="","",基本情報入力シート!Y604)</f>
        <v/>
      </c>
      <c r="O579" s="148"/>
      <c r="P579" s="50"/>
      <c r="Q579" s="1004"/>
      <c r="R579" s="1005"/>
      <c r="S579" s="142" t="str">
        <f>IFERROR(ROUNDDOWN(Q579*VLOOKUP(N579,【参考】数式用!$AR$2:$AW$50,MATCH(P579,【参考】数式用!$AT$4:$AW$4)+2,FALSE)*0.5, 0), "")</f>
        <v/>
      </c>
      <c r="T579" s="51"/>
      <c r="U579" s="536" t="str">
        <f>IFERROR(IF(AH579&lt;&gt;"",Q579*VLOOKUP(N579,【参考】数式用!$AG$2:$AL$50,MATCH(P579,【参考】数式用!$AI$4:$AL$4,0)+2,0), ""), "")</f>
        <v/>
      </c>
      <c r="V579" s="41"/>
      <c r="W579" s="1006"/>
      <c r="X579" s="1007"/>
      <c r="Y579" s="88"/>
      <c r="Z579" s="537"/>
      <c r="AA579" s="143" t="str">
        <f>IFERROR(IF(Y579="ー", "", ROUNDDOWN(Z579*VLOOKUP(N579,【参考】数式用!$AR$2:$AW$50,MATCH(Y579,【参考】数式用!$AT$4:$AW$4)+2,FALSE)*0.5, 0)), "")</f>
        <v/>
      </c>
      <c r="AB579" s="98"/>
      <c r="AC579" s="1100" t="str">
        <f>IFERROR(IF(AH579&lt;&gt;"",Z579*VLOOKUP(N579,【参考】数式用!$AG$2:$AL$50,MATCH(Y579,【参考】数式用!$AI$4:$AL$4,0)+2,0), ""), "")</f>
        <v/>
      </c>
      <c r="AD579" s="1100"/>
      <c r="AE579" s="415"/>
      <c r="AF579" s="581"/>
      <c r="AG579" s="590"/>
      <c r="AH579" s="428" t="str">
        <f>IFERROR(VLOOKUP(O579, 【参考】数式用!$AY$5:$AY$13, 1, FALSE), "")</f>
        <v/>
      </c>
      <c r="AI579" s="429" t="str">
        <f>IFERROR(VLOOKUP(N579, 【参考】数式用!$BA$2:$BB$50, 2, FALSE), "")</f>
        <v/>
      </c>
      <c r="AJ579" s="430" t="str">
        <f t="shared" si="19"/>
        <v/>
      </c>
      <c r="AK579" s="431" t="str">
        <f t="shared" si="20"/>
        <v/>
      </c>
      <c r="AL579" s="133"/>
      <c r="AM579" s="133"/>
      <c r="AN579" s="106"/>
      <c r="AO579" s="106"/>
      <c r="AV579" s="105"/>
      <c r="AW579" s="105"/>
      <c r="AX579" s="105"/>
      <c r="AY579" s="105"/>
      <c r="AZ579" s="105"/>
      <c r="BA579" s="105"/>
    </row>
    <row r="580" spans="1:53" ht="30" customHeight="1" thickBot="1">
      <c r="A580" s="140">
        <v>567</v>
      </c>
      <c r="B580" s="1001" t="str">
        <f>IF(基本情報入力シート!C605="","",基本情報入力シート!C605)</f>
        <v/>
      </c>
      <c r="C580" s="1002"/>
      <c r="D580" s="1002"/>
      <c r="E580" s="1002"/>
      <c r="F580" s="1002"/>
      <c r="G580" s="1002"/>
      <c r="H580" s="1002"/>
      <c r="I580" s="1003"/>
      <c r="J580" s="411" t="str">
        <f>IF(基本情報入力シート!M605="","",基本情報入力シート!M605)</f>
        <v/>
      </c>
      <c r="K580" s="411" t="str">
        <f>IF(基本情報入力シート!R605="","",基本情報入力シート!R605)</f>
        <v/>
      </c>
      <c r="L580" s="411" t="str">
        <f>IF(基本情報入力シート!W605="","",基本情報入力シート!W605)</f>
        <v/>
      </c>
      <c r="M580" s="411" t="str">
        <f>IF(基本情報入力シート!X605="","",基本情報入力シート!X605)</f>
        <v/>
      </c>
      <c r="N580" s="141" t="str">
        <f>IF(基本情報入力シート!Y605="","",基本情報入力シート!Y605)</f>
        <v/>
      </c>
      <c r="O580" s="148"/>
      <c r="P580" s="50"/>
      <c r="Q580" s="1004"/>
      <c r="R580" s="1005"/>
      <c r="S580" s="142" t="str">
        <f>IFERROR(ROUNDDOWN(Q580*VLOOKUP(N580,【参考】数式用!$AR$2:$AW$50,MATCH(P580,【参考】数式用!$AT$4:$AW$4)+2,FALSE)*0.5, 0), "")</f>
        <v/>
      </c>
      <c r="T580" s="51"/>
      <c r="U580" s="536" t="str">
        <f>IFERROR(IF(AH580&lt;&gt;"",Q580*VLOOKUP(N580,【参考】数式用!$AG$2:$AL$50,MATCH(P580,【参考】数式用!$AI$4:$AL$4,0)+2,0), ""), "")</f>
        <v/>
      </c>
      <c r="V580" s="41"/>
      <c r="W580" s="1006"/>
      <c r="X580" s="1007"/>
      <c r="Y580" s="88"/>
      <c r="Z580" s="537"/>
      <c r="AA580" s="143" t="str">
        <f>IFERROR(IF(Y580="ー", "", ROUNDDOWN(Z580*VLOOKUP(N580,【参考】数式用!$AR$2:$AW$50,MATCH(Y580,【参考】数式用!$AT$4:$AW$4)+2,FALSE)*0.5, 0)), "")</f>
        <v/>
      </c>
      <c r="AB580" s="98"/>
      <c r="AC580" s="1100" t="str">
        <f>IFERROR(IF(AH580&lt;&gt;"",Z580*VLOOKUP(N580,【参考】数式用!$AG$2:$AL$50,MATCH(Y580,【参考】数式用!$AI$4:$AL$4,0)+2,0), ""), "")</f>
        <v/>
      </c>
      <c r="AD580" s="1100"/>
      <c r="AE580" s="415"/>
      <c r="AF580" s="581"/>
      <c r="AG580" s="590"/>
      <c r="AH580" s="428" t="str">
        <f>IFERROR(VLOOKUP(O580, 【参考】数式用!$AY$5:$AY$13, 1, FALSE), "")</f>
        <v/>
      </c>
      <c r="AI580" s="429" t="str">
        <f>IFERROR(VLOOKUP(N580, 【参考】数式用!$BA$2:$BB$50, 2, FALSE), "")</f>
        <v/>
      </c>
      <c r="AJ580" s="430" t="str">
        <f t="shared" si="19"/>
        <v/>
      </c>
      <c r="AK580" s="431" t="str">
        <f t="shared" si="20"/>
        <v/>
      </c>
      <c r="AL580" s="133"/>
      <c r="AM580" s="133"/>
      <c r="AN580" s="106"/>
      <c r="AO580" s="106"/>
      <c r="AV580" s="105"/>
      <c r="AW580" s="105"/>
      <c r="AX580" s="105"/>
      <c r="AY580" s="105"/>
      <c r="AZ580" s="105"/>
      <c r="BA580" s="105"/>
    </row>
    <row r="581" spans="1:53" ht="30" customHeight="1" thickBot="1">
      <c r="A581" s="140">
        <v>568</v>
      </c>
      <c r="B581" s="1001" t="str">
        <f>IF(基本情報入力シート!C606="","",基本情報入力シート!C606)</f>
        <v/>
      </c>
      <c r="C581" s="1002"/>
      <c r="D581" s="1002"/>
      <c r="E581" s="1002"/>
      <c r="F581" s="1002"/>
      <c r="G581" s="1002"/>
      <c r="H581" s="1002"/>
      <c r="I581" s="1003"/>
      <c r="J581" s="411" t="str">
        <f>IF(基本情報入力シート!M606="","",基本情報入力シート!M606)</f>
        <v/>
      </c>
      <c r="K581" s="411" t="str">
        <f>IF(基本情報入力シート!R606="","",基本情報入力シート!R606)</f>
        <v/>
      </c>
      <c r="L581" s="411" t="str">
        <f>IF(基本情報入力シート!W606="","",基本情報入力シート!W606)</f>
        <v/>
      </c>
      <c r="M581" s="411" t="str">
        <f>IF(基本情報入力シート!X606="","",基本情報入力シート!X606)</f>
        <v/>
      </c>
      <c r="N581" s="141" t="str">
        <f>IF(基本情報入力シート!Y606="","",基本情報入力シート!Y606)</f>
        <v/>
      </c>
      <c r="O581" s="148"/>
      <c r="P581" s="50"/>
      <c r="Q581" s="1004"/>
      <c r="R581" s="1005"/>
      <c r="S581" s="142" t="str">
        <f>IFERROR(ROUNDDOWN(Q581*VLOOKUP(N581,【参考】数式用!$AR$2:$AW$50,MATCH(P581,【参考】数式用!$AT$4:$AW$4)+2,FALSE)*0.5, 0), "")</f>
        <v/>
      </c>
      <c r="T581" s="51"/>
      <c r="U581" s="536" t="str">
        <f>IFERROR(IF(AH581&lt;&gt;"",Q581*VLOOKUP(N581,【参考】数式用!$AG$2:$AL$50,MATCH(P581,【参考】数式用!$AI$4:$AL$4,0)+2,0), ""), "")</f>
        <v/>
      </c>
      <c r="V581" s="41"/>
      <c r="W581" s="1006"/>
      <c r="X581" s="1007"/>
      <c r="Y581" s="88"/>
      <c r="Z581" s="537"/>
      <c r="AA581" s="143" t="str">
        <f>IFERROR(IF(Y581="ー", "", ROUNDDOWN(Z581*VLOOKUP(N581,【参考】数式用!$AR$2:$AW$50,MATCH(Y581,【参考】数式用!$AT$4:$AW$4)+2,FALSE)*0.5, 0)), "")</f>
        <v/>
      </c>
      <c r="AB581" s="98"/>
      <c r="AC581" s="1100" t="str">
        <f>IFERROR(IF(AH581&lt;&gt;"",Z581*VLOOKUP(N581,【参考】数式用!$AG$2:$AL$50,MATCH(Y581,【参考】数式用!$AI$4:$AL$4,0)+2,0), ""), "")</f>
        <v/>
      </c>
      <c r="AD581" s="1100"/>
      <c r="AE581" s="415"/>
      <c r="AF581" s="581"/>
      <c r="AG581" s="590"/>
      <c r="AH581" s="428" t="str">
        <f>IFERROR(VLOOKUP(O581, 【参考】数式用!$AY$5:$AY$13, 1, FALSE), "")</f>
        <v/>
      </c>
      <c r="AI581" s="429" t="str">
        <f>IFERROR(VLOOKUP(N581, 【参考】数式用!$BA$2:$BB$50, 2, FALSE), "")</f>
        <v/>
      </c>
      <c r="AJ581" s="430" t="str">
        <f t="shared" si="19"/>
        <v/>
      </c>
      <c r="AK581" s="431" t="str">
        <f t="shared" si="20"/>
        <v/>
      </c>
      <c r="AL581" s="133"/>
      <c r="AM581" s="133"/>
      <c r="AN581" s="106"/>
      <c r="AO581" s="106"/>
      <c r="AV581" s="105"/>
      <c r="AW581" s="105"/>
      <c r="AX581" s="105"/>
      <c r="AY581" s="105"/>
      <c r="AZ581" s="105"/>
      <c r="BA581" s="105"/>
    </row>
    <row r="582" spans="1:53" ht="30" customHeight="1" thickBot="1">
      <c r="A582" s="140">
        <v>569</v>
      </c>
      <c r="B582" s="1001" t="str">
        <f>IF(基本情報入力シート!C607="","",基本情報入力シート!C607)</f>
        <v/>
      </c>
      <c r="C582" s="1002"/>
      <c r="D582" s="1002"/>
      <c r="E582" s="1002"/>
      <c r="F582" s="1002"/>
      <c r="G582" s="1002"/>
      <c r="H582" s="1002"/>
      <c r="I582" s="1003"/>
      <c r="J582" s="411" t="str">
        <f>IF(基本情報入力シート!M607="","",基本情報入力シート!M607)</f>
        <v/>
      </c>
      <c r="K582" s="411" t="str">
        <f>IF(基本情報入力シート!R607="","",基本情報入力シート!R607)</f>
        <v/>
      </c>
      <c r="L582" s="411" t="str">
        <f>IF(基本情報入力シート!W607="","",基本情報入力シート!W607)</f>
        <v/>
      </c>
      <c r="M582" s="411" t="str">
        <f>IF(基本情報入力シート!X607="","",基本情報入力シート!X607)</f>
        <v/>
      </c>
      <c r="N582" s="141" t="str">
        <f>IF(基本情報入力シート!Y607="","",基本情報入力シート!Y607)</f>
        <v/>
      </c>
      <c r="O582" s="148"/>
      <c r="P582" s="50"/>
      <c r="Q582" s="1004"/>
      <c r="R582" s="1005"/>
      <c r="S582" s="142" t="str">
        <f>IFERROR(ROUNDDOWN(Q582*VLOOKUP(N582,【参考】数式用!$AR$2:$AW$50,MATCH(P582,【参考】数式用!$AT$4:$AW$4)+2,FALSE)*0.5, 0), "")</f>
        <v/>
      </c>
      <c r="T582" s="51"/>
      <c r="U582" s="536" t="str">
        <f>IFERROR(IF(AH582&lt;&gt;"",Q582*VLOOKUP(N582,【参考】数式用!$AG$2:$AL$50,MATCH(P582,【参考】数式用!$AI$4:$AL$4,0)+2,0), ""), "")</f>
        <v/>
      </c>
      <c r="V582" s="41"/>
      <c r="W582" s="1006"/>
      <c r="X582" s="1007"/>
      <c r="Y582" s="88"/>
      <c r="Z582" s="537"/>
      <c r="AA582" s="143" t="str">
        <f>IFERROR(IF(Y582="ー", "", ROUNDDOWN(Z582*VLOOKUP(N582,【参考】数式用!$AR$2:$AW$50,MATCH(Y582,【参考】数式用!$AT$4:$AW$4)+2,FALSE)*0.5, 0)), "")</f>
        <v/>
      </c>
      <c r="AB582" s="98"/>
      <c r="AC582" s="1100" t="str">
        <f>IFERROR(IF(AH582&lt;&gt;"",Z582*VLOOKUP(N582,【参考】数式用!$AG$2:$AL$50,MATCH(Y582,【参考】数式用!$AI$4:$AL$4,0)+2,0), ""), "")</f>
        <v/>
      </c>
      <c r="AD582" s="1100"/>
      <c r="AE582" s="415"/>
      <c r="AF582" s="581"/>
      <c r="AG582" s="590"/>
      <c r="AH582" s="428" t="str">
        <f>IFERROR(VLOOKUP(O582, 【参考】数式用!$AY$5:$AY$13, 1, FALSE), "")</f>
        <v/>
      </c>
      <c r="AI582" s="429" t="str">
        <f>IFERROR(VLOOKUP(N582, 【参考】数式用!$BA$2:$BB$50, 2, FALSE), "")</f>
        <v/>
      </c>
      <c r="AJ582" s="430" t="str">
        <f t="shared" si="19"/>
        <v/>
      </c>
      <c r="AK582" s="431" t="str">
        <f t="shared" si="20"/>
        <v/>
      </c>
      <c r="AL582" s="133"/>
      <c r="AM582" s="133"/>
      <c r="AN582" s="106"/>
      <c r="AO582" s="106"/>
      <c r="AV582" s="105"/>
      <c r="AW582" s="105"/>
      <c r="AX582" s="105"/>
      <c r="AY582" s="105"/>
      <c r="AZ582" s="105"/>
      <c r="BA582" s="105"/>
    </row>
    <row r="583" spans="1:53" ht="30" customHeight="1" thickBot="1">
      <c r="A583" s="140">
        <v>570</v>
      </c>
      <c r="B583" s="1001" t="str">
        <f>IF(基本情報入力シート!C608="","",基本情報入力シート!C608)</f>
        <v/>
      </c>
      <c r="C583" s="1002"/>
      <c r="D583" s="1002"/>
      <c r="E583" s="1002"/>
      <c r="F583" s="1002"/>
      <c r="G583" s="1002"/>
      <c r="H583" s="1002"/>
      <c r="I583" s="1003"/>
      <c r="J583" s="411" t="str">
        <f>IF(基本情報入力シート!M608="","",基本情報入力シート!M608)</f>
        <v/>
      </c>
      <c r="K583" s="411" t="str">
        <f>IF(基本情報入力シート!R608="","",基本情報入力シート!R608)</f>
        <v/>
      </c>
      <c r="L583" s="411" t="str">
        <f>IF(基本情報入力シート!W608="","",基本情報入力シート!W608)</f>
        <v/>
      </c>
      <c r="M583" s="411" t="str">
        <f>IF(基本情報入力シート!X608="","",基本情報入力シート!X608)</f>
        <v/>
      </c>
      <c r="N583" s="141" t="str">
        <f>IF(基本情報入力シート!Y608="","",基本情報入力シート!Y608)</f>
        <v/>
      </c>
      <c r="O583" s="148"/>
      <c r="P583" s="50"/>
      <c r="Q583" s="1004"/>
      <c r="R583" s="1005"/>
      <c r="S583" s="142" t="str">
        <f>IFERROR(ROUNDDOWN(Q583*VLOOKUP(N583,【参考】数式用!$AR$2:$AW$50,MATCH(P583,【参考】数式用!$AT$4:$AW$4)+2,FALSE)*0.5, 0), "")</f>
        <v/>
      </c>
      <c r="T583" s="51"/>
      <c r="U583" s="536" t="str">
        <f>IFERROR(IF(AH583&lt;&gt;"",Q583*VLOOKUP(N583,【参考】数式用!$AG$2:$AL$50,MATCH(P583,【参考】数式用!$AI$4:$AL$4,0)+2,0), ""), "")</f>
        <v/>
      </c>
      <c r="V583" s="41"/>
      <c r="W583" s="1006"/>
      <c r="X583" s="1007"/>
      <c r="Y583" s="88"/>
      <c r="Z583" s="537"/>
      <c r="AA583" s="143" t="str">
        <f>IFERROR(IF(Y583="ー", "", ROUNDDOWN(Z583*VLOOKUP(N583,【参考】数式用!$AR$2:$AW$50,MATCH(Y583,【参考】数式用!$AT$4:$AW$4)+2,FALSE)*0.5, 0)), "")</f>
        <v/>
      </c>
      <c r="AB583" s="98"/>
      <c r="AC583" s="1100" t="str">
        <f>IFERROR(IF(AH583&lt;&gt;"",Z583*VLOOKUP(N583,【参考】数式用!$AG$2:$AL$50,MATCH(Y583,【参考】数式用!$AI$4:$AL$4,0)+2,0), ""), "")</f>
        <v/>
      </c>
      <c r="AD583" s="1100"/>
      <c r="AE583" s="415"/>
      <c r="AF583" s="581"/>
      <c r="AG583" s="590"/>
      <c r="AH583" s="428" t="str">
        <f>IFERROR(VLOOKUP(O583, 【参考】数式用!$AY$5:$AY$13, 1, FALSE), "")</f>
        <v/>
      </c>
      <c r="AI583" s="429" t="str">
        <f>IFERROR(VLOOKUP(N583, 【参考】数式用!$BA$2:$BB$50, 2, FALSE), "")</f>
        <v/>
      </c>
      <c r="AJ583" s="430" t="str">
        <f t="shared" si="19"/>
        <v/>
      </c>
      <c r="AK583" s="431" t="str">
        <f t="shared" si="20"/>
        <v/>
      </c>
      <c r="AL583" s="133"/>
      <c r="AM583" s="133"/>
      <c r="AN583" s="106"/>
      <c r="AO583" s="106"/>
      <c r="AV583" s="105"/>
      <c r="AW583" s="105"/>
      <c r="AX583" s="105"/>
      <c r="AY583" s="105"/>
      <c r="AZ583" s="105"/>
      <c r="BA583" s="105"/>
    </row>
    <row r="584" spans="1:53" ht="30" customHeight="1" thickBot="1">
      <c r="A584" s="140">
        <v>571</v>
      </c>
      <c r="B584" s="1001" t="str">
        <f>IF(基本情報入力シート!C609="","",基本情報入力シート!C609)</f>
        <v/>
      </c>
      <c r="C584" s="1002"/>
      <c r="D584" s="1002"/>
      <c r="E584" s="1002"/>
      <c r="F584" s="1002"/>
      <c r="G584" s="1002"/>
      <c r="H584" s="1002"/>
      <c r="I584" s="1003"/>
      <c r="J584" s="411" t="str">
        <f>IF(基本情報入力シート!M609="","",基本情報入力シート!M609)</f>
        <v/>
      </c>
      <c r="K584" s="411" t="str">
        <f>IF(基本情報入力シート!R609="","",基本情報入力シート!R609)</f>
        <v/>
      </c>
      <c r="L584" s="411" t="str">
        <f>IF(基本情報入力シート!W609="","",基本情報入力シート!W609)</f>
        <v/>
      </c>
      <c r="M584" s="411" t="str">
        <f>IF(基本情報入力シート!X609="","",基本情報入力シート!X609)</f>
        <v/>
      </c>
      <c r="N584" s="141" t="str">
        <f>IF(基本情報入力シート!Y609="","",基本情報入力シート!Y609)</f>
        <v/>
      </c>
      <c r="O584" s="148"/>
      <c r="P584" s="50"/>
      <c r="Q584" s="1004"/>
      <c r="R584" s="1005"/>
      <c r="S584" s="142" t="str">
        <f>IFERROR(ROUNDDOWN(Q584*VLOOKUP(N584,【参考】数式用!$AR$2:$AW$50,MATCH(P584,【参考】数式用!$AT$4:$AW$4)+2,FALSE)*0.5, 0), "")</f>
        <v/>
      </c>
      <c r="T584" s="51"/>
      <c r="U584" s="536" t="str">
        <f>IFERROR(IF(AH584&lt;&gt;"",Q584*VLOOKUP(N584,【参考】数式用!$AG$2:$AL$50,MATCH(P584,【参考】数式用!$AI$4:$AL$4,0)+2,0), ""), "")</f>
        <v/>
      </c>
      <c r="V584" s="41"/>
      <c r="W584" s="1006"/>
      <c r="X584" s="1007"/>
      <c r="Y584" s="88"/>
      <c r="Z584" s="537"/>
      <c r="AA584" s="143" t="str">
        <f>IFERROR(IF(Y584="ー", "", ROUNDDOWN(Z584*VLOOKUP(N584,【参考】数式用!$AR$2:$AW$50,MATCH(Y584,【参考】数式用!$AT$4:$AW$4)+2,FALSE)*0.5, 0)), "")</f>
        <v/>
      </c>
      <c r="AB584" s="98"/>
      <c r="AC584" s="1100" t="str">
        <f>IFERROR(IF(AH584&lt;&gt;"",Z584*VLOOKUP(N584,【参考】数式用!$AG$2:$AL$50,MATCH(Y584,【参考】数式用!$AI$4:$AL$4,0)+2,0), ""), "")</f>
        <v/>
      </c>
      <c r="AD584" s="1100"/>
      <c r="AE584" s="415"/>
      <c r="AF584" s="581"/>
      <c r="AG584" s="590"/>
      <c r="AH584" s="428" t="str">
        <f>IFERROR(VLOOKUP(O584, 【参考】数式用!$AY$5:$AY$13, 1, FALSE), "")</f>
        <v/>
      </c>
      <c r="AI584" s="429" t="str">
        <f>IFERROR(VLOOKUP(N584, 【参考】数式用!$BA$2:$BB$50, 2, FALSE), "")</f>
        <v/>
      </c>
      <c r="AJ584" s="430" t="str">
        <f t="shared" si="19"/>
        <v/>
      </c>
      <c r="AK584" s="431" t="str">
        <f t="shared" si="20"/>
        <v/>
      </c>
      <c r="AL584" s="133"/>
      <c r="AM584" s="133"/>
      <c r="AN584" s="106"/>
      <c r="AO584" s="106"/>
      <c r="AV584" s="105"/>
      <c r="AW584" s="105"/>
      <c r="AX584" s="105"/>
      <c r="AY584" s="105"/>
      <c r="AZ584" s="105"/>
      <c r="BA584" s="105"/>
    </row>
    <row r="585" spans="1:53" ht="30" customHeight="1" thickBot="1">
      <c r="A585" s="140">
        <v>572</v>
      </c>
      <c r="B585" s="1001" t="str">
        <f>IF(基本情報入力シート!C610="","",基本情報入力シート!C610)</f>
        <v/>
      </c>
      <c r="C585" s="1002"/>
      <c r="D585" s="1002"/>
      <c r="E585" s="1002"/>
      <c r="F585" s="1002"/>
      <c r="G585" s="1002"/>
      <c r="H585" s="1002"/>
      <c r="I585" s="1003"/>
      <c r="J585" s="411" t="str">
        <f>IF(基本情報入力シート!M610="","",基本情報入力シート!M610)</f>
        <v/>
      </c>
      <c r="K585" s="411" t="str">
        <f>IF(基本情報入力シート!R610="","",基本情報入力シート!R610)</f>
        <v/>
      </c>
      <c r="L585" s="411" t="str">
        <f>IF(基本情報入力シート!W610="","",基本情報入力シート!W610)</f>
        <v/>
      </c>
      <c r="M585" s="411" t="str">
        <f>IF(基本情報入力シート!X610="","",基本情報入力シート!X610)</f>
        <v/>
      </c>
      <c r="N585" s="141" t="str">
        <f>IF(基本情報入力シート!Y610="","",基本情報入力シート!Y610)</f>
        <v/>
      </c>
      <c r="O585" s="148"/>
      <c r="P585" s="50"/>
      <c r="Q585" s="1004"/>
      <c r="R585" s="1005"/>
      <c r="S585" s="142" t="str">
        <f>IFERROR(ROUNDDOWN(Q585*VLOOKUP(N585,【参考】数式用!$AR$2:$AW$50,MATCH(P585,【参考】数式用!$AT$4:$AW$4)+2,FALSE)*0.5, 0), "")</f>
        <v/>
      </c>
      <c r="T585" s="51"/>
      <c r="U585" s="536" t="str">
        <f>IFERROR(IF(AH585&lt;&gt;"",Q585*VLOOKUP(N585,【参考】数式用!$AG$2:$AL$50,MATCH(P585,【参考】数式用!$AI$4:$AL$4,0)+2,0), ""), "")</f>
        <v/>
      </c>
      <c r="V585" s="41"/>
      <c r="W585" s="1006"/>
      <c r="X585" s="1007"/>
      <c r="Y585" s="88"/>
      <c r="Z585" s="537"/>
      <c r="AA585" s="143" t="str">
        <f>IFERROR(IF(Y585="ー", "", ROUNDDOWN(Z585*VLOOKUP(N585,【参考】数式用!$AR$2:$AW$50,MATCH(Y585,【参考】数式用!$AT$4:$AW$4)+2,FALSE)*0.5, 0)), "")</f>
        <v/>
      </c>
      <c r="AB585" s="98"/>
      <c r="AC585" s="1100" t="str">
        <f>IFERROR(IF(AH585&lt;&gt;"",Z585*VLOOKUP(N585,【参考】数式用!$AG$2:$AL$50,MATCH(Y585,【参考】数式用!$AI$4:$AL$4,0)+2,0), ""), "")</f>
        <v/>
      </c>
      <c r="AD585" s="1100"/>
      <c r="AE585" s="415"/>
      <c r="AF585" s="581"/>
      <c r="AG585" s="590"/>
      <c r="AH585" s="428" t="str">
        <f>IFERROR(VLOOKUP(O585, 【参考】数式用!$AY$5:$AY$13, 1, FALSE), "")</f>
        <v/>
      </c>
      <c r="AI585" s="429" t="str">
        <f>IFERROR(VLOOKUP(N585, 【参考】数式用!$BA$2:$BB$50, 2, FALSE), "")</f>
        <v/>
      </c>
      <c r="AJ585" s="430" t="str">
        <f t="shared" si="19"/>
        <v/>
      </c>
      <c r="AK585" s="431" t="str">
        <f t="shared" si="20"/>
        <v/>
      </c>
      <c r="AL585" s="133"/>
      <c r="AM585" s="133"/>
      <c r="AN585" s="106"/>
      <c r="AO585" s="106"/>
      <c r="AV585" s="105"/>
      <c r="AW585" s="105"/>
      <c r="AX585" s="105"/>
      <c r="AY585" s="105"/>
      <c r="AZ585" s="105"/>
      <c r="BA585" s="105"/>
    </row>
    <row r="586" spans="1:53" ht="30" customHeight="1" thickBot="1">
      <c r="A586" s="140">
        <v>573</v>
      </c>
      <c r="B586" s="1001" t="str">
        <f>IF(基本情報入力シート!C611="","",基本情報入力シート!C611)</f>
        <v/>
      </c>
      <c r="C586" s="1002"/>
      <c r="D586" s="1002"/>
      <c r="E586" s="1002"/>
      <c r="F586" s="1002"/>
      <c r="G586" s="1002"/>
      <c r="H586" s="1002"/>
      <c r="I586" s="1003"/>
      <c r="J586" s="411" t="str">
        <f>IF(基本情報入力シート!M611="","",基本情報入力シート!M611)</f>
        <v/>
      </c>
      <c r="K586" s="411" t="str">
        <f>IF(基本情報入力シート!R611="","",基本情報入力シート!R611)</f>
        <v/>
      </c>
      <c r="L586" s="411" t="str">
        <f>IF(基本情報入力シート!W611="","",基本情報入力シート!W611)</f>
        <v/>
      </c>
      <c r="M586" s="411" t="str">
        <f>IF(基本情報入力シート!X611="","",基本情報入力シート!X611)</f>
        <v/>
      </c>
      <c r="N586" s="141" t="str">
        <f>IF(基本情報入力シート!Y611="","",基本情報入力シート!Y611)</f>
        <v/>
      </c>
      <c r="O586" s="148"/>
      <c r="P586" s="50"/>
      <c r="Q586" s="1004"/>
      <c r="R586" s="1005"/>
      <c r="S586" s="142" t="str">
        <f>IFERROR(ROUNDDOWN(Q586*VLOOKUP(N586,【参考】数式用!$AR$2:$AW$50,MATCH(P586,【参考】数式用!$AT$4:$AW$4)+2,FALSE)*0.5, 0), "")</f>
        <v/>
      </c>
      <c r="T586" s="51"/>
      <c r="U586" s="536" t="str">
        <f>IFERROR(IF(AH586&lt;&gt;"",Q586*VLOOKUP(N586,【参考】数式用!$AG$2:$AL$50,MATCH(P586,【参考】数式用!$AI$4:$AL$4,0)+2,0), ""), "")</f>
        <v/>
      </c>
      <c r="V586" s="41"/>
      <c r="W586" s="1006"/>
      <c r="X586" s="1007"/>
      <c r="Y586" s="88"/>
      <c r="Z586" s="537"/>
      <c r="AA586" s="143" t="str">
        <f>IFERROR(IF(Y586="ー", "", ROUNDDOWN(Z586*VLOOKUP(N586,【参考】数式用!$AR$2:$AW$50,MATCH(Y586,【参考】数式用!$AT$4:$AW$4)+2,FALSE)*0.5, 0)), "")</f>
        <v/>
      </c>
      <c r="AB586" s="98"/>
      <c r="AC586" s="1100" t="str">
        <f>IFERROR(IF(AH586&lt;&gt;"",Z586*VLOOKUP(N586,【参考】数式用!$AG$2:$AL$50,MATCH(Y586,【参考】数式用!$AI$4:$AL$4,0)+2,0), ""), "")</f>
        <v/>
      </c>
      <c r="AD586" s="1100"/>
      <c r="AE586" s="415"/>
      <c r="AF586" s="581"/>
      <c r="AG586" s="590"/>
      <c r="AH586" s="428" t="str">
        <f>IFERROR(VLOOKUP(O586, 【参考】数式用!$AY$5:$AY$13, 1, FALSE), "")</f>
        <v/>
      </c>
      <c r="AI586" s="429" t="str">
        <f>IFERROR(VLOOKUP(N586, 【参考】数式用!$BA$2:$BB$50, 2, FALSE), "")</f>
        <v/>
      </c>
      <c r="AJ586" s="430" t="str">
        <f t="shared" si="19"/>
        <v/>
      </c>
      <c r="AK586" s="431" t="str">
        <f t="shared" si="20"/>
        <v/>
      </c>
      <c r="AL586" s="133"/>
      <c r="AM586" s="133"/>
      <c r="AN586" s="106"/>
      <c r="AO586" s="106"/>
      <c r="AV586" s="105"/>
      <c r="AW586" s="105"/>
      <c r="AX586" s="105"/>
      <c r="AY586" s="105"/>
      <c r="AZ586" s="105"/>
      <c r="BA586" s="105"/>
    </row>
    <row r="587" spans="1:53" ht="30" customHeight="1" thickBot="1">
      <c r="A587" s="140">
        <v>574</v>
      </c>
      <c r="B587" s="1001" t="str">
        <f>IF(基本情報入力シート!C612="","",基本情報入力シート!C612)</f>
        <v/>
      </c>
      <c r="C587" s="1002"/>
      <c r="D587" s="1002"/>
      <c r="E587" s="1002"/>
      <c r="F587" s="1002"/>
      <c r="G587" s="1002"/>
      <c r="H587" s="1002"/>
      <c r="I587" s="1003"/>
      <c r="J587" s="411" t="str">
        <f>IF(基本情報入力シート!M612="","",基本情報入力シート!M612)</f>
        <v/>
      </c>
      <c r="K587" s="411" t="str">
        <f>IF(基本情報入力シート!R612="","",基本情報入力シート!R612)</f>
        <v/>
      </c>
      <c r="L587" s="411" t="str">
        <f>IF(基本情報入力シート!W612="","",基本情報入力シート!W612)</f>
        <v/>
      </c>
      <c r="M587" s="411" t="str">
        <f>IF(基本情報入力シート!X612="","",基本情報入力シート!X612)</f>
        <v/>
      </c>
      <c r="N587" s="141" t="str">
        <f>IF(基本情報入力シート!Y612="","",基本情報入力シート!Y612)</f>
        <v/>
      </c>
      <c r="O587" s="148"/>
      <c r="P587" s="50"/>
      <c r="Q587" s="1004"/>
      <c r="R587" s="1005"/>
      <c r="S587" s="142" t="str">
        <f>IFERROR(ROUNDDOWN(Q587*VLOOKUP(N587,【参考】数式用!$AR$2:$AW$50,MATCH(P587,【参考】数式用!$AT$4:$AW$4)+2,FALSE)*0.5, 0), "")</f>
        <v/>
      </c>
      <c r="T587" s="51"/>
      <c r="U587" s="536" t="str">
        <f>IFERROR(IF(AH587&lt;&gt;"",Q587*VLOOKUP(N587,【参考】数式用!$AG$2:$AL$50,MATCH(P587,【参考】数式用!$AI$4:$AL$4,0)+2,0), ""), "")</f>
        <v/>
      </c>
      <c r="V587" s="41"/>
      <c r="W587" s="1006"/>
      <c r="X587" s="1007"/>
      <c r="Y587" s="88"/>
      <c r="Z587" s="537"/>
      <c r="AA587" s="143" t="str">
        <f>IFERROR(IF(Y587="ー", "", ROUNDDOWN(Z587*VLOOKUP(N587,【参考】数式用!$AR$2:$AW$50,MATCH(Y587,【参考】数式用!$AT$4:$AW$4)+2,FALSE)*0.5, 0)), "")</f>
        <v/>
      </c>
      <c r="AB587" s="98"/>
      <c r="AC587" s="1100" t="str">
        <f>IFERROR(IF(AH587&lt;&gt;"",Z587*VLOOKUP(N587,【参考】数式用!$AG$2:$AL$50,MATCH(Y587,【参考】数式用!$AI$4:$AL$4,0)+2,0), ""), "")</f>
        <v/>
      </c>
      <c r="AD587" s="1100"/>
      <c r="AE587" s="415"/>
      <c r="AF587" s="581"/>
      <c r="AG587" s="590"/>
      <c r="AH587" s="428" t="str">
        <f>IFERROR(VLOOKUP(O587, 【参考】数式用!$AY$5:$AY$13, 1, FALSE), "")</f>
        <v/>
      </c>
      <c r="AI587" s="429" t="str">
        <f>IFERROR(VLOOKUP(N587, 【参考】数式用!$BA$2:$BB$50, 2, FALSE), "")</f>
        <v/>
      </c>
      <c r="AJ587" s="430" t="str">
        <f t="shared" si="19"/>
        <v/>
      </c>
      <c r="AK587" s="431" t="str">
        <f t="shared" si="20"/>
        <v/>
      </c>
      <c r="AL587" s="133"/>
      <c r="AM587" s="133"/>
      <c r="AN587" s="106"/>
      <c r="AO587" s="106"/>
      <c r="AV587" s="105"/>
      <c r="AW587" s="105"/>
      <c r="AX587" s="105"/>
      <c r="AY587" s="105"/>
      <c r="AZ587" s="105"/>
      <c r="BA587" s="105"/>
    </row>
    <row r="588" spans="1:53" ht="30" customHeight="1" thickBot="1">
      <c r="A588" s="140">
        <v>575</v>
      </c>
      <c r="B588" s="1001" t="str">
        <f>IF(基本情報入力シート!C613="","",基本情報入力シート!C613)</f>
        <v/>
      </c>
      <c r="C588" s="1002"/>
      <c r="D588" s="1002"/>
      <c r="E588" s="1002"/>
      <c r="F588" s="1002"/>
      <c r="G588" s="1002"/>
      <c r="H588" s="1002"/>
      <c r="I588" s="1003"/>
      <c r="J588" s="411" t="str">
        <f>IF(基本情報入力シート!M613="","",基本情報入力シート!M613)</f>
        <v/>
      </c>
      <c r="K588" s="411" t="str">
        <f>IF(基本情報入力シート!R613="","",基本情報入力シート!R613)</f>
        <v/>
      </c>
      <c r="L588" s="411" t="str">
        <f>IF(基本情報入力シート!W613="","",基本情報入力シート!W613)</f>
        <v/>
      </c>
      <c r="M588" s="411" t="str">
        <f>IF(基本情報入力シート!X613="","",基本情報入力シート!X613)</f>
        <v/>
      </c>
      <c r="N588" s="141" t="str">
        <f>IF(基本情報入力シート!Y613="","",基本情報入力シート!Y613)</f>
        <v/>
      </c>
      <c r="O588" s="148"/>
      <c r="P588" s="50"/>
      <c r="Q588" s="1004"/>
      <c r="R588" s="1005"/>
      <c r="S588" s="142" t="str">
        <f>IFERROR(ROUNDDOWN(Q588*VLOOKUP(N588,【参考】数式用!$AR$2:$AW$50,MATCH(P588,【参考】数式用!$AT$4:$AW$4)+2,FALSE)*0.5, 0), "")</f>
        <v/>
      </c>
      <c r="T588" s="51"/>
      <c r="U588" s="536" t="str">
        <f>IFERROR(IF(AH588&lt;&gt;"",Q588*VLOOKUP(N588,【参考】数式用!$AG$2:$AL$50,MATCH(P588,【参考】数式用!$AI$4:$AL$4,0)+2,0), ""), "")</f>
        <v/>
      </c>
      <c r="V588" s="41"/>
      <c r="W588" s="1006"/>
      <c r="X588" s="1007"/>
      <c r="Y588" s="88"/>
      <c r="Z588" s="537"/>
      <c r="AA588" s="143" t="str">
        <f>IFERROR(IF(Y588="ー", "", ROUNDDOWN(Z588*VLOOKUP(N588,【参考】数式用!$AR$2:$AW$50,MATCH(Y588,【参考】数式用!$AT$4:$AW$4)+2,FALSE)*0.5, 0)), "")</f>
        <v/>
      </c>
      <c r="AB588" s="98"/>
      <c r="AC588" s="1100" t="str">
        <f>IFERROR(IF(AH588&lt;&gt;"",Z588*VLOOKUP(N588,【参考】数式用!$AG$2:$AL$50,MATCH(Y588,【参考】数式用!$AI$4:$AL$4,0)+2,0), ""), "")</f>
        <v/>
      </c>
      <c r="AD588" s="1100"/>
      <c r="AE588" s="415"/>
      <c r="AF588" s="581"/>
      <c r="AG588" s="590"/>
      <c r="AH588" s="428" t="str">
        <f>IFERROR(VLOOKUP(O588, 【参考】数式用!$AY$5:$AY$13, 1, FALSE), "")</f>
        <v/>
      </c>
      <c r="AI588" s="429" t="str">
        <f>IFERROR(VLOOKUP(N588, 【参考】数式用!$BA$2:$BB$50, 2, FALSE), "")</f>
        <v/>
      </c>
      <c r="AJ588" s="430" t="str">
        <f t="shared" si="19"/>
        <v/>
      </c>
      <c r="AK588" s="431" t="str">
        <f t="shared" si="20"/>
        <v/>
      </c>
      <c r="AL588" s="133"/>
      <c r="AM588" s="133"/>
      <c r="AN588" s="106"/>
      <c r="AO588" s="106"/>
      <c r="AV588" s="105"/>
      <c r="AW588" s="105"/>
      <c r="AX588" s="105"/>
      <c r="AY588" s="105"/>
      <c r="AZ588" s="105"/>
      <c r="BA588" s="105"/>
    </row>
    <row r="589" spans="1:53" ht="30" customHeight="1" thickBot="1">
      <c r="A589" s="140">
        <v>576</v>
      </c>
      <c r="B589" s="1001" t="str">
        <f>IF(基本情報入力シート!C614="","",基本情報入力シート!C614)</f>
        <v/>
      </c>
      <c r="C589" s="1002"/>
      <c r="D589" s="1002"/>
      <c r="E589" s="1002"/>
      <c r="F589" s="1002"/>
      <c r="G589" s="1002"/>
      <c r="H589" s="1002"/>
      <c r="I589" s="1003"/>
      <c r="J589" s="411" t="str">
        <f>IF(基本情報入力シート!M614="","",基本情報入力シート!M614)</f>
        <v/>
      </c>
      <c r="K589" s="411" t="str">
        <f>IF(基本情報入力シート!R614="","",基本情報入力シート!R614)</f>
        <v/>
      </c>
      <c r="L589" s="411" t="str">
        <f>IF(基本情報入力シート!W614="","",基本情報入力シート!W614)</f>
        <v/>
      </c>
      <c r="M589" s="411" t="str">
        <f>IF(基本情報入力シート!X614="","",基本情報入力シート!X614)</f>
        <v/>
      </c>
      <c r="N589" s="141" t="str">
        <f>IF(基本情報入力シート!Y614="","",基本情報入力シート!Y614)</f>
        <v/>
      </c>
      <c r="O589" s="148"/>
      <c r="P589" s="50"/>
      <c r="Q589" s="1004"/>
      <c r="R589" s="1005"/>
      <c r="S589" s="142" t="str">
        <f>IFERROR(ROUNDDOWN(Q589*VLOOKUP(N589,【参考】数式用!$AR$2:$AW$50,MATCH(P589,【参考】数式用!$AT$4:$AW$4)+2,FALSE)*0.5, 0), "")</f>
        <v/>
      </c>
      <c r="T589" s="51"/>
      <c r="U589" s="536" t="str">
        <f>IFERROR(IF(AH589&lt;&gt;"",Q589*VLOOKUP(N589,【参考】数式用!$AG$2:$AL$50,MATCH(P589,【参考】数式用!$AI$4:$AL$4,0)+2,0), ""), "")</f>
        <v/>
      </c>
      <c r="V589" s="41"/>
      <c r="W589" s="1006"/>
      <c r="X589" s="1007"/>
      <c r="Y589" s="88"/>
      <c r="Z589" s="537"/>
      <c r="AA589" s="143" t="str">
        <f>IFERROR(IF(Y589="ー", "", ROUNDDOWN(Z589*VLOOKUP(N589,【参考】数式用!$AR$2:$AW$50,MATCH(Y589,【参考】数式用!$AT$4:$AW$4)+2,FALSE)*0.5, 0)), "")</f>
        <v/>
      </c>
      <c r="AB589" s="98"/>
      <c r="AC589" s="1100" t="str">
        <f>IFERROR(IF(AH589&lt;&gt;"",Z589*VLOOKUP(N589,【参考】数式用!$AG$2:$AL$50,MATCH(Y589,【参考】数式用!$AI$4:$AL$4,0)+2,0), ""), "")</f>
        <v/>
      </c>
      <c r="AD589" s="1100"/>
      <c r="AE589" s="415"/>
      <c r="AF589" s="581"/>
      <c r="AG589" s="590"/>
      <c r="AH589" s="428" t="str">
        <f>IFERROR(VLOOKUP(O589, 【参考】数式用!$AY$5:$AY$13, 1, FALSE), "")</f>
        <v/>
      </c>
      <c r="AI589" s="429" t="str">
        <f>IFERROR(VLOOKUP(N589, 【参考】数式用!$BA$2:$BB$50, 2, FALSE), "")</f>
        <v/>
      </c>
      <c r="AJ589" s="430" t="str">
        <f t="shared" si="19"/>
        <v/>
      </c>
      <c r="AK589" s="431" t="str">
        <f t="shared" si="20"/>
        <v/>
      </c>
      <c r="AL589" s="133"/>
      <c r="AM589" s="133"/>
      <c r="AN589" s="106"/>
      <c r="AO589" s="106"/>
      <c r="AV589" s="105"/>
      <c r="AW589" s="105"/>
      <c r="AX589" s="105"/>
      <c r="AY589" s="105"/>
      <c r="AZ589" s="105"/>
      <c r="BA589" s="105"/>
    </row>
    <row r="590" spans="1:53" ht="30" customHeight="1" thickBot="1">
      <c r="A590" s="140">
        <v>577</v>
      </c>
      <c r="B590" s="1001" t="str">
        <f>IF(基本情報入力シート!C615="","",基本情報入力シート!C615)</f>
        <v/>
      </c>
      <c r="C590" s="1002"/>
      <c r="D590" s="1002"/>
      <c r="E590" s="1002"/>
      <c r="F590" s="1002"/>
      <c r="G590" s="1002"/>
      <c r="H590" s="1002"/>
      <c r="I590" s="1003"/>
      <c r="J590" s="411" t="str">
        <f>IF(基本情報入力シート!M615="","",基本情報入力シート!M615)</f>
        <v/>
      </c>
      <c r="K590" s="411" t="str">
        <f>IF(基本情報入力シート!R615="","",基本情報入力シート!R615)</f>
        <v/>
      </c>
      <c r="L590" s="411" t="str">
        <f>IF(基本情報入力シート!W615="","",基本情報入力シート!W615)</f>
        <v/>
      </c>
      <c r="M590" s="411" t="str">
        <f>IF(基本情報入力シート!X615="","",基本情報入力シート!X615)</f>
        <v/>
      </c>
      <c r="N590" s="141" t="str">
        <f>IF(基本情報入力シート!Y615="","",基本情報入力シート!Y615)</f>
        <v/>
      </c>
      <c r="O590" s="148"/>
      <c r="P590" s="50"/>
      <c r="Q590" s="1004"/>
      <c r="R590" s="1005"/>
      <c r="S590" s="142" t="str">
        <f>IFERROR(ROUNDDOWN(Q590*VLOOKUP(N590,【参考】数式用!$AR$2:$AW$50,MATCH(P590,【参考】数式用!$AT$4:$AW$4)+2,FALSE)*0.5, 0), "")</f>
        <v/>
      </c>
      <c r="T590" s="51"/>
      <c r="U590" s="536" t="str">
        <f>IFERROR(IF(AH590&lt;&gt;"",Q590*VLOOKUP(N590,【参考】数式用!$AG$2:$AL$50,MATCH(P590,【参考】数式用!$AI$4:$AL$4,0)+2,0), ""), "")</f>
        <v/>
      </c>
      <c r="V590" s="41"/>
      <c r="W590" s="1006"/>
      <c r="X590" s="1007"/>
      <c r="Y590" s="88"/>
      <c r="Z590" s="537"/>
      <c r="AA590" s="143" t="str">
        <f>IFERROR(IF(Y590="ー", "", ROUNDDOWN(Z590*VLOOKUP(N590,【参考】数式用!$AR$2:$AW$50,MATCH(Y590,【参考】数式用!$AT$4:$AW$4)+2,FALSE)*0.5, 0)), "")</f>
        <v/>
      </c>
      <c r="AB590" s="98"/>
      <c r="AC590" s="1100" t="str">
        <f>IFERROR(IF(AH590&lt;&gt;"",Z590*VLOOKUP(N590,【参考】数式用!$AG$2:$AL$50,MATCH(Y590,【参考】数式用!$AI$4:$AL$4,0)+2,0), ""), "")</f>
        <v/>
      </c>
      <c r="AD590" s="1100"/>
      <c r="AE590" s="415"/>
      <c r="AF590" s="581"/>
      <c r="AG590" s="590"/>
      <c r="AH590" s="428" t="str">
        <f>IFERROR(VLOOKUP(O590, 【参考】数式用!$AY$5:$AY$13, 1, FALSE), "")</f>
        <v/>
      </c>
      <c r="AI590" s="429" t="str">
        <f>IFERROR(VLOOKUP(N590, 【参考】数式用!$BA$2:$BB$50, 2, FALSE), "")</f>
        <v/>
      </c>
      <c r="AJ590" s="430" t="str">
        <f t="shared" si="19"/>
        <v/>
      </c>
      <c r="AK590" s="431" t="str">
        <f t="shared" si="20"/>
        <v/>
      </c>
      <c r="AL590" s="133"/>
      <c r="AM590" s="133"/>
      <c r="AN590" s="106"/>
      <c r="AO590" s="106"/>
      <c r="AV590" s="105"/>
      <c r="AW590" s="105"/>
      <c r="AX590" s="105"/>
      <c r="AY590" s="105"/>
      <c r="AZ590" s="105"/>
      <c r="BA590" s="105"/>
    </row>
    <row r="591" spans="1:53" ht="30" customHeight="1" thickBot="1">
      <c r="A591" s="140">
        <v>578</v>
      </c>
      <c r="B591" s="1001" t="str">
        <f>IF(基本情報入力シート!C616="","",基本情報入力シート!C616)</f>
        <v/>
      </c>
      <c r="C591" s="1002"/>
      <c r="D591" s="1002"/>
      <c r="E591" s="1002"/>
      <c r="F591" s="1002"/>
      <c r="G591" s="1002"/>
      <c r="H591" s="1002"/>
      <c r="I591" s="1003"/>
      <c r="J591" s="411" t="str">
        <f>IF(基本情報入力シート!M616="","",基本情報入力シート!M616)</f>
        <v/>
      </c>
      <c r="K591" s="411" t="str">
        <f>IF(基本情報入力シート!R616="","",基本情報入力シート!R616)</f>
        <v/>
      </c>
      <c r="L591" s="411" t="str">
        <f>IF(基本情報入力シート!W616="","",基本情報入力シート!W616)</f>
        <v/>
      </c>
      <c r="M591" s="411" t="str">
        <f>IF(基本情報入力シート!X616="","",基本情報入力シート!X616)</f>
        <v/>
      </c>
      <c r="N591" s="141" t="str">
        <f>IF(基本情報入力シート!Y616="","",基本情報入力シート!Y616)</f>
        <v/>
      </c>
      <c r="O591" s="148"/>
      <c r="P591" s="50"/>
      <c r="Q591" s="1004"/>
      <c r="R591" s="1005"/>
      <c r="S591" s="142" t="str">
        <f>IFERROR(ROUNDDOWN(Q591*VLOOKUP(N591,【参考】数式用!$AR$2:$AW$50,MATCH(P591,【参考】数式用!$AT$4:$AW$4)+2,FALSE)*0.5, 0), "")</f>
        <v/>
      </c>
      <c r="T591" s="51"/>
      <c r="U591" s="536" t="str">
        <f>IFERROR(IF(AH591&lt;&gt;"",Q591*VLOOKUP(N591,【参考】数式用!$AG$2:$AL$50,MATCH(P591,【参考】数式用!$AI$4:$AL$4,0)+2,0), ""), "")</f>
        <v/>
      </c>
      <c r="V591" s="41"/>
      <c r="W591" s="1006"/>
      <c r="X591" s="1007"/>
      <c r="Y591" s="88"/>
      <c r="Z591" s="537"/>
      <c r="AA591" s="143" t="str">
        <f>IFERROR(IF(Y591="ー", "", ROUNDDOWN(Z591*VLOOKUP(N591,【参考】数式用!$AR$2:$AW$50,MATCH(Y591,【参考】数式用!$AT$4:$AW$4)+2,FALSE)*0.5, 0)), "")</f>
        <v/>
      </c>
      <c r="AB591" s="98"/>
      <c r="AC591" s="1100" t="str">
        <f>IFERROR(IF(AH591&lt;&gt;"",Z591*VLOOKUP(N591,【参考】数式用!$AG$2:$AL$50,MATCH(Y591,【参考】数式用!$AI$4:$AL$4,0)+2,0), ""), "")</f>
        <v/>
      </c>
      <c r="AD591" s="1100"/>
      <c r="AE591" s="415"/>
      <c r="AF591" s="581"/>
      <c r="AG591" s="590"/>
      <c r="AH591" s="428" t="str">
        <f>IFERROR(VLOOKUP(O591, 【参考】数式用!$AY$5:$AY$13, 1, FALSE), "")</f>
        <v/>
      </c>
      <c r="AI591" s="429" t="str">
        <f>IFERROR(VLOOKUP(N591, 【参考】数式用!$BA$2:$BB$50, 2, FALSE), "")</f>
        <v/>
      </c>
      <c r="AJ591" s="430" t="str">
        <f t="shared" si="19"/>
        <v/>
      </c>
      <c r="AK591" s="431" t="str">
        <f t="shared" si="20"/>
        <v/>
      </c>
      <c r="AL591" s="133"/>
      <c r="AM591" s="133"/>
      <c r="AN591" s="106"/>
      <c r="AO591" s="106"/>
      <c r="AV591" s="105"/>
      <c r="AW591" s="105"/>
      <c r="AX591" s="105"/>
      <c r="AY591" s="105"/>
      <c r="AZ591" s="105"/>
      <c r="BA591" s="105"/>
    </row>
    <row r="592" spans="1:53" ht="30" customHeight="1" thickBot="1">
      <c r="A592" s="140">
        <v>579</v>
      </c>
      <c r="B592" s="1001" t="str">
        <f>IF(基本情報入力シート!C617="","",基本情報入力シート!C617)</f>
        <v/>
      </c>
      <c r="C592" s="1002"/>
      <c r="D592" s="1002"/>
      <c r="E592" s="1002"/>
      <c r="F592" s="1002"/>
      <c r="G592" s="1002"/>
      <c r="H592" s="1002"/>
      <c r="I592" s="1003"/>
      <c r="J592" s="411" t="str">
        <f>IF(基本情報入力シート!M617="","",基本情報入力シート!M617)</f>
        <v/>
      </c>
      <c r="K592" s="411" t="str">
        <f>IF(基本情報入力シート!R617="","",基本情報入力シート!R617)</f>
        <v/>
      </c>
      <c r="L592" s="411" t="str">
        <f>IF(基本情報入力シート!W617="","",基本情報入力シート!W617)</f>
        <v/>
      </c>
      <c r="M592" s="411" t="str">
        <f>IF(基本情報入力シート!X617="","",基本情報入力シート!X617)</f>
        <v/>
      </c>
      <c r="N592" s="141" t="str">
        <f>IF(基本情報入力シート!Y617="","",基本情報入力シート!Y617)</f>
        <v/>
      </c>
      <c r="O592" s="148"/>
      <c r="P592" s="50"/>
      <c r="Q592" s="1004"/>
      <c r="R592" s="1005"/>
      <c r="S592" s="142" t="str">
        <f>IFERROR(ROUNDDOWN(Q592*VLOOKUP(N592,【参考】数式用!$AR$2:$AW$50,MATCH(P592,【参考】数式用!$AT$4:$AW$4)+2,FALSE)*0.5, 0), "")</f>
        <v/>
      </c>
      <c r="T592" s="51"/>
      <c r="U592" s="536" t="str">
        <f>IFERROR(IF(AH592&lt;&gt;"",Q592*VLOOKUP(N592,【参考】数式用!$AG$2:$AL$50,MATCH(P592,【参考】数式用!$AI$4:$AL$4,0)+2,0), ""), "")</f>
        <v/>
      </c>
      <c r="V592" s="41"/>
      <c r="W592" s="1006"/>
      <c r="X592" s="1007"/>
      <c r="Y592" s="88"/>
      <c r="Z592" s="537"/>
      <c r="AA592" s="143" t="str">
        <f>IFERROR(IF(Y592="ー", "", ROUNDDOWN(Z592*VLOOKUP(N592,【参考】数式用!$AR$2:$AW$50,MATCH(Y592,【参考】数式用!$AT$4:$AW$4)+2,FALSE)*0.5, 0)), "")</f>
        <v/>
      </c>
      <c r="AB592" s="98"/>
      <c r="AC592" s="1100" t="str">
        <f>IFERROR(IF(AH592&lt;&gt;"",Z592*VLOOKUP(N592,【参考】数式用!$AG$2:$AL$50,MATCH(Y592,【参考】数式用!$AI$4:$AL$4,0)+2,0), ""), "")</f>
        <v/>
      </c>
      <c r="AD592" s="1100"/>
      <c r="AE592" s="415"/>
      <c r="AF592" s="581"/>
      <c r="AG592" s="590"/>
      <c r="AH592" s="428" t="str">
        <f>IFERROR(VLOOKUP(O592, 【参考】数式用!$AY$5:$AY$13, 1, FALSE), "")</f>
        <v/>
      </c>
      <c r="AI592" s="429" t="str">
        <f>IFERROR(VLOOKUP(N592, 【参考】数式用!$BA$2:$BB$50, 2, FALSE), "")</f>
        <v/>
      </c>
      <c r="AJ592" s="430" t="str">
        <f t="shared" si="19"/>
        <v/>
      </c>
      <c r="AK592" s="431" t="str">
        <f t="shared" si="20"/>
        <v/>
      </c>
      <c r="AL592" s="133"/>
      <c r="AM592" s="133"/>
      <c r="AN592" s="106"/>
      <c r="AO592" s="106"/>
      <c r="AV592" s="105"/>
      <c r="AW592" s="105"/>
      <c r="AX592" s="105"/>
      <c r="AY592" s="105"/>
      <c r="AZ592" s="105"/>
      <c r="BA592" s="105"/>
    </row>
    <row r="593" spans="1:53" ht="30" customHeight="1" thickBot="1">
      <c r="A593" s="140">
        <v>580</v>
      </c>
      <c r="B593" s="1001" t="str">
        <f>IF(基本情報入力シート!C618="","",基本情報入力シート!C618)</f>
        <v/>
      </c>
      <c r="C593" s="1002"/>
      <c r="D593" s="1002"/>
      <c r="E593" s="1002"/>
      <c r="F593" s="1002"/>
      <c r="G593" s="1002"/>
      <c r="H593" s="1002"/>
      <c r="I593" s="1003"/>
      <c r="J593" s="411" t="str">
        <f>IF(基本情報入力シート!M618="","",基本情報入力シート!M618)</f>
        <v/>
      </c>
      <c r="K593" s="411" t="str">
        <f>IF(基本情報入力シート!R618="","",基本情報入力シート!R618)</f>
        <v/>
      </c>
      <c r="L593" s="411" t="str">
        <f>IF(基本情報入力シート!W618="","",基本情報入力シート!W618)</f>
        <v/>
      </c>
      <c r="M593" s="411" t="str">
        <f>IF(基本情報入力シート!X618="","",基本情報入力シート!X618)</f>
        <v/>
      </c>
      <c r="N593" s="141" t="str">
        <f>IF(基本情報入力シート!Y618="","",基本情報入力シート!Y618)</f>
        <v/>
      </c>
      <c r="O593" s="148"/>
      <c r="P593" s="50"/>
      <c r="Q593" s="1004"/>
      <c r="R593" s="1005"/>
      <c r="S593" s="142" t="str">
        <f>IFERROR(ROUNDDOWN(Q593*VLOOKUP(N593,【参考】数式用!$AR$2:$AW$50,MATCH(P593,【参考】数式用!$AT$4:$AW$4)+2,FALSE)*0.5, 0), "")</f>
        <v/>
      </c>
      <c r="T593" s="51"/>
      <c r="U593" s="536" t="str">
        <f>IFERROR(IF(AH593&lt;&gt;"",Q593*VLOOKUP(N593,【参考】数式用!$AG$2:$AL$50,MATCH(P593,【参考】数式用!$AI$4:$AL$4,0)+2,0), ""), "")</f>
        <v/>
      </c>
      <c r="V593" s="41"/>
      <c r="W593" s="1006"/>
      <c r="X593" s="1007"/>
      <c r="Y593" s="88"/>
      <c r="Z593" s="537"/>
      <c r="AA593" s="143" t="str">
        <f>IFERROR(IF(Y593="ー", "", ROUNDDOWN(Z593*VLOOKUP(N593,【参考】数式用!$AR$2:$AW$50,MATCH(Y593,【参考】数式用!$AT$4:$AW$4)+2,FALSE)*0.5, 0)), "")</f>
        <v/>
      </c>
      <c r="AB593" s="98"/>
      <c r="AC593" s="1100" t="str">
        <f>IFERROR(IF(AH593&lt;&gt;"",Z593*VLOOKUP(N593,【参考】数式用!$AG$2:$AL$50,MATCH(Y593,【参考】数式用!$AI$4:$AL$4,0)+2,0), ""), "")</f>
        <v/>
      </c>
      <c r="AD593" s="1100"/>
      <c r="AE593" s="415"/>
      <c r="AF593" s="581"/>
      <c r="AG593" s="590"/>
      <c r="AH593" s="428" t="str">
        <f>IFERROR(VLOOKUP(O593, 【参考】数式用!$AY$5:$AY$13, 1, FALSE), "")</f>
        <v/>
      </c>
      <c r="AI593" s="429" t="str">
        <f>IFERROR(VLOOKUP(N593, 【参考】数式用!$BA$2:$BB$50, 2, FALSE), "")</f>
        <v/>
      </c>
      <c r="AJ593" s="430" t="str">
        <f t="shared" si="19"/>
        <v/>
      </c>
      <c r="AK593" s="431" t="str">
        <f t="shared" si="20"/>
        <v/>
      </c>
      <c r="AL593" s="133"/>
      <c r="AM593" s="133"/>
      <c r="AN593" s="106"/>
      <c r="AO593" s="106"/>
      <c r="AV593" s="105"/>
      <c r="AW593" s="105"/>
      <c r="AX593" s="105"/>
      <c r="AY593" s="105"/>
      <c r="AZ593" s="105"/>
      <c r="BA593" s="105"/>
    </row>
    <row r="594" spans="1:53" ht="30" customHeight="1" thickBot="1">
      <c r="A594" s="140">
        <v>581</v>
      </c>
      <c r="B594" s="1001" t="str">
        <f>IF(基本情報入力シート!C619="","",基本情報入力シート!C619)</f>
        <v/>
      </c>
      <c r="C594" s="1002"/>
      <c r="D594" s="1002"/>
      <c r="E594" s="1002"/>
      <c r="F594" s="1002"/>
      <c r="G594" s="1002"/>
      <c r="H594" s="1002"/>
      <c r="I594" s="1003"/>
      <c r="J594" s="411" t="str">
        <f>IF(基本情報入力シート!M619="","",基本情報入力シート!M619)</f>
        <v/>
      </c>
      <c r="K594" s="411" t="str">
        <f>IF(基本情報入力シート!R619="","",基本情報入力シート!R619)</f>
        <v/>
      </c>
      <c r="L594" s="411" t="str">
        <f>IF(基本情報入力シート!W619="","",基本情報入力シート!W619)</f>
        <v/>
      </c>
      <c r="M594" s="411" t="str">
        <f>IF(基本情報入力シート!X619="","",基本情報入力シート!X619)</f>
        <v/>
      </c>
      <c r="N594" s="141" t="str">
        <f>IF(基本情報入力シート!Y619="","",基本情報入力シート!Y619)</f>
        <v/>
      </c>
      <c r="O594" s="148"/>
      <c r="P594" s="50"/>
      <c r="Q594" s="1004"/>
      <c r="R594" s="1005"/>
      <c r="S594" s="142" t="str">
        <f>IFERROR(ROUNDDOWN(Q594*VLOOKUP(N594,【参考】数式用!$AR$2:$AW$50,MATCH(P594,【参考】数式用!$AT$4:$AW$4)+2,FALSE)*0.5, 0), "")</f>
        <v/>
      </c>
      <c r="T594" s="51"/>
      <c r="U594" s="536" t="str">
        <f>IFERROR(IF(AH594&lt;&gt;"",Q594*VLOOKUP(N594,【参考】数式用!$AG$2:$AL$50,MATCH(P594,【参考】数式用!$AI$4:$AL$4,0)+2,0), ""), "")</f>
        <v/>
      </c>
      <c r="V594" s="41"/>
      <c r="W594" s="1006"/>
      <c r="X594" s="1007"/>
      <c r="Y594" s="88"/>
      <c r="Z594" s="537"/>
      <c r="AA594" s="143" t="str">
        <f>IFERROR(IF(Y594="ー", "", ROUNDDOWN(Z594*VLOOKUP(N594,【参考】数式用!$AR$2:$AW$50,MATCH(Y594,【参考】数式用!$AT$4:$AW$4)+2,FALSE)*0.5, 0)), "")</f>
        <v/>
      </c>
      <c r="AB594" s="98"/>
      <c r="AC594" s="1100" t="str">
        <f>IFERROR(IF(AH594&lt;&gt;"",Z594*VLOOKUP(N594,【参考】数式用!$AG$2:$AL$50,MATCH(Y594,【参考】数式用!$AI$4:$AL$4,0)+2,0), ""), "")</f>
        <v/>
      </c>
      <c r="AD594" s="1100"/>
      <c r="AE594" s="415"/>
      <c r="AF594" s="581"/>
      <c r="AG594" s="590"/>
      <c r="AH594" s="428" t="str">
        <f>IFERROR(VLOOKUP(O594, 【参考】数式用!$AY$5:$AY$13, 1, FALSE), "")</f>
        <v/>
      </c>
      <c r="AI594" s="429" t="str">
        <f>IFERROR(VLOOKUP(N594, 【参考】数式用!$BA$2:$BB$50, 2, FALSE), "")</f>
        <v/>
      </c>
      <c r="AJ594" s="430" t="str">
        <f t="shared" si="19"/>
        <v/>
      </c>
      <c r="AK594" s="431" t="str">
        <f t="shared" si="20"/>
        <v/>
      </c>
      <c r="AL594" s="133"/>
      <c r="AM594" s="133"/>
      <c r="AN594" s="106"/>
      <c r="AO594" s="106"/>
      <c r="AV594" s="105"/>
      <c r="AW594" s="105"/>
      <c r="AX594" s="105"/>
      <c r="AY594" s="105"/>
      <c r="AZ594" s="105"/>
      <c r="BA594" s="105"/>
    </row>
    <row r="595" spans="1:53" ht="30" customHeight="1" thickBot="1">
      <c r="A595" s="140">
        <v>582</v>
      </c>
      <c r="B595" s="1001" t="str">
        <f>IF(基本情報入力シート!C620="","",基本情報入力シート!C620)</f>
        <v/>
      </c>
      <c r="C595" s="1002"/>
      <c r="D595" s="1002"/>
      <c r="E595" s="1002"/>
      <c r="F595" s="1002"/>
      <c r="G595" s="1002"/>
      <c r="H595" s="1002"/>
      <c r="I595" s="1003"/>
      <c r="J595" s="411" t="str">
        <f>IF(基本情報入力シート!M620="","",基本情報入力シート!M620)</f>
        <v/>
      </c>
      <c r="K595" s="411" t="str">
        <f>IF(基本情報入力シート!R620="","",基本情報入力シート!R620)</f>
        <v/>
      </c>
      <c r="L595" s="411" t="str">
        <f>IF(基本情報入力シート!W620="","",基本情報入力シート!W620)</f>
        <v/>
      </c>
      <c r="M595" s="411" t="str">
        <f>IF(基本情報入力シート!X620="","",基本情報入力シート!X620)</f>
        <v/>
      </c>
      <c r="N595" s="141" t="str">
        <f>IF(基本情報入力シート!Y620="","",基本情報入力シート!Y620)</f>
        <v/>
      </c>
      <c r="O595" s="148"/>
      <c r="P595" s="50"/>
      <c r="Q595" s="1004"/>
      <c r="R595" s="1005"/>
      <c r="S595" s="142" t="str">
        <f>IFERROR(ROUNDDOWN(Q595*VLOOKUP(N595,【参考】数式用!$AR$2:$AW$50,MATCH(P595,【参考】数式用!$AT$4:$AW$4)+2,FALSE)*0.5, 0), "")</f>
        <v/>
      </c>
      <c r="T595" s="51"/>
      <c r="U595" s="536" t="str">
        <f>IFERROR(IF(AH595&lt;&gt;"",Q595*VLOOKUP(N595,【参考】数式用!$AG$2:$AL$50,MATCH(P595,【参考】数式用!$AI$4:$AL$4,0)+2,0), ""), "")</f>
        <v/>
      </c>
      <c r="V595" s="41"/>
      <c r="W595" s="1006"/>
      <c r="X595" s="1007"/>
      <c r="Y595" s="88"/>
      <c r="Z595" s="537"/>
      <c r="AA595" s="143" t="str">
        <f>IFERROR(IF(Y595="ー", "", ROUNDDOWN(Z595*VLOOKUP(N595,【参考】数式用!$AR$2:$AW$50,MATCH(Y595,【参考】数式用!$AT$4:$AW$4)+2,FALSE)*0.5, 0)), "")</f>
        <v/>
      </c>
      <c r="AB595" s="98"/>
      <c r="AC595" s="1100" t="str">
        <f>IFERROR(IF(AH595&lt;&gt;"",Z595*VLOOKUP(N595,【参考】数式用!$AG$2:$AL$50,MATCH(Y595,【参考】数式用!$AI$4:$AL$4,0)+2,0), ""), "")</f>
        <v/>
      </c>
      <c r="AD595" s="1100"/>
      <c r="AE595" s="415"/>
      <c r="AF595" s="581"/>
      <c r="AG595" s="590"/>
      <c r="AH595" s="428" t="str">
        <f>IFERROR(VLOOKUP(O595, 【参考】数式用!$AY$5:$AY$13, 1, FALSE), "")</f>
        <v/>
      </c>
      <c r="AI595" s="429" t="str">
        <f>IFERROR(VLOOKUP(N595, 【参考】数式用!$BA$2:$BB$50, 2, FALSE), "")</f>
        <v/>
      </c>
      <c r="AJ595" s="430" t="str">
        <f t="shared" si="19"/>
        <v/>
      </c>
      <c r="AK595" s="431" t="str">
        <f t="shared" si="20"/>
        <v/>
      </c>
      <c r="AL595" s="133"/>
      <c r="AM595" s="133"/>
      <c r="AN595" s="106"/>
      <c r="AO595" s="106"/>
      <c r="AV595" s="105"/>
      <c r="AW595" s="105"/>
      <c r="AX595" s="105"/>
      <c r="AY595" s="105"/>
      <c r="AZ595" s="105"/>
      <c r="BA595" s="105"/>
    </row>
    <row r="596" spans="1:53" ht="30" customHeight="1" thickBot="1">
      <c r="A596" s="140">
        <v>583</v>
      </c>
      <c r="B596" s="1001" t="str">
        <f>IF(基本情報入力シート!C621="","",基本情報入力シート!C621)</f>
        <v/>
      </c>
      <c r="C596" s="1002"/>
      <c r="D596" s="1002"/>
      <c r="E596" s="1002"/>
      <c r="F596" s="1002"/>
      <c r="G596" s="1002"/>
      <c r="H596" s="1002"/>
      <c r="I596" s="1003"/>
      <c r="J596" s="411" t="str">
        <f>IF(基本情報入力シート!M621="","",基本情報入力シート!M621)</f>
        <v/>
      </c>
      <c r="K596" s="411" t="str">
        <f>IF(基本情報入力シート!R621="","",基本情報入力シート!R621)</f>
        <v/>
      </c>
      <c r="L596" s="411" t="str">
        <f>IF(基本情報入力シート!W621="","",基本情報入力シート!W621)</f>
        <v/>
      </c>
      <c r="M596" s="411" t="str">
        <f>IF(基本情報入力シート!X621="","",基本情報入力シート!X621)</f>
        <v/>
      </c>
      <c r="N596" s="141" t="str">
        <f>IF(基本情報入力シート!Y621="","",基本情報入力シート!Y621)</f>
        <v/>
      </c>
      <c r="O596" s="148"/>
      <c r="P596" s="50"/>
      <c r="Q596" s="1004"/>
      <c r="R596" s="1005"/>
      <c r="S596" s="142" t="str">
        <f>IFERROR(ROUNDDOWN(Q596*VLOOKUP(N596,【参考】数式用!$AR$2:$AW$50,MATCH(P596,【参考】数式用!$AT$4:$AW$4)+2,FALSE)*0.5, 0), "")</f>
        <v/>
      </c>
      <c r="T596" s="51"/>
      <c r="U596" s="536" t="str">
        <f>IFERROR(IF(AH596&lt;&gt;"",Q596*VLOOKUP(N596,【参考】数式用!$AG$2:$AL$50,MATCH(P596,【参考】数式用!$AI$4:$AL$4,0)+2,0), ""), "")</f>
        <v/>
      </c>
      <c r="V596" s="41"/>
      <c r="W596" s="1006"/>
      <c r="X596" s="1007"/>
      <c r="Y596" s="88"/>
      <c r="Z596" s="537"/>
      <c r="AA596" s="143" t="str">
        <f>IFERROR(IF(Y596="ー", "", ROUNDDOWN(Z596*VLOOKUP(N596,【参考】数式用!$AR$2:$AW$50,MATCH(Y596,【参考】数式用!$AT$4:$AW$4)+2,FALSE)*0.5, 0)), "")</f>
        <v/>
      </c>
      <c r="AB596" s="98"/>
      <c r="AC596" s="1100" t="str">
        <f>IFERROR(IF(AH596&lt;&gt;"",Z596*VLOOKUP(N596,【参考】数式用!$AG$2:$AL$50,MATCH(Y596,【参考】数式用!$AI$4:$AL$4,0)+2,0), ""), "")</f>
        <v/>
      </c>
      <c r="AD596" s="1100"/>
      <c r="AE596" s="415"/>
      <c r="AF596" s="581"/>
      <c r="AG596" s="590"/>
      <c r="AH596" s="428" t="str">
        <f>IFERROR(VLOOKUP(O596, 【参考】数式用!$AY$5:$AY$13, 1, FALSE), "")</f>
        <v/>
      </c>
      <c r="AI596" s="429" t="str">
        <f>IFERROR(VLOOKUP(N596, 【参考】数式用!$BA$2:$BB$50, 2, FALSE), "")</f>
        <v/>
      </c>
      <c r="AJ596" s="430" t="str">
        <f t="shared" si="19"/>
        <v/>
      </c>
      <c r="AK596" s="431" t="str">
        <f t="shared" si="20"/>
        <v/>
      </c>
      <c r="AL596" s="133"/>
      <c r="AM596" s="133"/>
      <c r="AN596" s="106"/>
      <c r="AO596" s="106"/>
      <c r="AV596" s="105"/>
      <c r="AW596" s="105"/>
      <c r="AX596" s="105"/>
      <c r="AY596" s="105"/>
      <c r="AZ596" s="105"/>
      <c r="BA596" s="105"/>
    </row>
    <row r="597" spans="1:53" ht="30" customHeight="1" thickBot="1">
      <c r="A597" s="140">
        <v>584</v>
      </c>
      <c r="B597" s="1001" t="str">
        <f>IF(基本情報入力シート!C622="","",基本情報入力シート!C622)</f>
        <v/>
      </c>
      <c r="C597" s="1002"/>
      <c r="D597" s="1002"/>
      <c r="E597" s="1002"/>
      <c r="F597" s="1002"/>
      <c r="G597" s="1002"/>
      <c r="H597" s="1002"/>
      <c r="I597" s="1003"/>
      <c r="J597" s="411" t="str">
        <f>IF(基本情報入力シート!M622="","",基本情報入力シート!M622)</f>
        <v/>
      </c>
      <c r="K597" s="411" t="str">
        <f>IF(基本情報入力シート!R622="","",基本情報入力シート!R622)</f>
        <v/>
      </c>
      <c r="L597" s="411" t="str">
        <f>IF(基本情報入力シート!W622="","",基本情報入力シート!W622)</f>
        <v/>
      </c>
      <c r="M597" s="411" t="str">
        <f>IF(基本情報入力シート!X622="","",基本情報入力シート!X622)</f>
        <v/>
      </c>
      <c r="N597" s="141" t="str">
        <f>IF(基本情報入力シート!Y622="","",基本情報入力シート!Y622)</f>
        <v/>
      </c>
      <c r="O597" s="148"/>
      <c r="P597" s="50"/>
      <c r="Q597" s="1004"/>
      <c r="R597" s="1005"/>
      <c r="S597" s="142" t="str">
        <f>IFERROR(ROUNDDOWN(Q597*VLOOKUP(N597,【参考】数式用!$AR$2:$AW$50,MATCH(P597,【参考】数式用!$AT$4:$AW$4)+2,FALSE)*0.5, 0), "")</f>
        <v/>
      </c>
      <c r="T597" s="51"/>
      <c r="U597" s="536" t="str">
        <f>IFERROR(IF(AH597&lt;&gt;"",Q597*VLOOKUP(N597,【参考】数式用!$AG$2:$AL$50,MATCH(P597,【参考】数式用!$AI$4:$AL$4,0)+2,0), ""), "")</f>
        <v/>
      </c>
      <c r="V597" s="41"/>
      <c r="W597" s="1006"/>
      <c r="X597" s="1007"/>
      <c r="Y597" s="88"/>
      <c r="Z597" s="537"/>
      <c r="AA597" s="143" t="str">
        <f>IFERROR(IF(Y597="ー", "", ROUNDDOWN(Z597*VLOOKUP(N597,【参考】数式用!$AR$2:$AW$50,MATCH(Y597,【参考】数式用!$AT$4:$AW$4)+2,FALSE)*0.5, 0)), "")</f>
        <v/>
      </c>
      <c r="AB597" s="98"/>
      <c r="AC597" s="1100" t="str">
        <f>IFERROR(IF(AH597&lt;&gt;"",Z597*VLOOKUP(N597,【参考】数式用!$AG$2:$AL$50,MATCH(Y597,【参考】数式用!$AI$4:$AL$4,0)+2,0), ""), "")</f>
        <v/>
      </c>
      <c r="AD597" s="1100"/>
      <c r="AE597" s="415"/>
      <c r="AF597" s="581"/>
      <c r="AG597" s="590"/>
      <c r="AH597" s="428" t="str">
        <f>IFERROR(VLOOKUP(O597, 【参考】数式用!$AY$5:$AY$13, 1, FALSE), "")</f>
        <v/>
      </c>
      <c r="AI597" s="429" t="str">
        <f>IFERROR(VLOOKUP(N597, 【参考】数式用!$BA$2:$BB$50, 2, FALSE), "")</f>
        <v/>
      </c>
      <c r="AJ597" s="430" t="str">
        <f t="shared" si="19"/>
        <v/>
      </c>
      <c r="AK597" s="431" t="str">
        <f t="shared" si="20"/>
        <v/>
      </c>
      <c r="AL597" s="133"/>
      <c r="AM597" s="133"/>
      <c r="AN597" s="106"/>
      <c r="AO597" s="106"/>
      <c r="AV597" s="105"/>
      <c r="AW597" s="105"/>
      <c r="AX597" s="105"/>
      <c r="AY597" s="105"/>
      <c r="AZ597" s="105"/>
      <c r="BA597" s="105"/>
    </row>
    <row r="598" spans="1:53" ht="30" customHeight="1" thickBot="1">
      <c r="A598" s="140">
        <v>585</v>
      </c>
      <c r="B598" s="1001" t="str">
        <f>IF(基本情報入力シート!C623="","",基本情報入力シート!C623)</f>
        <v/>
      </c>
      <c r="C598" s="1002"/>
      <c r="D598" s="1002"/>
      <c r="E598" s="1002"/>
      <c r="F598" s="1002"/>
      <c r="G598" s="1002"/>
      <c r="H598" s="1002"/>
      <c r="I598" s="1003"/>
      <c r="J598" s="411" t="str">
        <f>IF(基本情報入力シート!M623="","",基本情報入力シート!M623)</f>
        <v/>
      </c>
      <c r="K598" s="411" t="str">
        <f>IF(基本情報入力シート!R623="","",基本情報入力シート!R623)</f>
        <v/>
      </c>
      <c r="L598" s="411" t="str">
        <f>IF(基本情報入力シート!W623="","",基本情報入力シート!W623)</f>
        <v/>
      </c>
      <c r="M598" s="411" t="str">
        <f>IF(基本情報入力シート!X623="","",基本情報入力シート!X623)</f>
        <v/>
      </c>
      <c r="N598" s="141" t="str">
        <f>IF(基本情報入力シート!Y623="","",基本情報入力シート!Y623)</f>
        <v/>
      </c>
      <c r="O598" s="148"/>
      <c r="P598" s="50"/>
      <c r="Q598" s="1004"/>
      <c r="R598" s="1005"/>
      <c r="S598" s="142" t="str">
        <f>IFERROR(ROUNDDOWN(Q598*VLOOKUP(N598,【参考】数式用!$AR$2:$AW$50,MATCH(P598,【参考】数式用!$AT$4:$AW$4)+2,FALSE)*0.5, 0), "")</f>
        <v/>
      </c>
      <c r="T598" s="51"/>
      <c r="U598" s="536" t="str">
        <f>IFERROR(IF(AH598&lt;&gt;"",Q598*VLOOKUP(N598,【参考】数式用!$AG$2:$AL$50,MATCH(P598,【参考】数式用!$AI$4:$AL$4,0)+2,0), ""), "")</f>
        <v/>
      </c>
      <c r="V598" s="41"/>
      <c r="W598" s="1006"/>
      <c r="X598" s="1007"/>
      <c r="Y598" s="88"/>
      <c r="Z598" s="537"/>
      <c r="AA598" s="143" t="str">
        <f>IFERROR(IF(Y598="ー", "", ROUNDDOWN(Z598*VLOOKUP(N598,【参考】数式用!$AR$2:$AW$50,MATCH(Y598,【参考】数式用!$AT$4:$AW$4)+2,FALSE)*0.5, 0)), "")</f>
        <v/>
      </c>
      <c r="AB598" s="98"/>
      <c r="AC598" s="1100" t="str">
        <f>IFERROR(IF(AH598&lt;&gt;"",Z598*VLOOKUP(N598,【参考】数式用!$AG$2:$AL$50,MATCH(Y598,【参考】数式用!$AI$4:$AL$4,0)+2,0), ""), "")</f>
        <v/>
      </c>
      <c r="AD598" s="1100"/>
      <c r="AE598" s="415"/>
      <c r="AF598" s="581"/>
      <c r="AG598" s="590"/>
      <c r="AH598" s="428" t="str">
        <f>IFERROR(VLOOKUP(O598, 【参考】数式用!$AY$5:$AY$13, 1, FALSE), "")</f>
        <v/>
      </c>
      <c r="AI598" s="429" t="str">
        <f>IFERROR(VLOOKUP(N598, 【参考】数式用!$BA$2:$BB$50, 2, FALSE), "")</f>
        <v/>
      </c>
      <c r="AJ598" s="430" t="str">
        <f t="shared" si="19"/>
        <v/>
      </c>
      <c r="AK598" s="431" t="str">
        <f t="shared" si="20"/>
        <v/>
      </c>
      <c r="AL598" s="133"/>
      <c r="AM598" s="133"/>
      <c r="AN598" s="106"/>
      <c r="AO598" s="106"/>
      <c r="AV598" s="105"/>
      <c r="AW598" s="105"/>
      <c r="AX598" s="105"/>
      <c r="AY598" s="105"/>
      <c r="AZ598" s="105"/>
      <c r="BA598" s="105"/>
    </row>
    <row r="599" spans="1:53" ht="30" customHeight="1" thickBot="1">
      <c r="A599" s="140">
        <v>586</v>
      </c>
      <c r="B599" s="1001" t="str">
        <f>IF(基本情報入力シート!C624="","",基本情報入力シート!C624)</f>
        <v/>
      </c>
      <c r="C599" s="1002"/>
      <c r="D599" s="1002"/>
      <c r="E599" s="1002"/>
      <c r="F599" s="1002"/>
      <c r="G599" s="1002"/>
      <c r="H599" s="1002"/>
      <c r="I599" s="1003"/>
      <c r="J599" s="411" t="str">
        <f>IF(基本情報入力シート!M624="","",基本情報入力シート!M624)</f>
        <v/>
      </c>
      <c r="K599" s="411" t="str">
        <f>IF(基本情報入力シート!R624="","",基本情報入力シート!R624)</f>
        <v/>
      </c>
      <c r="L599" s="411" t="str">
        <f>IF(基本情報入力シート!W624="","",基本情報入力シート!W624)</f>
        <v/>
      </c>
      <c r="M599" s="411" t="str">
        <f>IF(基本情報入力シート!X624="","",基本情報入力シート!X624)</f>
        <v/>
      </c>
      <c r="N599" s="141" t="str">
        <f>IF(基本情報入力シート!Y624="","",基本情報入力シート!Y624)</f>
        <v/>
      </c>
      <c r="O599" s="148"/>
      <c r="P599" s="50"/>
      <c r="Q599" s="1004"/>
      <c r="R599" s="1005"/>
      <c r="S599" s="142" t="str">
        <f>IFERROR(ROUNDDOWN(Q599*VLOOKUP(N599,【参考】数式用!$AR$2:$AW$50,MATCH(P599,【参考】数式用!$AT$4:$AW$4)+2,FALSE)*0.5, 0), "")</f>
        <v/>
      </c>
      <c r="T599" s="51"/>
      <c r="U599" s="536" t="str">
        <f>IFERROR(IF(AH599&lt;&gt;"",Q599*VLOOKUP(N599,【参考】数式用!$AG$2:$AL$50,MATCH(P599,【参考】数式用!$AI$4:$AL$4,0)+2,0), ""), "")</f>
        <v/>
      </c>
      <c r="V599" s="41"/>
      <c r="W599" s="1006"/>
      <c r="X599" s="1007"/>
      <c r="Y599" s="88"/>
      <c r="Z599" s="537"/>
      <c r="AA599" s="143" t="str">
        <f>IFERROR(IF(Y599="ー", "", ROUNDDOWN(Z599*VLOOKUP(N599,【参考】数式用!$AR$2:$AW$50,MATCH(Y599,【参考】数式用!$AT$4:$AW$4)+2,FALSE)*0.5, 0)), "")</f>
        <v/>
      </c>
      <c r="AB599" s="98"/>
      <c r="AC599" s="1100" t="str">
        <f>IFERROR(IF(AH599&lt;&gt;"",Z599*VLOOKUP(N599,【参考】数式用!$AG$2:$AL$50,MATCH(Y599,【参考】数式用!$AI$4:$AL$4,0)+2,0), ""), "")</f>
        <v/>
      </c>
      <c r="AD599" s="1100"/>
      <c r="AE599" s="415"/>
      <c r="AF599" s="581"/>
      <c r="AG599" s="590"/>
      <c r="AH599" s="428" t="str">
        <f>IFERROR(VLOOKUP(O599, 【参考】数式用!$AY$5:$AY$13, 1, FALSE), "")</f>
        <v/>
      </c>
      <c r="AI599" s="429" t="str">
        <f>IFERROR(VLOOKUP(N599, 【参考】数式用!$BA$2:$BB$50, 2, FALSE), "")</f>
        <v/>
      </c>
      <c r="AJ599" s="430" t="str">
        <f t="shared" si="19"/>
        <v/>
      </c>
      <c r="AK599" s="431" t="str">
        <f t="shared" si="20"/>
        <v/>
      </c>
      <c r="AL599" s="133"/>
      <c r="AM599" s="133"/>
      <c r="AN599" s="106"/>
      <c r="AO599" s="106"/>
      <c r="AV599" s="105"/>
      <c r="AW599" s="105"/>
      <c r="AX599" s="105"/>
      <c r="AY599" s="105"/>
      <c r="AZ599" s="105"/>
      <c r="BA599" s="105"/>
    </row>
    <row r="600" spans="1:53" ht="30" customHeight="1" thickBot="1">
      <c r="A600" s="140">
        <v>587</v>
      </c>
      <c r="B600" s="1001" t="str">
        <f>IF(基本情報入力シート!C625="","",基本情報入力シート!C625)</f>
        <v/>
      </c>
      <c r="C600" s="1002"/>
      <c r="D600" s="1002"/>
      <c r="E600" s="1002"/>
      <c r="F600" s="1002"/>
      <c r="G600" s="1002"/>
      <c r="H600" s="1002"/>
      <c r="I600" s="1003"/>
      <c r="J600" s="411" t="str">
        <f>IF(基本情報入力シート!M625="","",基本情報入力シート!M625)</f>
        <v/>
      </c>
      <c r="K600" s="411" t="str">
        <f>IF(基本情報入力シート!R625="","",基本情報入力シート!R625)</f>
        <v/>
      </c>
      <c r="L600" s="411" t="str">
        <f>IF(基本情報入力シート!W625="","",基本情報入力シート!W625)</f>
        <v/>
      </c>
      <c r="M600" s="411" t="str">
        <f>IF(基本情報入力シート!X625="","",基本情報入力シート!X625)</f>
        <v/>
      </c>
      <c r="N600" s="141" t="str">
        <f>IF(基本情報入力シート!Y625="","",基本情報入力シート!Y625)</f>
        <v/>
      </c>
      <c r="O600" s="148"/>
      <c r="P600" s="50"/>
      <c r="Q600" s="1004"/>
      <c r="R600" s="1005"/>
      <c r="S600" s="142" t="str">
        <f>IFERROR(ROUNDDOWN(Q600*VLOOKUP(N600,【参考】数式用!$AR$2:$AW$50,MATCH(P600,【参考】数式用!$AT$4:$AW$4)+2,FALSE)*0.5, 0), "")</f>
        <v/>
      </c>
      <c r="T600" s="51"/>
      <c r="U600" s="536" t="str">
        <f>IFERROR(IF(AH600&lt;&gt;"",Q600*VLOOKUP(N600,【参考】数式用!$AG$2:$AL$50,MATCH(P600,【参考】数式用!$AI$4:$AL$4,0)+2,0), ""), "")</f>
        <v/>
      </c>
      <c r="V600" s="41"/>
      <c r="W600" s="1006"/>
      <c r="X600" s="1007"/>
      <c r="Y600" s="88"/>
      <c r="Z600" s="537"/>
      <c r="AA600" s="143" t="str">
        <f>IFERROR(IF(Y600="ー", "", ROUNDDOWN(Z600*VLOOKUP(N600,【参考】数式用!$AR$2:$AW$50,MATCH(Y600,【参考】数式用!$AT$4:$AW$4)+2,FALSE)*0.5, 0)), "")</f>
        <v/>
      </c>
      <c r="AB600" s="98"/>
      <c r="AC600" s="1100" t="str">
        <f>IFERROR(IF(AH600&lt;&gt;"",Z600*VLOOKUP(N600,【参考】数式用!$AG$2:$AL$50,MATCH(Y600,【参考】数式用!$AI$4:$AL$4,0)+2,0), ""), "")</f>
        <v/>
      </c>
      <c r="AD600" s="1100"/>
      <c r="AE600" s="415"/>
      <c r="AF600" s="581"/>
      <c r="AG600" s="590"/>
      <c r="AH600" s="428" t="str">
        <f>IFERROR(VLOOKUP(O600, 【参考】数式用!$AY$5:$AY$13, 1, FALSE), "")</f>
        <v/>
      </c>
      <c r="AI600" s="429" t="str">
        <f>IFERROR(VLOOKUP(N600, 【参考】数式用!$BA$2:$BB$50, 2, FALSE), "")</f>
        <v/>
      </c>
      <c r="AJ600" s="430" t="str">
        <f t="shared" si="19"/>
        <v/>
      </c>
      <c r="AK600" s="431" t="str">
        <f t="shared" si="20"/>
        <v/>
      </c>
      <c r="AL600" s="133"/>
      <c r="AM600" s="133"/>
      <c r="AN600" s="106"/>
      <c r="AO600" s="106"/>
      <c r="AV600" s="105"/>
      <c r="AW600" s="105"/>
      <c r="AX600" s="105"/>
      <c r="AY600" s="105"/>
      <c r="AZ600" s="105"/>
      <c r="BA600" s="105"/>
    </row>
    <row r="601" spans="1:53" ht="30" customHeight="1" thickBot="1">
      <c r="A601" s="140">
        <v>588</v>
      </c>
      <c r="B601" s="1001" t="str">
        <f>IF(基本情報入力シート!C626="","",基本情報入力シート!C626)</f>
        <v/>
      </c>
      <c r="C601" s="1002"/>
      <c r="D601" s="1002"/>
      <c r="E601" s="1002"/>
      <c r="F601" s="1002"/>
      <c r="G601" s="1002"/>
      <c r="H601" s="1002"/>
      <c r="I601" s="1003"/>
      <c r="J601" s="411" t="str">
        <f>IF(基本情報入力シート!M626="","",基本情報入力シート!M626)</f>
        <v/>
      </c>
      <c r="K601" s="411" t="str">
        <f>IF(基本情報入力シート!R626="","",基本情報入力シート!R626)</f>
        <v/>
      </c>
      <c r="L601" s="411" t="str">
        <f>IF(基本情報入力シート!W626="","",基本情報入力シート!W626)</f>
        <v/>
      </c>
      <c r="M601" s="411" t="str">
        <f>IF(基本情報入力シート!X626="","",基本情報入力シート!X626)</f>
        <v/>
      </c>
      <c r="N601" s="141" t="str">
        <f>IF(基本情報入力シート!Y626="","",基本情報入力シート!Y626)</f>
        <v/>
      </c>
      <c r="O601" s="148"/>
      <c r="P601" s="50"/>
      <c r="Q601" s="1004"/>
      <c r="R601" s="1005"/>
      <c r="S601" s="142" t="str">
        <f>IFERROR(ROUNDDOWN(Q601*VLOOKUP(N601,【参考】数式用!$AR$2:$AW$50,MATCH(P601,【参考】数式用!$AT$4:$AW$4)+2,FALSE)*0.5, 0), "")</f>
        <v/>
      </c>
      <c r="T601" s="51"/>
      <c r="U601" s="536" t="str">
        <f>IFERROR(IF(AH601&lt;&gt;"",Q601*VLOOKUP(N601,【参考】数式用!$AG$2:$AL$50,MATCH(P601,【参考】数式用!$AI$4:$AL$4,0)+2,0), ""), "")</f>
        <v/>
      </c>
      <c r="V601" s="41"/>
      <c r="W601" s="1006"/>
      <c r="X601" s="1007"/>
      <c r="Y601" s="88"/>
      <c r="Z601" s="537"/>
      <c r="AA601" s="143" t="str">
        <f>IFERROR(IF(Y601="ー", "", ROUNDDOWN(Z601*VLOOKUP(N601,【参考】数式用!$AR$2:$AW$50,MATCH(Y601,【参考】数式用!$AT$4:$AW$4)+2,FALSE)*0.5, 0)), "")</f>
        <v/>
      </c>
      <c r="AB601" s="98"/>
      <c r="AC601" s="1100" t="str">
        <f>IFERROR(IF(AH601&lt;&gt;"",Z601*VLOOKUP(N601,【参考】数式用!$AG$2:$AL$50,MATCH(Y601,【参考】数式用!$AI$4:$AL$4,0)+2,0), ""), "")</f>
        <v/>
      </c>
      <c r="AD601" s="1100"/>
      <c r="AE601" s="415"/>
      <c r="AF601" s="581"/>
      <c r="AG601" s="590"/>
      <c r="AH601" s="428" t="str">
        <f>IFERROR(VLOOKUP(O601, 【参考】数式用!$AY$5:$AY$13, 1, FALSE), "")</f>
        <v/>
      </c>
      <c r="AI601" s="429" t="str">
        <f>IFERROR(VLOOKUP(N601, 【参考】数式用!$BA$2:$BB$50, 2, FALSE), "")</f>
        <v/>
      </c>
      <c r="AJ601" s="430" t="str">
        <f t="shared" si="19"/>
        <v/>
      </c>
      <c r="AK601" s="431" t="str">
        <f t="shared" si="20"/>
        <v/>
      </c>
      <c r="AL601" s="133"/>
      <c r="AM601" s="133"/>
      <c r="AN601" s="106"/>
      <c r="AO601" s="106"/>
      <c r="AV601" s="105"/>
      <c r="AW601" s="105"/>
      <c r="AX601" s="105"/>
      <c r="AY601" s="105"/>
      <c r="AZ601" s="105"/>
      <c r="BA601" s="105"/>
    </row>
    <row r="602" spans="1:53" ht="30" customHeight="1" thickBot="1">
      <c r="A602" s="140">
        <v>589</v>
      </c>
      <c r="B602" s="1001" t="str">
        <f>IF(基本情報入力シート!C627="","",基本情報入力シート!C627)</f>
        <v/>
      </c>
      <c r="C602" s="1002"/>
      <c r="D602" s="1002"/>
      <c r="E602" s="1002"/>
      <c r="F602" s="1002"/>
      <c r="G602" s="1002"/>
      <c r="H602" s="1002"/>
      <c r="I602" s="1003"/>
      <c r="J602" s="411" t="str">
        <f>IF(基本情報入力シート!M627="","",基本情報入力シート!M627)</f>
        <v/>
      </c>
      <c r="K602" s="411" t="str">
        <f>IF(基本情報入力シート!R627="","",基本情報入力シート!R627)</f>
        <v/>
      </c>
      <c r="L602" s="411" t="str">
        <f>IF(基本情報入力シート!W627="","",基本情報入力シート!W627)</f>
        <v/>
      </c>
      <c r="M602" s="411" t="str">
        <f>IF(基本情報入力シート!X627="","",基本情報入力シート!X627)</f>
        <v/>
      </c>
      <c r="N602" s="141" t="str">
        <f>IF(基本情報入力シート!Y627="","",基本情報入力シート!Y627)</f>
        <v/>
      </c>
      <c r="O602" s="148"/>
      <c r="P602" s="50"/>
      <c r="Q602" s="1004"/>
      <c r="R602" s="1005"/>
      <c r="S602" s="142" t="str">
        <f>IFERROR(ROUNDDOWN(Q602*VLOOKUP(N602,【参考】数式用!$AR$2:$AW$50,MATCH(P602,【参考】数式用!$AT$4:$AW$4)+2,FALSE)*0.5, 0), "")</f>
        <v/>
      </c>
      <c r="T602" s="51"/>
      <c r="U602" s="536" t="str">
        <f>IFERROR(IF(AH602&lt;&gt;"",Q602*VLOOKUP(N602,【参考】数式用!$AG$2:$AL$50,MATCH(P602,【参考】数式用!$AI$4:$AL$4,0)+2,0), ""), "")</f>
        <v/>
      </c>
      <c r="V602" s="41"/>
      <c r="W602" s="1006"/>
      <c r="X602" s="1007"/>
      <c r="Y602" s="88"/>
      <c r="Z602" s="537"/>
      <c r="AA602" s="143" t="str">
        <f>IFERROR(IF(Y602="ー", "", ROUNDDOWN(Z602*VLOOKUP(N602,【参考】数式用!$AR$2:$AW$50,MATCH(Y602,【参考】数式用!$AT$4:$AW$4)+2,FALSE)*0.5, 0)), "")</f>
        <v/>
      </c>
      <c r="AB602" s="98"/>
      <c r="AC602" s="1100" t="str">
        <f>IFERROR(IF(AH602&lt;&gt;"",Z602*VLOOKUP(N602,【参考】数式用!$AG$2:$AL$50,MATCH(Y602,【参考】数式用!$AI$4:$AL$4,0)+2,0), ""), "")</f>
        <v/>
      </c>
      <c r="AD602" s="1100"/>
      <c r="AE602" s="415"/>
      <c r="AF602" s="581"/>
      <c r="AG602" s="590"/>
      <c r="AH602" s="428" t="str">
        <f>IFERROR(VLOOKUP(O602, 【参考】数式用!$AY$5:$AY$13, 1, FALSE), "")</f>
        <v/>
      </c>
      <c r="AI602" s="429" t="str">
        <f>IFERROR(VLOOKUP(N602, 【参考】数式用!$BA$2:$BB$50, 2, FALSE), "")</f>
        <v/>
      </c>
      <c r="AJ602" s="430" t="str">
        <f t="shared" si="19"/>
        <v/>
      </c>
      <c r="AK602" s="431" t="str">
        <f t="shared" si="20"/>
        <v/>
      </c>
      <c r="AL602" s="133"/>
      <c r="AM602" s="133"/>
      <c r="AN602" s="106"/>
      <c r="AO602" s="106"/>
      <c r="AV602" s="105"/>
      <c r="AW602" s="105"/>
      <c r="AX602" s="105"/>
      <c r="AY602" s="105"/>
      <c r="AZ602" s="105"/>
      <c r="BA602" s="105"/>
    </row>
    <row r="603" spans="1:53" ht="30" customHeight="1" thickBot="1">
      <c r="A603" s="140">
        <v>590</v>
      </c>
      <c r="B603" s="1001" t="str">
        <f>IF(基本情報入力シート!C628="","",基本情報入力シート!C628)</f>
        <v/>
      </c>
      <c r="C603" s="1002"/>
      <c r="D603" s="1002"/>
      <c r="E603" s="1002"/>
      <c r="F603" s="1002"/>
      <c r="G603" s="1002"/>
      <c r="H603" s="1002"/>
      <c r="I603" s="1003"/>
      <c r="J603" s="411" t="str">
        <f>IF(基本情報入力シート!M628="","",基本情報入力シート!M628)</f>
        <v/>
      </c>
      <c r="K603" s="411" t="str">
        <f>IF(基本情報入力シート!R628="","",基本情報入力シート!R628)</f>
        <v/>
      </c>
      <c r="L603" s="411" t="str">
        <f>IF(基本情報入力シート!W628="","",基本情報入力シート!W628)</f>
        <v/>
      </c>
      <c r="M603" s="411" t="str">
        <f>IF(基本情報入力シート!X628="","",基本情報入力シート!X628)</f>
        <v/>
      </c>
      <c r="N603" s="141" t="str">
        <f>IF(基本情報入力シート!Y628="","",基本情報入力シート!Y628)</f>
        <v/>
      </c>
      <c r="O603" s="148"/>
      <c r="P603" s="50"/>
      <c r="Q603" s="1004"/>
      <c r="R603" s="1005"/>
      <c r="S603" s="142" t="str">
        <f>IFERROR(ROUNDDOWN(Q603*VLOOKUP(N603,【参考】数式用!$AR$2:$AW$50,MATCH(P603,【参考】数式用!$AT$4:$AW$4)+2,FALSE)*0.5, 0), "")</f>
        <v/>
      </c>
      <c r="T603" s="51"/>
      <c r="U603" s="536" t="str">
        <f>IFERROR(IF(AH603&lt;&gt;"",Q603*VLOOKUP(N603,【参考】数式用!$AG$2:$AL$50,MATCH(P603,【参考】数式用!$AI$4:$AL$4,0)+2,0), ""), "")</f>
        <v/>
      </c>
      <c r="V603" s="41"/>
      <c r="W603" s="1006"/>
      <c r="X603" s="1007"/>
      <c r="Y603" s="88"/>
      <c r="Z603" s="537"/>
      <c r="AA603" s="143" t="str">
        <f>IFERROR(IF(Y603="ー", "", ROUNDDOWN(Z603*VLOOKUP(N603,【参考】数式用!$AR$2:$AW$50,MATCH(Y603,【参考】数式用!$AT$4:$AW$4)+2,FALSE)*0.5, 0)), "")</f>
        <v/>
      </c>
      <c r="AB603" s="98"/>
      <c r="AC603" s="1100" t="str">
        <f>IFERROR(IF(AH603&lt;&gt;"",Z603*VLOOKUP(N603,【参考】数式用!$AG$2:$AL$50,MATCH(Y603,【参考】数式用!$AI$4:$AL$4,0)+2,0), ""), "")</f>
        <v/>
      </c>
      <c r="AD603" s="1100"/>
      <c r="AE603" s="415"/>
      <c r="AF603" s="581"/>
      <c r="AG603" s="590"/>
      <c r="AH603" s="428" t="str">
        <f>IFERROR(VLOOKUP(O603, 【参考】数式用!$AY$5:$AY$13, 1, FALSE), "")</f>
        <v/>
      </c>
      <c r="AI603" s="429" t="str">
        <f>IFERROR(VLOOKUP(N603, 【参考】数式用!$BA$2:$BB$50, 2, FALSE), "")</f>
        <v/>
      </c>
      <c r="AJ603" s="430" t="str">
        <f t="shared" si="19"/>
        <v/>
      </c>
      <c r="AK603" s="431" t="str">
        <f t="shared" si="20"/>
        <v/>
      </c>
      <c r="AL603" s="133"/>
      <c r="AM603" s="133"/>
      <c r="AN603" s="106"/>
      <c r="AO603" s="106"/>
      <c r="AV603" s="105"/>
      <c r="AW603" s="105"/>
      <c r="AX603" s="105"/>
      <c r="AY603" s="105"/>
      <c r="AZ603" s="105"/>
      <c r="BA603" s="105"/>
    </row>
    <row r="604" spans="1:53" ht="30" customHeight="1" thickBot="1">
      <c r="A604" s="140">
        <v>591</v>
      </c>
      <c r="B604" s="1001" t="str">
        <f>IF(基本情報入力シート!C629="","",基本情報入力シート!C629)</f>
        <v/>
      </c>
      <c r="C604" s="1002"/>
      <c r="D604" s="1002"/>
      <c r="E604" s="1002"/>
      <c r="F604" s="1002"/>
      <c r="G604" s="1002"/>
      <c r="H604" s="1002"/>
      <c r="I604" s="1003"/>
      <c r="J604" s="411" t="str">
        <f>IF(基本情報入力シート!M629="","",基本情報入力シート!M629)</f>
        <v/>
      </c>
      <c r="K604" s="411" t="str">
        <f>IF(基本情報入力シート!R629="","",基本情報入力シート!R629)</f>
        <v/>
      </c>
      <c r="L604" s="411" t="str">
        <f>IF(基本情報入力シート!W629="","",基本情報入力シート!W629)</f>
        <v/>
      </c>
      <c r="M604" s="411" t="str">
        <f>IF(基本情報入力シート!X629="","",基本情報入力シート!X629)</f>
        <v/>
      </c>
      <c r="N604" s="141" t="str">
        <f>IF(基本情報入力シート!Y629="","",基本情報入力シート!Y629)</f>
        <v/>
      </c>
      <c r="O604" s="148"/>
      <c r="P604" s="50"/>
      <c r="Q604" s="1004"/>
      <c r="R604" s="1005"/>
      <c r="S604" s="142" t="str">
        <f>IFERROR(ROUNDDOWN(Q604*VLOOKUP(N604,【参考】数式用!$AR$2:$AW$50,MATCH(P604,【参考】数式用!$AT$4:$AW$4)+2,FALSE)*0.5, 0), "")</f>
        <v/>
      </c>
      <c r="T604" s="51"/>
      <c r="U604" s="536" t="str">
        <f>IFERROR(IF(AH604&lt;&gt;"",Q604*VLOOKUP(N604,【参考】数式用!$AG$2:$AL$50,MATCH(P604,【参考】数式用!$AI$4:$AL$4,0)+2,0), ""), "")</f>
        <v/>
      </c>
      <c r="V604" s="41"/>
      <c r="W604" s="1006"/>
      <c r="X604" s="1007"/>
      <c r="Y604" s="88"/>
      <c r="Z604" s="537"/>
      <c r="AA604" s="143" t="str">
        <f>IFERROR(IF(Y604="ー", "", ROUNDDOWN(Z604*VLOOKUP(N604,【参考】数式用!$AR$2:$AW$50,MATCH(Y604,【参考】数式用!$AT$4:$AW$4)+2,FALSE)*0.5, 0)), "")</f>
        <v/>
      </c>
      <c r="AB604" s="98"/>
      <c r="AC604" s="1100" t="str">
        <f>IFERROR(IF(AH604&lt;&gt;"",Z604*VLOOKUP(N604,【参考】数式用!$AG$2:$AL$50,MATCH(Y604,【参考】数式用!$AI$4:$AL$4,0)+2,0), ""), "")</f>
        <v/>
      </c>
      <c r="AD604" s="1100"/>
      <c r="AE604" s="415"/>
      <c r="AF604" s="581"/>
      <c r="AG604" s="590"/>
      <c r="AH604" s="428" t="str">
        <f>IFERROR(VLOOKUP(O604, 【参考】数式用!$AY$5:$AY$13, 1, FALSE), "")</f>
        <v/>
      </c>
      <c r="AI604" s="429" t="str">
        <f>IFERROR(VLOOKUP(N604, 【参考】数式用!$BA$2:$BB$50, 2, FALSE), "")</f>
        <v/>
      </c>
      <c r="AJ604" s="430" t="str">
        <f t="shared" si="19"/>
        <v/>
      </c>
      <c r="AK604" s="431" t="str">
        <f t="shared" si="20"/>
        <v/>
      </c>
      <c r="AL604" s="133"/>
      <c r="AM604" s="133"/>
      <c r="AN604" s="106"/>
      <c r="AO604" s="106"/>
      <c r="AV604" s="105"/>
      <c r="AW604" s="105"/>
      <c r="AX604" s="105"/>
      <c r="AY604" s="105"/>
      <c r="AZ604" s="105"/>
      <c r="BA604" s="105"/>
    </row>
    <row r="605" spans="1:53" ht="30" customHeight="1" thickBot="1">
      <c r="A605" s="140">
        <v>592</v>
      </c>
      <c r="B605" s="1001" t="str">
        <f>IF(基本情報入力シート!C630="","",基本情報入力シート!C630)</f>
        <v/>
      </c>
      <c r="C605" s="1002"/>
      <c r="D605" s="1002"/>
      <c r="E605" s="1002"/>
      <c r="F605" s="1002"/>
      <c r="G605" s="1002"/>
      <c r="H605" s="1002"/>
      <c r="I605" s="1003"/>
      <c r="J605" s="411" t="str">
        <f>IF(基本情報入力シート!M630="","",基本情報入力シート!M630)</f>
        <v/>
      </c>
      <c r="K605" s="411" t="str">
        <f>IF(基本情報入力シート!R630="","",基本情報入力シート!R630)</f>
        <v/>
      </c>
      <c r="L605" s="411" t="str">
        <f>IF(基本情報入力シート!W630="","",基本情報入力シート!W630)</f>
        <v/>
      </c>
      <c r="M605" s="411" t="str">
        <f>IF(基本情報入力シート!X630="","",基本情報入力シート!X630)</f>
        <v/>
      </c>
      <c r="N605" s="141" t="str">
        <f>IF(基本情報入力シート!Y630="","",基本情報入力シート!Y630)</f>
        <v/>
      </c>
      <c r="O605" s="148"/>
      <c r="P605" s="50"/>
      <c r="Q605" s="1004"/>
      <c r="R605" s="1005"/>
      <c r="S605" s="142" t="str">
        <f>IFERROR(ROUNDDOWN(Q605*VLOOKUP(N605,【参考】数式用!$AR$2:$AW$50,MATCH(P605,【参考】数式用!$AT$4:$AW$4)+2,FALSE)*0.5, 0), "")</f>
        <v/>
      </c>
      <c r="T605" s="51"/>
      <c r="U605" s="536" t="str">
        <f>IFERROR(IF(AH605&lt;&gt;"",Q605*VLOOKUP(N605,【参考】数式用!$AG$2:$AL$50,MATCH(P605,【参考】数式用!$AI$4:$AL$4,0)+2,0), ""), "")</f>
        <v/>
      </c>
      <c r="V605" s="41"/>
      <c r="W605" s="1006"/>
      <c r="X605" s="1007"/>
      <c r="Y605" s="88"/>
      <c r="Z605" s="537"/>
      <c r="AA605" s="143" t="str">
        <f>IFERROR(IF(Y605="ー", "", ROUNDDOWN(Z605*VLOOKUP(N605,【参考】数式用!$AR$2:$AW$50,MATCH(Y605,【参考】数式用!$AT$4:$AW$4)+2,FALSE)*0.5, 0)), "")</f>
        <v/>
      </c>
      <c r="AB605" s="98"/>
      <c r="AC605" s="1100" t="str">
        <f>IFERROR(IF(AH605&lt;&gt;"",Z605*VLOOKUP(N605,【参考】数式用!$AG$2:$AL$50,MATCH(Y605,【参考】数式用!$AI$4:$AL$4,0)+2,0), ""), "")</f>
        <v/>
      </c>
      <c r="AD605" s="1100"/>
      <c r="AE605" s="415"/>
      <c r="AF605" s="581"/>
      <c r="AG605" s="590"/>
      <c r="AH605" s="428" t="str">
        <f>IFERROR(VLOOKUP(O605, 【参考】数式用!$AY$5:$AY$13, 1, FALSE), "")</f>
        <v/>
      </c>
      <c r="AI605" s="429" t="str">
        <f>IFERROR(VLOOKUP(N605, 【参考】数式用!$BA$2:$BB$50, 2, FALSE), "")</f>
        <v/>
      </c>
      <c r="AJ605" s="430" t="str">
        <f t="shared" si="19"/>
        <v/>
      </c>
      <c r="AK605" s="431" t="str">
        <f t="shared" si="20"/>
        <v/>
      </c>
      <c r="AL605" s="133"/>
      <c r="AM605" s="133"/>
      <c r="AN605" s="106"/>
      <c r="AO605" s="106"/>
      <c r="AV605" s="105"/>
      <c r="AW605" s="105"/>
      <c r="AX605" s="105"/>
      <c r="AY605" s="105"/>
      <c r="AZ605" s="105"/>
      <c r="BA605" s="105"/>
    </row>
    <row r="606" spans="1:53" ht="30" customHeight="1" thickBot="1">
      <c r="A606" s="140">
        <v>593</v>
      </c>
      <c r="B606" s="1001" t="str">
        <f>IF(基本情報入力シート!C631="","",基本情報入力シート!C631)</f>
        <v/>
      </c>
      <c r="C606" s="1002"/>
      <c r="D606" s="1002"/>
      <c r="E606" s="1002"/>
      <c r="F606" s="1002"/>
      <c r="G606" s="1002"/>
      <c r="H606" s="1002"/>
      <c r="I606" s="1003"/>
      <c r="J606" s="411" t="str">
        <f>IF(基本情報入力シート!M631="","",基本情報入力シート!M631)</f>
        <v/>
      </c>
      <c r="K606" s="411" t="str">
        <f>IF(基本情報入力シート!R631="","",基本情報入力シート!R631)</f>
        <v/>
      </c>
      <c r="L606" s="411" t="str">
        <f>IF(基本情報入力シート!W631="","",基本情報入力シート!W631)</f>
        <v/>
      </c>
      <c r="M606" s="411" t="str">
        <f>IF(基本情報入力シート!X631="","",基本情報入力シート!X631)</f>
        <v/>
      </c>
      <c r="N606" s="141" t="str">
        <f>IF(基本情報入力シート!Y631="","",基本情報入力シート!Y631)</f>
        <v/>
      </c>
      <c r="O606" s="148"/>
      <c r="P606" s="50"/>
      <c r="Q606" s="1004"/>
      <c r="R606" s="1005"/>
      <c r="S606" s="142" t="str">
        <f>IFERROR(ROUNDDOWN(Q606*VLOOKUP(N606,【参考】数式用!$AR$2:$AW$50,MATCH(P606,【参考】数式用!$AT$4:$AW$4)+2,FALSE)*0.5, 0), "")</f>
        <v/>
      </c>
      <c r="T606" s="51"/>
      <c r="U606" s="536" t="str">
        <f>IFERROR(IF(AH606&lt;&gt;"",Q606*VLOOKUP(N606,【参考】数式用!$AG$2:$AL$50,MATCH(P606,【参考】数式用!$AI$4:$AL$4,0)+2,0), ""), "")</f>
        <v/>
      </c>
      <c r="V606" s="41"/>
      <c r="W606" s="1006"/>
      <c r="X606" s="1007"/>
      <c r="Y606" s="88"/>
      <c r="Z606" s="537"/>
      <c r="AA606" s="143" t="str">
        <f>IFERROR(IF(Y606="ー", "", ROUNDDOWN(Z606*VLOOKUP(N606,【参考】数式用!$AR$2:$AW$50,MATCH(Y606,【参考】数式用!$AT$4:$AW$4)+2,FALSE)*0.5, 0)), "")</f>
        <v/>
      </c>
      <c r="AB606" s="98"/>
      <c r="AC606" s="1100" t="str">
        <f>IFERROR(IF(AH606&lt;&gt;"",Z606*VLOOKUP(N606,【参考】数式用!$AG$2:$AL$50,MATCH(Y606,【参考】数式用!$AI$4:$AL$4,0)+2,0), ""), "")</f>
        <v/>
      </c>
      <c r="AD606" s="1100"/>
      <c r="AE606" s="415"/>
      <c r="AF606" s="581"/>
      <c r="AG606" s="590"/>
      <c r="AH606" s="428" t="str">
        <f>IFERROR(VLOOKUP(O606, 【参考】数式用!$AY$5:$AY$13, 1, FALSE), "")</f>
        <v/>
      </c>
      <c r="AI606" s="429" t="str">
        <f>IFERROR(VLOOKUP(N606, 【参考】数式用!$BA$2:$BB$50, 2, FALSE), "")</f>
        <v/>
      </c>
      <c r="AJ606" s="430" t="str">
        <f t="shared" si="19"/>
        <v/>
      </c>
      <c r="AK606" s="431" t="str">
        <f t="shared" si="20"/>
        <v/>
      </c>
      <c r="AL606" s="133"/>
      <c r="AM606" s="133"/>
      <c r="AN606" s="106"/>
      <c r="AO606" s="106"/>
      <c r="AV606" s="105"/>
      <c r="AW606" s="105"/>
      <c r="AX606" s="105"/>
      <c r="AY606" s="105"/>
      <c r="AZ606" s="105"/>
      <c r="BA606" s="105"/>
    </row>
    <row r="607" spans="1:53" ht="30" customHeight="1" thickBot="1">
      <c r="A607" s="140">
        <v>594</v>
      </c>
      <c r="B607" s="1001" t="str">
        <f>IF(基本情報入力シート!C632="","",基本情報入力シート!C632)</f>
        <v/>
      </c>
      <c r="C607" s="1002"/>
      <c r="D607" s="1002"/>
      <c r="E607" s="1002"/>
      <c r="F607" s="1002"/>
      <c r="G607" s="1002"/>
      <c r="H607" s="1002"/>
      <c r="I607" s="1003"/>
      <c r="J607" s="411" t="str">
        <f>IF(基本情報入力シート!M632="","",基本情報入力シート!M632)</f>
        <v/>
      </c>
      <c r="K607" s="411" t="str">
        <f>IF(基本情報入力シート!R632="","",基本情報入力シート!R632)</f>
        <v/>
      </c>
      <c r="L607" s="411" t="str">
        <f>IF(基本情報入力シート!W632="","",基本情報入力シート!W632)</f>
        <v/>
      </c>
      <c r="M607" s="411" t="str">
        <f>IF(基本情報入力シート!X632="","",基本情報入力シート!X632)</f>
        <v/>
      </c>
      <c r="N607" s="141" t="str">
        <f>IF(基本情報入力シート!Y632="","",基本情報入力シート!Y632)</f>
        <v/>
      </c>
      <c r="O607" s="148"/>
      <c r="P607" s="50"/>
      <c r="Q607" s="1004"/>
      <c r="R607" s="1005"/>
      <c r="S607" s="142" t="str">
        <f>IFERROR(ROUNDDOWN(Q607*VLOOKUP(N607,【参考】数式用!$AR$2:$AW$50,MATCH(P607,【参考】数式用!$AT$4:$AW$4)+2,FALSE)*0.5, 0), "")</f>
        <v/>
      </c>
      <c r="T607" s="51"/>
      <c r="U607" s="536" t="str">
        <f>IFERROR(IF(AH607&lt;&gt;"",Q607*VLOOKUP(N607,【参考】数式用!$AG$2:$AL$50,MATCH(P607,【参考】数式用!$AI$4:$AL$4,0)+2,0), ""), "")</f>
        <v/>
      </c>
      <c r="V607" s="41"/>
      <c r="W607" s="1006"/>
      <c r="X607" s="1007"/>
      <c r="Y607" s="88"/>
      <c r="Z607" s="537"/>
      <c r="AA607" s="143" t="str">
        <f>IFERROR(IF(Y607="ー", "", ROUNDDOWN(Z607*VLOOKUP(N607,【参考】数式用!$AR$2:$AW$50,MATCH(Y607,【参考】数式用!$AT$4:$AW$4)+2,FALSE)*0.5, 0)), "")</f>
        <v/>
      </c>
      <c r="AB607" s="98"/>
      <c r="AC607" s="1100" t="str">
        <f>IFERROR(IF(AH607&lt;&gt;"",Z607*VLOOKUP(N607,【参考】数式用!$AG$2:$AL$50,MATCH(Y607,【参考】数式用!$AI$4:$AL$4,0)+2,0), ""), "")</f>
        <v/>
      </c>
      <c r="AD607" s="1100"/>
      <c r="AE607" s="415"/>
      <c r="AF607" s="581"/>
      <c r="AG607" s="590"/>
      <c r="AH607" s="428" t="str">
        <f>IFERROR(VLOOKUP(O607, 【参考】数式用!$AY$5:$AY$13, 1, FALSE), "")</f>
        <v/>
      </c>
      <c r="AI607" s="429" t="str">
        <f>IFERROR(VLOOKUP(N607, 【参考】数式用!$BA$2:$BB$50, 2, FALSE), "")</f>
        <v/>
      </c>
      <c r="AJ607" s="430" t="str">
        <f t="shared" si="19"/>
        <v/>
      </c>
      <c r="AK607" s="431" t="str">
        <f t="shared" si="20"/>
        <v/>
      </c>
      <c r="AL607" s="133"/>
      <c r="AM607" s="133"/>
      <c r="AN607" s="106"/>
      <c r="AO607" s="106"/>
      <c r="AV607" s="105"/>
      <c r="AW607" s="105"/>
      <c r="AX607" s="105"/>
      <c r="AY607" s="105"/>
      <c r="AZ607" s="105"/>
      <c r="BA607" s="105"/>
    </row>
    <row r="608" spans="1:53" ht="30" customHeight="1" thickBot="1">
      <c r="A608" s="140">
        <v>595</v>
      </c>
      <c r="B608" s="1001" t="str">
        <f>IF(基本情報入力シート!C633="","",基本情報入力シート!C633)</f>
        <v/>
      </c>
      <c r="C608" s="1002"/>
      <c r="D608" s="1002"/>
      <c r="E608" s="1002"/>
      <c r="F608" s="1002"/>
      <c r="G608" s="1002"/>
      <c r="H608" s="1002"/>
      <c r="I608" s="1003"/>
      <c r="J608" s="411" t="str">
        <f>IF(基本情報入力シート!M633="","",基本情報入力シート!M633)</f>
        <v/>
      </c>
      <c r="K608" s="411" t="str">
        <f>IF(基本情報入力シート!R633="","",基本情報入力シート!R633)</f>
        <v/>
      </c>
      <c r="L608" s="411" t="str">
        <f>IF(基本情報入力シート!W633="","",基本情報入力シート!W633)</f>
        <v/>
      </c>
      <c r="M608" s="411" t="str">
        <f>IF(基本情報入力シート!X633="","",基本情報入力シート!X633)</f>
        <v/>
      </c>
      <c r="N608" s="141" t="str">
        <f>IF(基本情報入力シート!Y633="","",基本情報入力シート!Y633)</f>
        <v/>
      </c>
      <c r="O608" s="148"/>
      <c r="P608" s="50"/>
      <c r="Q608" s="1004"/>
      <c r="R608" s="1005"/>
      <c r="S608" s="142" t="str">
        <f>IFERROR(ROUNDDOWN(Q608*VLOOKUP(N608,【参考】数式用!$AR$2:$AW$50,MATCH(P608,【参考】数式用!$AT$4:$AW$4)+2,FALSE)*0.5, 0), "")</f>
        <v/>
      </c>
      <c r="T608" s="51"/>
      <c r="U608" s="536" t="str">
        <f>IFERROR(IF(AH608&lt;&gt;"",Q608*VLOOKUP(N608,【参考】数式用!$AG$2:$AL$50,MATCH(P608,【参考】数式用!$AI$4:$AL$4,0)+2,0), ""), "")</f>
        <v/>
      </c>
      <c r="V608" s="41"/>
      <c r="W608" s="1006"/>
      <c r="X608" s="1007"/>
      <c r="Y608" s="88"/>
      <c r="Z608" s="537"/>
      <c r="AA608" s="143" t="str">
        <f>IFERROR(IF(Y608="ー", "", ROUNDDOWN(Z608*VLOOKUP(N608,【参考】数式用!$AR$2:$AW$50,MATCH(Y608,【参考】数式用!$AT$4:$AW$4)+2,FALSE)*0.5, 0)), "")</f>
        <v/>
      </c>
      <c r="AB608" s="98"/>
      <c r="AC608" s="1100" t="str">
        <f>IFERROR(IF(AH608&lt;&gt;"",Z608*VLOOKUP(N608,【参考】数式用!$AG$2:$AL$50,MATCH(Y608,【参考】数式用!$AI$4:$AL$4,0)+2,0), ""), "")</f>
        <v/>
      </c>
      <c r="AD608" s="1100"/>
      <c r="AE608" s="415"/>
      <c r="AF608" s="581"/>
      <c r="AG608" s="590"/>
      <c r="AH608" s="428" t="str">
        <f>IFERROR(VLOOKUP(O608, 【参考】数式用!$AY$5:$AY$13, 1, FALSE), "")</f>
        <v/>
      </c>
      <c r="AI608" s="429" t="str">
        <f>IFERROR(VLOOKUP(N608, 【参考】数式用!$BA$2:$BB$50, 2, FALSE), "")</f>
        <v/>
      </c>
      <c r="AJ608" s="430" t="str">
        <f t="shared" si="19"/>
        <v/>
      </c>
      <c r="AK608" s="431" t="str">
        <f t="shared" si="20"/>
        <v/>
      </c>
      <c r="AL608" s="133"/>
      <c r="AM608" s="133"/>
      <c r="AN608" s="106"/>
      <c r="AO608" s="106"/>
      <c r="AV608" s="105"/>
      <c r="AW608" s="105"/>
      <c r="AX608" s="105"/>
      <c r="AY608" s="105"/>
      <c r="AZ608" s="105"/>
      <c r="BA608" s="105"/>
    </row>
    <row r="609" spans="1:53" ht="30" customHeight="1" thickBot="1">
      <c r="A609" s="140">
        <v>596</v>
      </c>
      <c r="B609" s="1001" t="str">
        <f>IF(基本情報入力シート!C634="","",基本情報入力シート!C634)</f>
        <v/>
      </c>
      <c r="C609" s="1002"/>
      <c r="D609" s="1002"/>
      <c r="E609" s="1002"/>
      <c r="F609" s="1002"/>
      <c r="G609" s="1002"/>
      <c r="H609" s="1002"/>
      <c r="I609" s="1003"/>
      <c r="J609" s="411" t="str">
        <f>IF(基本情報入力シート!M634="","",基本情報入力シート!M634)</f>
        <v/>
      </c>
      <c r="K609" s="411" t="str">
        <f>IF(基本情報入力シート!R634="","",基本情報入力シート!R634)</f>
        <v/>
      </c>
      <c r="L609" s="411" t="str">
        <f>IF(基本情報入力シート!W634="","",基本情報入力シート!W634)</f>
        <v/>
      </c>
      <c r="M609" s="411" t="str">
        <f>IF(基本情報入力シート!X634="","",基本情報入力シート!X634)</f>
        <v/>
      </c>
      <c r="N609" s="141" t="str">
        <f>IF(基本情報入力シート!Y634="","",基本情報入力シート!Y634)</f>
        <v/>
      </c>
      <c r="O609" s="148"/>
      <c r="P609" s="50"/>
      <c r="Q609" s="1004"/>
      <c r="R609" s="1005"/>
      <c r="S609" s="142" t="str">
        <f>IFERROR(ROUNDDOWN(Q609*VLOOKUP(N609,【参考】数式用!$AR$2:$AW$50,MATCH(P609,【参考】数式用!$AT$4:$AW$4)+2,FALSE)*0.5, 0), "")</f>
        <v/>
      </c>
      <c r="T609" s="51"/>
      <c r="U609" s="536" t="str">
        <f>IFERROR(IF(AH609&lt;&gt;"",Q609*VLOOKUP(N609,【参考】数式用!$AG$2:$AL$50,MATCH(P609,【参考】数式用!$AI$4:$AL$4,0)+2,0), ""), "")</f>
        <v/>
      </c>
      <c r="V609" s="41"/>
      <c r="W609" s="1006"/>
      <c r="X609" s="1007"/>
      <c r="Y609" s="88"/>
      <c r="Z609" s="537"/>
      <c r="AA609" s="143" t="str">
        <f>IFERROR(IF(Y609="ー", "", ROUNDDOWN(Z609*VLOOKUP(N609,【参考】数式用!$AR$2:$AW$50,MATCH(Y609,【参考】数式用!$AT$4:$AW$4)+2,FALSE)*0.5, 0)), "")</f>
        <v/>
      </c>
      <c r="AB609" s="98"/>
      <c r="AC609" s="1100" t="str">
        <f>IFERROR(IF(AH609&lt;&gt;"",Z609*VLOOKUP(N609,【参考】数式用!$AG$2:$AL$50,MATCH(Y609,【参考】数式用!$AI$4:$AL$4,0)+2,0), ""), "")</f>
        <v/>
      </c>
      <c r="AD609" s="1100"/>
      <c r="AE609" s="415"/>
      <c r="AF609" s="581"/>
      <c r="AG609" s="590"/>
      <c r="AH609" s="428" t="str">
        <f>IFERROR(VLOOKUP(O609, 【参考】数式用!$AY$5:$AY$13, 1, FALSE), "")</f>
        <v/>
      </c>
      <c r="AI609" s="429" t="str">
        <f>IFERROR(VLOOKUP(N609, 【参考】数式用!$BA$2:$BB$50, 2, FALSE), "")</f>
        <v/>
      </c>
      <c r="AJ609" s="430" t="str">
        <f t="shared" si="19"/>
        <v/>
      </c>
      <c r="AK609" s="431" t="str">
        <f t="shared" si="20"/>
        <v/>
      </c>
      <c r="AL609" s="133"/>
      <c r="AM609" s="133"/>
      <c r="AN609" s="106"/>
      <c r="AO609" s="106"/>
      <c r="AV609" s="105"/>
      <c r="AW609" s="105"/>
      <c r="AX609" s="105"/>
      <c r="AY609" s="105"/>
      <c r="AZ609" s="105"/>
      <c r="BA609" s="105"/>
    </row>
    <row r="610" spans="1:53" ht="30" customHeight="1" thickBot="1">
      <c r="A610" s="140">
        <v>597</v>
      </c>
      <c r="B610" s="1001" t="str">
        <f>IF(基本情報入力シート!C635="","",基本情報入力シート!C635)</f>
        <v/>
      </c>
      <c r="C610" s="1002"/>
      <c r="D610" s="1002"/>
      <c r="E610" s="1002"/>
      <c r="F610" s="1002"/>
      <c r="G610" s="1002"/>
      <c r="H610" s="1002"/>
      <c r="I610" s="1003"/>
      <c r="J610" s="411" t="str">
        <f>IF(基本情報入力シート!M635="","",基本情報入力シート!M635)</f>
        <v/>
      </c>
      <c r="K610" s="411" t="str">
        <f>IF(基本情報入力シート!R635="","",基本情報入力シート!R635)</f>
        <v/>
      </c>
      <c r="L610" s="411" t="str">
        <f>IF(基本情報入力シート!W635="","",基本情報入力シート!W635)</f>
        <v/>
      </c>
      <c r="M610" s="411" t="str">
        <f>IF(基本情報入力シート!X635="","",基本情報入力シート!X635)</f>
        <v/>
      </c>
      <c r="N610" s="141" t="str">
        <f>IF(基本情報入力シート!Y635="","",基本情報入力シート!Y635)</f>
        <v/>
      </c>
      <c r="O610" s="148"/>
      <c r="P610" s="50"/>
      <c r="Q610" s="1004"/>
      <c r="R610" s="1005"/>
      <c r="S610" s="142" t="str">
        <f>IFERROR(ROUNDDOWN(Q610*VLOOKUP(N610,【参考】数式用!$AR$2:$AW$50,MATCH(P610,【参考】数式用!$AT$4:$AW$4)+2,FALSE)*0.5, 0), "")</f>
        <v/>
      </c>
      <c r="T610" s="51"/>
      <c r="U610" s="536" t="str">
        <f>IFERROR(IF(AH610&lt;&gt;"",Q610*VLOOKUP(N610,【参考】数式用!$AG$2:$AL$50,MATCH(P610,【参考】数式用!$AI$4:$AL$4,0)+2,0), ""), "")</f>
        <v/>
      </c>
      <c r="V610" s="41"/>
      <c r="W610" s="1006"/>
      <c r="X610" s="1007"/>
      <c r="Y610" s="88"/>
      <c r="Z610" s="537"/>
      <c r="AA610" s="143" t="str">
        <f>IFERROR(IF(Y610="ー", "", ROUNDDOWN(Z610*VLOOKUP(N610,【参考】数式用!$AR$2:$AW$50,MATCH(Y610,【参考】数式用!$AT$4:$AW$4)+2,FALSE)*0.5, 0)), "")</f>
        <v/>
      </c>
      <c r="AB610" s="98"/>
      <c r="AC610" s="1100" t="str">
        <f>IFERROR(IF(AH610&lt;&gt;"",Z610*VLOOKUP(N610,【参考】数式用!$AG$2:$AL$50,MATCH(Y610,【参考】数式用!$AI$4:$AL$4,0)+2,0), ""), "")</f>
        <v/>
      </c>
      <c r="AD610" s="1100"/>
      <c r="AE610" s="415"/>
      <c r="AF610" s="581"/>
      <c r="AG610" s="590"/>
      <c r="AH610" s="428" t="str">
        <f>IFERROR(VLOOKUP(O610, 【参考】数式用!$AY$5:$AY$13, 1, FALSE), "")</f>
        <v/>
      </c>
      <c r="AI610" s="429" t="str">
        <f>IFERROR(VLOOKUP(N610, 【参考】数式用!$BA$2:$BB$50, 2, FALSE), "")</f>
        <v/>
      </c>
      <c r="AJ610" s="430" t="str">
        <f t="shared" si="19"/>
        <v/>
      </c>
      <c r="AK610" s="431" t="str">
        <f t="shared" si="20"/>
        <v/>
      </c>
      <c r="AL610" s="133"/>
      <c r="AM610" s="133"/>
      <c r="AN610" s="106"/>
      <c r="AO610" s="106"/>
      <c r="AV610" s="105"/>
      <c r="AW610" s="105"/>
      <c r="AX610" s="105"/>
      <c r="AY610" s="105"/>
      <c r="AZ610" s="105"/>
      <c r="BA610" s="105"/>
    </row>
    <row r="611" spans="1:53" ht="30" customHeight="1" thickBot="1">
      <c r="A611" s="140">
        <v>598</v>
      </c>
      <c r="B611" s="1001" t="str">
        <f>IF(基本情報入力シート!C636="","",基本情報入力シート!C636)</f>
        <v/>
      </c>
      <c r="C611" s="1002"/>
      <c r="D611" s="1002"/>
      <c r="E611" s="1002"/>
      <c r="F611" s="1002"/>
      <c r="G611" s="1002"/>
      <c r="H611" s="1002"/>
      <c r="I611" s="1003"/>
      <c r="J611" s="411" t="str">
        <f>IF(基本情報入力シート!M636="","",基本情報入力シート!M636)</f>
        <v/>
      </c>
      <c r="K611" s="411" t="str">
        <f>IF(基本情報入力シート!R636="","",基本情報入力シート!R636)</f>
        <v/>
      </c>
      <c r="L611" s="411" t="str">
        <f>IF(基本情報入力シート!W636="","",基本情報入力シート!W636)</f>
        <v/>
      </c>
      <c r="M611" s="411" t="str">
        <f>IF(基本情報入力シート!X636="","",基本情報入力シート!X636)</f>
        <v/>
      </c>
      <c r="N611" s="141" t="str">
        <f>IF(基本情報入力シート!Y636="","",基本情報入力シート!Y636)</f>
        <v/>
      </c>
      <c r="O611" s="148"/>
      <c r="P611" s="50"/>
      <c r="Q611" s="1004"/>
      <c r="R611" s="1005"/>
      <c r="S611" s="142" t="str">
        <f>IFERROR(ROUNDDOWN(Q611*VLOOKUP(N611,【参考】数式用!$AR$2:$AW$50,MATCH(P611,【参考】数式用!$AT$4:$AW$4)+2,FALSE)*0.5, 0), "")</f>
        <v/>
      </c>
      <c r="T611" s="51"/>
      <c r="U611" s="536" t="str">
        <f>IFERROR(IF(AH611&lt;&gt;"",Q611*VLOOKUP(N611,【参考】数式用!$AG$2:$AL$50,MATCH(P611,【参考】数式用!$AI$4:$AL$4,0)+2,0), ""), "")</f>
        <v/>
      </c>
      <c r="V611" s="41"/>
      <c r="W611" s="1006"/>
      <c r="X611" s="1007"/>
      <c r="Y611" s="88"/>
      <c r="Z611" s="537"/>
      <c r="AA611" s="143" t="str">
        <f>IFERROR(IF(Y611="ー", "", ROUNDDOWN(Z611*VLOOKUP(N611,【参考】数式用!$AR$2:$AW$50,MATCH(Y611,【参考】数式用!$AT$4:$AW$4)+2,FALSE)*0.5, 0)), "")</f>
        <v/>
      </c>
      <c r="AB611" s="98"/>
      <c r="AC611" s="1100" t="str">
        <f>IFERROR(IF(AH611&lt;&gt;"",Z611*VLOOKUP(N611,【参考】数式用!$AG$2:$AL$50,MATCH(Y611,【参考】数式用!$AI$4:$AL$4,0)+2,0), ""), "")</f>
        <v/>
      </c>
      <c r="AD611" s="1100"/>
      <c r="AE611" s="415"/>
      <c r="AF611" s="581"/>
      <c r="AG611" s="590"/>
      <c r="AH611" s="428" t="str">
        <f>IFERROR(VLOOKUP(O611, 【参考】数式用!$AY$5:$AY$13, 1, FALSE), "")</f>
        <v/>
      </c>
      <c r="AI611" s="429" t="str">
        <f>IFERROR(VLOOKUP(N611, 【参考】数式用!$BA$2:$BB$50, 2, FALSE), "")</f>
        <v/>
      </c>
      <c r="AJ611" s="430" t="str">
        <f t="shared" si="19"/>
        <v/>
      </c>
      <c r="AK611" s="431" t="str">
        <f t="shared" si="20"/>
        <v/>
      </c>
      <c r="AL611" s="133"/>
      <c r="AM611" s="133"/>
      <c r="AN611" s="106"/>
      <c r="AO611" s="106"/>
      <c r="AV611" s="105"/>
      <c r="AW611" s="105"/>
      <c r="AX611" s="105"/>
      <c r="AY611" s="105"/>
      <c r="AZ611" s="105"/>
      <c r="BA611" s="105"/>
    </row>
    <row r="612" spans="1:53" ht="30" customHeight="1" thickBot="1">
      <c r="A612" s="140">
        <v>599</v>
      </c>
      <c r="B612" s="1001" t="str">
        <f>IF(基本情報入力シート!C637="","",基本情報入力シート!C637)</f>
        <v/>
      </c>
      <c r="C612" s="1002"/>
      <c r="D612" s="1002"/>
      <c r="E612" s="1002"/>
      <c r="F612" s="1002"/>
      <c r="G612" s="1002"/>
      <c r="H612" s="1002"/>
      <c r="I612" s="1003"/>
      <c r="J612" s="411" t="str">
        <f>IF(基本情報入力シート!M637="","",基本情報入力シート!M637)</f>
        <v/>
      </c>
      <c r="K612" s="411" t="str">
        <f>IF(基本情報入力シート!R637="","",基本情報入力シート!R637)</f>
        <v/>
      </c>
      <c r="L612" s="411" t="str">
        <f>IF(基本情報入力シート!W637="","",基本情報入力シート!W637)</f>
        <v/>
      </c>
      <c r="M612" s="411" t="str">
        <f>IF(基本情報入力シート!X637="","",基本情報入力シート!X637)</f>
        <v/>
      </c>
      <c r="N612" s="141" t="str">
        <f>IF(基本情報入力シート!Y637="","",基本情報入力シート!Y637)</f>
        <v/>
      </c>
      <c r="O612" s="148"/>
      <c r="P612" s="50"/>
      <c r="Q612" s="1004"/>
      <c r="R612" s="1005"/>
      <c r="S612" s="142" t="str">
        <f>IFERROR(ROUNDDOWN(Q612*VLOOKUP(N612,【参考】数式用!$AR$2:$AW$50,MATCH(P612,【参考】数式用!$AT$4:$AW$4)+2,FALSE)*0.5, 0), "")</f>
        <v/>
      </c>
      <c r="T612" s="51"/>
      <c r="U612" s="536" t="str">
        <f>IFERROR(IF(AH612&lt;&gt;"",Q612*VLOOKUP(N612,【参考】数式用!$AG$2:$AL$50,MATCH(P612,【参考】数式用!$AI$4:$AL$4,0)+2,0), ""), "")</f>
        <v/>
      </c>
      <c r="V612" s="41"/>
      <c r="W612" s="1006"/>
      <c r="X612" s="1007"/>
      <c r="Y612" s="88"/>
      <c r="Z612" s="537"/>
      <c r="AA612" s="143" t="str">
        <f>IFERROR(IF(Y612="ー", "", ROUNDDOWN(Z612*VLOOKUP(N612,【参考】数式用!$AR$2:$AW$50,MATCH(Y612,【参考】数式用!$AT$4:$AW$4)+2,FALSE)*0.5, 0)), "")</f>
        <v/>
      </c>
      <c r="AB612" s="98"/>
      <c r="AC612" s="1100" t="str">
        <f>IFERROR(IF(AH612&lt;&gt;"",Z612*VLOOKUP(N612,【参考】数式用!$AG$2:$AL$50,MATCH(Y612,【参考】数式用!$AI$4:$AL$4,0)+2,0), ""), "")</f>
        <v/>
      </c>
      <c r="AD612" s="1100"/>
      <c r="AE612" s="415"/>
      <c r="AF612" s="581"/>
      <c r="AG612" s="590"/>
      <c r="AH612" s="428" t="str">
        <f>IFERROR(VLOOKUP(O612, 【参考】数式用!$AY$5:$AY$13, 1, FALSE), "")</f>
        <v/>
      </c>
      <c r="AI612" s="429" t="str">
        <f>IFERROR(VLOOKUP(N612, 【参考】数式用!$BA$2:$BB$50, 2, FALSE), "")</f>
        <v/>
      </c>
      <c r="AJ612" s="430" t="str">
        <f t="shared" si="19"/>
        <v/>
      </c>
      <c r="AK612" s="431" t="str">
        <f t="shared" si="20"/>
        <v/>
      </c>
      <c r="AL612" s="133"/>
      <c r="AM612" s="133"/>
      <c r="AN612" s="106"/>
      <c r="AO612" s="106"/>
      <c r="AV612" s="105"/>
      <c r="AW612" s="105"/>
      <c r="AX612" s="105"/>
      <c r="AY612" s="105"/>
      <c r="AZ612" s="105"/>
      <c r="BA612" s="105"/>
    </row>
    <row r="613" spans="1:53" ht="30" customHeight="1" thickBot="1">
      <c r="A613" s="140">
        <v>600</v>
      </c>
      <c r="B613" s="1001" t="str">
        <f>IF(基本情報入力シート!C638="","",基本情報入力シート!C638)</f>
        <v/>
      </c>
      <c r="C613" s="1002"/>
      <c r="D613" s="1002"/>
      <c r="E613" s="1002"/>
      <c r="F613" s="1002"/>
      <c r="G613" s="1002"/>
      <c r="H613" s="1002"/>
      <c r="I613" s="1003"/>
      <c r="J613" s="411" t="str">
        <f>IF(基本情報入力シート!M638="","",基本情報入力シート!M638)</f>
        <v/>
      </c>
      <c r="K613" s="411" t="str">
        <f>IF(基本情報入力シート!R638="","",基本情報入力シート!R638)</f>
        <v/>
      </c>
      <c r="L613" s="411" t="str">
        <f>IF(基本情報入力シート!W638="","",基本情報入力シート!W638)</f>
        <v/>
      </c>
      <c r="M613" s="411" t="str">
        <f>IF(基本情報入力シート!X638="","",基本情報入力シート!X638)</f>
        <v/>
      </c>
      <c r="N613" s="141" t="str">
        <f>IF(基本情報入力シート!Y638="","",基本情報入力シート!Y638)</f>
        <v/>
      </c>
      <c r="O613" s="148"/>
      <c r="P613" s="50"/>
      <c r="Q613" s="1004"/>
      <c r="R613" s="1005"/>
      <c r="S613" s="142" t="str">
        <f>IFERROR(ROUNDDOWN(Q613*VLOOKUP(N613,【参考】数式用!$AR$2:$AW$50,MATCH(P613,【参考】数式用!$AT$4:$AW$4)+2,FALSE)*0.5, 0), "")</f>
        <v/>
      </c>
      <c r="T613" s="51"/>
      <c r="U613" s="536" t="str">
        <f>IFERROR(IF(AH613&lt;&gt;"",Q613*VLOOKUP(N613,【参考】数式用!$AG$2:$AL$50,MATCH(P613,【参考】数式用!$AI$4:$AL$4,0)+2,0), ""), "")</f>
        <v/>
      </c>
      <c r="V613" s="41"/>
      <c r="W613" s="1006"/>
      <c r="X613" s="1007"/>
      <c r="Y613" s="88"/>
      <c r="Z613" s="537"/>
      <c r="AA613" s="143" t="str">
        <f>IFERROR(IF(Y613="ー", "", ROUNDDOWN(Z613*VLOOKUP(N613,【参考】数式用!$AR$2:$AW$50,MATCH(Y613,【参考】数式用!$AT$4:$AW$4)+2,FALSE)*0.5, 0)), "")</f>
        <v/>
      </c>
      <c r="AB613" s="98"/>
      <c r="AC613" s="1100" t="str">
        <f>IFERROR(IF(AH613&lt;&gt;"",Z613*VLOOKUP(N613,【参考】数式用!$AG$2:$AL$50,MATCH(Y613,【参考】数式用!$AI$4:$AL$4,0)+2,0), ""), "")</f>
        <v/>
      </c>
      <c r="AD613" s="1100"/>
      <c r="AE613" s="415"/>
      <c r="AF613" s="581"/>
      <c r="AG613" s="590"/>
      <c r="AH613" s="428" t="str">
        <f>IFERROR(VLOOKUP(O613, 【参考】数式用!$AY$5:$AY$13, 1, FALSE), "")</f>
        <v/>
      </c>
      <c r="AI613" s="429" t="str">
        <f>IFERROR(VLOOKUP(N613, 【参考】数式用!$BA$2:$BB$50, 2, FALSE), "")</f>
        <v/>
      </c>
      <c r="AJ613" s="430" t="str">
        <f t="shared" si="19"/>
        <v/>
      </c>
      <c r="AK613" s="431" t="str">
        <f t="shared" si="20"/>
        <v/>
      </c>
      <c r="AL613" s="133"/>
      <c r="AM613" s="133"/>
      <c r="AN613" s="106"/>
      <c r="AO613" s="106"/>
      <c r="AV613" s="105"/>
      <c r="AW613" s="105"/>
      <c r="AX613" s="105"/>
      <c r="AY613" s="105"/>
      <c r="AZ613" s="105"/>
      <c r="BA613" s="105"/>
    </row>
    <row r="614" spans="1:53" ht="30" customHeight="1" thickBot="1">
      <c r="A614" s="140">
        <v>601</v>
      </c>
      <c r="B614" s="1001" t="str">
        <f>IF(基本情報入力シート!C639="","",基本情報入力シート!C639)</f>
        <v/>
      </c>
      <c r="C614" s="1002"/>
      <c r="D614" s="1002"/>
      <c r="E614" s="1002"/>
      <c r="F614" s="1002"/>
      <c r="G614" s="1002"/>
      <c r="H614" s="1002"/>
      <c r="I614" s="1003"/>
      <c r="J614" s="411" t="str">
        <f>IF(基本情報入力シート!M639="","",基本情報入力シート!M639)</f>
        <v/>
      </c>
      <c r="K614" s="411" t="str">
        <f>IF(基本情報入力シート!R639="","",基本情報入力シート!R639)</f>
        <v/>
      </c>
      <c r="L614" s="411" t="str">
        <f>IF(基本情報入力シート!W639="","",基本情報入力シート!W639)</f>
        <v/>
      </c>
      <c r="M614" s="411" t="str">
        <f>IF(基本情報入力シート!X639="","",基本情報入力シート!X639)</f>
        <v/>
      </c>
      <c r="N614" s="141" t="str">
        <f>IF(基本情報入力シート!Y639="","",基本情報入力シート!Y639)</f>
        <v/>
      </c>
      <c r="O614" s="148"/>
      <c r="P614" s="50"/>
      <c r="Q614" s="1004"/>
      <c r="R614" s="1005"/>
      <c r="S614" s="142" t="str">
        <f>IFERROR(ROUNDDOWN(Q614*VLOOKUP(N614,【参考】数式用!$AR$2:$AW$50,MATCH(P614,【参考】数式用!$AT$4:$AW$4)+2,FALSE)*0.5, 0), "")</f>
        <v/>
      </c>
      <c r="T614" s="51"/>
      <c r="U614" s="536" t="str">
        <f>IFERROR(IF(AH614&lt;&gt;"",Q614*VLOOKUP(N614,【参考】数式用!$AG$2:$AL$50,MATCH(P614,【参考】数式用!$AI$4:$AL$4,0)+2,0), ""), "")</f>
        <v/>
      </c>
      <c r="V614" s="41"/>
      <c r="W614" s="1006"/>
      <c r="X614" s="1007"/>
      <c r="Y614" s="88"/>
      <c r="Z614" s="537"/>
      <c r="AA614" s="143" t="str">
        <f>IFERROR(IF(Y614="ー", "", ROUNDDOWN(Z614*VLOOKUP(N614,【参考】数式用!$AR$2:$AW$50,MATCH(Y614,【参考】数式用!$AT$4:$AW$4)+2,FALSE)*0.5, 0)), "")</f>
        <v/>
      </c>
      <c r="AB614" s="98"/>
      <c r="AC614" s="1100" t="str">
        <f>IFERROR(IF(AH614&lt;&gt;"",Z614*VLOOKUP(N614,【参考】数式用!$AG$2:$AL$50,MATCH(Y614,【参考】数式用!$AI$4:$AL$4,0)+2,0), ""), "")</f>
        <v/>
      </c>
      <c r="AD614" s="1100"/>
      <c r="AE614" s="415"/>
      <c r="AF614" s="581"/>
      <c r="AG614" s="590"/>
      <c r="AH614" s="428" t="str">
        <f>IFERROR(VLOOKUP(O614, 【参考】数式用!$AY$5:$AY$13, 1, FALSE), "")</f>
        <v/>
      </c>
      <c r="AI614" s="429" t="str">
        <f>IFERROR(VLOOKUP(N614, 【参考】数式用!$BA$2:$BB$50, 2, FALSE), "")</f>
        <v/>
      </c>
      <c r="AJ614" s="430" t="str">
        <f t="shared" si="19"/>
        <v/>
      </c>
      <c r="AK614" s="431" t="str">
        <f t="shared" si="20"/>
        <v/>
      </c>
      <c r="AL614" s="133"/>
      <c r="AM614" s="133"/>
      <c r="AN614" s="106"/>
      <c r="AO614" s="106"/>
      <c r="AV614" s="105"/>
      <c r="AW614" s="105"/>
      <c r="AX614" s="105"/>
      <c r="AY614" s="105"/>
      <c r="AZ614" s="105"/>
      <c r="BA614" s="105"/>
    </row>
    <row r="615" spans="1:53" ht="30" customHeight="1" thickBot="1">
      <c r="A615" s="140">
        <v>602</v>
      </c>
      <c r="B615" s="1001" t="str">
        <f>IF(基本情報入力シート!C640="","",基本情報入力シート!C640)</f>
        <v/>
      </c>
      <c r="C615" s="1002"/>
      <c r="D615" s="1002"/>
      <c r="E615" s="1002"/>
      <c r="F615" s="1002"/>
      <c r="G615" s="1002"/>
      <c r="H615" s="1002"/>
      <c r="I615" s="1003"/>
      <c r="J615" s="411" t="str">
        <f>IF(基本情報入力シート!M640="","",基本情報入力シート!M640)</f>
        <v/>
      </c>
      <c r="K615" s="411" t="str">
        <f>IF(基本情報入力シート!R640="","",基本情報入力シート!R640)</f>
        <v/>
      </c>
      <c r="L615" s="411" t="str">
        <f>IF(基本情報入力シート!W640="","",基本情報入力シート!W640)</f>
        <v/>
      </c>
      <c r="M615" s="411" t="str">
        <f>IF(基本情報入力シート!X640="","",基本情報入力シート!X640)</f>
        <v/>
      </c>
      <c r="N615" s="141" t="str">
        <f>IF(基本情報入力シート!Y640="","",基本情報入力シート!Y640)</f>
        <v/>
      </c>
      <c r="O615" s="148"/>
      <c r="P615" s="50"/>
      <c r="Q615" s="1004"/>
      <c r="R615" s="1005"/>
      <c r="S615" s="142" t="str">
        <f>IFERROR(ROUNDDOWN(Q615*VLOOKUP(N615,【参考】数式用!$AR$2:$AW$50,MATCH(P615,【参考】数式用!$AT$4:$AW$4)+2,FALSE)*0.5, 0), "")</f>
        <v/>
      </c>
      <c r="T615" s="51"/>
      <c r="U615" s="536" t="str">
        <f>IFERROR(IF(AH615&lt;&gt;"",Q615*VLOOKUP(N615,【参考】数式用!$AG$2:$AL$50,MATCH(P615,【参考】数式用!$AI$4:$AL$4,0)+2,0), ""), "")</f>
        <v/>
      </c>
      <c r="V615" s="41"/>
      <c r="W615" s="1006"/>
      <c r="X615" s="1007"/>
      <c r="Y615" s="88"/>
      <c r="Z615" s="537"/>
      <c r="AA615" s="143" t="str">
        <f>IFERROR(IF(Y615="ー", "", ROUNDDOWN(Z615*VLOOKUP(N615,【参考】数式用!$AR$2:$AW$50,MATCH(Y615,【参考】数式用!$AT$4:$AW$4)+2,FALSE)*0.5, 0)), "")</f>
        <v/>
      </c>
      <c r="AB615" s="98"/>
      <c r="AC615" s="1100" t="str">
        <f>IFERROR(IF(AH615&lt;&gt;"",Z615*VLOOKUP(N615,【参考】数式用!$AG$2:$AL$50,MATCH(Y615,【参考】数式用!$AI$4:$AL$4,0)+2,0), ""), "")</f>
        <v/>
      </c>
      <c r="AD615" s="1100"/>
      <c r="AE615" s="415"/>
      <c r="AF615" s="581"/>
      <c r="AG615" s="590"/>
      <c r="AH615" s="428" t="str">
        <f>IFERROR(VLOOKUP(O615, 【参考】数式用!$AY$5:$AY$13, 1, FALSE), "")</f>
        <v/>
      </c>
      <c r="AI615" s="429" t="str">
        <f>IFERROR(VLOOKUP(N615, 【参考】数式用!$BA$2:$BB$50, 2, FALSE), "")</f>
        <v/>
      </c>
      <c r="AJ615" s="430" t="str">
        <f t="shared" si="19"/>
        <v/>
      </c>
      <c r="AK615" s="431" t="str">
        <f t="shared" si="20"/>
        <v/>
      </c>
      <c r="AL615" s="133"/>
      <c r="AM615" s="133"/>
      <c r="AN615" s="106"/>
      <c r="AO615" s="106"/>
      <c r="AV615" s="105"/>
      <c r="AW615" s="105"/>
      <c r="AX615" s="105"/>
      <c r="AY615" s="105"/>
      <c r="AZ615" s="105"/>
      <c r="BA615" s="105"/>
    </row>
    <row r="616" spans="1:53" ht="30" customHeight="1" thickBot="1">
      <c r="A616" s="140">
        <v>603</v>
      </c>
      <c r="B616" s="1001" t="str">
        <f>IF(基本情報入力シート!C641="","",基本情報入力シート!C641)</f>
        <v/>
      </c>
      <c r="C616" s="1002"/>
      <c r="D616" s="1002"/>
      <c r="E616" s="1002"/>
      <c r="F616" s="1002"/>
      <c r="G616" s="1002"/>
      <c r="H616" s="1002"/>
      <c r="I616" s="1003"/>
      <c r="J616" s="411" t="str">
        <f>IF(基本情報入力シート!M641="","",基本情報入力シート!M641)</f>
        <v/>
      </c>
      <c r="K616" s="411" t="str">
        <f>IF(基本情報入力シート!R641="","",基本情報入力シート!R641)</f>
        <v/>
      </c>
      <c r="L616" s="411" t="str">
        <f>IF(基本情報入力シート!W641="","",基本情報入力シート!W641)</f>
        <v/>
      </c>
      <c r="M616" s="411" t="str">
        <f>IF(基本情報入力シート!X641="","",基本情報入力シート!X641)</f>
        <v/>
      </c>
      <c r="N616" s="141" t="str">
        <f>IF(基本情報入力シート!Y641="","",基本情報入力シート!Y641)</f>
        <v/>
      </c>
      <c r="O616" s="148"/>
      <c r="P616" s="50"/>
      <c r="Q616" s="1004"/>
      <c r="R616" s="1005"/>
      <c r="S616" s="142" t="str">
        <f>IFERROR(ROUNDDOWN(Q616*VLOOKUP(N616,【参考】数式用!$AR$2:$AW$50,MATCH(P616,【参考】数式用!$AT$4:$AW$4)+2,FALSE)*0.5, 0), "")</f>
        <v/>
      </c>
      <c r="T616" s="51"/>
      <c r="U616" s="536" t="str">
        <f>IFERROR(IF(AH616&lt;&gt;"",Q616*VLOOKUP(N616,【参考】数式用!$AG$2:$AL$50,MATCH(P616,【参考】数式用!$AI$4:$AL$4,0)+2,0), ""), "")</f>
        <v/>
      </c>
      <c r="V616" s="41"/>
      <c r="W616" s="1006"/>
      <c r="X616" s="1007"/>
      <c r="Y616" s="88"/>
      <c r="Z616" s="537"/>
      <c r="AA616" s="143" t="str">
        <f>IFERROR(IF(Y616="ー", "", ROUNDDOWN(Z616*VLOOKUP(N616,【参考】数式用!$AR$2:$AW$50,MATCH(Y616,【参考】数式用!$AT$4:$AW$4)+2,FALSE)*0.5, 0)), "")</f>
        <v/>
      </c>
      <c r="AB616" s="98"/>
      <c r="AC616" s="1100" t="str">
        <f>IFERROR(IF(AH616&lt;&gt;"",Z616*VLOOKUP(N616,【参考】数式用!$AG$2:$AL$50,MATCH(Y616,【参考】数式用!$AI$4:$AL$4,0)+2,0), ""), "")</f>
        <v/>
      </c>
      <c r="AD616" s="1100"/>
      <c r="AE616" s="415"/>
      <c r="AF616" s="581"/>
      <c r="AG616" s="590"/>
      <c r="AH616" s="428" t="str">
        <f>IFERROR(VLOOKUP(O616, 【参考】数式用!$AY$5:$AY$13, 1, FALSE), "")</f>
        <v/>
      </c>
      <c r="AI616" s="429" t="str">
        <f>IFERROR(VLOOKUP(N616, 【参考】数式用!$BA$2:$BB$50, 2, FALSE), "")</f>
        <v/>
      </c>
      <c r="AJ616" s="430" t="str">
        <f t="shared" si="19"/>
        <v/>
      </c>
      <c r="AK616" s="431" t="str">
        <f t="shared" si="20"/>
        <v/>
      </c>
      <c r="AL616" s="133"/>
      <c r="AM616" s="133"/>
      <c r="AN616" s="106"/>
      <c r="AO616" s="106"/>
      <c r="AV616" s="105"/>
      <c r="AW616" s="105"/>
      <c r="AX616" s="105"/>
      <c r="AY616" s="105"/>
      <c r="AZ616" s="105"/>
      <c r="BA616" s="105"/>
    </row>
    <row r="617" spans="1:53" ht="30" customHeight="1" thickBot="1">
      <c r="A617" s="140">
        <v>604</v>
      </c>
      <c r="B617" s="1001" t="str">
        <f>IF(基本情報入力シート!C642="","",基本情報入力シート!C642)</f>
        <v/>
      </c>
      <c r="C617" s="1002"/>
      <c r="D617" s="1002"/>
      <c r="E617" s="1002"/>
      <c r="F617" s="1002"/>
      <c r="G617" s="1002"/>
      <c r="H617" s="1002"/>
      <c r="I617" s="1003"/>
      <c r="J617" s="411" t="str">
        <f>IF(基本情報入力シート!M642="","",基本情報入力シート!M642)</f>
        <v/>
      </c>
      <c r="K617" s="411" t="str">
        <f>IF(基本情報入力シート!R642="","",基本情報入力シート!R642)</f>
        <v/>
      </c>
      <c r="L617" s="411" t="str">
        <f>IF(基本情報入力シート!W642="","",基本情報入力シート!W642)</f>
        <v/>
      </c>
      <c r="M617" s="411" t="str">
        <f>IF(基本情報入力シート!X642="","",基本情報入力シート!X642)</f>
        <v/>
      </c>
      <c r="N617" s="141" t="str">
        <f>IF(基本情報入力シート!Y642="","",基本情報入力シート!Y642)</f>
        <v/>
      </c>
      <c r="O617" s="148"/>
      <c r="P617" s="50"/>
      <c r="Q617" s="1004"/>
      <c r="R617" s="1005"/>
      <c r="S617" s="142" t="str">
        <f>IFERROR(ROUNDDOWN(Q617*VLOOKUP(N617,【参考】数式用!$AR$2:$AW$50,MATCH(P617,【参考】数式用!$AT$4:$AW$4)+2,FALSE)*0.5, 0), "")</f>
        <v/>
      </c>
      <c r="T617" s="51"/>
      <c r="U617" s="536" t="str">
        <f>IFERROR(IF(AH617&lt;&gt;"",Q617*VLOOKUP(N617,【参考】数式用!$AG$2:$AL$50,MATCH(P617,【参考】数式用!$AI$4:$AL$4,0)+2,0), ""), "")</f>
        <v/>
      </c>
      <c r="V617" s="41"/>
      <c r="W617" s="1006"/>
      <c r="X617" s="1007"/>
      <c r="Y617" s="88"/>
      <c r="Z617" s="537"/>
      <c r="AA617" s="143" t="str">
        <f>IFERROR(IF(Y617="ー", "", ROUNDDOWN(Z617*VLOOKUP(N617,【参考】数式用!$AR$2:$AW$50,MATCH(Y617,【参考】数式用!$AT$4:$AW$4)+2,FALSE)*0.5, 0)), "")</f>
        <v/>
      </c>
      <c r="AB617" s="98"/>
      <c r="AC617" s="1100" t="str">
        <f>IFERROR(IF(AH617&lt;&gt;"",Z617*VLOOKUP(N617,【参考】数式用!$AG$2:$AL$50,MATCH(Y617,【参考】数式用!$AI$4:$AL$4,0)+2,0), ""), "")</f>
        <v/>
      </c>
      <c r="AD617" s="1100"/>
      <c r="AE617" s="415"/>
      <c r="AF617" s="581"/>
      <c r="AG617" s="590"/>
      <c r="AH617" s="428" t="str">
        <f>IFERROR(VLOOKUP(O617, 【参考】数式用!$AY$5:$AY$13, 1, FALSE), "")</f>
        <v/>
      </c>
      <c r="AI617" s="429" t="str">
        <f>IFERROR(VLOOKUP(N617, 【参考】数式用!$BA$2:$BB$50, 2, FALSE), "")</f>
        <v/>
      </c>
      <c r="AJ617" s="430" t="str">
        <f t="shared" si="19"/>
        <v/>
      </c>
      <c r="AK617" s="431" t="str">
        <f t="shared" si="20"/>
        <v/>
      </c>
      <c r="AL617" s="133"/>
      <c r="AM617" s="133"/>
      <c r="AN617" s="106"/>
      <c r="AO617" s="106"/>
      <c r="AV617" s="105"/>
      <c r="AW617" s="105"/>
      <c r="AX617" s="105"/>
      <c r="AY617" s="105"/>
      <c r="AZ617" s="105"/>
      <c r="BA617" s="105"/>
    </row>
    <row r="618" spans="1:53" ht="30" customHeight="1" thickBot="1">
      <c r="A618" s="140">
        <v>605</v>
      </c>
      <c r="B618" s="1001" t="str">
        <f>IF(基本情報入力シート!C643="","",基本情報入力シート!C643)</f>
        <v/>
      </c>
      <c r="C618" s="1002"/>
      <c r="D618" s="1002"/>
      <c r="E618" s="1002"/>
      <c r="F618" s="1002"/>
      <c r="G618" s="1002"/>
      <c r="H618" s="1002"/>
      <c r="I618" s="1003"/>
      <c r="J618" s="411" t="str">
        <f>IF(基本情報入力シート!M643="","",基本情報入力シート!M643)</f>
        <v/>
      </c>
      <c r="K618" s="411" t="str">
        <f>IF(基本情報入力シート!R643="","",基本情報入力シート!R643)</f>
        <v/>
      </c>
      <c r="L618" s="411" t="str">
        <f>IF(基本情報入力シート!W643="","",基本情報入力シート!W643)</f>
        <v/>
      </c>
      <c r="M618" s="411" t="str">
        <f>IF(基本情報入力シート!X643="","",基本情報入力シート!X643)</f>
        <v/>
      </c>
      <c r="N618" s="141" t="str">
        <f>IF(基本情報入力シート!Y643="","",基本情報入力シート!Y643)</f>
        <v/>
      </c>
      <c r="O618" s="148"/>
      <c r="P618" s="50"/>
      <c r="Q618" s="1004"/>
      <c r="R618" s="1005"/>
      <c r="S618" s="142" t="str">
        <f>IFERROR(ROUNDDOWN(Q618*VLOOKUP(N618,【参考】数式用!$AR$2:$AW$50,MATCH(P618,【参考】数式用!$AT$4:$AW$4)+2,FALSE)*0.5, 0), "")</f>
        <v/>
      </c>
      <c r="T618" s="51"/>
      <c r="U618" s="536" t="str">
        <f>IFERROR(IF(AH618&lt;&gt;"",Q618*VLOOKUP(N618,【参考】数式用!$AG$2:$AL$50,MATCH(P618,【参考】数式用!$AI$4:$AL$4,0)+2,0), ""), "")</f>
        <v/>
      </c>
      <c r="V618" s="41"/>
      <c r="W618" s="1006"/>
      <c r="X618" s="1007"/>
      <c r="Y618" s="88"/>
      <c r="Z618" s="537"/>
      <c r="AA618" s="143" t="str">
        <f>IFERROR(IF(Y618="ー", "", ROUNDDOWN(Z618*VLOOKUP(N618,【参考】数式用!$AR$2:$AW$50,MATCH(Y618,【参考】数式用!$AT$4:$AW$4)+2,FALSE)*0.5, 0)), "")</f>
        <v/>
      </c>
      <c r="AB618" s="98"/>
      <c r="AC618" s="1100" t="str">
        <f>IFERROR(IF(AH618&lt;&gt;"",Z618*VLOOKUP(N618,【参考】数式用!$AG$2:$AL$50,MATCH(Y618,【参考】数式用!$AI$4:$AL$4,0)+2,0), ""), "")</f>
        <v/>
      </c>
      <c r="AD618" s="1100"/>
      <c r="AE618" s="415"/>
      <c r="AF618" s="581"/>
      <c r="AG618" s="590"/>
      <c r="AH618" s="428" t="str">
        <f>IFERROR(VLOOKUP(O618, 【参考】数式用!$AY$5:$AY$13, 1, FALSE), "")</f>
        <v/>
      </c>
      <c r="AI618" s="429" t="str">
        <f>IFERROR(VLOOKUP(N618, 【参考】数式用!$BA$2:$BB$50, 2, FALSE), "")</f>
        <v/>
      </c>
      <c r="AJ618" s="430" t="str">
        <f t="shared" si="19"/>
        <v/>
      </c>
      <c r="AK618" s="431" t="str">
        <f t="shared" si="20"/>
        <v/>
      </c>
      <c r="AL618" s="133"/>
      <c r="AM618" s="133"/>
      <c r="AN618" s="106"/>
      <c r="AO618" s="106"/>
      <c r="AV618" s="105"/>
      <c r="AW618" s="105"/>
      <c r="AX618" s="105"/>
      <c r="AY618" s="105"/>
      <c r="AZ618" s="105"/>
      <c r="BA618" s="105"/>
    </row>
    <row r="619" spans="1:53" ht="30" customHeight="1" thickBot="1">
      <c r="A619" s="140">
        <v>606</v>
      </c>
      <c r="B619" s="1001" t="str">
        <f>IF(基本情報入力シート!C644="","",基本情報入力シート!C644)</f>
        <v/>
      </c>
      <c r="C619" s="1002"/>
      <c r="D619" s="1002"/>
      <c r="E619" s="1002"/>
      <c r="F619" s="1002"/>
      <c r="G619" s="1002"/>
      <c r="H619" s="1002"/>
      <c r="I619" s="1003"/>
      <c r="J619" s="411" t="str">
        <f>IF(基本情報入力シート!M644="","",基本情報入力シート!M644)</f>
        <v/>
      </c>
      <c r="K619" s="411" t="str">
        <f>IF(基本情報入力シート!R644="","",基本情報入力シート!R644)</f>
        <v/>
      </c>
      <c r="L619" s="411" t="str">
        <f>IF(基本情報入力シート!W644="","",基本情報入力シート!W644)</f>
        <v/>
      </c>
      <c r="M619" s="411" t="str">
        <f>IF(基本情報入力シート!X644="","",基本情報入力シート!X644)</f>
        <v/>
      </c>
      <c r="N619" s="141" t="str">
        <f>IF(基本情報入力シート!Y644="","",基本情報入力シート!Y644)</f>
        <v/>
      </c>
      <c r="O619" s="148"/>
      <c r="P619" s="50"/>
      <c r="Q619" s="1004"/>
      <c r="R619" s="1005"/>
      <c r="S619" s="142" t="str">
        <f>IFERROR(ROUNDDOWN(Q619*VLOOKUP(N619,【参考】数式用!$AR$2:$AW$50,MATCH(P619,【参考】数式用!$AT$4:$AW$4)+2,FALSE)*0.5, 0), "")</f>
        <v/>
      </c>
      <c r="T619" s="51"/>
      <c r="U619" s="536" t="str">
        <f>IFERROR(IF(AH619&lt;&gt;"",Q619*VLOOKUP(N619,【参考】数式用!$AG$2:$AL$50,MATCH(P619,【参考】数式用!$AI$4:$AL$4,0)+2,0), ""), "")</f>
        <v/>
      </c>
      <c r="V619" s="41"/>
      <c r="W619" s="1006"/>
      <c r="X619" s="1007"/>
      <c r="Y619" s="88"/>
      <c r="Z619" s="537"/>
      <c r="AA619" s="143" t="str">
        <f>IFERROR(IF(Y619="ー", "", ROUNDDOWN(Z619*VLOOKUP(N619,【参考】数式用!$AR$2:$AW$50,MATCH(Y619,【参考】数式用!$AT$4:$AW$4)+2,FALSE)*0.5, 0)), "")</f>
        <v/>
      </c>
      <c r="AB619" s="98"/>
      <c r="AC619" s="1100" t="str">
        <f>IFERROR(IF(AH619&lt;&gt;"",Z619*VLOOKUP(N619,【参考】数式用!$AG$2:$AL$50,MATCH(Y619,【参考】数式用!$AI$4:$AL$4,0)+2,0), ""), "")</f>
        <v/>
      </c>
      <c r="AD619" s="1100"/>
      <c r="AE619" s="415"/>
      <c r="AF619" s="581"/>
      <c r="AG619" s="590"/>
      <c r="AH619" s="428" t="str">
        <f>IFERROR(VLOOKUP(O619, 【参考】数式用!$AY$5:$AY$13, 1, FALSE), "")</f>
        <v/>
      </c>
      <c r="AI619" s="429" t="str">
        <f>IFERROR(VLOOKUP(N619, 【参考】数式用!$BA$2:$BB$50, 2, FALSE), "")</f>
        <v/>
      </c>
      <c r="AJ619" s="430" t="str">
        <f t="shared" si="19"/>
        <v/>
      </c>
      <c r="AK619" s="431" t="str">
        <f t="shared" si="20"/>
        <v/>
      </c>
      <c r="AL619" s="133"/>
      <c r="AM619" s="133"/>
      <c r="AN619" s="106"/>
      <c r="AO619" s="106"/>
      <c r="AV619" s="105"/>
      <c r="AW619" s="105"/>
      <c r="AX619" s="105"/>
      <c r="AY619" s="105"/>
      <c r="AZ619" s="105"/>
      <c r="BA619" s="105"/>
    </row>
    <row r="620" spans="1:53" ht="30" customHeight="1" thickBot="1">
      <c r="A620" s="140">
        <v>607</v>
      </c>
      <c r="B620" s="1001" t="str">
        <f>IF(基本情報入力シート!C645="","",基本情報入力シート!C645)</f>
        <v/>
      </c>
      <c r="C620" s="1002"/>
      <c r="D620" s="1002"/>
      <c r="E620" s="1002"/>
      <c r="F620" s="1002"/>
      <c r="G620" s="1002"/>
      <c r="H620" s="1002"/>
      <c r="I620" s="1003"/>
      <c r="J620" s="411" t="str">
        <f>IF(基本情報入力シート!M645="","",基本情報入力シート!M645)</f>
        <v/>
      </c>
      <c r="K620" s="411" t="str">
        <f>IF(基本情報入力シート!R645="","",基本情報入力シート!R645)</f>
        <v/>
      </c>
      <c r="L620" s="411" t="str">
        <f>IF(基本情報入力シート!W645="","",基本情報入力シート!W645)</f>
        <v/>
      </c>
      <c r="M620" s="411" t="str">
        <f>IF(基本情報入力シート!X645="","",基本情報入力シート!X645)</f>
        <v/>
      </c>
      <c r="N620" s="141" t="str">
        <f>IF(基本情報入力シート!Y645="","",基本情報入力シート!Y645)</f>
        <v/>
      </c>
      <c r="O620" s="148"/>
      <c r="P620" s="50"/>
      <c r="Q620" s="1004"/>
      <c r="R620" s="1005"/>
      <c r="S620" s="142" t="str">
        <f>IFERROR(ROUNDDOWN(Q620*VLOOKUP(N620,【参考】数式用!$AR$2:$AW$50,MATCH(P620,【参考】数式用!$AT$4:$AW$4)+2,FALSE)*0.5, 0), "")</f>
        <v/>
      </c>
      <c r="T620" s="51"/>
      <c r="U620" s="536" t="str">
        <f>IFERROR(IF(AH620&lt;&gt;"",Q620*VLOOKUP(N620,【参考】数式用!$AG$2:$AL$50,MATCH(P620,【参考】数式用!$AI$4:$AL$4,0)+2,0), ""), "")</f>
        <v/>
      </c>
      <c r="V620" s="41"/>
      <c r="W620" s="1006"/>
      <c r="X620" s="1007"/>
      <c r="Y620" s="88"/>
      <c r="Z620" s="537"/>
      <c r="AA620" s="143" t="str">
        <f>IFERROR(IF(Y620="ー", "", ROUNDDOWN(Z620*VLOOKUP(N620,【参考】数式用!$AR$2:$AW$50,MATCH(Y620,【参考】数式用!$AT$4:$AW$4)+2,FALSE)*0.5, 0)), "")</f>
        <v/>
      </c>
      <c r="AB620" s="98"/>
      <c r="AC620" s="1100" t="str">
        <f>IFERROR(IF(AH620&lt;&gt;"",Z620*VLOOKUP(N620,【参考】数式用!$AG$2:$AL$50,MATCH(Y620,【参考】数式用!$AI$4:$AL$4,0)+2,0), ""), "")</f>
        <v/>
      </c>
      <c r="AD620" s="1100"/>
      <c r="AE620" s="415"/>
      <c r="AF620" s="581"/>
      <c r="AG620" s="590"/>
      <c r="AH620" s="428" t="str">
        <f>IFERROR(VLOOKUP(O620, 【参考】数式用!$AY$5:$AY$13, 1, FALSE), "")</f>
        <v/>
      </c>
      <c r="AI620" s="429" t="str">
        <f>IFERROR(VLOOKUP(N620, 【参考】数式用!$BA$2:$BB$50, 2, FALSE), "")</f>
        <v/>
      </c>
      <c r="AJ620" s="430" t="str">
        <f t="shared" si="19"/>
        <v/>
      </c>
      <c r="AK620" s="431" t="str">
        <f t="shared" si="20"/>
        <v/>
      </c>
      <c r="AL620" s="133"/>
      <c r="AM620" s="133"/>
      <c r="AN620" s="106"/>
      <c r="AO620" s="106"/>
      <c r="AV620" s="105"/>
      <c r="AW620" s="105"/>
      <c r="AX620" s="105"/>
      <c r="AY620" s="105"/>
      <c r="AZ620" s="105"/>
      <c r="BA620" s="105"/>
    </row>
    <row r="621" spans="1:53" ht="30" customHeight="1" thickBot="1">
      <c r="A621" s="140">
        <v>608</v>
      </c>
      <c r="B621" s="1001" t="str">
        <f>IF(基本情報入力シート!C646="","",基本情報入力シート!C646)</f>
        <v/>
      </c>
      <c r="C621" s="1002"/>
      <c r="D621" s="1002"/>
      <c r="E621" s="1002"/>
      <c r="F621" s="1002"/>
      <c r="G621" s="1002"/>
      <c r="H621" s="1002"/>
      <c r="I621" s="1003"/>
      <c r="J621" s="411" t="str">
        <f>IF(基本情報入力シート!M646="","",基本情報入力シート!M646)</f>
        <v/>
      </c>
      <c r="K621" s="411" t="str">
        <f>IF(基本情報入力シート!R646="","",基本情報入力シート!R646)</f>
        <v/>
      </c>
      <c r="L621" s="411" t="str">
        <f>IF(基本情報入力シート!W646="","",基本情報入力シート!W646)</f>
        <v/>
      </c>
      <c r="M621" s="411" t="str">
        <f>IF(基本情報入力シート!X646="","",基本情報入力シート!X646)</f>
        <v/>
      </c>
      <c r="N621" s="141" t="str">
        <f>IF(基本情報入力シート!Y646="","",基本情報入力シート!Y646)</f>
        <v/>
      </c>
      <c r="O621" s="148"/>
      <c r="P621" s="50"/>
      <c r="Q621" s="1004"/>
      <c r="R621" s="1005"/>
      <c r="S621" s="142" t="str">
        <f>IFERROR(ROUNDDOWN(Q621*VLOOKUP(N621,【参考】数式用!$AR$2:$AW$50,MATCH(P621,【参考】数式用!$AT$4:$AW$4)+2,FALSE)*0.5, 0), "")</f>
        <v/>
      </c>
      <c r="T621" s="51"/>
      <c r="U621" s="536" t="str">
        <f>IFERROR(IF(AH621&lt;&gt;"",Q621*VLOOKUP(N621,【参考】数式用!$AG$2:$AL$50,MATCH(P621,【参考】数式用!$AI$4:$AL$4,0)+2,0), ""), "")</f>
        <v/>
      </c>
      <c r="V621" s="41"/>
      <c r="W621" s="1006"/>
      <c r="X621" s="1007"/>
      <c r="Y621" s="88"/>
      <c r="Z621" s="537"/>
      <c r="AA621" s="143" t="str">
        <f>IFERROR(IF(Y621="ー", "", ROUNDDOWN(Z621*VLOOKUP(N621,【参考】数式用!$AR$2:$AW$50,MATCH(Y621,【参考】数式用!$AT$4:$AW$4)+2,FALSE)*0.5, 0)), "")</f>
        <v/>
      </c>
      <c r="AB621" s="98"/>
      <c r="AC621" s="1100" t="str">
        <f>IFERROR(IF(AH621&lt;&gt;"",Z621*VLOOKUP(N621,【参考】数式用!$AG$2:$AL$50,MATCH(Y621,【参考】数式用!$AI$4:$AL$4,0)+2,0), ""), "")</f>
        <v/>
      </c>
      <c r="AD621" s="1100"/>
      <c r="AE621" s="415"/>
      <c r="AF621" s="581"/>
      <c r="AG621" s="590"/>
      <c r="AH621" s="428" t="str">
        <f>IFERROR(VLOOKUP(O621, 【参考】数式用!$AY$5:$AY$13, 1, FALSE), "")</f>
        <v/>
      </c>
      <c r="AI621" s="429" t="str">
        <f>IFERROR(VLOOKUP(N621, 【参考】数式用!$BA$2:$BB$50, 2, FALSE), "")</f>
        <v/>
      </c>
      <c r="AJ621" s="430" t="str">
        <f t="shared" si="19"/>
        <v/>
      </c>
      <c r="AK621" s="431" t="str">
        <f t="shared" si="20"/>
        <v/>
      </c>
      <c r="AL621" s="133"/>
      <c r="AM621" s="133"/>
      <c r="AN621" s="106"/>
      <c r="AO621" s="106"/>
      <c r="AV621" s="105"/>
      <c r="AW621" s="105"/>
      <c r="AX621" s="105"/>
      <c r="AY621" s="105"/>
      <c r="AZ621" s="105"/>
      <c r="BA621" s="105"/>
    </row>
    <row r="622" spans="1:53" ht="30" customHeight="1" thickBot="1">
      <c r="A622" s="140">
        <v>609</v>
      </c>
      <c r="B622" s="1001" t="str">
        <f>IF(基本情報入力シート!C647="","",基本情報入力シート!C647)</f>
        <v/>
      </c>
      <c r="C622" s="1002"/>
      <c r="D622" s="1002"/>
      <c r="E622" s="1002"/>
      <c r="F622" s="1002"/>
      <c r="G622" s="1002"/>
      <c r="H622" s="1002"/>
      <c r="I622" s="1003"/>
      <c r="J622" s="411" t="str">
        <f>IF(基本情報入力シート!M647="","",基本情報入力シート!M647)</f>
        <v/>
      </c>
      <c r="K622" s="411" t="str">
        <f>IF(基本情報入力シート!R647="","",基本情報入力シート!R647)</f>
        <v/>
      </c>
      <c r="L622" s="411" t="str">
        <f>IF(基本情報入力シート!W647="","",基本情報入力シート!W647)</f>
        <v/>
      </c>
      <c r="M622" s="411" t="str">
        <f>IF(基本情報入力シート!X647="","",基本情報入力シート!X647)</f>
        <v/>
      </c>
      <c r="N622" s="141" t="str">
        <f>IF(基本情報入力シート!Y647="","",基本情報入力シート!Y647)</f>
        <v/>
      </c>
      <c r="O622" s="148"/>
      <c r="P622" s="50"/>
      <c r="Q622" s="1004"/>
      <c r="R622" s="1005"/>
      <c r="S622" s="142" t="str">
        <f>IFERROR(ROUNDDOWN(Q622*VLOOKUP(N622,【参考】数式用!$AR$2:$AW$50,MATCH(P622,【参考】数式用!$AT$4:$AW$4)+2,FALSE)*0.5, 0), "")</f>
        <v/>
      </c>
      <c r="T622" s="51"/>
      <c r="U622" s="536" t="str">
        <f>IFERROR(IF(AH622&lt;&gt;"",Q622*VLOOKUP(N622,【参考】数式用!$AG$2:$AL$50,MATCH(P622,【参考】数式用!$AI$4:$AL$4,0)+2,0), ""), "")</f>
        <v/>
      </c>
      <c r="V622" s="41"/>
      <c r="W622" s="1006"/>
      <c r="X622" s="1007"/>
      <c r="Y622" s="88"/>
      <c r="Z622" s="537"/>
      <c r="AA622" s="143" t="str">
        <f>IFERROR(IF(Y622="ー", "", ROUNDDOWN(Z622*VLOOKUP(N622,【参考】数式用!$AR$2:$AW$50,MATCH(Y622,【参考】数式用!$AT$4:$AW$4)+2,FALSE)*0.5, 0)), "")</f>
        <v/>
      </c>
      <c r="AB622" s="98"/>
      <c r="AC622" s="1100" t="str">
        <f>IFERROR(IF(AH622&lt;&gt;"",Z622*VLOOKUP(N622,【参考】数式用!$AG$2:$AL$50,MATCH(Y622,【参考】数式用!$AI$4:$AL$4,0)+2,0), ""), "")</f>
        <v/>
      </c>
      <c r="AD622" s="1100"/>
      <c r="AE622" s="415"/>
      <c r="AF622" s="581"/>
      <c r="AG622" s="590"/>
      <c r="AH622" s="428" t="str">
        <f>IFERROR(VLOOKUP(O622, 【参考】数式用!$AY$5:$AY$13, 1, FALSE), "")</f>
        <v/>
      </c>
      <c r="AI622" s="429" t="str">
        <f>IFERROR(VLOOKUP(N622, 【参考】数式用!$BA$2:$BB$50, 2, FALSE), "")</f>
        <v/>
      </c>
      <c r="AJ622" s="430" t="str">
        <f t="shared" si="19"/>
        <v/>
      </c>
      <c r="AK622" s="431" t="str">
        <f t="shared" si="20"/>
        <v/>
      </c>
      <c r="AL622" s="133"/>
      <c r="AM622" s="133"/>
      <c r="AN622" s="106"/>
      <c r="AO622" s="106"/>
      <c r="AV622" s="105"/>
      <c r="AW622" s="105"/>
      <c r="AX622" s="105"/>
      <c r="AY622" s="105"/>
      <c r="AZ622" s="105"/>
      <c r="BA622" s="105"/>
    </row>
    <row r="623" spans="1:53" ht="30" customHeight="1" thickBot="1">
      <c r="A623" s="140">
        <v>610</v>
      </c>
      <c r="B623" s="1001" t="str">
        <f>IF(基本情報入力シート!C648="","",基本情報入力シート!C648)</f>
        <v/>
      </c>
      <c r="C623" s="1002"/>
      <c r="D623" s="1002"/>
      <c r="E623" s="1002"/>
      <c r="F623" s="1002"/>
      <c r="G623" s="1002"/>
      <c r="H623" s="1002"/>
      <c r="I623" s="1003"/>
      <c r="J623" s="411" t="str">
        <f>IF(基本情報入力シート!M648="","",基本情報入力シート!M648)</f>
        <v/>
      </c>
      <c r="K623" s="411" t="str">
        <f>IF(基本情報入力シート!R648="","",基本情報入力シート!R648)</f>
        <v/>
      </c>
      <c r="L623" s="411" t="str">
        <f>IF(基本情報入力シート!W648="","",基本情報入力シート!W648)</f>
        <v/>
      </c>
      <c r="M623" s="411" t="str">
        <f>IF(基本情報入力シート!X648="","",基本情報入力シート!X648)</f>
        <v/>
      </c>
      <c r="N623" s="141" t="str">
        <f>IF(基本情報入力シート!Y648="","",基本情報入力シート!Y648)</f>
        <v/>
      </c>
      <c r="O623" s="148"/>
      <c r="P623" s="50"/>
      <c r="Q623" s="1004"/>
      <c r="R623" s="1005"/>
      <c r="S623" s="142" t="str">
        <f>IFERROR(ROUNDDOWN(Q623*VLOOKUP(N623,【参考】数式用!$AR$2:$AW$50,MATCH(P623,【参考】数式用!$AT$4:$AW$4)+2,FALSE)*0.5, 0), "")</f>
        <v/>
      </c>
      <c r="T623" s="51"/>
      <c r="U623" s="536" t="str">
        <f>IFERROR(IF(AH623&lt;&gt;"",Q623*VLOOKUP(N623,【参考】数式用!$AG$2:$AL$50,MATCH(P623,【参考】数式用!$AI$4:$AL$4,0)+2,0), ""), "")</f>
        <v/>
      </c>
      <c r="V623" s="41"/>
      <c r="W623" s="1006"/>
      <c r="X623" s="1007"/>
      <c r="Y623" s="88"/>
      <c r="Z623" s="537"/>
      <c r="AA623" s="143" t="str">
        <f>IFERROR(IF(Y623="ー", "", ROUNDDOWN(Z623*VLOOKUP(N623,【参考】数式用!$AR$2:$AW$50,MATCH(Y623,【参考】数式用!$AT$4:$AW$4)+2,FALSE)*0.5, 0)), "")</f>
        <v/>
      </c>
      <c r="AB623" s="98"/>
      <c r="AC623" s="1100" t="str">
        <f>IFERROR(IF(AH623&lt;&gt;"",Z623*VLOOKUP(N623,【参考】数式用!$AG$2:$AL$50,MATCH(Y623,【参考】数式用!$AI$4:$AL$4,0)+2,0), ""), "")</f>
        <v/>
      </c>
      <c r="AD623" s="1100"/>
      <c r="AE623" s="415"/>
      <c r="AF623" s="581"/>
      <c r="AG623" s="590"/>
      <c r="AH623" s="428" t="str">
        <f>IFERROR(VLOOKUP(O623, 【参考】数式用!$AY$5:$AY$13, 1, FALSE), "")</f>
        <v/>
      </c>
      <c r="AI623" s="429" t="str">
        <f>IFERROR(VLOOKUP(N623, 【参考】数式用!$BA$2:$BB$50, 2, FALSE), "")</f>
        <v/>
      </c>
      <c r="AJ623" s="430" t="str">
        <f t="shared" si="19"/>
        <v/>
      </c>
      <c r="AK623" s="431" t="str">
        <f t="shared" si="20"/>
        <v/>
      </c>
      <c r="AL623" s="133"/>
      <c r="AM623" s="133"/>
      <c r="AN623" s="106"/>
      <c r="AO623" s="106"/>
      <c r="AV623" s="105"/>
      <c r="AW623" s="105"/>
      <c r="AX623" s="105"/>
      <c r="AY623" s="105"/>
      <c r="AZ623" s="105"/>
      <c r="BA623" s="105"/>
    </row>
    <row r="624" spans="1:53" ht="30" customHeight="1" thickBot="1">
      <c r="A624" s="140">
        <v>611</v>
      </c>
      <c r="B624" s="1001" t="str">
        <f>IF(基本情報入力シート!C649="","",基本情報入力シート!C649)</f>
        <v/>
      </c>
      <c r="C624" s="1002"/>
      <c r="D624" s="1002"/>
      <c r="E624" s="1002"/>
      <c r="F624" s="1002"/>
      <c r="G624" s="1002"/>
      <c r="H624" s="1002"/>
      <c r="I624" s="1003"/>
      <c r="J624" s="411" t="str">
        <f>IF(基本情報入力シート!M649="","",基本情報入力シート!M649)</f>
        <v/>
      </c>
      <c r="K624" s="411" t="str">
        <f>IF(基本情報入力シート!R649="","",基本情報入力シート!R649)</f>
        <v/>
      </c>
      <c r="L624" s="411" t="str">
        <f>IF(基本情報入力シート!W649="","",基本情報入力シート!W649)</f>
        <v/>
      </c>
      <c r="M624" s="411" t="str">
        <f>IF(基本情報入力シート!X649="","",基本情報入力シート!X649)</f>
        <v/>
      </c>
      <c r="N624" s="141" t="str">
        <f>IF(基本情報入力シート!Y649="","",基本情報入力シート!Y649)</f>
        <v/>
      </c>
      <c r="O624" s="148"/>
      <c r="P624" s="50"/>
      <c r="Q624" s="1004"/>
      <c r="R624" s="1005"/>
      <c r="S624" s="142" t="str">
        <f>IFERROR(ROUNDDOWN(Q624*VLOOKUP(N624,【参考】数式用!$AR$2:$AW$50,MATCH(P624,【参考】数式用!$AT$4:$AW$4)+2,FALSE)*0.5, 0), "")</f>
        <v/>
      </c>
      <c r="T624" s="51"/>
      <c r="U624" s="536" t="str">
        <f>IFERROR(IF(AH624&lt;&gt;"",Q624*VLOOKUP(N624,【参考】数式用!$AG$2:$AL$50,MATCH(P624,【参考】数式用!$AI$4:$AL$4,0)+2,0), ""), "")</f>
        <v/>
      </c>
      <c r="V624" s="41"/>
      <c r="W624" s="1006"/>
      <c r="X624" s="1007"/>
      <c r="Y624" s="88"/>
      <c r="Z624" s="537"/>
      <c r="AA624" s="143" t="str">
        <f>IFERROR(IF(Y624="ー", "", ROUNDDOWN(Z624*VLOOKUP(N624,【参考】数式用!$AR$2:$AW$50,MATCH(Y624,【参考】数式用!$AT$4:$AW$4)+2,FALSE)*0.5, 0)), "")</f>
        <v/>
      </c>
      <c r="AB624" s="98"/>
      <c r="AC624" s="1100" t="str">
        <f>IFERROR(IF(AH624&lt;&gt;"",Z624*VLOOKUP(N624,【参考】数式用!$AG$2:$AL$50,MATCH(Y624,【参考】数式用!$AI$4:$AL$4,0)+2,0), ""), "")</f>
        <v/>
      </c>
      <c r="AD624" s="1100"/>
      <c r="AE624" s="415"/>
      <c r="AF624" s="581"/>
      <c r="AG624" s="590"/>
      <c r="AH624" s="428" t="str">
        <f>IFERROR(VLOOKUP(O624, 【参考】数式用!$AY$5:$AY$13, 1, FALSE), "")</f>
        <v/>
      </c>
      <c r="AI624" s="429" t="str">
        <f>IFERROR(VLOOKUP(N624, 【参考】数式用!$BA$2:$BB$50, 2, FALSE), "")</f>
        <v/>
      </c>
      <c r="AJ624" s="430" t="str">
        <f t="shared" si="19"/>
        <v/>
      </c>
      <c r="AK624" s="431" t="str">
        <f t="shared" si="20"/>
        <v/>
      </c>
      <c r="AL624" s="133"/>
      <c r="AM624" s="133"/>
      <c r="AN624" s="106"/>
      <c r="AO624" s="106"/>
      <c r="AV624" s="105"/>
      <c r="AW624" s="105"/>
      <c r="AX624" s="105"/>
      <c r="AY624" s="105"/>
      <c r="AZ624" s="105"/>
      <c r="BA624" s="105"/>
    </row>
    <row r="625" spans="1:53" ht="30" customHeight="1" thickBot="1">
      <c r="A625" s="140">
        <v>612</v>
      </c>
      <c r="B625" s="1001" t="str">
        <f>IF(基本情報入力シート!C650="","",基本情報入力シート!C650)</f>
        <v/>
      </c>
      <c r="C625" s="1002"/>
      <c r="D625" s="1002"/>
      <c r="E625" s="1002"/>
      <c r="F625" s="1002"/>
      <c r="G625" s="1002"/>
      <c r="H625" s="1002"/>
      <c r="I625" s="1003"/>
      <c r="J625" s="411" t="str">
        <f>IF(基本情報入力シート!M650="","",基本情報入力シート!M650)</f>
        <v/>
      </c>
      <c r="K625" s="411" t="str">
        <f>IF(基本情報入力シート!R650="","",基本情報入力シート!R650)</f>
        <v/>
      </c>
      <c r="L625" s="411" t="str">
        <f>IF(基本情報入力シート!W650="","",基本情報入力シート!W650)</f>
        <v/>
      </c>
      <c r="M625" s="411" t="str">
        <f>IF(基本情報入力シート!X650="","",基本情報入力シート!X650)</f>
        <v/>
      </c>
      <c r="N625" s="141" t="str">
        <f>IF(基本情報入力シート!Y650="","",基本情報入力シート!Y650)</f>
        <v/>
      </c>
      <c r="O625" s="148"/>
      <c r="P625" s="50"/>
      <c r="Q625" s="1004"/>
      <c r="R625" s="1005"/>
      <c r="S625" s="142" t="str">
        <f>IFERROR(ROUNDDOWN(Q625*VLOOKUP(N625,【参考】数式用!$AR$2:$AW$50,MATCH(P625,【参考】数式用!$AT$4:$AW$4)+2,FALSE)*0.5, 0), "")</f>
        <v/>
      </c>
      <c r="T625" s="51"/>
      <c r="U625" s="536" t="str">
        <f>IFERROR(IF(AH625&lt;&gt;"",Q625*VLOOKUP(N625,【参考】数式用!$AG$2:$AL$50,MATCH(P625,【参考】数式用!$AI$4:$AL$4,0)+2,0), ""), "")</f>
        <v/>
      </c>
      <c r="V625" s="41"/>
      <c r="W625" s="1006"/>
      <c r="X625" s="1007"/>
      <c r="Y625" s="88"/>
      <c r="Z625" s="537"/>
      <c r="AA625" s="143" t="str">
        <f>IFERROR(IF(Y625="ー", "", ROUNDDOWN(Z625*VLOOKUP(N625,【参考】数式用!$AR$2:$AW$50,MATCH(Y625,【参考】数式用!$AT$4:$AW$4)+2,FALSE)*0.5, 0)), "")</f>
        <v/>
      </c>
      <c r="AB625" s="98"/>
      <c r="AC625" s="1100" t="str">
        <f>IFERROR(IF(AH625&lt;&gt;"",Z625*VLOOKUP(N625,【参考】数式用!$AG$2:$AL$50,MATCH(Y625,【参考】数式用!$AI$4:$AL$4,0)+2,0), ""), "")</f>
        <v/>
      </c>
      <c r="AD625" s="1100"/>
      <c r="AE625" s="415"/>
      <c r="AF625" s="581"/>
      <c r="AG625" s="590"/>
      <c r="AH625" s="428" t="str">
        <f>IFERROR(VLOOKUP(O625, 【参考】数式用!$AY$5:$AY$13, 1, FALSE), "")</f>
        <v/>
      </c>
      <c r="AI625" s="429" t="str">
        <f>IFERROR(VLOOKUP(N625, 【参考】数式用!$BA$2:$BB$50, 2, FALSE), "")</f>
        <v/>
      </c>
      <c r="AJ625" s="430" t="str">
        <f t="shared" si="19"/>
        <v/>
      </c>
      <c r="AK625" s="431" t="str">
        <f t="shared" si="20"/>
        <v/>
      </c>
      <c r="AL625" s="133"/>
      <c r="AM625" s="133"/>
      <c r="AN625" s="106"/>
      <c r="AO625" s="106"/>
      <c r="AV625" s="105"/>
      <c r="AW625" s="105"/>
      <c r="AX625" s="105"/>
      <c r="AY625" s="105"/>
      <c r="AZ625" s="105"/>
      <c r="BA625" s="105"/>
    </row>
    <row r="626" spans="1:53" ht="30" customHeight="1" thickBot="1">
      <c r="A626" s="140">
        <v>613</v>
      </c>
      <c r="B626" s="1001" t="str">
        <f>IF(基本情報入力シート!C651="","",基本情報入力シート!C651)</f>
        <v/>
      </c>
      <c r="C626" s="1002"/>
      <c r="D626" s="1002"/>
      <c r="E626" s="1002"/>
      <c r="F626" s="1002"/>
      <c r="G626" s="1002"/>
      <c r="H626" s="1002"/>
      <c r="I626" s="1003"/>
      <c r="J626" s="411" t="str">
        <f>IF(基本情報入力シート!M651="","",基本情報入力シート!M651)</f>
        <v/>
      </c>
      <c r="K626" s="411" t="str">
        <f>IF(基本情報入力シート!R651="","",基本情報入力シート!R651)</f>
        <v/>
      </c>
      <c r="L626" s="411" t="str">
        <f>IF(基本情報入力シート!W651="","",基本情報入力シート!W651)</f>
        <v/>
      </c>
      <c r="M626" s="411" t="str">
        <f>IF(基本情報入力シート!X651="","",基本情報入力シート!X651)</f>
        <v/>
      </c>
      <c r="N626" s="141" t="str">
        <f>IF(基本情報入力シート!Y651="","",基本情報入力シート!Y651)</f>
        <v/>
      </c>
      <c r="O626" s="148"/>
      <c r="P626" s="50"/>
      <c r="Q626" s="1004"/>
      <c r="R626" s="1005"/>
      <c r="S626" s="142" t="str">
        <f>IFERROR(ROUNDDOWN(Q626*VLOOKUP(N626,【参考】数式用!$AR$2:$AW$50,MATCH(P626,【参考】数式用!$AT$4:$AW$4)+2,FALSE)*0.5, 0), "")</f>
        <v/>
      </c>
      <c r="T626" s="51"/>
      <c r="U626" s="536" t="str">
        <f>IFERROR(IF(AH626&lt;&gt;"",Q626*VLOOKUP(N626,【参考】数式用!$AG$2:$AL$50,MATCH(P626,【参考】数式用!$AI$4:$AL$4,0)+2,0), ""), "")</f>
        <v/>
      </c>
      <c r="V626" s="41"/>
      <c r="W626" s="1006"/>
      <c r="X626" s="1007"/>
      <c r="Y626" s="88"/>
      <c r="Z626" s="537"/>
      <c r="AA626" s="143" t="str">
        <f>IFERROR(IF(Y626="ー", "", ROUNDDOWN(Z626*VLOOKUP(N626,【参考】数式用!$AR$2:$AW$50,MATCH(Y626,【参考】数式用!$AT$4:$AW$4)+2,FALSE)*0.5, 0)), "")</f>
        <v/>
      </c>
      <c r="AB626" s="98"/>
      <c r="AC626" s="1100" t="str">
        <f>IFERROR(IF(AH626&lt;&gt;"",Z626*VLOOKUP(N626,【参考】数式用!$AG$2:$AL$50,MATCH(Y626,【参考】数式用!$AI$4:$AL$4,0)+2,0), ""), "")</f>
        <v/>
      </c>
      <c r="AD626" s="1100"/>
      <c r="AE626" s="415"/>
      <c r="AF626" s="581"/>
      <c r="AG626" s="590"/>
      <c r="AH626" s="428" t="str">
        <f>IFERROR(VLOOKUP(O626, 【参考】数式用!$AY$5:$AY$13, 1, FALSE), "")</f>
        <v/>
      </c>
      <c r="AI626" s="429" t="str">
        <f>IFERROR(VLOOKUP(N626, 【参考】数式用!$BA$2:$BB$50, 2, FALSE), "")</f>
        <v/>
      </c>
      <c r="AJ626" s="430" t="str">
        <f t="shared" ref="AJ626:AJ689" si="21">IF(AND(OR(P626="処遇加算Ⅰ",P626="処遇加算Ⅱ"),AI626="対象"), 1,"")</f>
        <v/>
      </c>
      <c r="AK626" s="431" t="str">
        <f t="shared" ref="AK626:AK689" si="22">IF(OR(Y626="処遇加算Ⅰ",Y626="処遇加算Ⅱ"),1,"")</f>
        <v/>
      </c>
      <c r="AL626" s="133"/>
      <c r="AM626" s="133"/>
      <c r="AN626" s="106"/>
      <c r="AO626" s="106"/>
      <c r="AV626" s="105"/>
      <c r="AW626" s="105"/>
      <c r="AX626" s="105"/>
      <c r="AY626" s="105"/>
      <c r="AZ626" s="105"/>
      <c r="BA626" s="105"/>
    </row>
    <row r="627" spans="1:53" ht="30" customHeight="1" thickBot="1">
      <c r="A627" s="140">
        <v>614</v>
      </c>
      <c r="B627" s="1001" t="str">
        <f>IF(基本情報入力シート!C652="","",基本情報入力シート!C652)</f>
        <v/>
      </c>
      <c r="C627" s="1002"/>
      <c r="D627" s="1002"/>
      <c r="E627" s="1002"/>
      <c r="F627" s="1002"/>
      <c r="G627" s="1002"/>
      <c r="H627" s="1002"/>
      <c r="I627" s="1003"/>
      <c r="J627" s="411" t="str">
        <f>IF(基本情報入力シート!M652="","",基本情報入力シート!M652)</f>
        <v/>
      </c>
      <c r="K627" s="411" t="str">
        <f>IF(基本情報入力シート!R652="","",基本情報入力シート!R652)</f>
        <v/>
      </c>
      <c r="L627" s="411" t="str">
        <f>IF(基本情報入力シート!W652="","",基本情報入力シート!W652)</f>
        <v/>
      </c>
      <c r="M627" s="411" t="str">
        <f>IF(基本情報入力シート!X652="","",基本情報入力シート!X652)</f>
        <v/>
      </c>
      <c r="N627" s="141" t="str">
        <f>IF(基本情報入力シート!Y652="","",基本情報入力シート!Y652)</f>
        <v/>
      </c>
      <c r="O627" s="148"/>
      <c r="P627" s="50"/>
      <c r="Q627" s="1004"/>
      <c r="R627" s="1005"/>
      <c r="S627" s="142" t="str">
        <f>IFERROR(ROUNDDOWN(Q627*VLOOKUP(N627,【参考】数式用!$AR$2:$AW$50,MATCH(P627,【参考】数式用!$AT$4:$AW$4)+2,FALSE)*0.5, 0), "")</f>
        <v/>
      </c>
      <c r="T627" s="51"/>
      <c r="U627" s="536" t="str">
        <f>IFERROR(IF(AH627&lt;&gt;"",Q627*VLOOKUP(N627,【参考】数式用!$AG$2:$AL$50,MATCH(P627,【参考】数式用!$AI$4:$AL$4,0)+2,0), ""), "")</f>
        <v/>
      </c>
      <c r="V627" s="41"/>
      <c r="W627" s="1006"/>
      <c r="X627" s="1007"/>
      <c r="Y627" s="88"/>
      <c r="Z627" s="537"/>
      <c r="AA627" s="143" t="str">
        <f>IFERROR(IF(Y627="ー", "", ROUNDDOWN(Z627*VLOOKUP(N627,【参考】数式用!$AR$2:$AW$50,MATCH(Y627,【参考】数式用!$AT$4:$AW$4)+2,FALSE)*0.5, 0)), "")</f>
        <v/>
      </c>
      <c r="AB627" s="98"/>
      <c r="AC627" s="1100" t="str">
        <f>IFERROR(IF(AH627&lt;&gt;"",Z627*VLOOKUP(N627,【参考】数式用!$AG$2:$AL$50,MATCH(Y627,【参考】数式用!$AI$4:$AL$4,0)+2,0), ""), "")</f>
        <v/>
      </c>
      <c r="AD627" s="1100"/>
      <c r="AE627" s="415"/>
      <c r="AF627" s="581"/>
      <c r="AG627" s="590"/>
      <c r="AH627" s="428" t="str">
        <f>IFERROR(VLOOKUP(O627, 【参考】数式用!$AY$5:$AY$13, 1, FALSE), "")</f>
        <v/>
      </c>
      <c r="AI627" s="429" t="str">
        <f>IFERROR(VLOOKUP(N627, 【参考】数式用!$BA$2:$BB$50, 2, FALSE), "")</f>
        <v/>
      </c>
      <c r="AJ627" s="430" t="str">
        <f t="shared" si="21"/>
        <v/>
      </c>
      <c r="AK627" s="431" t="str">
        <f t="shared" si="22"/>
        <v/>
      </c>
      <c r="AL627" s="133"/>
      <c r="AM627" s="133"/>
      <c r="AN627" s="106"/>
      <c r="AO627" s="106"/>
      <c r="AV627" s="105"/>
      <c r="AW627" s="105"/>
      <c r="AX627" s="105"/>
      <c r="AY627" s="105"/>
      <c r="AZ627" s="105"/>
      <c r="BA627" s="105"/>
    </row>
    <row r="628" spans="1:53" ht="30" customHeight="1" thickBot="1">
      <c r="A628" s="140">
        <v>615</v>
      </c>
      <c r="B628" s="1001" t="str">
        <f>IF(基本情報入力シート!C653="","",基本情報入力シート!C653)</f>
        <v/>
      </c>
      <c r="C628" s="1002"/>
      <c r="D628" s="1002"/>
      <c r="E628" s="1002"/>
      <c r="F628" s="1002"/>
      <c r="G628" s="1002"/>
      <c r="H628" s="1002"/>
      <c r="I628" s="1003"/>
      <c r="J628" s="411" t="str">
        <f>IF(基本情報入力シート!M653="","",基本情報入力シート!M653)</f>
        <v/>
      </c>
      <c r="K628" s="411" t="str">
        <f>IF(基本情報入力シート!R653="","",基本情報入力シート!R653)</f>
        <v/>
      </c>
      <c r="L628" s="411" t="str">
        <f>IF(基本情報入力シート!W653="","",基本情報入力シート!W653)</f>
        <v/>
      </c>
      <c r="M628" s="411" t="str">
        <f>IF(基本情報入力シート!X653="","",基本情報入力シート!X653)</f>
        <v/>
      </c>
      <c r="N628" s="141" t="str">
        <f>IF(基本情報入力シート!Y653="","",基本情報入力シート!Y653)</f>
        <v/>
      </c>
      <c r="O628" s="148"/>
      <c r="P628" s="50"/>
      <c r="Q628" s="1004"/>
      <c r="R628" s="1005"/>
      <c r="S628" s="142" t="str">
        <f>IFERROR(ROUNDDOWN(Q628*VLOOKUP(N628,【参考】数式用!$AR$2:$AW$50,MATCH(P628,【参考】数式用!$AT$4:$AW$4)+2,FALSE)*0.5, 0), "")</f>
        <v/>
      </c>
      <c r="T628" s="51"/>
      <c r="U628" s="536" t="str">
        <f>IFERROR(IF(AH628&lt;&gt;"",Q628*VLOOKUP(N628,【参考】数式用!$AG$2:$AL$50,MATCH(P628,【参考】数式用!$AI$4:$AL$4,0)+2,0), ""), "")</f>
        <v/>
      </c>
      <c r="V628" s="41"/>
      <c r="W628" s="1006"/>
      <c r="X628" s="1007"/>
      <c r="Y628" s="88"/>
      <c r="Z628" s="537"/>
      <c r="AA628" s="143" t="str">
        <f>IFERROR(IF(Y628="ー", "", ROUNDDOWN(Z628*VLOOKUP(N628,【参考】数式用!$AR$2:$AW$50,MATCH(Y628,【参考】数式用!$AT$4:$AW$4)+2,FALSE)*0.5, 0)), "")</f>
        <v/>
      </c>
      <c r="AB628" s="98"/>
      <c r="AC628" s="1100" t="str">
        <f>IFERROR(IF(AH628&lt;&gt;"",Z628*VLOOKUP(N628,【参考】数式用!$AG$2:$AL$50,MATCH(Y628,【参考】数式用!$AI$4:$AL$4,0)+2,0), ""), "")</f>
        <v/>
      </c>
      <c r="AD628" s="1100"/>
      <c r="AE628" s="415"/>
      <c r="AF628" s="581"/>
      <c r="AG628" s="590"/>
      <c r="AH628" s="428" t="str">
        <f>IFERROR(VLOOKUP(O628, 【参考】数式用!$AY$5:$AY$13, 1, FALSE), "")</f>
        <v/>
      </c>
      <c r="AI628" s="429" t="str">
        <f>IFERROR(VLOOKUP(N628, 【参考】数式用!$BA$2:$BB$50, 2, FALSE), "")</f>
        <v/>
      </c>
      <c r="AJ628" s="430" t="str">
        <f t="shared" si="21"/>
        <v/>
      </c>
      <c r="AK628" s="431" t="str">
        <f t="shared" si="22"/>
        <v/>
      </c>
      <c r="AL628" s="133"/>
      <c r="AM628" s="133"/>
      <c r="AN628" s="106"/>
      <c r="AO628" s="106"/>
      <c r="AV628" s="105"/>
      <c r="AW628" s="105"/>
      <c r="AX628" s="105"/>
      <c r="AY628" s="105"/>
      <c r="AZ628" s="105"/>
      <c r="BA628" s="105"/>
    </row>
    <row r="629" spans="1:53" ht="30" customHeight="1" thickBot="1">
      <c r="A629" s="140">
        <v>616</v>
      </c>
      <c r="B629" s="1001" t="str">
        <f>IF(基本情報入力シート!C654="","",基本情報入力シート!C654)</f>
        <v/>
      </c>
      <c r="C629" s="1002"/>
      <c r="D629" s="1002"/>
      <c r="E629" s="1002"/>
      <c r="F629" s="1002"/>
      <c r="G629" s="1002"/>
      <c r="H629" s="1002"/>
      <c r="I629" s="1003"/>
      <c r="J629" s="411" t="str">
        <f>IF(基本情報入力シート!M654="","",基本情報入力シート!M654)</f>
        <v/>
      </c>
      <c r="K629" s="411" t="str">
        <f>IF(基本情報入力シート!R654="","",基本情報入力シート!R654)</f>
        <v/>
      </c>
      <c r="L629" s="411" t="str">
        <f>IF(基本情報入力シート!W654="","",基本情報入力シート!W654)</f>
        <v/>
      </c>
      <c r="M629" s="411" t="str">
        <f>IF(基本情報入力シート!X654="","",基本情報入力シート!X654)</f>
        <v/>
      </c>
      <c r="N629" s="141" t="str">
        <f>IF(基本情報入力シート!Y654="","",基本情報入力シート!Y654)</f>
        <v/>
      </c>
      <c r="O629" s="148"/>
      <c r="P629" s="50"/>
      <c r="Q629" s="1004"/>
      <c r="R629" s="1005"/>
      <c r="S629" s="142" t="str">
        <f>IFERROR(ROUNDDOWN(Q629*VLOOKUP(N629,【参考】数式用!$AR$2:$AW$50,MATCH(P629,【参考】数式用!$AT$4:$AW$4)+2,FALSE)*0.5, 0), "")</f>
        <v/>
      </c>
      <c r="T629" s="51"/>
      <c r="U629" s="536" t="str">
        <f>IFERROR(IF(AH629&lt;&gt;"",Q629*VLOOKUP(N629,【参考】数式用!$AG$2:$AL$50,MATCH(P629,【参考】数式用!$AI$4:$AL$4,0)+2,0), ""), "")</f>
        <v/>
      </c>
      <c r="V629" s="41"/>
      <c r="W629" s="1006"/>
      <c r="X629" s="1007"/>
      <c r="Y629" s="88"/>
      <c r="Z629" s="537"/>
      <c r="AA629" s="143" t="str">
        <f>IFERROR(IF(Y629="ー", "", ROUNDDOWN(Z629*VLOOKUP(N629,【参考】数式用!$AR$2:$AW$50,MATCH(Y629,【参考】数式用!$AT$4:$AW$4)+2,FALSE)*0.5, 0)), "")</f>
        <v/>
      </c>
      <c r="AB629" s="98"/>
      <c r="AC629" s="1100" t="str">
        <f>IFERROR(IF(AH629&lt;&gt;"",Z629*VLOOKUP(N629,【参考】数式用!$AG$2:$AL$50,MATCH(Y629,【参考】数式用!$AI$4:$AL$4,0)+2,0), ""), "")</f>
        <v/>
      </c>
      <c r="AD629" s="1100"/>
      <c r="AE629" s="415"/>
      <c r="AF629" s="581"/>
      <c r="AG629" s="590"/>
      <c r="AH629" s="428" t="str">
        <f>IFERROR(VLOOKUP(O629, 【参考】数式用!$AY$5:$AY$13, 1, FALSE), "")</f>
        <v/>
      </c>
      <c r="AI629" s="429" t="str">
        <f>IFERROR(VLOOKUP(N629, 【参考】数式用!$BA$2:$BB$50, 2, FALSE), "")</f>
        <v/>
      </c>
      <c r="AJ629" s="430" t="str">
        <f t="shared" si="21"/>
        <v/>
      </c>
      <c r="AK629" s="431" t="str">
        <f t="shared" si="22"/>
        <v/>
      </c>
      <c r="AL629" s="133"/>
      <c r="AM629" s="133"/>
      <c r="AN629" s="106"/>
      <c r="AO629" s="106"/>
      <c r="AV629" s="105"/>
      <c r="AW629" s="105"/>
      <c r="AX629" s="105"/>
      <c r="AY629" s="105"/>
      <c r="AZ629" s="105"/>
      <c r="BA629" s="105"/>
    </row>
    <row r="630" spans="1:53" ht="30" customHeight="1" thickBot="1">
      <c r="A630" s="140">
        <v>617</v>
      </c>
      <c r="B630" s="1001" t="str">
        <f>IF(基本情報入力シート!C655="","",基本情報入力シート!C655)</f>
        <v/>
      </c>
      <c r="C630" s="1002"/>
      <c r="D630" s="1002"/>
      <c r="E630" s="1002"/>
      <c r="F630" s="1002"/>
      <c r="G630" s="1002"/>
      <c r="H630" s="1002"/>
      <c r="I630" s="1003"/>
      <c r="J630" s="411" t="str">
        <f>IF(基本情報入力シート!M655="","",基本情報入力シート!M655)</f>
        <v/>
      </c>
      <c r="K630" s="411" t="str">
        <f>IF(基本情報入力シート!R655="","",基本情報入力シート!R655)</f>
        <v/>
      </c>
      <c r="L630" s="411" t="str">
        <f>IF(基本情報入力シート!W655="","",基本情報入力シート!W655)</f>
        <v/>
      </c>
      <c r="M630" s="411" t="str">
        <f>IF(基本情報入力シート!X655="","",基本情報入力シート!X655)</f>
        <v/>
      </c>
      <c r="N630" s="141" t="str">
        <f>IF(基本情報入力シート!Y655="","",基本情報入力シート!Y655)</f>
        <v/>
      </c>
      <c r="O630" s="148"/>
      <c r="P630" s="50"/>
      <c r="Q630" s="1004"/>
      <c r="R630" s="1005"/>
      <c r="S630" s="142" t="str">
        <f>IFERROR(ROUNDDOWN(Q630*VLOOKUP(N630,【参考】数式用!$AR$2:$AW$50,MATCH(P630,【参考】数式用!$AT$4:$AW$4)+2,FALSE)*0.5, 0), "")</f>
        <v/>
      </c>
      <c r="T630" s="51"/>
      <c r="U630" s="536" t="str">
        <f>IFERROR(IF(AH630&lt;&gt;"",Q630*VLOOKUP(N630,【参考】数式用!$AG$2:$AL$50,MATCH(P630,【参考】数式用!$AI$4:$AL$4,0)+2,0), ""), "")</f>
        <v/>
      </c>
      <c r="V630" s="41"/>
      <c r="W630" s="1006"/>
      <c r="X630" s="1007"/>
      <c r="Y630" s="88"/>
      <c r="Z630" s="537"/>
      <c r="AA630" s="143" t="str">
        <f>IFERROR(IF(Y630="ー", "", ROUNDDOWN(Z630*VLOOKUP(N630,【参考】数式用!$AR$2:$AW$50,MATCH(Y630,【参考】数式用!$AT$4:$AW$4)+2,FALSE)*0.5, 0)), "")</f>
        <v/>
      </c>
      <c r="AB630" s="98"/>
      <c r="AC630" s="1100" t="str">
        <f>IFERROR(IF(AH630&lt;&gt;"",Z630*VLOOKUP(N630,【参考】数式用!$AG$2:$AL$50,MATCH(Y630,【参考】数式用!$AI$4:$AL$4,0)+2,0), ""), "")</f>
        <v/>
      </c>
      <c r="AD630" s="1100"/>
      <c r="AE630" s="415"/>
      <c r="AF630" s="581"/>
      <c r="AG630" s="590"/>
      <c r="AH630" s="428" t="str">
        <f>IFERROR(VLOOKUP(O630, 【参考】数式用!$AY$5:$AY$13, 1, FALSE), "")</f>
        <v/>
      </c>
      <c r="AI630" s="429" t="str">
        <f>IFERROR(VLOOKUP(N630, 【参考】数式用!$BA$2:$BB$50, 2, FALSE), "")</f>
        <v/>
      </c>
      <c r="AJ630" s="430" t="str">
        <f t="shared" si="21"/>
        <v/>
      </c>
      <c r="AK630" s="431" t="str">
        <f t="shared" si="22"/>
        <v/>
      </c>
      <c r="AL630" s="133"/>
      <c r="AM630" s="133"/>
      <c r="AN630" s="106"/>
      <c r="AO630" s="106"/>
      <c r="AV630" s="105"/>
      <c r="AW630" s="105"/>
      <c r="AX630" s="105"/>
      <c r="AY630" s="105"/>
      <c r="AZ630" s="105"/>
      <c r="BA630" s="105"/>
    </row>
    <row r="631" spans="1:53" ht="30" customHeight="1" thickBot="1">
      <c r="A631" s="140">
        <v>618</v>
      </c>
      <c r="B631" s="1001" t="str">
        <f>IF(基本情報入力シート!C656="","",基本情報入力シート!C656)</f>
        <v/>
      </c>
      <c r="C631" s="1002"/>
      <c r="D631" s="1002"/>
      <c r="E631" s="1002"/>
      <c r="F631" s="1002"/>
      <c r="G631" s="1002"/>
      <c r="H631" s="1002"/>
      <c r="I631" s="1003"/>
      <c r="J631" s="411" t="str">
        <f>IF(基本情報入力シート!M656="","",基本情報入力シート!M656)</f>
        <v/>
      </c>
      <c r="K631" s="411" t="str">
        <f>IF(基本情報入力シート!R656="","",基本情報入力シート!R656)</f>
        <v/>
      </c>
      <c r="L631" s="411" t="str">
        <f>IF(基本情報入力シート!W656="","",基本情報入力シート!W656)</f>
        <v/>
      </c>
      <c r="M631" s="411" t="str">
        <f>IF(基本情報入力シート!X656="","",基本情報入力シート!X656)</f>
        <v/>
      </c>
      <c r="N631" s="141" t="str">
        <f>IF(基本情報入力シート!Y656="","",基本情報入力シート!Y656)</f>
        <v/>
      </c>
      <c r="O631" s="148"/>
      <c r="P631" s="50"/>
      <c r="Q631" s="1004"/>
      <c r="R631" s="1005"/>
      <c r="S631" s="142" t="str">
        <f>IFERROR(ROUNDDOWN(Q631*VLOOKUP(N631,【参考】数式用!$AR$2:$AW$50,MATCH(P631,【参考】数式用!$AT$4:$AW$4)+2,FALSE)*0.5, 0), "")</f>
        <v/>
      </c>
      <c r="T631" s="51"/>
      <c r="U631" s="536" t="str">
        <f>IFERROR(IF(AH631&lt;&gt;"",Q631*VLOOKUP(N631,【参考】数式用!$AG$2:$AL$50,MATCH(P631,【参考】数式用!$AI$4:$AL$4,0)+2,0), ""), "")</f>
        <v/>
      </c>
      <c r="V631" s="41"/>
      <c r="W631" s="1006"/>
      <c r="X631" s="1007"/>
      <c r="Y631" s="88"/>
      <c r="Z631" s="537"/>
      <c r="AA631" s="143" t="str">
        <f>IFERROR(IF(Y631="ー", "", ROUNDDOWN(Z631*VLOOKUP(N631,【参考】数式用!$AR$2:$AW$50,MATCH(Y631,【参考】数式用!$AT$4:$AW$4)+2,FALSE)*0.5, 0)), "")</f>
        <v/>
      </c>
      <c r="AB631" s="98"/>
      <c r="AC631" s="1100" t="str">
        <f>IFERROR(IF(AH631&lt;&gt;"",Z631*VLOOKUP(N631,【参考】数式用!$AG$2:$AL$50,MATCH(Y631,【参考】数式用!$AI$4:$AL$4,0)+2,0), ""), "")</f>
        <v/>
      </c>
      <c r="AD631" s="1100"/>
      <c r="AE631" s="415"/>
      <c r="AF631" s="581"/>
      <c r="AG631" s="590"/>
      <c r="AH631" s="428" t="str">
        <f>IFERROR(VLOOKUP(O631, 【参考】数式用!$AY$5:$AY$13, 1, FALSE), "")</f>
        <v/>
      </c>
      <c r="AI631" s="429" t="str">
        <f>IFERROR(VLOOKUP(N631, 【参考】数式用!$BA$2:$BB$50, 2, FALSE), "")</f>
        <v/>
      </c>
      <c r="AJ631" s="430" t="str">
        <f t="shared" si="21"/>
        <v/>
      </c>
      <c r="AK631" s="431" t="str">
        <f t="shared" si="22"/>
        <v/>
      </c>
      <c r="AL631" s="133"/>
      <c r="AM631" s="133"/>
      <c r="AN631" s="106"/>
      <c r="AO631" s="106"/>
      <c r="AV631" s="105"/>
      <c r="AW631" s="105"/>
      <c r="AX631" s="105"/>
      <c r="AY631" s="105"/>
      <c r="AZ631" s="105"/>
      <c r="BA631" s="105"/>
    </row>
    <row r="632" spans="1:53" ht="30" customHeight="1" thickBot="1">
      <c r="A632" s="140">
        <v>619</v>
      </c>
      <c r="B632" s="1001" t="str">
        <f>IF(基本情報入力シート!C657="","",基本情報入力シート!C657)</f>
        <v/>
      </c>
      <c r="C632" s="1002"/>
      <c r="D632" s="1002"/>
      <c r="E632" s="1002"/>
      <c r="F632" s="1002"/>
      <c r="G632" s="1002"/>
      <c r="H632" s="1002"/>
      <c r="I632" s="1003"/>
      <c r="J632" s="411" t="str">
        <f>IF(基本情報入力シート!M657="","",基本情報入力シート!M657)</f>
        <v/>
      </c>
      <c r="K632" s="411" t="str">
        <f>IF(基本情報入力シート!R657="","",基本情報入力シート!R657)</f>
        <v/>
      </c>
      <c r="L632" s="411" t="str">
        <f>IF(基本情報入力シート!W657="","",基本情報入力シート!W657)</f>
        <v/>
      </c>
      <c r="M632" s="411" t="str">
        <f>IF(基本情報入力シート!X657="","",基本情報入力シート!X657)</f>
        <v/>
      </c>
      <c r="N632" s="141" t="str">
        <f>IF(基本情報入力シート!Y657="","",基本情報入力シート!Y657)</f>
        <v/>
      </c>
      <c r="O632" s="148"/>
      <c r="P632" s="50"/>
      <c r="Q632" s="1004"/>
      <c r="R632" s="1005"/>
      <c r="S632" s="142" t="str">
        <f>IFERROR(ROUNDDOWN(Q632*VLOOKUP(N632,【参考】数式用!$AR$2:$AW$50,MATCH(P632,【参考】数式用!$AT$4:$AW$4)+2,FALSE)*0.5, 0), "")</f>
        <v/>
      </c>
      <c r="T632" s="51"/>
      <c r="U632" s="536" t="str">
        <f>IFERROR(IF(AH632&lt;&gt;"",Q632*VLOOKUP(N632,【参考】数式用!$AG$2:$AL$50,MATCH(P632,【参考】数式用!$AI$4:$AL$4,0)+2,0), ""), "")</f>
        <v/>
      </c>
      <c r="V632" s="41"/>
      <c r="W632" s="1006"/>
      <c r="X632" s="1007"/>
      <c r="Y632" s="88"/>
      <c r="Z632" s="537"/>
      <c r="AA632" s="143" t="str">
        <f>IFERROR(IF(Y632="ー", "", ROUNDDOWN(Z632*VLOOKUP(N632,【参考】数式用!$AR$2:$AW$50,MATCH(Y632,【参考】数式用!$AT$4:$AW$4)+2,FALSE)*0.5, 0)), "")</f>
        <v/>
      </c>
      <c r="AB632" s="98"/>
      <c r="AC632" s="1100" t="str">
        <f>IFERROR(IF(AH632&lt;&gt;"",Z632*VLOOKUP(N632,【参考】数式用!$AG$2:$AL$50,MATCH(Y632,【参考】数式用!$AI$4:$AL$4,0)+2,0), ""), "")</f>
        <v/>
      </c>
      <c r="AD632" s="1100"/>
      <c r="AE632" s="415"/>
      <c r="AF632" s="581"/>
      <c r="AG632" s="590"/>
      <c r="AH632" s="428" t="str">
        <f>IFERROR(VLOOKUP(O632, 【参考】数式用!$AY$5:$AY$13, 1, FALSE), "")</f>
        <v/>
      </c>
      <c r="AI632" s="429" t="str">
        <f>IFERROR(VLOOKUP(N632, 【参考】数式用!$BA$2:$BB$50, 2, FALSE), "")</f>
        <v/>
      </c>
      <c r="AJ632" s="430" t="str">
        <f t="shared" si="21"/>
        <v/>
      </c>
      <c r="AK632" s="431" t="str">
        <f t="shared" si="22"/>
        <v/>
      </c>
      <c r="AL632" s="133"/>
      <c r="AM632" s="133"/>
      <c r="AN632" s="106"/>
      <c r="AO632" s="106"/>
      <c r="AV632" s="105"/>
      <c r="AW632" s="105"/>
      <c r="AX632" s="105"/>
      <c r="AY632" s="105"/>
      <c r="AZ632" s="105"/>
      <c r="BA632" s="105"/>
    </row>
    <row r="633" spans="1:53" ht="30" customHeight="1" thickBot="1">
      <c r="A633" s="140">
        <v>620</v>
      </c>
      <c r="B633" s="1001" t="str">
        <f>IF(基本情報入力シート!C658="","",基本情報入力シート!C658)</f>
        <v/>
      </c>
      <c r="C633" s="1002"/>
      <c r="D633" s="1002"/>
      <c r="E633" s="1002"/>
      <c r="F633" s="1002"/>
      <c r="G633" s="1002"/>
      <c r="H633" s="1002"/>
      <c r="I633" s="1003"/>
      <c r="J633" s="411" t="str">
        <f>IF(基本情報入力シート!M658="","",基本情報入力シート!M658)</f>
        <v/>
      </c>
      <c r="K633" s="411" t="str">
        <f>IF(基本情報入力シート!R658="","",基本情報入力シート!R658)</f>
        <v/>
      </c>
      <c r="L633" s="411" t="str">
        <f>IF(基本情報入力シート!W658="","",基本情報入力シート!W658)</f>
        <v/>
      </c>
      <c r="M633" s="411" t="str">
        <f>IF(基本情報入力シート!X658="","",基本情報入力シート!X658)</f>
        <v/>
      </c>
      <c r="N633" s="141" t="str">
        <f>IF(基本情報入力シート!Y658="","",基本情報入力シート!Y658)</f>
        <v/>
      </c>
      <c r="O633" s="148"/>
      <c r="P633" s="50"/>
      <c r="Q633" s="1004"/>
      <c r="R633" s="1005"/>
      <c r="S633" s="142" t="str">
        <f>IFERROR(ROUNDDOWN(Q633*VLOOKUP(N633,【参考】数式用!$AR$2:$AW$50,MATCH(P633,【参考】数式用!$AT$4:$AW$4)+2,FALSE)*0.5, 0), "")</f>
        <v/>
      </c>
      <c r="T633" s="51"/>
      <c r="U633" s="536" t="str">
        <f>IFERROR(IF(AH633&lt;&gt;"",Q633*VLOOKUP(N633,【参考】数式用!$AG$2:$AL$50,MATCH(P633,【参考】数式用!$AI$4:$AL$4,0)+2,0), ""), "")</f>
        <v/>
      </c>
      <c r="V633" s="41"/>
      <c r="W633" s="1006"/>
      <c r="X633" s="1007"/>
      <c r="Y633" s="88"/>
      <c r="Z633" s="537"/>
      <c r="AA633" s="143" t="str">
        <f>IFERROR(IF(Y633="ー", "", ROUNDDOWN(Z633*VLOOKUP(N633,【参考】数式用!$AR$2:$AW$50,MATCH(Y633,【参考】数式用!$AT$4:$AW$4)+2,FALSE)*0.5, 0)), "")</f>
        <v/>
      </c>
      <c r="AB633" s="98"/>
      <c r="AC633" s="1100" t="str">
        <f>IFERROR(IF(AH633&lt;&gt;"",Z633*VLOOKUP(N633,【参考】数式用!$AG$2:$AL$50,MATCH(Y633,【参考】数式用!$AI$4:$AL$4,0)+2,0), ""), "")</f>
        <v/>
      </c>
      <c r="AD633" s="1100"/>
      <c r="AE633" s="415"/>
      <c r="AF633" s="581"/>
      <c r="AG633" s="590"/>
      <c r="AH633" s="428" t="str">
        <f>IFERROR(VLOOKUP(O633, 【参考】数式用!$AY$5:$AY$13, 1, FALSE), "")</f>
        <v/>
      </c>
      <c r="AI633" s="429" t="str">
        <f>IFERROR(VLOOKUP(N633, 【参考】数式用!$BA$2:$BB$50, 2, FALSE), "")</f>
        <v/>
      </c>
      <c r="AJ633" s="430" t="str">
        <f t="shared" si="21"/>
        <v/>
      </c>
      <c r="AK633" s="431" t="str">
        <f t="shared" si="22"/>
        <v/>
      </c>
      <c r="AL633" s="133"/>
      <c r="AM633" s="133"/>
      <c r="AN633" s="106"/>
      <c r="AO633" s="106"/>
      <c r="AV633" s="105"/>
      <c r="AW633" s="105"/>
      <c r="AX633" s="105"/>
      <c r="AY633" s="105"/>
      <c r="AZ633" s="105"/>
      <c r="BA633" s="105"/>
    </row>
    <row r="634" spans="1:53" ht="30" customHeight="1" thickBot="1">
      <c r="A634" s="140">
        <v>621</v>
      </c>
      <c r="B634" s="1001" t="str">
        <f>IF(基本情報入力シート!C659="","",基本情報入力シート!C659)</f>
        <v/>
      </c>
      <c r="C634" s="1002"/>
      <c r="D634" s="1002"/>
      <c r="E634" s="1002"/>
      <c r="F634" s="1002"/>
      <c r="G634" s="1002"/>
      <c r="H634" s="1002"/>
      <c r="I634" s="1003"/>
      <c r="J634" s="411" t="str">
        <f>IF(基本情報入力シート!M659="","",基本情報入力シート!M659)</f>
        <v/>
      </c>
      <c r="K634" s="411" t="str">
        <f>IF(基本情報入力シート!R659="","",基本情報入力シート!R659)</f>
        <v/>
      </c>
      <c r="L634" s="411" t="str">
        <f>IF(基本情報入力シート!W659="","",基本情報入力シート!W659)</f>
        <v/>
      </c>
      <c r="M634" s="411" t="str">
        <f>IF(基本情報入力シート!X659="","",基本情報入力シート!X659)</f>
        <v/>
      </c>
      <c r="N634" s="141" t="str">
        <f>IF(基本情報入力シート!Y659="","",基本情報入力シート!Y659)</f>
        <v/>
      </c>
      <c r="O634" s="148"/>
      <c r="P634" s="50"/>
      <c r="Q634" s="1004"/>
      <c r="R634" s="1005"/>
      <c r="S634" s="142" t="str">
        <f>IFERROR(ROUNDDOWN(Q634*VLOOKUP(N634,【参考】数式用!$AR$2:$AW$50,MATCH(P634,【参考】数式用!$AT$4:$AW$4)+2,FALSE)*0.5, 0), "")</f>
        <v/>
      </c>
      <c r="T634" s="51"/>
      <c r="U634" s="536" t="str">
        <f>IFERROR(IF(AH634&lt;&gt;"",Q634*VLOOKUP(N634,【参考】数式用!$AG$2:$AL$50,MATCH(P634,【参考】数式用!$AI$4:$AL$4,0)+2,0), ""), "")</f>
        <v/>
      </c>
      <c r="V634" s="41"/>
      <c r="W634" s="1006"/>
      <c r="X634" s="1007"/>
      <c r="Y634" s="88"/>
      <c r="Z634" s="537"/>
      <c r="AA634" s="143" t="str">
        <f>IFERROR(IF(Y634="ー", "", ROUNDDOWN(Z634*VLOOKUP(N634,【参考】数式用!$AR$2:$AW$50,MATCH(Y634,【参考】数式用!$AT$4:$AW$4)+2,FALSE)*0.5, 0)), "")</f>
        <v/>
      </c>
      <c r="AB634" s="98"/>
      <c r="AC634" s="1100" t="str">
        <f>IFERROR(IF(AH634&lt;&gt;"",Z634*VLOOKUP(N634,【参考】数式用!$AG$2:$AL$50,MATCH(Y634,【参考】数式用!$AI$4:$AL$4,0)+2,0), ""), "")</f>
        <v/>
      </c>
      <c r="AD634" s="1100"/>
      <c r="AE634" s="415"/>
      <c r="AF634" s="581"/>
      <c r="AG634" s="590"/>
      <c r="AH634" s="428" t="str">
        <f>IFERROR(VLOOKUP(O634, 【参考】数式用!$AY$5:$AY$13, 1, FALSE), "")</f>
        <v/>
      </c>
      <c r="AI634" s="429" t="str">
        <f>IFERROR(VLOOKUP(N634, 【参考】数式用!$BA$2:$BB$50, 2, FALSE), "")</f>
        <v/>
      </c>
      <c r="AJ634" s="430" t="str">
        <f t="shared" si="21"/>
        <v/>
      </c>
      <c r="AK634" s="431" t="str">
        <f t="shared" si="22"/>
        <v/>
      </c>
      <c r="AL634" s="133"/>
      <c r="AM634" s="133"/>
      <c r="AN634" s="106"/>
      <c r="AO634" s="106"/>
      <c r="AV634" s="105"/>
      <c r="AW634" s="105"/>
      <c r="AX634" s="105"/>
      <c r="AY634" s="105"/>
      <c r="AZ634" s="105"/>
      <c r="BA634" s="105"/>
    </row>
    <row r="635" spans="1:53" ht="30" customHeight="1" thickBot="1">
      <c r="A635" s="140">
        <v>622</v>
      </c>
      <c r="B635" s="1001" t="str">
        <f>IF(基本情報入力シート!C660="","",基本情報入力シート!C660)</f>
        <v/>
      </c>
      <c r="C635" s="1002"/>
      <c r="D635" s="1002"/>
      <c r="E635" s="1002"/>
      <c r="F635" s="1002"/>
      <c r="G635" s="1002"/>
      <c r="H635" s="1002"/>
      <c r="I635" s="1003"/>
      <c r="J635" s="411" t="str">
        <f>IF(基本情報入力シート!M660="","",基本情報入力シート!M660)</f>
        <v/>
      </c>
      <c r="K635" s="411" t="str">
        <f>IF(基本情報入力シート!R660="","",基本情報入力シート!R660)</f>
        <v/>
      </c>
      <c r="L635" s="411" t="str">
        <f>IF(基本情報入力シート!W660="","",基本情報入力シート!W660)</f>
        <v/>
      </c>
      <c r="M635" s="411" t="str">
        <f>IF(基本情報入力シート!X660="","",基本情報入力シート!X660)</f>
        <v/>
      </c>
      <c r="N635" s="141" t="str">
        <f>IF(基本情報入力シート!Y660="","",基本情報入力シート!Y660)</f>
        <v/>
      </c>
      <c r="O635" s="148"/>
      <c r="P635" s="50"/>
      <c r="Q635" s="1004"/>
      <c r="R635" s="1005"/>
      <c r="S635" s="142" t="str">
        <f>IFERROR(ROUNDDOWN(Q635*VLOOKUP(N635,【参考】数式用!$AR$2:$AW$50,MATCH(P635,【参考】数式用!$AT$4:$AW$4)+2,FALSE)*0.5, 0), "")</f>
        <v/>
      </c>
      <c r="T635" s="51"/>
      <c r="U635" s="536" t="str">
        <f>IFERROR(IF(AH635&lt;&gt;"",Q635*VLOOKUP(N635,【参考】数式用!$AG$2:$AL$50,MATCH(P635,【参考】数式用!$AI$4:$AL$4,0)+2,0), ""), "")</f>
        <v/>
      </c>
      <c r="V635" s="41"/>
      <c r="W635" s="1006"/>
      <c r="X635" s="1007"/>
      <c r="Y635" s="88"/>
      <c r="Z635" s="537"/>
      <c r="AA635" s="143" t="str">
        <f>IFERROR(IF(Y635="ー", "", ROUNDDOWN(Z635*VLOOKUP(N635,【参考】数式用!$AR$2:$AW$50,MATCH(Y635,【参考】数式用!$AT$4:$AW$4)+2,FALSE)*0.5, 0)), "")</f>
        <v/>
      </c>
      <c r="AB635" s="98"/>
      <c r="AC635" s="1100" t="str">
        <f>IFERROR(IF(AH635&lt;&gt;"",Z635*VLOOKUP(N635,【参考】数式用!$AG$2:$AL$50,MATCH(Y635,【参考】数式用!$AI$4:$AL$4,0)+2,0), ""), "")</f>
        <v/>
      </c>
      <c r="AD635" s="1100"/>
      <c r="AE635" s="415"/>
      <c r="AF635" s="581"/>
      <c r="AG635" s="590"/>
      <c r="AH635" s="428" t="str">
        <f>IFERROR(VLOOKUP(O635, 【参考】数式用!$AY$5:$AY$13, 1, FALSE), "")</f>
        <v/>
      </c>
      <c r="AI635" s="429" t="str">
        <f>IFERROR(VLOOKUP(N635, 【参考】数式用!$BA$2:$BB$50, 2, FALSE), "")</f>
        <v/>
      </c>
      <c r="AJ635" s="430" t="str">
        <f t="shared" si="21"/>
        <v/>
      </c>
      <c r="AK635" s="431" t="str">
        <f t="shared" si="22"/>
        <v/>
      </c>
      <c r="AL635" s="133"/>
      <c r="AM635" s="133"/>
      <c r="AN635" s="106"/>
      <c r="AO635" s="106"/>
      <c r="AV635" s="105"/>
      <c r="AW635" s="105"/>
      <c r="AX635" s="105"/>
      <c r="AY635" s="105"/>
      <c r="AZ635" s="105"/>
      <c r="BA635" s="105"/>
    </row>
    <row r="636" spans="1:53" ht="30" customHeight="1" thickBot="1">
      <c r="A636" s="140">
        <v>623</v>
      </c>
      <c r="B636" s="1001" t="str">
        <f>IF(基本情報入力シート!C661="","",基本情報入力シート!C661)</f>
        <v/>
      </c>
      <c r="C636" s="1002"/>
      <c r="D636" s="1002"/>
      <c r="E636" s="1002"/>
      <c r="F636" s="1002"/>
      <c r="G636" s="1002"/>
      <c r="H636" s="1002"/>
      <c r="I636" s="1003"/>
      <c r="J636" s="411" t="str">
        <f>IF(基本情報入力シート!M661="","",基本情報入力シート!M661)</f>
        <v/>
      </c>
      <c r="K636" s="411" t="str">
        <f>IF(基本情報入力シート!R661="","",基本情報入力シート!R661)</f>
        <v/>
      </c>
      <c r="L636" s="411" t="str">
        <f>IF(基本情報入力シート!W661="","",基本情報入力シート!W661)</f>
        <v/>
      </c>
      <c r="M636" s="411" t="str">
        <f>IF(基本情報入力シート!X661="","",基本情報入力シート!X661)</f>
        <v/>
      </c>
      <c r="N636" s="141" t="str">
        <f>IF(基本情報入力シート!Y661="","",基本情報入力シート!Y661)</f>
        <v/>
      </c>
      <c r="O636" s="148"/>
      <c r="P636" s="50"/>
      <c r="Q636" s="1004"/>
      <c r="R636" s="1005"/>
      <c r="S636" s="142" t="str">
        <f>IFERROR(ROUNDDOWN(Q636*VLOOKUP(N636,【参考】数式用!$AR$2:$AW$50,MATCH(P636,【参考】数式用!$AT$4:$AW$4)+2,FALSE)*0.5, 0), "")</f>
        <v/>
      </c>
      <c r="T636" s="51"/>
      <c r="U636" s="536" t="str">
        <f>IFERROR(IF(AH636&lt;&gt;"",Q636*VLOOKUP(N636,【参考】数式用!$AG$2:$AL$50,MATCH(P636,【参考】数式用!$AI$4:$AL$4,0)+2,0), ""), "")</f>
        <v/>
      </c>
      <c r="V636" s="41"/>
      <c r="W636" s="1006"/>
      <c r="X636" s="1007"/>
      <c r="Y636" s="88"/>
      <c r="Z636" s="537"/>
      <c r="AA636" s="143" t="str">
        <f>IFERROR(IF(Y636="ー", "", ROUNDDOWN(Z636*VLOOKUP(N636,【参考】数式用!$AR$2:$AW$50,MATCH(Y636,【参考】数式用!$AT$4:$AW$4)+2,FALSE)*0.5, 0)), "")</f>
        <v/>
      </c>
      <c r="AB636" s="98"/>
      <c r="AC636" s="1100" t="str">
        <f>IFERROR(IF(AH636&lt;&gt;"",Z636*VLOOKUP(N636,【参考】数式用!$AG$2:$AL$50,MATCH(Y636,【参考】数式用!$AI$4:$AL$4,0)+2,0), ""), "")</f>
        <v/>
      </c>
      <c r="AD636" s="1100"/>
      <c r="AE636" s="415"/>
      <c r="AF636" s="581"/>
      <c r="AG636" s="590"/>
      <c r="AH636" s="428" t="str">
        <f>IFERROR(VLOOKUP(O636, 【参考】数式用!$AY$5:$AY$13, 1, FALSE), "")</f>
        <v/>
      </c>
      <c r="AI636" s="429" t="str">
        <f>IFERROR(VLOOKUP(N636, 【参考】数式用!$BA$2:$BB$50, 2, FALSE), "")</f>
        <v/>
      </c>
      <c r="AJ636" s="430" t="str">
        <f t="shared" si="21"/>
        <v/>
      </c>
      <c r="AK636" s="431" t="str">
        <f t="shared" si="22"/>
        <v/>
      </c>
      <c r="AL636" s="133"/>
      <c r="AM636" s="133"/>
      <c r="AN636" s="106"/>
      <c r="AO636" s="106"/>
      <c r="AV636" s="105"/>
      <c r="AW636" s="105"/>
      <c r="AX636" s="105"/>
      <c r="AY636" s="105"/>
      <c r="AZ636" s="105"/>
      <c r="BA636" s="105"/>
    </row>
    <row r="637" spans="1:53" ht="30" customHeight="1" thickBot="1">
      <c r="A637" s="140">
        <v>624</v>
      </c>
      <c r="B637" s="1001" t="str">
        <f>IF(基本情報入力シート!C662="","",基本情報入力シート!C662)</f>
        <v/>
      </c>
      <c r="C637" s="1002"/>
      <c r="D637" s="1002"/>
      <c r="E637" s="1002"/>
      <c r="F637" s="1002"/>
      <c r="G637" s="1002"/>
      <c r="H637" s="1002"/>
      <c r="I637" s="1003"/>
      <c r="J637" s="411" t="str">
        <f>IF(基本情報入力シート!M662="","",基本情報入力シート!M662)</f>
        <v/>
      </c>
      <c r="K637" s="411" t="str">
        <f>IF(基本情報入力シート!R662="","",基本情報入力シート!R662)</f>
        <v/>
      </c>
      <c r="L637" s="411" t="str">
        <f>IF(基本情報入力シート!W662="","",基本情報入力シート!W662)</f>
        <v/>
      </c>
      <c r="M637" s="411" t="str">
        <f>IF(基本情報入力シート!X662="","",基本情報入力シート!X662)</f>
        <v/>
      </c>
      <c r="N637" s="141" t="str">
        <f>IF(基本情報入力シート!Y662="","",基本情報入力シート!Y662)</f>
        <v/>
      </c>
      <c r="O637" s="148"/>
      <c r="P637" s="50"/>
      <c r="Q637" s="1004"/>
      <c r="R637" s="1005"/>
      <c r="S637" s="142" t="str">
        <f>IFERROR(ROUNDDOWN(Q637*VLOOKUP(N637,【参考】数式用!$AR$2:$AW$50,MATCH(P637,【参考】数式用!$AT$4:$AW$4)+2,FALSE)*0.5, 0), "")</f>
        <v/>
      </c>
      <c r="T637" s="51"/>
      <c r="U637" s="536" t="str">
        <f>IFERROR(IF(AH637&lt;&gt;"",Q637*VLOOKUP(N637,【参考】数式用!$AG$2:$AL$50,MATCH(P637,【参考】数式用!$AI$4:$AL$4,0)+2,0), ""), "")</f>
        <v/>
      </c>
      <c r="V637" s="41"/>
      <c r="W637" s="1006"/>
      <c r="X637" s="1007"/>
      <c r="Y637" s="88"/>
      <c r="Z637" s="537"/>
      <c r="AA637" s="143" t="str">
        <f>IFERROR(IF(Y637="ー", "", ROUNDDOWN(Z637*VLOOKUP(N637,【参考】数式用!$AR$2:$AW$50,MATCH(Y637,【参考】数式用!$AT$4:$AW$4)+2,FALSE)*0.5, 0)), "")</f>
        <v/>
      </c>
      <c r="AB637" s="98"/>
      <c r="AC637" s="1100" t="str">
        <f>IFERROR(IF(AH637&lt;&gt;"",Z637*VLOOKUP(N637,【参考】数式用!$AG$2:$AL$50,MATCH(Y637,【参考】数式用!$AI$4:$AL$4,0)+2,0), ""), "")</f>
        <v/>
      </c>
      <c r="AD637" s="1100"/>
      <c r="AE637" s="415"/>
      <c r="AF637" s="581"/>
      <c r="AG637" s="590"/>
      <c r="AH637" s="428" t="str">
        <f>IFERROR(VLOOKUP(O637, 【参考】数式用!$AY$5:$AY$13, 1, FALSE), "")</f>
        <v/>
      </c>
      <c r="AI637" s="429" t="str">
        <f>IFERROR(VLOOKUP(N637, 【参考】数式用!$BA$2:$BB$50, 2, FALSE), "")</f>
        <v/>
      </c>
      <c r="AJ637" s="430" t="str">
        <f t="shared" si="21"/>
        <v/>
      </c>
      <c r="AK637" s="431" t="str">
        <f t="shared" si="22"/>
        <v/>
      </c>
      <c r="AL637" s="133"/>
      <c r="AM637" s="133"/>
      <c r="AN637" s="106"/>
      <c r="AO637" s="106"/>
      <c r="AV637" s="105"/>
      <c r="AW637" s="105"/>
      <c r="AX637" s="105"/>
      <c r="AY637" s="105"/>
      <c r="AZ637" s="105"/>
      <c r="BA637" s="105"/>
    </row>
    <row r="638" spans="1:53" ht="30" customHeight="1" thickBot="1">
      <c r="A638" s="140">
        <v>625</v>
      </c>
      <c r="B638" s="1001" t="str">
        <f>IF(基本情報入力シート!C663="","",基本情報入力シート!C663)</f>
        <v/>
      </c>
      <c r="C638" s="1002"/>
      <c r="D638" s="1002"/>
      <c r="E638" s="1002"/>
      <c r="F638" s="1002"/>
      <c r="G638" s="1002"/>
      <c r="H638" s="1002"/>
      <c r="I638" s="1003"/>
      <c r="J638" s="411" t="str">
        <f>IF(基本情報入力シート!M663="","",基本情報入力シート!M663)</f>
        <v/>
      </c>
      <c r="K638" s="411" t="str">
        <f>IF(基本情報入力シート!R663="","",基本情報入力シート!R663)</f>
        <v/>
      </c>
      <c r="L638" s="411" t="str">
        <f>IF(基本情報入力シート!W663="","",基本情報入力シート!W663)</f>
        <v/>
      </c>
      <c r="M638" s="411" t="str">
        <f>IF(基本情報入力シート!X663="","",基本情報入力シート!X663)</f>
        <v/>
      </c>
      <c r="N638" s="141" t="str">
        <f>IF(基本情報入力シート!Y663="","",基本情報入力シート!Y663)</f>
        <v/>
      </c>
      <c r="O638" s="148"/>
      <c r="P638" s="50"/>
      <c r="Q638" s="1004"/>
      <c r="R638" s="1005"/>
      <c r="S638" s="142" t="str">
        <f>IFERROR(ROUNDDOWN(Q638*VLOOKUP(N638,【参考】数式用!$AR$2:$AW$50,MATCH(P638,【参考】数式用!$AT$4:$AW$4)+2,FALSE)*0.5, 0), "")</f>
        <v/>
      </c>
      <c r="T638" s="51"/>
      <c r="U638" s="536" t="str">
        <f>IFERROR(IF(AH638&lt;&gt;"",Q638*VLOOKUP(N638,【参考】数式用!$AG$2:$AL$50,MATCH(P638,【参考】数式用!$AI$4:$AL$4,0)+2,0), ""), "")</f>
        <v/>
      </c>
      <c r="V638" s="41"/>
      <c r="W638" s="1006"/>
      <c r="X638" s="1007"/>
      <c r="Y638" s="88"/>
      <c r="Z638" s="537"/>
      <c r="AA638" s="143" t="str">
        <f>IFERROR(IF(Y638="ー", "", ROUNDDOWN(Z638*VLOOKUP(N638,【参考】数式用!$AR$2:$AW$50,MATCH(Y638,【参考】数式用!$AT$4:$AW$4)+2,FALSE)*0.5, 0)), "")</f>
        <v/>
      </c>
      <c r="AB638" s="98"/>
      <c r="AC638" s="1100" t="str">
        <f>IFERROR(IF(AH638&lt;&gt;"",Z638*VLOOKUP(N638,【参考】数式用!$AG$2:$AL$50,MATCH(Y638,【参考】数式用!$AI$4:$AL$4,0)+2,0), ""), "")</f>
        <v/>
      </c>
      <c r="AD638" s="1100"/>
      <c r="AE638" s="415"/>
      <c r="AF638" s="581"/>
      <c r="AG638" s="590"/>
      <c r="AH638" s="428" t="str">
        <f>IFERROR(VLOOKUP(O638, 【参考】数式用!$AY$5:$AY$13, 1, FALSE), "")</f>
        <v/>
      </c>
      <c r="AI638" s="429" t="str">
        <f>IFERROR(VLOOKUP(N638, 【参考】数式用!$BA$2:$BB$50, 2, FALSE), "")</f>
        <v/>
      </c>
      <c r="AJ638" s="430" t="str">
        <f t="shared" si="21"/>
        <v/>
      </c>
      <c r="AK638" s="431" t="str">
        <f t="shared" si="22"/>
        <v/>
      </c>
      <c r="AL638" s="133"/>
      <c r="AM638" s="133"/>
      <c r="AN638" s="106"/>
      <c r="AO638" s="106"/>
      <c r="AV638" s="105"/>
      <c r="AW638" s="105"/>
      <c r="AX638" s="105"/>
      <c r="AY638" s="105"/>
      <c r="AZ638" s="105"/>
      <c r="BA638" s="105"/>
    </row>
    <row r="639" spans="1:53" ht="30" customHeight="1" thickBot="1">
      <c r="A639" s="140">
        <v>626</v>
      </c>
      <c r="B639" s="1001" t="str">
        <f>IF(基本情報入力シート!C664="","",基本情報入力シート!C664)</f>
        <v/>
      </c>
      <c r="C639" s="1002"/>
      <c r="D639" s="1002"/>
      <c r="E639" s="1002"/>
      <c r="F639" s="1002"/>
      <c r="G639" s="1002"/>
      <c r="H639" s="1002"/>
      <c r="I639" s="1003"/>
      <c r="J639" s="411" t="str">
        <f>IF(基本情報入力シート!M664="","",基本情報入力シート!M664)</f>
        <v/>
      </c>
      <c r="K639" s="411" t="str">
        <f>IF(基本情報入力シート!R664="","",基本情報入力シート!R664)</f>
        <v/>
      </c>
      <c r="L639" s="411" t="str">
        <f>IF(基本情報入力シート!W664="","",基本情報入力シート!W664)</f>
        <v/>
      </c>
      <c r="M639" s="411" t="str">
        <f>IF(基本情報入力シート!X664="","",基本情報入力シート!X664)</f>
        <v/>
      </c>
      <c r="N639" s="141" t="str">
        <f>IF(基本情報入力シート!Y664="","",基本情報入力シート!Y664)</f>
        <v/>
      </c>
      <c r="O639" s="148"/>
      <c r="P639" s="50"/>
      <c r="Q639" s="1004"/>
      <c r="R639" s="1005"/>
      <c r="S639" s="142" t="str">
        <f>IFERROR(ROUNDDOWN(Q639*VLOOKUP(N639,【参考】数式用!$AR$2:$AW$50,MATCH(P639,【参考】数式用!$AT$4:$AW$4)+2,FALSE)*0.5, 0), "")</f>
        <v/>
      </c>
      <c r="T639" s="51"/>
      <c r="U639" s="536" t="str">
        <f>IFERROR(IF(AH639&lt;&gt;"",Q639*VLOOKUP(N639,【参考】数式用!$AG$2:$AL$50,MATCH(P639,【参考】数式用!$AI$4:$AL$4,0)+2,0), ""), "")</f>
        <v/>
      </c>
      <c r="V639" s="41"/>
      <c r="W639" s="1006"/>
      <c r="X639" s="1007"/>
      <c r="Y639" s="88"/>
      <c r="Z639" s="537"/>
      <c r="AA639" s="143" t="str">
        <f>IFERROR(IF(Y639="ー", "", ROUNDDOWN(Z639*VLOOKUP(N639,【参考】数式用!$AR$2:$AW$50,MATCH(Y639,【参考】数式用!$AT$4:$AW$4)+2,FALSE)*0.5, 0)), "")</f>
        <v/>
      </c>
      <c r="AB639" s="98"/>
      <c r="AC639" s="1100" t="str">
        <f>IFERROR(IF(AH639&lt;&gt;"",Z639*VLOOKUP(N639,【参考】数式用!$AG$2:$AL$50,MATCH(Y639,【参考】数式用!$AI$4:$AL$4,0)+2,0), ""), "")</f>
        <v/>
      </c>
      <c r="AD639" s="1100"/>
      <c r="AE639" s="415"/>
      <c r="AF639" s="581"/>
      <c r="AG639" s="590"/>
      <c r="AH639" s="428" t="str">
        <f>IFERROR(VLOOKUP(O639, 【参考】数式用!$AY$5:$AY$13, 1, FALSE), "")</f>
        <v/>
      </c>
      <c r="AI639" s="429" t="str">
        <f>IFERROR(VLOOKUP(N639, 【参考】数式用!$BA$2:$BB$50, 2, FALSE), "")</f>
        <v/>
      </c>
      <c r="AJ639" s="430" t="str">
        <f t="shared" si="21"/>
        <v/>
      </c>
      <c r="AK639" s="431" t="str">
        <f t="shared" si="22"/>
        <v/>
      </c>
      <c r="AL639" s="133"/>
      <c r="AM639" s="133"/>
      <c r="AN639" s="106"/>
      <c r="AO639" s="106"/>
      <c r="AV639" s="105"/>
      <c r="AW639" s="105"/>
      <c r="AX639" s="105"/>
      <c r="AY639" s="105"/>
      <c r="AZ639" s="105"/>
      <c r="BA639" s="105"/>
    </row>
    <row r="640" spans="1:53" ht="30" customHeight="1" thickBot="1">
      <c r="A640" s="140">
        <v>627</v>
      </c>
      <c r="B640" s="1001" t="str">
        <f>IF(基本情報入力シート!C665="","",基本情報入力シート!C665)</f>
        <v/>
      </c>
      <c r="C640" s="1002"/>
      <c r="D640" s="1002"/>
      <c r="E640" s="1002"/>
      <c r="F640" s="1002"/>
      <c r="G640" s="1002"/>
      <c r="H640" s="1002"/>
      <c r="I640" s="1003"/>
      <c r="J640" s="411" t="str">
        <f>IF(基本情報入力シート!M665="","",基本情報入力シート!M665)</f>
        <v/>
      </c>
      <c r="K640" s="411" t="str">
        <f>IF(基本情報入力シート!R665="","",基本情報入力シート!R665)</f>
        <v/>
      </c>
      <c r="L640" s="411" t="str">
        <f>IF(基本情報入力シート!W665="","",基本情報入力シート!W665)</f>
        <v/>
      </c>
      <c r="M640" s="411" t="str">
        <f>IF(基本情報入力シート!X665="","",基本情報入力シート!X665)</f>
        <v/>
      </c>
      <c r="N640" s="141" t="str">
        <f>IF(基本情報入力シート!Y665="","",基本情報入力シート!Y665)</f>
        <v/>
      </c>
      <c r="O640" s="148"/>
      <c r="P640" s="50"/>
      <c r="Q640" s="1004"/>
      <c r="R640" s="1005"/>
      <c r="S640" s="142" t="str">
        <f>IFERROR(ROUNDDOWN(Q640*VLOOKUP(N640,【参考】数式用!$AR$2:$AW$50,MATCH(P640,【参考】数式用!$AT$4:$AW$4)+2,FALSE)*0.5, 0), "")</f>
        <v/>
      </c>
      <c r="T640" s="51"/>
      <c r="U640" s="536" t="str">
        <f>IFERROR(IF(AH640&lt;&gt;"",Q640*VLOOKUP(N640,【参考】数式用!$AG$2:$AL$50,MATCH(P640,【参考】数式用!$AI$4:$AL$4,0)+2,0), ""), "")</f>
        <v/>
      </c>
      <c r="V640" s="41"/>
      <c r="W640" s="1006"/>
      <c r="X640" s="1007"/>
      <c r="Y640" s="88"/>
      <c r="Z640" s="537"/>
      <c r="AA640" s="143" t="str">
        <f>IFERROR(IF(Y640="ー", "", ROUNDDOWN(Z640*VLOOKUP(N640,【参考】数式用!$AR$2:$AW$50,MATCH(Y640,【参考】数式用!$AT$4:$AW$4)+2,FALSE)*0.5, 0)), "")</f>
        <v/>
      </c>
      <c r="AB640" s="98"/>
      <c r="AC640" s="1100" t="str">
        <f>IFERROR(IF(AH640&lt;&gt;"",Z640*VLOOKUP(N640,【参考】数式用!$AG$2:$AL$50,MATCH(Y640,【参考】数式用!$AI$4:$AL$4,0)+2,0), ""), "")</f>
        <v/>
      </c>
      <c r="AD640" s="1100"/>
      <c r="AE640" s="415"/>
      <c r="AF640" s="581"/>
      <c r="AG640" s="590"/>
      <c r="AH640" s="428" t="str">
        <f>IFERROR(VLOOKUP(O640, 【参考】数式用!$AY$5:$AY$13, 1, FALSE), "")</f>
        <v/>
      </c>
      <c r="AI640" s="429" t="str">
        <f>IFERROR(VLOOKUP(N640, 【参考】数式用!$BA$2:$BB$50, 2, FALSE), "")</f>
        <v/>
      </c>
      <c r="AJ640" s="430" t="str">
        <f t="shared" si="21"/>
        <v/>
      </c>
      <c r="AK640" s="431" t="str">
        <f t="shared" si="22"/>
        <v/>
      </c>
      <c r="AL640" s="133"/>
      <c r="AM640" s="133"/>
      <c r="AN640" s="106"/>
      <c r="AO640" s="106"/>
      <c r="AV640" s="105"/>
      <c r="AW640" s="105"/>
      <c r="AX640" s="105"/>
      <c r="AY640" s="105"/>
      <c r="AZ640" s="105"/>
      <c r="BA640" s="105"/>
    </row>
    <row r="641" spans="1:53" ht="30" customHeight="1" thickBot="1">
      <c r="A641" s="140">
        <v>628</v>
      </c>
      <c r="B641" s="1001" t="str">
        <f>IF(基本情報入力シート!C666="","",基本情報入力シート!C666)</f>
        <v/>
      </c>
      <c r="C641" s="1002"/>
      <c r="D641" s="1002"/>
      <c r="E641" s="1002"/>
      <c r="F641" s="1002"/>
      <c r="G641" s="1002"/>
      <c r="H641" s="1002"/>
      <c r="I641" s="1003"/>
      <c r="J641" s="411" t="str">
        <f>IF(基本情報入力シート!M666="","",基本情報入力シート!M666)</f>
        <v/>
      </c>
      <c r="K641" s="411" t="str">
        <f>IF(基本情報入力シート!R666="","",基本情報入力シート!R666)</f>
        <v/>
      </c>
      <c r="L641" s="411" t="str">
        <f>IF(基本情報入力シート!W666="","",基本情報入力シート!W666)</f>
        <v/>
      </c>
      <c r="M641" s="411" t="str">
        <f>IF(基本情報入力シート!X666="","",基本情報入力シート!X666)</f>
        <v/>
      </c>
      <c r="N641" s="141" t="str">
        <f>IF(基本情報入力シート!Y666="","",基本情報入力シート!Y666)</f>
        <v/>
      </c>
      <c r="O641" s="148"/>
      <c r="P641" s="50"/>
      <c r="Q641" s="1004"/>
      <c r="R641" s="1005"/>
      <c r="S641" s="142" t="str">
        <f>IFERROR(ROUNDDOWN(Q641*VLOOKUP(N641,【参考】数式用!$AR$2:$AW$50,MATCH(P641,【参考】数式用!$AT$4:$AW$4)+2,FALSE)*0.5, 0), "")</f>
        <v/>
      </c>
      <c r="T641" s="51"/>
      <c r="U641" s="536" t="str">
        <f>IFERROR(IF(AH641&lt;&gt;"",Q641*VLOOKUP(N641,【参考】数式用!$AG$2:$AL$50,MATCH(P641,【参考】数式用!$AI$4:$AL$4,0)+2,0), ""), "")</f>
        <v/>
      </c>
      <c r="V641" s="41"/>
      <c r="W641" s="1006"/>
      <c r="X641" s="1007"/>
      <c r="Y641" s="88"/>
      <c r="Z641" s="537"/>
      <c r="AA641" s="143" t="str">
        <f>IFERROR(IF(Y641="ー", "", ROUNDDOWN(Z641*VLOOKUP(N641,【参考】数式用!$AR$2:$AW$50,MATCH(Y641,【参考】数式用!$AT$4:$AW$4)+2,FALSE)*0.5, 0)), "")</f>
        <v/>
      </c>
      <c r="AB641" s="98"/>
      <c r="AC641" s="1100" t="str">
        <f>IFERROR(IF(AH641&lt;&gt;"",Z641*VLOOKUP(N641,【参考】数式用!$AG$2:$AL$50,MATCH(Y641,【参考】数式用!$AI$4:$AL$4,0)+2,0), ""), "")</f>
        <v/>
      </c>
      <c r="AD641" s="1100"/>
      <c r="AE641" s="415"/>
      <c r="AF641" s="581"/>
      <c r="AG641" s="590"/>
      <c r="AH641" s="428" t="str">
        <f>IFERROR(VLOOKUP(O641, 【参考】数式用!$AY$5:$AY$13, 1, FALSE), "")</f>
        <v/>
      </c>
      <c r="AI641" s="429" t="str">
        <f>IFERROR(VLOOKUP(N641, 【参考】数式用!$BA$2:$BB$50, 2, FALSE), "")</f>
        <v/>
      </c>
      <c r="AJ641" s="430" t="str">
        <f t="shared" si="21"/>
        <v/>
      </c>
      <c r="AK641" s="431" t="str">
        <f t="shared" si="22"/>
        <v/>
      </c>
      <c r="AL641" s="133"/>
      <c r="AM641" s="133"/>
      <c r="AN641" s="106"/>
      <c r="AO641" s="106"/>
      <c r="AV641" s="105"/>
      <c r="AW641" s="105"/>
      <c r="AX641" s="105"/>
      <c r="AY641" s="105"/>
      <c r="AZ641" s="105"/>
      <c r="BA641" s="105"/>
    </row>
    <row r="642" spans="1:53" ht="30" customHeight="1" thickBot="1">
      <c r="A642" s="140">
        <v>629</v>
      </c>
      <c r="B642" s="1001" t="str">
        <f>IF(基本情報入力シート!C667="","",基本情報入力シート!C667)</f>
        <v/>
      </c>
      <c r="C642" s="1002"/>
      <c r="D642" s="1002"/>
      <c r="E642" s="1002"/>
      <c r="F642" s="1002"/>
      <c r="G642" s="1002"/>
      <c r="H642" s="1002"/>
      <c r="I642" s="1003"/>
      <c r="J642" s="411" t="str">
        <f>IF(基本情報入力シート!M667="","",基本情報入力シート!M667)</f>
        <v/>
      </c>
      <c r="K642" s="411" t="str">
        <f>IF(基本情報入力シート!R667="","",基本情報入力シート!R667)</f>
        <v/>
      </c>
      <c r="L642" s="411" t="str">
        <f>IF(基本情報入力シート!W667="","",基本情報入力シート!W667)</f>
        <v/>
      </c>
      <c r="M642" s="411" t="str">
        <f>IF(基本情報入力シート!X667="","",基本情報入力シート!X667)</f>
        <v/>
      </c>
      <c r="N642" s="141" t="str">
        <f>IF(基本情報入力シート!Y667="","",基本情報入力シート!Y667)</f>
        <v/>
      </c>
      <c r="O642" s="148"/>
      <c r="P642" s="50"/>
      <c r="Q642" s="1004"/>
      <c r="R642" s="1005"/>
      <c r="S642" s="142" t="str">
        <f>IFERROR(ROUNDDOWN(Q642*VLOOKUP(N642,【参考】数式用!$AR$2:$AW$50,MATCH(P642,【参考】数式用!$AT$4:$AW$4)+2,FALSE)*0.5, 0), "")</f>
        <v/>
      </c>
      <c r="T642" s="51"/>
      <c r="U642" s="536" t="str">
        <f>IFERROR(IF(AH642&lt;&gt;"",Q642*VLOOKUP(N642,【参考】数式用!$AG$2:$AL$50,MATCH(P642,【参考】数式用!$AI$4:$AL$4,0)+2,0), ""), "")</f>
        <v/>
      </c>
      <c r="V642" s="41"/>
      <c r="W642" s="1006"/>
      <c r="X642" s="1007"/>
      <c r="Y642" s="88"/>
      <c r="Z642" s="537"/>
      <c r="AA642" s="143" t="str">
        <f>IFERROR(IF(Y642="ー", "", ROUNDDOWN(Z642*VLOOKUP(N642,【参考】数式用!$AR$2:$AW$50,MATCH(Y642,【参考】数式用!$AT$4:$AW$4)+2,FALSE)*0.5, 0)), "")</f>
        <v/>
      </c>
      <c r="AB642" s="98"/>
      <c r="AC642" s="1100" t="str">
        <f>IFERROR(IF(AH642&lt;&gt;"",Z642*VLOOKUP(N642,【参考】数式用!$AG$2:$AL$50,MATCH(Y642,【参考】数式用!$AI$4:$AL$4,0)+2,0), ""), "")</f>
        <v/>
      </c>
      <c r="AD642" s="1100"/>
      <c r="AE642" s="415"/>
      <c r="AF642" s="581"/>
      <c r="AG642" s="590"/>
      <c r="AH642" s="428" t="str">
        <f>IFERROR(VLOOKUP(O642, 【参考】数式用!$AY$5:$AY$13, 1, FALSE), "")</f>
        <v/>
      </c>
      <c r="AI642" s="429" t="str">
        <f>IFERROR(VLOOKUP(N642, 【参考】数式用!$BA$2:$BB$50, 2, FALSE), "")</f>
        <v/>
      </c>
      <c r="AJ642" s="430" t="str">
        <f t="shared" si="21"/>
        <v/>
      </c>
      <c r="AK642" s="431" t="str">
        <f t="shared" si="22"/>
        <v/>
      </c>
      <c r="AL642" s="133"/>
      <c r="AM642" s="133"/>
      <c r="AN642" s="106"/>
      <c r="AO642" s="106"/>
      <c r="AV642" s="105"/>
      <c r="AW642" s="105"/>
      <c r="AX642" s="105"/>
      <c r="AY642" s="105"/>
      <c r="AZ642" s="105"/>
      <c r="BA642" s="105"/>
    </row>
    <row r="643" spans="1:53" ht="30" customHeight="1" thickBot="1">
      <c r="A643" s="140">
        <v>630</v>
      </c>
      <c r="B643" s="1001" t="str">
        <f>IF(基本情報入力シート!C668="","",基本情報入力シート!C668)</f>
        <v/>
      </c>
      <c r="C643" s="1002"/>
      <c r="D643" s="1002"/>
      <c r="E643" s="1002"/>
      <c r="F643" s="1002"/>
      <c r="G643" s="1002"/>
      <c r="H643" s="1002"/>
      <c r="I643" s="1003"/>
      <c r="J643" s="411" t="str">
        <f>IF(基本情報入力シート!M668="","",基本情報入力シート!M668)</f>
        <v/>
      </c>
      <c r="K643" s="411" t="str">
        <f>IF(基本情報入力シート!R668="","",基本情報入力シート!R668)</f>
        <v/>
      </c>
      <c r="L643" s="411" t="str">
        <f>IF(基本情報入力シート!W668="","",基本情報入力シート!W668)</f>
        <v/>
      </c>
      <c r="M643" s="411" t="str">
        <f>IF(基本情報入力シート!X668="","",基本情報入力シート!X668)</f>
        <v/>
      </c>
      <c r="N643" s="141" t="str">
        <f>IF(基本情報入力シート!Y668="","",基本情報入力シート!Y668)</f>
        <v/>
      </c>
      <c r="O643" s="148"/>
      <c r="P643" s="50"/>
      <c r="Q643" s="1004"/>
      <c r="R643" s="1005"/>
      <c r="S643" s="142" t="str">
        <f>IFERROR(ROUNDDOWN(Q643*VLOOKUP(N643,【参考】数式用!$AR$2:$AW$50,MATCH(P643,【参考】数式用!$AT$4:$AW$4)+2,FALSE)*0.5, 0), "")</f>
        <v/>
      </c>
      <c r="T643" s="51"/>
      <c r="U643" s="536" t="str">
        <f>IFERROR(IF(AH643&lt;&gt;"",Q643*VLOOKUP(N643,【参考】数式用!$AG$2:$AL$50,MATCH(P643,【参考】数式用!$AI$4:$AL$4,0)+2,0), ""), "")</f>
        <v/>
      </c>
      <c r="V643" s="41"/>
      <c r="W643" s="1006"/>
      <c r="X643" s="1007"/>
      <c r="Y643" s="88"/>
      <c r="Z643" s="537"/>
      <c r="AA643" s="143" t="str">
        <f>IFERROR(IF(Y643="ー", "", ROUNDDOWN(Z643*VLOOKUP(N643,【参考】数式用!$AR$2:$AW$50,MATCH(Y643,【参考】数式用!$AT$4:$AW$4)+2,FALSE)*0.5, 0)), "")</f>
        <v/>
      </c>
      <c r="AB643" s="98"/>
      <c r="AC643" s="1100" t="str">
        <f>IFERROR(IF(AH643&lt;&gt;"",Z643*VLOOKUP(N643,【参考】数式用!$AG$2:$AL$50,MATCH(Y643,【参考】数式用!$AI$4:$AL$4,0)+2,0), ""), "")</f>
        <v/>
      </c>
      <c r="AD643" s="1100"/>
      <c r="AE643" s="415"/>
      <c r="AF643" s="581"/>
      <c r="AG643" s="590"/>
      <c r="AH643" s="428" t="str">
        <f>IFERROR(VLOOKUP(O643, 【参考】数式用!$AY$5:$AY$13, 1, FALSE), "")</f>
        <v/>
      </c>
      <c r="AI643" s="429" t="str">
        <f>IFERROR(VLOOKUP(N643, 【参考】数式用!$BA$2:$BB$50, 2, FALSE), "")</f>
        <v/>
      </c>
      <c r="AJ643" s="430" t="str">
        <f t="shared" si="21"/>
        <v/>
      </c>
      <c r="AK643" s="431" t="str">
        <f t="shared" si="22"/>
        <v/>
      </c>
      <c r="AL643" s="133"/>
      <c r="AM643" s="133"/>
      <c r="AN643" s="106"/>
      <c r="AO643" s="106"/>
      <c r="AV643" s="105"/>
      <c r="AW643" s="105"/>
      <c r="AX643" s="105"/>
      <c r="AY643" s="105"/>
      <c r="AZ643" s="105"/>
      <c r="BA643" s="105"/>
    </row>
    <row r="644" spans="1:53" ht="30" customHeight="1" thickBot="1">
      <c r="A644" s="140">
        <v>631</v>
      </c>
      <c r="B644" s="1001" t="str">
        <f>IF(基本情報入力シート!C669="","",基本情報入力シート!C669)</f>
        <v/>
      </c>
      <c r="C644" s="1002"/>
      <c r="D644" s="1002"/>
      <c r="E644" s="1002"/>
      <c r="F644" s="1002"/>
      <c r="G644" s="1002"/>
      <c r="H644" s="1002"/>
      <c r="I644" s="1003"/>
      <c r="J644" s="411" t="str">
        <f>IF(基本情報入力シート!M669="","",基本情報入力シート!M669)</f>
        <v/>
      </c>
      <c r="K644" s="411" t="str">
        <f>IF(基本情報入力シート!R669="","",基本情報入力シート!R669)</f>
        <v/>
      </c>
      <c r="L644" s="411" t="str">
        <f>IF(基本情報入力シート!W669="","",基本情報入力シート!W669)</f>
        <v/>
      </c>
      <c r="M644" s="411" t="str">
        <f>IF(基本情報入力シート!X669="","",基本情報入力シート!X669)</f>
        <v/>
      </c>
      <c r="N644" s="141" t="str">
        <f>IF(基本情報入力シート!Y669="","",基本情報入力シート!Y669)</f>
        <v/>
      </c>
      <c r="O644" s="148"/>
      <c r="P644" s="50"/>
      <c r="Q644" s="1004"/>
      <c r="R644" s="1005"/>
      <c r="S644" s="142" t="str">
        <f>IFERROR(ROUNDDOWN(Q644*VLOOKUP(N644,【参考】数式用!$AR$2:$AW$50,MATCH(P644,【参考】数式用!$AT$4:$AW$4)+2,FALSE)*0.5, 0), "")</f>
        <v/>
      </c>
      <c r="T644" s="51"/>
      <c r="U644" s="536" t="str">
        <f>IFERROR(IF(AH644&lt;&gt;"",Q644*VLOOKUP(N644,【参考】数式用!$AG$2:$AL$50,MATCH(P644,【参考】数式用!$AI$4:$AL$4,0)+2,0), ""), "")</f>
        <v/>
      </c>
      <c r="V644" s="41"/>
      <c r="W644" s="1006"/>
      <c r="X644" s="1007"/>
      <c r="Y644" s="88"/>
      <c r="Z644" s="537"/>
      <c r="AA644" s="143" t="str">
        <f>IFERROR(IF(Y644="ー", "", ROUNDDOWN(Z644*VLOOKUP(N644,【参考】数式用!$AR$2:$AW$50,MATCH(Y644,【参考】数式用!$AT$4:$AW$4)+2,FALSE)*0.5, 0)), "")</f>
        <v/>
      </c>
      <c r="AB644" s="98"/>
      <c r="AC644" s="1100" t="str">
        <f>IFERROR(IF(AH644&lt;&gt;"",Z644*VLOOKUP(N644,【参考】数式用!$AG$2:$AL$50,MATCH(Y644,【参考】数式用!$AI$4:$AL$4,0)+2,0), ""), "")</f>
        <v/>
      </c>
      <c r="AD644" s="1100"/>
      <c r="AE644" s="415"/>
      <c r="AF644" s="581"/>
      <c r="AG644" s="590"/>
      <c r="AH644" s="428" t="str">
        <f>IFERROR(VLOOKUP(O644, 【参考】数式用!$AY$5:$AY$13, 1, FALSE), "")</f>
        <v/>
      </c>
      <c r="AI644" s="429" t="str">
        <f>IFERROR(VLOOKUP(N644, 【参考】数式用!$BA$2:$BB$50, 2, FALSE), "")</f>
        <v/>
      </c>
      <c r="AJ644" s="430" t="str">
        <f t="shared" si="21"/>
        <v/>
      </c>
      <c r="AK644" s="431" t="str">
        <f t="shared" si="22"/>
        <v/>
      </c>
      <c r="AL644" s="133"/>
      <c r="AM644" s="133"/>
      <c r="AN644" s="106"/>
      <c r="AO644" s="106"/>
      <c r="AV644" s="105"/>
      <c r="AW644" s="105"/>
      <c r="AX644" s="105"/>
      <c r="AY644" s="105"/>
      <c r="AZ644" s="105"/>
      <c r="BA644" s="105"/>
    </row>
    <row r="645" spans="1:53" ht="30" customHeight="1" thickBot="1">
      <c r="A645" s="140">
        <v>632</v>
      </c>
      <c r="B645" s="1001" t="str">
        <f>IF(基本情報入力シート!C670="","",基本情報入力シート!C670)</f>
        <v/>
      </c>
      <c r="C645" s="1002"/>
      <c r="D645" s="1002"/>
      <c r="E645" s="1002"/>
      <c r="F645" s="1002"/>
      <c r="G645" s="1002"/>
      <c r="H645" s="1002"/>
      <c r="I645" s="1003"/>
      <c r="J645" s="411" t="str">
        <f>IF(基本情報入力シート!M670="","",基本情報入力シート!M670)</f>
        <v/>
      </c>
      <c r="K645" s="411" t="str">
        <f>IF(基本情報入力シート!R670="","",基本情報入力シート!R670)</f>
        <v/>
      </c>
      <c r="L645" s="411" t="str">
        <f>IF(基本情報入力シート!W670="","",基本情報入力シート!W670)</f>
        <v/>
      </c>
      <c r="M645" s="411" t="str">
        <f>IF(基本情報入力シート!X670="","",基本情報入力シート!X670)</f>
        <v/>
      </c>
      <c r="N645" s="141" t="str">
        <f>IF(基本情報入力シート!Y670="","",基本情報入力シート!Y670)</f>
        <v/>
      </c>
      <c r="O645" s="148"/>
      <c r="P645" s="50"/>
      <c r="Q645" s="1004"/>
      <c r="R645" s="1005"/>
      <c r="S645" s="142" t="str">
        <f>IFERROR(ROUNDDOWN(Q645*VLOOKUP(N645,【参考】数式用!$AR$2:$AW$50,MATCH(P645,【参考】数式用!$AT$4:$AW$4)+2,FALSE)*0.5, 0), "")</f>
        <v/>
      </c>
      <c r="T645" s="51"/>
      <c r="U645" s="536" t="str">
        <f>IFERROR(IF(AH645&lt;&gt;"",Q645*VLOOKUP(N645,【参考】数式用!$AG$2:$AL$50,MATCH(P645,【参考】数式用!$AI$4:$AL$4,0)+2,0), ""), "")</f>
        <v/>
      </c>
      <c r="V645" s="41"/>
      <c r="W645" s="1006"/>
      <c r="X645" s="1007"/>
      <c r="Y645" s="88"/>
      <c r="Z645" s="537"/>
      <c r="AA645" s="143" t="str">
        <f>IFERROR(IF(Y645="ー", "", ROUNDDOWN(Z645*VLOOKUP(N645,【参考】数式用!$AR$2:$AW$50,MATCH(Y645,【参考】数式用!$AT$4:$AW$4)+2,FALSE)*0.5, 0)), "")</f>
        <v/>
      </c>
      <c r="AB645" s="98"/>
      <c r="AC645" s="1100" t="str">
        <f>IFERROR(IF(AH645&lt;&gt;"",Z645*VLOOKUP(N645,【参考】数式用!$AG$2:$AL$50,MATCH(Y645,【参考】数式用!$AI$4:$AL$4,0)+2,0), ""), "")</f>
        <v/>
      </c>
      <c r="AD645" s="1100"/>
      <c r="AE645" s="415"/>
      <c r="AF645" s="581"/>
      <c r="AG645" s="590"/>
      <c r="AH645" s="428" t="str">
        <f>IFERROR(VLOOKUP(O645, 【参考】数式用!$AY$5:$AY$13, 1, FALSE), "")</f>
        <v/>
      </c>
      <c r="AI645" s="429" t="str">
        <f>IFERROR(VLOOKUP(N645, 【参考】数式用!$BA$2:$BB$50, 2, FALSE), "")</f>
        <v/>
      </c>
      <c r="AJ645" s="430" t="str">
        <f t="shared" si="21"/>
        <v/>
      </c>
      <c r="AK645" s="431" t="str">
        <f t="shared" si="22"/>
        <v/>
      </c>
      <c r="AL645" s="133"/>
      <c r="AM645" s="133"/>
      <c r="AN645" s="106"/>
      <c r="AO645" s="106"/>
      <c r="AV645" s="105"/>
      <c r="AW645" s="105"/>
      <c r="AX645" s="105"/>
      <c r="AY645" s="105"/>
      <c r="AZ645" s="105"/>
      <c r="BA645" s="105"/>
    </row>
    <row r="646" spans="1:53" ht="30" customHeight="1" thickBot="1">
      <c r="A646" s="140">
        <v>633</v>
      </c>
      <c r="B646" s="1001" t="str">
        <f>IF(基本情報入力シート!C671="","",基本情報入力シート!C671)</f>
        <v/>
      </c>
      <c r="C646" s="1002"/>
      <c r="D646" s="1002"/>
      <c r="E646" s="1002"/>
      <c r="F646" s="1002"/>
      <c r="G646" s="1002"/>
      <c r="H646" s="1002"/>
      <c r="I646" s="1003"/>
      <c r="J646" s="411" t="str">
        <f>IF(基本情報入力シート!M671="","",基本情報入力シート!M671)</f>
        <v/>
      </c>
      <c r="K646" s="411" t="str">
        <f>IF(基本情報入力シート!R671="","",基本情報入力シート!R671)</f>
        <v/>
      </c>
      <c r="L646" s="411" t="str">
        <f>IF(基本情報入力シート!W671="","",基本情報入力シート!W671)</f>
        <v/>
      </c>
      <c r="M646" s="411" t="str">
        <f>IF(基本情報入力シート!X671="","",基本情報入力シート!X671)</f>
        <v/>
      </c>
      <c r="N646" s="141" t="str">
        <f>IF(基本情報入力シート!Y671="","",基本情報入力シート!Y671)</f>
        <v/>
      </c>
      <c r="O646" s="148"/>
      <c r="P646" s="50"/>
      <c r="Q646" s="1004"/>
      <c r="R646" s="1005"/>
      <c r="S646" s="142" t="str">
        <f>IFERROR(ROUNDDOWN(Q646*VLOOKUP(N646,【参考】数式用!$AR$2:$AW$50,MATCH(P646,【参考】数式用!$AT$4:$AW$4)+2,FALSE)*0.5, 0), "")</f>
        <v/>
      </c>
      <c r="T646" s="51"/>
      <c r="U646" s="536" t="str">
        <f>IFERROR(IF(AH646&lt;&gt;"",Q646*VLOOKUP(N646,【参考】数式用!$AG$2:$AL$50,MATCH(P646,【参考】数式用!$AI$4:$AL$4,0)+2,0), ""), "")</f>
        <v/>
      </c>
      <c r="V646" s="41"/>
      <c r="W646" s="1006"/>
      <c r="X646" s="1007"/>
      <c r="Y646" s="88"/>
      <c r="Z646" s="537"/>
      <c r="AA646" s="143" t="str">
        <f>IFERROR(IF(Y646="ー", "", ROUNDDOWN(Z646*VLOOKUP(N646,【参考】数式用!$AR$2:$AW$50,MATCH(Y646,【参考】数式用!$AT$4:$AW$4)+2,FALSE)*0.5, 0)), "")</f>
        <v/>
      </c>
      <c r="AB646" s="98"/>
      <c r="AC646" s="1100" t="str">
        <f>IFERROR(IF(AH646&lt;&gt;"",Z646*VLOOKUP(N646,【参考】数式用!$AG$2:$AL$50,MATCH(Y646,【参考】数式用!$AI$4:$AL$4,0)+2,0), ""), "")</f>
        <v/>
      </c>
      <c r="AD646" s="1100"/>
      <c r="AE646" s="415"/>
      <c r="AF646" s="581"/>
      <c r="AG646" s="590"/>
      <c r="AH646" s="428" t="str">
        <f>IFERROR(VLOOKUP(O646, 【参考】数式用!$AY$5:$AY$13, 1, FALSE), "")</f>
        <v/>
      </c>
      <c r="AI646" s="429" t="str">
        <f>IFERROR(VLOOKUP(N646, 【参考】数式用!$BA$2:$BB$50, 2, FALSE), "")</f>
        <v/>
      </c>
      <c r="AJ646" s="430" t="str">
        <f t="shared" si="21"/>
        <v/>
      </c>
      <c r="AK646" s="431" t="str">
        <f t="shared" si="22"/>
        <v/>
      </c>
      <c r="AL646" s="133"/>
      <c r="AM646" s="133"/>
      <c r="AN646" s="106"/>
      <c r="AO646" s="106"/>
      <c r="AV646" s="105"/>
      <c r="AW646" s="105"/>
      <c r="AX646" s="105"/>
      <c r="AY646" s="105"/>
      <c r="AZ646" s="105"/>
      <c r="BA646" s="105"/>
    </row>
    <row r="647" spans="1:53" ht="30" customHeight="1" thickBot="1">
      <c r="A647" s="140">
        <v>634</v>
      </c>
      <c r="B647" s="1001" t="str">
        <f>IF(基本情報入力シート!C672="","",基本情報入力シート!C672)</f>
        <v/>
      </c>
      <c r="C647" s="1002"/>
      <c r="D647" s="1002"/>
      <c r="E647" s="1002"/>
      <c r="F647" s="1002"/>
      <c r="G647" s="1002"/>
      <c r="H647" s="1002"/>
      <c r="I647" s="1003"/>
      <c r="J647" s="411" t="str">
        <f>IF(基本情報入力シート!M672="","",基本情報入力シート!M672)</f>
        <v/>
      </c>
      <c r="K647" s="411" t="str">
        <f>IF(基本情報入力シート!R672="","",基本情報入力シート!R672)</f>
        <v/>
      </c>
      <c r="L647" s="411" t="str">
        <f>IF(基本情報入力シート!W672="","",基本情報入力シート!W672)</f>
        <v/>
      </c>
      <c r="M647" s="411" t="str">
        <f>IF(基本情報入力シート!X672="","",基本情報入力シート!X672)</f>
        <v/>
      </c>
      <c r="N647" s="141" t="str">
        <f>IF(基本情報入力シート!Y672="","",基本情報入力シート!Y672)</f>
        <v/>
      </c>
      <c r="O647" s="148"/>
      <c r="P647" s="50"/>
      <c r="Q647" s="1004"/>
      <c r="R647" s="1005"/>
      <c r="S647" s="142" t="str">
        <f>IFERROR(ROUNDDOWN(Q647*VLOOKUP(N647,【参考】数式用!$AR$2:$AW$50,MATCH(P647,【参考】数式用!$AT$4:$AW$4)+2,FALSE)*0.5, 0), "")</f>
        <v/>
      </c>
      <c r="T647" s="51"/>
      <c r="U647" s="536" t="str">
        <f>IFERROR(IF(AH647&lt;&gt;"",Q647*VLOOKUP(N647,【参考】数式用!$AG$2:$AL$50,MATCH(P647,【参考】数式用!$AI$4:$AL$4,0)+2,0), ""), "")</f>
        <v/>
      </c>
      <c r="V647" s="41"/>
      <c r="W647" s="1006"/>
      <c r="X647" s="1007"/>
      <c r="Y647" s="88"/>
      <c r="Z647" s="537"/>
      <c r="AA647" s="143" t="str">
        <f>IFERROR(IF(Y647="ー", "", ROUNDDOWN(Z647*VLOOKUP(N647,【参考】数式用!$AR$2:$AW$50,MATCH(Y647,【参考】数式用!$AT$4:$AW$4)+2,FALSE)*0.5, 0)), "")</f>
        <v/>
      </c>
      <c r="AB647" s="98"/>
      <c r="AC647" s="1100" t="str">
        <f>IFERROR(IF(AH647&lt;&gt;"",Z647*VLOOKUP(N647,【参考】数式用!$AG$2:$AL$50,MATCH(Y647,【参考】数式用!$AI$4:$AL$4,0)+2,0), ""), "")</f>
        <v/>
      </c>
      <c r="AD647" s="1100"/>
      <c r="AE647" s="415"/>
      <c r="AF647" s="581"/>
      <c r="AG647" s="590"/>
      <c r="AH647" s="428" t="str">
        <f>IFERROR(VLOOKUP(O647, 【参考】数式用!$AY$5:$AY$13, 1, FALSE), "")</f>
        <v/>
      </c>
      <c r="AI647" s="429" t="str">
        <f>IFERROR(VLOOKUP(N647, 【参考】数式用!$BA$2:$BB$50, 2, FALSE), "")</f>
        <v/>
      </c>
      <c r="AJ647" s="430" t="str">
        <f t="shared" si="21"/>
        <v/>
      </c>
      <c r="AK647" s="431" t="str">
        <f t="shared" si="22"/>
        <v/>
      </c>
      <c r="AL647" s="133"/>
      <c r="AM647" s="133"/>
      <c r="AN647" s="106"/>
      <c r="AO647" s="106"/>
      <c r="AV647" s="105"/>
      <c r="AW647" s="105"/>
      <c r="AX647" s="105"/>
      <c r="AY647" s="105"/>
      <c r="AZ647" s="105"/>
      <c r="BA647" s="105"/>
    </row>
    <row r="648" spans="1:53" ht="30" customHeight="1" thickBot="1">
      <c r="A648" s="140">
        <v>635</v>
      </c>
      <c r="B648" s="1001" t="str">
        <f>IF(基本情報入力シート!C673="","",基本情報入力シート!C673)</f>
        <v/>
      </c>
      <c r="C648" s="1002"/>
      <c r="D648" s="1002"/>
      <c r="E648" s="1002"/>
      <c r="F648" s="1002"/>
      <c r="G648" s="1002"/>
      <c r="H648" s="1002"/>
      <c r="I648" s="1003"/>
      <c r="J648" s="411" t="str">
        <f>IF(基本情報入力シート!M673="","",基本情報入力シート!M673)</f>
        <v/>
      </c>
      <c r="K648" s="411" t="str">
        <f>IF(基本情報入力シート!R673="","",基本情報入力シート!R673)</f>
        <v/>
      </c>
      <c r="L648" s="411" t="str">
        <f>IF(基本情報入力シート!W673="","",基本情報入力シート!W673)</f>
        <v/>
      </c>
      <c r="M648" s="411" t="str">
        <f>IF(基本情報入力シート!X673="","",基本情報入力シート!X673)</f>
        <v/>
      </c>
      <c r="N648" s="141" t="str">
        <f>IF(基本情報入力シート!Y673="","",基本情報入力シート!Y673)</f>
        <v/>
      </c>
      <c r="O648" s="148"/>
      <c r="P648" s="50"/>
      <c r="Q648" s="1004"/>
      <c r="R648" s="1005"/>
      <c r="S648" s="142" t="str">
        <f>IFERROR(ROUNDDOWN(Q648*VLOOKUP(N648,【参考】数式用!$AR$2:$AW$50,MATCH(P648,【参考】数式用!$AT$4:$AW$4)+2,FALSE)*0.5, 0), "")</f>
        <v/>
      </c>
      <c r="T648" s="51"/>
      <c r="U648" s="536" t="str">
        <f>IFERROR(IF(AH648&lt;&gt;"",Q648*VLOOKUP(N648,【参考】数式用!$AG$2:$AL$50,MATCH(P648,【参考】数式用!$AI$4:$AL$4,0)+2,0), ""), "")</f>
        <v/>
      </c>
      <c r="V648" s="41"/>
      <c r="W648" s="1006"/>
      <c r="X648" s="1007"/>
      <c r="Y648" s="88"/>
      <c r="Z648" s="537"/>
      <c r="AA648" s="143" t="str">
        <f>IFERROR(IF(Y648="ー", "", ROUNDDOWN(Z648*VLOOKUP(N648,【参考】数式用!$AR$2:$AW$50,MATCH(Y648,【参考】数式用!$AT$4:$AW$4)+2,FALSE)*0.5, 0)), "")</f>
        <v/>
      </c>
      <c r="AB648" s="98"/>
      <c r="AC648" s="1100" t="str">
        <f>IFERROR(IF(AH648&lt;&gt;"",Z648*VLOOKUP(N648,【参考】数式用!$AG$2:$AL$50,MATCH(Y648,【参考】数式用!$AI$4:$AL$4,0)+2,0), ""), "")</f>
        <v/>
      </c>
      <c r="AD648" s="1100"/>
      <c r="AE648" s="415"/>
      <c r="AF648" s="581"/>
      <c r="AG648" s="590"/>
      <c r="AH648" s="428" t="str">
        <f>IFERROR(VLOOKUP(O648, 【参考】数式用!$AY$5:$AY$13, 1, FALSE), "")</f>
        <v/>
      </c>
      <c r="AI648" s="429" t="str">
        <f>IFERROR(VLOOKUP(N648, 【参考】数式用!$BA$2:$BB$50, 2, FALSE), "")</f>
        <v/>
      </c>
      <c r="AJ648" s="430" t="str">
        <f t="shared" si="21"/>
        <v/>
      </c>
      <c r="AK648" s="431" t="str">
        <f t="shared" si="22"/>
        <v/>
      </c>
      <c r="AL648" s="133"/>
      <c r="AM648" s="133"/>
      <c r="AN648" s="106"/>
      <c r="AO648" s="106"/>
      <c r="AV648" s="105"/>
      <c r="AW648" s="105"/>
      <c r="AX648" s="105"/>
      <c r="AY648" s="105"/>
      <c r="AZ648" s="105"/>
      <c r="BA648" s="105"/>
    </row>
    <row r="649" spans="1:53" ht="30" customHeight="1" thickBot="1">
      <c r="A649" s="140">
        <v>636</v>
      </c>
      <c r="B649" s="1001" t="str">
        <f>IF(基本情報入力シート!C674="","",基本情報入力シート!C674)</f>
        <v/>
      </c>
      <c r="C649" s="1002"/>
      <c r="D649" s="1002"/>
      <c r="E649" s="1002"/>
      <c r="F649" s="1002"/>
      <c r="G649" s="1002"/>
      <c r="H649" s="1002"/>
      <c r="I649" s="1003"/>
      <c r="J649" s="411" t="str">
        <f>IF(基本情報入力シート!M674="","",基本情報入力シート!M674)</f>
        <v/>
      </c>
      <c r="K649" s="411" t="str">
        <f>IF(基本情報入力シート!R674="","",基本情報入力シート!R674)</f>
        <v/>
      </c>
      <c r="L649" s="411" t="str">
        <f>IF(基本情報入力シート!W674="","",基本情報入力シート!W674)</f>
        <v/>
      </c>
      <c r="M649" s="411" t="str">
        <f>IF(基本情報入力シート!X674="","",基本情報入力シート!X674)</f>
        <v/>
      </c>
      <c r="N649" s="141" t="str">
        <f>IF(基本情報入力シート!Y674="","",基本情報入力シート!Y674)</f>
        <v/>
      </c>
      <c r="O649" s="148"/>
      <c r="P649" s="50"/>
      <c r="Q649" s="1004"/>
      <c r="R649" s="1005"/>
      <c r="S649" s="142" t="str">
        <f>IFERROR(ROUNDDOWN(Q649*VLOOKUP(N649,【参考】数式用!$AR$2:$AW$50,MATCH(P649,【参考】数式用!$AT$4:$AW$4)+2,FALSE)*0.5, 0), "")</f>
        <v/>
      </c>
      <c r="T649" s="51"/>
      <c r="U649" s="536" t="str">
        <f>IFERROR(IF(AH649&lt;&gt;"",Q649*VLOOKUP(N649,【参考】数式用!$AG$2:$AL$50,MATCH(P649,【参考】数式用!$AI$4:$AL$4,0)+2,0), ""), "")</f>
        <v/>
      </c>
      <c r="V649" s="41"/>
      <c r="W649" s="1006"/>
      <c r="X649" s="1007"/>
      <c r="Y649" s="88"/>
      <c r="Z649" s="537"/>
      <c r="AA649" s="143" t="str">
        <f>IFERROR(IF(Y649="ー", "", ROUNDDOWN(Z649*VLOOKUP(N649,【参考】数式用!$AR$2:$AW$50,MATCH(Y649,【参考】数式用!$AT$4:$AW$4)+2,FALSE)*0.5, 0)), "")</f>
        <v/>
      </c>
      <c r="AB649" s="98"/>
      <c r="AC649" s="1100" t="str">
        <f>IFERROR(IF(AH649&lt;&gt;"",Z649*VLOOKUP(N649,【参考】数式用!$AG$2:$AL$50,MATCH(Y649,【参考】数式用!$AI$4:$AL$4,0)+2,0), ""), "")</f>
        <v/>
      </c>
      <c r="AD649" s="1100"/>
      <c r="AE649" s="415"/>
      <c r="AF649" s="581"/>
      <c r="AG649" s="590"/>
      <c r="AH649" s="428" t="str">
        <f>IFERROR(VLOOKUP(O649, 【参考】数式用!$AY$5:$AY$13, 1, FALSE), "")</f>
        <v/>
      </c>
      <c r="AI649" s="429" t="str">
        <f>IFERROR(VLOOKUP(N649, 【参考】数式用!$BA$2:$BB$50, 2, FALSE), "")</f>
        <v/>
      </c>
      <c r="AJ649" s="430" t="str">
        <f t="shared" si="21"/>
        <v/>
      </c>
      <c r="AK649" s="431" t="str">
        <f t="shared" si="22"/>
        <v/>
      </c>
      <c r="AL649" s="133"/>
      <c r="AM649" s="133"/>
      <c r="AN649" s="106"/>
      <c r="AO649" s="106"/>
      <c r="AV649" s="105"/>
      <c r="AW649" s="105"/>
      <c r="AX649" s="105"/>
      <c r="AY649" s="105"/>
      <c r="AZ649" s="105"/>
      <c r="BA649" s="105"/>
    </row>
    <row r="650" spans="1:53" ht="30" customHeight="1" thickBot="1">
      <c r="A650" s="140">
        <v>637</v>
      </c>
      <c r="B650" s="1001" t="str">
        <f>IF(基本情報入力シート!C675="","",基本情報入力シート!C675)</f>
        <v/>
      </c>
      <c r="C650" s="1002"/>
      <c r="D650" s="1002"/>
      <c r="E650" s="1002"/>
      <c r="F650" s="1002"/>
      <c r="G650" s="1002"/>
      <c r="H650" s="1002"/>
      <c r="I650" s="1003"/>
      <c r="J650" s="411" t="str">
        <f>IF(基本情報入力シート!M675="","",基本情報入力シート!M675)</f>
        <v/>
      </c>
      <c r="K650" s="411" t="str">
        <f>IF(基本情報入力シート!R675="","",基本情報入力シート!R675)</f>
        <v/>
      </c>
      <c r="L650" s="411" t="str">
        <f>IF(基本情報入力シート!W675="","",基本情報入力シート!W675)</f>
        <v/>
      </c>
      <c r="M650" s="411" t="str">
        <f>IF(基本情報入力シート!X675="","",基本情報入力シート!X675)</f>
        <v/>
      </c>
      <c r="N650" s="141" t="str">
        <f>IF(基本情報入力シート!Y675="","",基本情報入力シート!Y675)</f>
        <v/>
      </c>
      <c r="O650" s="148"/>
      <c r="P650" s="50"/>
      <c r="Q650" s="1004"/>
      <c r="R650" s="1005"/>
      <c r="S650" s="142" t="str">
        <f>IFERROR(ROUNDDOWN(Q650*VLOOKUP(N650,【参考】数式用!$AR$2:$AW$50,MATCH(P650,【参考】数式用!$AT$4:$AW$4)+2,FALSE)*0.5, 0), "")</f>
        <v/>
      </c>
      <c r="T650" s="51"/>
      <c r="U650" s="536" t="str">
        <f>IFERROR(IF(AH650&lt;&gt;"",Q650*VLOOKUP(N650,【参考】数式用!$AG$2:$AL$50,MATCH(P650,【参考】数式用!$AI$4:$AL$4,0)+2,0), ""), "")</f>
        <v/>
      </c>
      <c r="V650" s="41"/>
      <c r="W650" s="1006"/>
      <c r="X650" s="1007"/>
      <c r="Y650" s="88"/>
      <c r="Z650" s="537"/>
      <c r="AA650" s="143" t="str">
        <f>IFERROR(IF(Y650="ー", "", ROUNDDOWN(Z650*VLOOKUP(N650,【参考】数式用!$AR$2:$AW$50,MATCH(Y650,【参考】数式用!$AT$4:$AW$4)+2,FALSE)*0.5, 0)), "")</f>
        <v/>
      </c>
      <c r="AB650" s="98"/>
      <c r="AC650" s="1100" t="str">
        <f>IFERROR(IF(AH650&lt;&gt;"",Z650*VLOOKUP(N650,【参考】数式用!$AG$2:$AL$50,MATCH(Y650,【参考】数式用!$AI$4:$AL$4,0)+2,0), ""), "")</f>
        <v/>
      </c>
      <c r="AD650" s="1100"/>
      <c r="AE650" s="415"/>
      <c r="AF650" s="581"/>
      <c r="AG650" s="590"/>
      <c r="AH650" s="428" t="str">
        <f>IFERROR(VLOOKUP(O650, 【参考】数式用!$AY$5:$AY$13, 1, FALSE), "")</f>
        <v/>
      </c>
      <c r="AI650" s="429" t="str">
        <f>IFERROR(VLOOKUP(N650, 【参考】数式用!$BA$2:$BB$50, 2, FALSE), "")</f>
        <v/>
      </c>
      <c r="AJ650" s="430" t="str">
        <f t="shared" si="21"/>
        <v/>
      </c>
      <c r="AK650" s="431" t="str">
        <f t="shared" si="22"/>
        <v/>
      </c>
      <c r="AL650" s="133"/>
      <c r="AM650" s="133"/>
      <c r="AN650" s="106"/>
      <c r="AO650" s="106"/>
      <c r="AV650" s="105"/>
      <c r="AW650" s="105"/>
      <c r="AX650" s="105"/>
      <c r="AY650" s="105"/>
      <c r="AZ650" s="105"/>
      <c r="BA650" s="105"/>
    </row>
    <row r="651" spans="1:53" ht="30" customHeight="1" thickBot="1">
      <c r="A651" s="140">
        <v>638</v>
      </c>
      <c r="B651" s="1001" t="str">
        <f>IF(基本情報入力シート!C676="","",基本情報入力シート!C676)</f>
        <v/>
      </c>
      <c r="C651" s="1002"/>
      <c r="D651" s="1002"/>
      <c r="E651" s="1002"/>
      <c r="F651" s="1002"/>
      <c r="G651" s="1002"/>
      <c r="H651" s="1002"/>
      <c r="I651" s="1003"/>
      <c r="J651" s="411" t="str">
        <f>IF(基本情報入力シート!M676="","",基本情報入力シート!M676)</f>
        <v/>
      </c>
      <c r="K651" s="411" t="str">
        <f>IF(基本情報入力シート!R676="","",基本情報入力シート!R676)</f>
        <v/>
      </c>
      <c r="L651" s="411" t="str">
        <f>IF(基本情報入力シート!W676="","",基本情報入力シート!W676)</f>
        <v/>
      </c>
      <c r="M651" s="411" t="str">
        <f>IF(基本情報入力シート!X676="","",基本情報入力シート!X676)</f>
        <v/>
      </c>
      <c r="N651" s="141" t="str">
        <f>IF(基本情報入力シート!Y676="","",基本情報入力シート!Y676)</f>
        <v/>
      </c>
      <c r="O651" s="148"/>
      <c r="P651" s="50"/>
      <c r="Q651" s="1004"/>
      <c r="R651" s="1005"/>
      <c r="S651" s="142" t="str">
        <f>IFERROR(ROUNDDOWN(Q651*VLOOKUP(N651,【参考】数式用!$AR$2:$AW$50,MATCH(P651,【参考】数式用!$AT$4:$AW$4)+2,FALSE)*0.5, 0), "")</f>
        <v/>
      </c>
      <c r="T651" s="51"/>
      <c r="U651" s="536" t="str">
        <f>IFERROR(IF(AH651&lt;&gt;"",Q651*VLOOKUP(N651,【参考】数式用!$AG$2:$AL$50,MATCH(P651,【参考】数式用!$AI$4:$AL$4,0)+2,0), ""), "")</f>
        <v/>
      </c>
      <c r="V651" s="41"/>
      <c r="W651" s="1006"/>
      <c r="X651" s="1007"/>
      <c r="Y651" s="88"/>
      <c r="Z651" s="537"/>
      <c r="AA651" s="143" t="str">
        <f>IFERROR(IF(Y651="ー", "", ROUNDDOWN(Z651*VLOOKUP(N651,【参考】数式用!$AR$2:$AW$50,MATCH(Y651,【参考】数式用!$AT$4:$AW$4)+2,FALSE)*0.5, 0)), "")</f>
        <v/>
      </c>
      <c r="AB651" s="98"/>
      <c r="AC651" s="1100" t="str">
        <f>IFERROR(IF(AH651&lt;&gt;"",Z651*VLOOKUP(N651,【参考】数式用!$AG$2:$AL$50,MATCH(Y651,【参考】数式用!$AI$4:$AL$4,0)+2,0), ""), "")</f>
        <v/>
      </c>
      <c r="AD651" s="1100"/>
      <c r="AE651" s="415"/>
      <c r="AF651" s="581"/>
      <c r="AG651" s="590"/>
      <c r="AH651" s="428" t="str">
        <f>IFERROR(VLOOKUP(O651, 【参考】数式用!$AY$5:$AY$13, 1, FALSE), "")</f>
        <v/>
      </c>
      <c r="AI651" s="429" t="str">
        <f>IFERROR(VLOOKUP(N651, 【参考】数式用!$BA$2:$BB$50, 2, FALSE), "")</f>
        <v/>
      </c>
      <c r="AJ651" s="430" t="str">
        <f t="shared" si="21"/>
        <v/>
      </c>
      <c r="AK651" s="431" t="str">
        <f t="shared" si="22"/>
        <v/>
      </c>
      <c r="AL651" s="133"/>
      <c r="AM651" s="133"/>
      <c r="AN651" s="106"/>
      <c r="AO651" s="106"/>
      <c r="AV651" s="105"/>
      <c r="AW651" s="105"/>
      <c r="AX651" s="105"/>
      <c r="AY651" s="105"/>
      <c r="AZ651" s="105"/>
      <c r="BA651" s="105"/>
    </row>
    <row r="652" spans="1:53" ht="30" customHeight="1" thickBot="1">
      <c r="A652" s="140">
        <v>639</v>
      </c>
      <c r="B652" s="1001" t="str">
        <f>IF(基本情報入力シート!C677="","",基本情報入力シート!C677)</f>
        <v/>
      </c>
      <c r="C652" s="1002"/>
      <c r="D652" s="1002"/>
      <c r="E652" s="1002"/>
      <c r="F652" s="1002"/>
      <c r="G652" s="1002"/>
      <c r="H652" s="1002"/>
      <c r="I652" s="1003"/>
      <c r="J652" s="411" t="str">
        <f>IF(基本情報入力シート!M677="","",基本情報入力シート!M677)</f>
        <v/>
      </c>
      <c r="K652" s="411" t="str">
        <f>IF(基本情報入力シート!R677="","",基本情報入力シート!R677)</f>
        <v/>
      </c>
      <c r="L652" s="411" t="str">
        <f>IF(基本情報入力シート!W677="","",基本情報入力シート!W677)</f>
        <v/>
      </c>
      <c r="M652" s="411" t="str">
        <f>IF(基本情報入力シート!X677="","",基本情報入力シート!X677)</f>
        <v/>
      </c>
      <c r="N652" s="141" t="str">
        <f>IF(基本情報入力シート!Y677="","",基本情報入力シート!Y677)</f>
        <v/>
      </c>
      <c r="O652" s="148"/>
      <c r="P652" s="50"/>
      <c r="Q652" s="1004"/>
      <c r="R652" s="1005"/>
      <c r="S652" s="142" t="str">
        <f>IFERROR(ROUNDDOWN(Q652*VLOOKUP(N652,【参考】数式用!$AR$2:$AW$50,MATCH(P652,【参考】数式用!$AT$4:$AW$4)+2,FALSE)*0.5, 0), "")</f>
        <v/>
      </c>
      <c r="T652" s="51"/>
      <c r="U652" s="536" t="str">
        <f>IFERROR(IF(AH652&lt;&gt;"",Q652*VLOOKUP(N652,【参考】数式用!$AG$2:$AL$50,MATCH(P652,【参考】数式用!$AI$4:$AL$4,0)+2,0), ""), "")</f>
        <v/>
      </c>
      <c r="V652" s="41"/>
      <c r="W652" s="1006"/>
      <c r="X652" s="1007"/>
      <c r="Y652" s="88"/>
      <c r="Z652" s="537"/>
      <c r="AA652" s="143" t="str">
        <f>IFERROR(IF(Y652="ー", "", ROUNDDOWN(Z652*VLOOKUP(N652,【参考】数式用!$AR$2:$AW$50,MATCH(Y652,【参考】数式用!$AT$4:$AW$4)+2,FALSE)*0.5, 0)), "")</f>
        <v/>
      </c>
      <c r="AB652" s="98"/>
      <c r="AC652" s="1100" t="str">
        <f>IFERROR(IF(AH652&lt;&gt;"",Z652*VLOOKUP(N652,【参考】数式用!$AG$2:$AL$50,MATCH(Y652,【参考】数式用!$AI$4:$AL$4,0)+2,0), ""), "")</f>
        <v/>
      </c>
      <c r="AD652" s="1100"/>
      <c r="AE652" s="415"/>
      <c r="AF652" s="581"/>
      <c r="AG652" s="590"/>
      <c r="AH652" s="428" t="str">
        <f>IFERROR(VLOOKUP(O652, 【参考】数式用!$AY$5:$AY$13, 1, FALSE), "")</f>
        <v/>
      </c>
      <c r="AI652" s="429" t="str">
        <f>IFERROR(VLOOKUP(N652, 【参考】数式用!$BA$2:$BB$50, 2, FALSE), "")</f>
        <v/>
      </c>
      <c r="AJ652" s="430" t="str">
        <f t="shared" si="21"/>
        <v/>
      </c>
      <c r="AK652" s="431" t="str">
        <f t="shared" si="22"/>
        <v/>
      </c>
      <c r="AL652" s="133"/>
      <c r="AM652" s="133"/>
      <c r="AN652" s="106"/>
      <c r="AO652" s="106"/>
      <c r="AV652" s="105"/>
      <c r="AW652" s="105"/>
      <c r="AX652" s="105"/>
      <c r="AY652" s="105"/>
      <c r="AZ652" s="105"/>
      <c r="BA652" s="105"/>
    </row>
    <row r="653" spans="1:53" ht="30" customHeight="1" thickBot="1">
      <c r="A653" s="140">
        <v>640</v>
      </c>
      <c r="B653" s="1001" t="str">
        <f>IF(基本情報入力シート!C678="","",基本情報入力シート!C678)</f>
        <v/>
      </c>
      <c r="C653" s="1002"/>
      <c r="D653" s="1002"/>
      <c r="E653" s="1002"/>
      <c r="F653" s="1002"/>
      <c r="G653" s="1002"/>
      <c r="H653" s="1002"/>
      <c r="I653" s="1003"/>
      <c r="J653" s="411" t="str">
        <f>IF(基本情報入力シート!M678="","",基本情報入力シート!M678)</f>
        <v/>
      </c>
      <c r="K653" s="411" t="str">
        <f>IF(基本情報入力シート!R678="","",基本情報入力シート!R678)</f>
        <v/>
      </c>
      <c r="L653" s="411" t="str">
        <f>IF(基本情報入力シート!W678="","",基本情報入力シート!W678)</f>
        <v/>
      </c>
      <c r="M653" s="411" t="str">
        <f>IF(基本情報入力シート!X678="","",基本情報入力シート!X678)</f>
        <v/>
      </c>
      <c r="N653" s="141" t="str">
        <f>IF(基本情報入力シート!Y678="","",基本情報入力シート!Y678)</f>
        <v/>
      </c>
      <c r="O653" s="148"/>
      <c r="P653" s="50"/>
      <c r="Q653" s="1004"/>
      <c r="R653" s="1005"/>
      <c r="S653" s="142" t="str">
        <f>IFERROR(ROUNDDOWN(Q653*VLOOKUP(N653,【参考】数式用!$AR$2:$AW$50,MATCH(P653,【参考】数式用!$AT$4:$AW$4)+2,FALSE)*0.5, 0), "")</f>
        <v/>
      </c>
      <c r="T653" s="51"/>
      <c r="U653" s="536" t="str">
        <f>IFERROR(IF(AH653&lt;&gt;"",Q653*VLOOKUP(N653,【参考】数式用!$AG$2:$AL$50,MATCH(P653,【参考】数式用!$AI$4:$AL$4,0)+2,0), ""), "")</f>
        <v/>
      </c>
      <c r="V653" s="41"/>
      <c r="W653" s="1006"/>
      <c r="X653" s="1007"/>
      <c r="Y653" s="88"/>
      <c r="Z653" s="537"/>
      <c r="AA653" s="143" t="str">
        <f>IFERROR(IF(Y653="ー", "", ROUNDDOWN(Z653*VLOOKUP(N653,【参考】数式用!$AR$2:$AW$50,MATCH(Y653,【参考】数式用!$AT$4:$AW$4)+2,FALSE)*0.5, 0)), "")</f>
        <v/>
      </c>
      <c r="AB653" s="98"/>
      <c r="AC653" s="1100" t="str">
        <f>IFERROR(IF(AH653&lt;&gt;"",Z653*VLOOKUP(N653,【参考】数式用!$AG$2:$AL$50,MATCH(Y653,【参考】数式用!$AI$4:$AL$4,0)+2,0), ""), "")</f>
        <v/>
      </c>
      <c r="AD653" s="1100"/>
      <c r="AE653" s="415"/>
      <c r="AF653" s="581"/>
      <c r="AG653" s="590"/>
      <c r="AH653" s="428" t="str">
        <f>IFERROR(VLOOKUP(O653, 【参考】数式用!$AY$5:$AY$13, 1, FALSE), "")</f>
        <v/>
      </c>
      <c r="AI653" s="429" t="str">
        <f>IFERROR(VLOOKUP(N653, 【参考】数式用!$BA$2:$BB$50, 2, FALSE), "")</f>
        <v/>
      </c>
      <c r="AJ653" s="430" t="str">
        <f t="shared" si="21"/>
        <v/>
      </c>
      <c r="AK653" s="431" t="str">
        <f t="shared" si="22"/>
        <v/>
      </c>
      <c r="AL653" s="133"/>
      <c r="AM653" s="133"/>
      <c r="AN653" s="106"/>
      <c r="AO653" s="106"/>
      <c r="AV653" s="105"/>
      <c r="AW653" s="105"/>
      <c r="AX653" s="105"/>
      <c r="AY653" s="105"/>
      <c r="AZ653" s="105"/>
      <c r="BA653" s="105"/>
    </row>
    <row r="654" spans="1:53" ht="30" customHeight="1" thickBot="1">
      <c r="A654" s="140">
        <v>641</v>
      </c>
      <c r="B654" s="1001" t="str">
        <f>IF(基本情報入力シート!C679="","",基本情報入力シート!C679)</f>
        <v/>
      </c>
      <c r="C654" s="1002"/>
      <c r="D654" s="1002"/>
      <c r="E654" s="1002"/>
      <c r="F654" s="1002"/>
      <c r="G654" s="1002"/>
      <c r="H654" s="1002"/>
      <c r="I654" s="1003"/>
      <c r="J654" s="411" t="str">
        <f>IF(基本情報入力シート!M679="","",基本情報入力シート!M679)</f>
        <v/>
      </c>
      <c r="K654" s="411" t="str">
        <f>IF(基本情報入力シート!R679="","",基本情報入力シート!R679)</f>
        <v/>
      </c>
      <c r="L654" s="411" t="str">
        <f>IF(基本情報入力シート!W679="","",基本情報入力シート!W679)</f>
        <v/>
      </c>
      <c r="M654" s="411" t="str">
        <f>IF(基本情報入力シート!X679="","",基本情報入力シート!X679)</f>
        <v/>
      </c>
      <c r="N654" s="141" t="str">
        <f>IF(基本情報入力シート!Y679="","",基本情報入力シート!Y679)</f>
        <v/>
      </c>
      <c r="O654" s="148"/>
      <c r="P654" s="50"/>
      <c r="Q654" s="1004"/>
      <c r="R654" s="1005"/>
      <c r="S654" s="142" t="str">
        <f>IFERROR(ROUNDDOWN(Q654*VLOOKUP(N654,【参考】数式用!$AR$2:$AW$50,MATCH(P654,【参考】数式用!$AT$4:$AW$4)+2,FALSE)*0.5, 0), "")</f>
        <v/>
      </c>
      <c r="T654" s="51"/>
      <c r="U654" s="536" t="str">
        <f>IFERROR(IF(AH654&lt;&gt;"",Q654*VLOOKUP(N654,【参考】数式用!$AG$2:$AL$50,MATCH(P654,【参考】数式用!$AI$4:$AL$4,0)+2,0), ""), "")</f>
        <v/>
      </c>
      <c r="V654" s="41"/>
      <c r="W654" s="1006"/>
      <c r="X654" s="1007"/>
      <c r="Y654" s="88"/>
      <c r="Z654" s="537"/>
      <c r="AA654" s="143" t="str">
        <f>IFERROR(IF(Y654="ー", "", ROUNDDOWN(Z654*VLOOKUP(N654,【参考】数式用!$AR$2:$AW$50,MATCH(Y654,【参考】数式用!$AT$4:$AW$4)+2,FALSE)*0.5, 0)), "")</f>
        <v/>
      </c>
      <c r="AB654" s="98"/>
      <c r="AC654" s="1100" t="str">
        <f>IFERROR(IF(AH654&lt;&gt;"",Z654*VLOOKUP(N654,【参考】数式用!$AG$2:$AL$50,MATCH(Y654,【参考】数式用!$AI$4:$AL$4,0)+2,0), ""), "")</f>
        <v/>
      </c>
      <c r="AD654" s="1100"/>
      <c r="AE654" s="415"/>
      <c r="AF654" s="581"/>
      <c r="AG654" s="590"/>
      <c r="AH654" s="428" t="str">
        <f>IFERROR(VLOOKUP(O654, 【参考】数式用!$AY$5:$AY$13, 1, FALSE), "")</f>
        <v/>
      </c>
      <c r="AI654" s="429" t="str">
        <f>IFERROR(VLOOKUP(N654, 【参考】数式用!$BA$2:$BB$50, 2, FALSE), "")</f>
        <v/>
      </c>
      <c r="AJ654" s="430" t="str">
        <f t="shared" si="21"/>
        <v/>
      </c>
      <c r="AK654" s="431" t="str">
        <f t="shared" si="22"/>
        <v/>
      </c>
      <c r="AL654" s="133"/>
      <c r="AM654" s="133"/>
      <c r="AN654" s="106"/>
      <c r="AO654" s="106"/>
      <c r="AV654" s="105"/>
      <c r="AW654" s="105"/>
      <c r="AX654" s="105"/>
      <c r="AY654" s="105"/>
      <c r="AZ654" s="105"/>
      <c r="BA654" s="105"/>
    </row>
    <row r="655" spans="1:53" ht="30" customHeight="1" thickBot="1">
      <c r="A655" s="140">
        <v>642</v>
      </c>
      <c r="B655" s="1001" t="str">
        <f>IF(基本情報入力シート!C680="","",基本情報入力シート!C680)</f>
        <v/>
      </c>
      <c r="C655" s="1002"/>
      <c r="D655" s="1002"/>
      <c r="E655" s="1002"/>
      <c r="F655" s="1002"/>
      <c r="G655" s="1002"/>
      <c r="H655" s="1002"/>
      <c r="I655" s="1003"/>
      <c r="J655" s="411" t="str">
        <f>IF(基本情報入力シート!M680="","",基本情報入力シート!M680)</f>
        <v/>
      </c>
      <c r="K655" s="411" t="str">
        <f>IF(基本情報入力シート!R680="","",基本情報入力シート!R680)</f>
        <v/>
      </c>
      <c r="L655" s="411" t="str">
        <f>IF(基本情報入力シート!W680="","",基本情報入力シート!W680)</f>
        <v/>
      </c>
      <c r="M655" s="411" t="str">
        <f>IF(基本情報入力シート!X680="","",基本情報入力シート!X680)</f>
        <v/>
      </c>
      <c r="N655" s="141" t="str">
        <f>IF(基本情報入力シート!Y680="","",基本情報入力シート!Y680)</f>
        <v/>
      </c>
      <c r="O655" s="148"/>
      <c r="P655" s="50"/>
      <c r="Q655" s="1004"/>
      <c r="R655" s="1005"/>
      <c r="S655" s="142" t="str">
        <f>IFERROR(ROUNDDOWN(Q655*VLOOKUP(N655,【参考】数式用!$AR$2:$AW$50,MATCH(P655,【参考】数式用!$AT$4:$AW$4)+2,FALSE)*0.5, 0), "")</f>
        <v/>
      </c>
      <c r="T655" s="51"/>
      <c r="U655" s="536" t="str">
        <f>IFERROR(IF(AH655&lt;&gt;"",Q655*VLOOKUP(N655,【参考】数式用!$AG$2:$AL$50,MATCH(P655,【参考】数式用!$AI$4:$AL$4,0)+2,0), ""), "")</f>
        <v/>
      </c>
      <c r="V655" s="41"/>
      <c r="W655" s="1006"/>
      <c r="X655" s="1007"/>
      <c r="Y655" s="88"/>
      <c r="Z655" s="537"/>
      <c r="AA655" s="143" t="str">
        <f>IFERROR(IF(Y655="ー", "", ROUNDDOWN(Z655*VLOOKUP(N655,【参考】数式用!$AR$2:$AW$50,MATCH(Y655,【参考】数式用!$AT$4:$AW$4)+2,FALSE)*0.5, 0)), "")</f>
        <v/>
      </c>
      <c r="AB655" s="98"/>
      <c r="AC655" s="1100" t="str">
        <f>IFERROR(IF(AH655&lt;&gt;"",Z655*VLOOKUP(N655,【参考】数式用!$AG$2:$AL$50,MATCH(Y655,【参考】数式用!$AI$4:$AL$4,0)+2,0), ""), "")</f>
        <v/>
      </c>
      <c r="AD655" s="1100"/>
      <c r="AE655" s="415"/>
      <c r="AF655" s="581"/>
      <c r="AG655" s="590"/>
      <c r="AH655" s="428" t="str">
        <f>IFERROR(VLOOKUP(O655, 【参考】数式用!$AY$5:$AY$13, 1, FALSE), "")</f>
        <v/>
      </c>
      <c r="AI655" s="429" t="str">
        <f>IFERROR(VLOOKUP(N655, 【参考】数式用!$BA$2:$BB$50, 2, FALSE), "")</f>
        <v/>
      </c>
      <c r="AJ655" s="430" t="str">
        <f t="shared" si="21"/>
        <v/>
      </c>
      <c r="AK655" s="431" t="str">
        <f t="shared" si="22"/>
        <v/>
      </c>
      <c r="AL655" s="133"/>
      <c r="AM655" s="133"/>
      <c r="AN655" s="106"/>
      <c r="AO655" s="106"/>
      <c r="AV655" s="105"/>
      <c r="AW655" s="105"/>
      <c r="AX655" s="105"/>
      <c r="AY655" s="105"/>
      <c r="AZ655" s="105"/>
      <c r="BA655" s="105"/>
    </row>
    <row r="656" spans="1:53" ht="30" customHeight="1" thickBot="1">
      <c r="A656" s="140">
        <v>643</v>
      </c>
      <c r="B656" s="1001" t="str">
        <f>IF(基本情報入力シート!C681="","",基本情報入力シート!C681)</f>
        <v/>
      </c>
      <c r="C656" s="1002"/>
      <c r="D656" s="1002"/>
      <c r="E656" s="1002"/>
      <c r="F656" s="1002"/>
      <c r="G656" s="1002"/>
      <c r="H656" s="1002"/>
      <c r="I656" s="1003"/>
      <c r="J656" s="411" t="str">
        <f>IF(基本情報入力シート!M681="","",基本情報入力シート!M681)</f>
        <v/>
      </c>
      <c r="K656" s="411" t="str">
        <f>IF(基本情報入力シート!R681="","",基本情報入力シート!R681)</f>
        <v/>
      </c>
      <c r="L656" s="411" t="str">
        <f>IF(基本情報入力シート!W681="","",基本情報入力シート!W681)</f>
        <v/>
      </c>
      <c r="M656" s="411" t="str">
        <f>IF(基本情報入力シート!X681="","",基本情報入力シート!X681)</f>
        <v/>
      </c>
      <c r="N656" s="141" t="str">
        <f>IF(基本情報入力シート!Y681="","",基本情報入力シート!Y681)</f>
        <v/>
      </c>
      <c r="O656" s="148"/>
      <c r="P656" s="50"/>
      <c r="Q656" s="1004"/>
      <c r="R656" s="1005"/>
      <c r="S656" s="142" t="str">
        <f>IFERROR(ROUNDDOWN(Q656*VLOOKUP(N656,【参考】数式用!$AR$2:$AW$50,MATCH(P656,【参考】数式用!$AT$4:$AW$4)+2,FALSE)*0.5, 0), "")</f>
        <v/>
      </c>
      <c r="T656" s="51"/>
      <c r="U656" s="536" t="str">
        <f>IFERROR(IF(AH656&lt;&gt;"",Q656*VLOOKUP(N656,【参考】数式用!$AG$2:$AL$50,MATCH(P656,【参考】数式用!$AI$4:$AL$4,0)+2,0), ""), "")</f>
        <v/>
      </c>
      <c r="V656" s="41"/>
      <c r="W656" s="1006"/>
      <c r="X656" s="1007"/>
      <c r="Y656" s="88"/>
      <c r="Z656" s="537"/>
      <c r="AA656" s="143" t="str">
        <f>IFERROR(IF(Y656="ー", "", ROUNDDOWN(Z656*VLOOKUP(N656,【参考】数式用!$AR$2:$AW$50,MATCH(Y656,【参考】数式用!$AT$4:$AW$4)+2,FALSE)*0.5, 0)), "")</f>
        <v/>
      </c>
      <c r="AB656" s="98"/>
      <c r="AC656" s="1100" t="str">
        <f>IFERROR(IF(AH656&lt;&gt;"",Z656*VLOOKUP(N656,【参考】数式用!$AG$2:$AL$50,MATCH(Y656,【参考】数式用!$AI$4:$AL$4,0)+2,0), ""), "")</f>
        <v/>
      </c>
      <c r="AD656" s="1100"/>
      <c r="AE656" s="415"/>
      <c r="AF656" s="581"/>
      <c r="AG656" s="590"/>
      <c r="AH656" s="428" t="str">
        <f>IFERROR(VLOOKUP(O656, 【参考】数式用!$AY$5:$AY$13, 1, FALSE), "")</f>
        <v/>
      </c>
      <c r="AI656" s="429" t="str">
        <f>IFERROR(VLOOKUP(N656, 【参考】数式用!$BA$2:$BB$50, 2, FALSE), "")</f>
        <v/>
      </c>
      <c r="AJ656" s="430" t="str">
        <f t="shared" si="21"/>
        <v/>
      </c>
      <c r="AK656" s="431" t="str">
        <f t="shared" si="22"/>
        <v/>
      </c>
      <c r="AL656" s="133"/>
      <c r="AM656" s="133"/>
      <c r="AN656" s="106"/>
      <c r="AO656" s="106"/>
      <c r="AV656" s="105"/>
      <c r="AW656" s="105"/>
      <c r="AX656" s="105"/>
      <c r="AY656" s="105"/>
      <c r="AZ656" s="105"/>
      <c r="BA656" s="105"/>
    </row>
    <row r="657" spans="1:53" ht="30" customHeight="1" thickBot="1">
      <c r="A657" s="140">
        <v>644</v>
      </c>
      <c r="B657" s="1001" t="str">
        <f>IF(基本情報入力シート!C682="","",基本情報入力シート!C682)</f>
        <v/>
      </c>
      <c r="C657" s="1002"/>
      <c r="D657" s="1002"/>
      <c r="E657" s="1002"/>
      <c r="F657" s="1002"/>
      <c r="G657" s="1002"/>
      <c r="H657" s="1002"/>
      <c r="I657" s="1003"/>
      <c r="J657" s="411" t="str">
        <f>IF(基本情報入力シート!M682="","",基本情報入力シート!M682)</f>
        <v/>
      </c>
      <c r="K657" s="411" t="str">
        <f>IF(基本情報入力シート!R682="","",基本情報入力シート!R682)</f>
        <v/>
      </c>
      <c r="L657" s="411" t="str">
        <f>IF(基本情報入力シート!W682="","",基本情報入力シート!W682)</f>
        <v/>
      </c>
      <c r="M657" s="411" t="str">
        <f>IF(基本情報入力シート!X682="","",基本情報入力シート!X682)</f>
        <v/>
      </c>
      <c r="N657" s="141" t="str">
        <f>IF(基本情報入力シート!Y682="","",基本情報入力シート!Y682)</f>
        <v/>
      </c>
      <c r="O657" s="148"/>
      <c r="P657" s="50"/>
      <c r="Q657" s="1004"/>
      <c r="R657" s="1005"/>
      <c r="S657" s="142" t="str">
        <f>IFERROR(ROUNDDOWN(Q657*VLOOKUP(N657,【参考】数式用!$AR$2:$AW$50,MATCH(P657,【参考】数式用!$AT$4:$AW$4)+2,FALSE)*0.5, 0), "")</f>
        <v/>
      </c>
      <c r="T657" s="51"/>
      <c r="U657" s="536" t="str">
        <f>IFERROR(IF(AH657&lt;&gt;"",Q657*VLOOKUP(N657,【参考】数式用!$AG$2:$AL$50,MATCH(P657,【参考】数式用!$AI$4:$AL$4,0)+2,0), ""), "")</f>
        <v/>
      </c>
      <c r="V657" s="41"/>
      <c r="W657" s="1006"/>
      <c r="X657" s="1007"/>
      <c r="Y657" s="88"/>
      <c r="Z657" s="537"/>
      <c r="AA657" s="143" t="str">
        <f>IFERROR(IF(Y657="ー", "", ROUNDDOWN(Z657*VLOOKUP(N657,【参考】数式用!$AR$2:$AW$50,MATCH(Y657,【参考】数式用!$AT$4:$AW$4)+2,FALSE)*0.5, 0)), "")</f>
        <v/>
      </c>
      <c r="AB657" s="98"/>
      <c r="AC657" s="1100" t="str">
        <f>IFERROR(IF(AH657&lt;&gt;"",Z657*VLOOKUP(N657,【参考】数式用!$AG$2:$AL$50,MATCH(Y657,【参考】数式用!$AI$4:$AL$4,0)+2,0), ""), "")</f>
        <v/>
      </c>
      <c r="AD657" s="1100"/>
      <c r="AE657" s="415"/>
      <c r="AF657" s="581"/>
      <c r="AG657" s="590"/>
      <c r="AH657" s="428" t="str">
        <f>IFERROR(VLOOKUP(O657, 【参考】数式用!$AY$5:$AY$13, 1, FALSE), "")</f>
        <v/>
      </c>
      <c r="AI657" s="429" t="str">
        <f>IFERROR(VLOOKUP(N657, 【参考】数式用!$BA$2:$BB$50, 2, FALSE), "")</f>
        <v/>
      </c>
      <c r="AJ657" s="430" t="str">
        <f t="shared" si="21"/>
        <v/>
      </c>
      <c r="AK657" s="431" t="str">
        <f t="shared" si="22"/>
        <v/>
      </c>
      <c r="AL657" s="133"/>
      <c r="AM657" s="133"/>
      <c r="AN657" s="106"/>
      <c r="AO657" s="106"/>
      <c r="AV657" s="105"/>
      <c r="AW657" s="105"/>
      <c r="AX657" s="105"/>
      <c r="AY657" s="105"/>
      <c r="AZ657" s="105"/>
      <c r="BA657" s="105"/>
    </row>
    <row r="658" spans="1:53" ht="30" customHeight="1" thickBot="1">
      <c r="A658" s="140">
        <v>645</v>
      </c>
      <c r="B658" s="1001" t="str">
        <f>IF(基本情報入力シート!C683="","",基本情報入力シート!C683)</f>
        <v/>
      </c>
      <c r="C658" s="1002"/>
      <c r="D658" s="1002"/>
      <c r="E658" s="1002"/>
      <c r="F658" s="1002"/>
      <c r="G658" s="1002"/>
      <c r="H658" s="1002"/>
      <c r="I658" s="1003"/>
      <c r="J658" s="411" t="str">
        <f>IF(基本情報入力シート!M683="","",基本情報入力シート!M683)</f>
        <v/>
      </c>
      <c r="K658" s="411" t="str">
        <f>IF(基本情報入力シート!R683="","",基本情報入力シート!R683)</f>
        <v/>
      </c>
      <c r="L658" s="411" t="str">
        <f>IF(基本情報入力シート!W683="","",基本情報入力シート!W683)</f>
        <v/>
      </c>
      <c r="M658" s="411" t="str">
        <f>IF(基本情報入力シート!X683="","",基本情報入力シート!X683)</f>
        <v/>
      </c>
      <c r="N658" s="141" t="str">
        <f>IF(基本情報入力シート!Y683="","",基本情報入力シート!Y683)</f>
        <v/>
      </c>
      <c r="O658" s="148"/>
      <c r="P658" s="50"/>
      <c r="Q658" s="1004"/>
      <c r="R658" s="1005"/>
      <c r="S658" s="142" t="str">
        <f>IFERROR(ROUNDDOWN(Q658*VLOOKUP(N658,【参考】数式用!$AR$2:$AW$50,MATCH(P658,【参考】数式用!$AT$4:$AW$4)+2,FALSE)*0.5, 0), "")</f>
        <v/>
      </c>
      <c r="T658" s="51"/>
      <c r="U658" s="536" t="str">
        <f>IFERROR(IF(AH658&lt;&gt;"",Q658*VLOOKUP(N658,【参考】数式用!$AG$2:$AL$50,MATCH(P658,【参考】数式用!$AI$4:$AL$4,0)+2,0), ""), "")</f>
        <v/>
      </c>
      <c r="V658" s="41"/>
      <c r="W658" s="1006"/>
      <c r="X658" s="1007"/>
      <c r="Y658" s="88"/>
      <c r="Z658" s="537"/>
      <c r="AA658" s="143" t="str">
        <f>IFERROR(IF(Y658="ー", "", ROUNDDOWN(Z658*VLOOKUP(N658,【参考】数式用!$AR$2:$AW$50,MATCH(Y658,【参考】数式用!$AT$4:$AW$4)+2,FALSE)*0.5, 0)), "")</f>
        <v/>
      </c>
      <c r="AB658" s="98"/>
      <c r="AC658" s="1100" t="str">
        <f>IFERROR(IF(AH658&lt;&gt;"",Z658*VLOOKUP(N658,【参考】数式用!$AG$2:$AL$50,MATCH(Y658,【参考】数式用!$AI$4:$AL$4,0)+2,0), ""), "")</f>
        <v/>
      </c>
      <c r="AD658" s="1100"/>
      <c r="AE658" s="415"/>
      <c r="AF658" s="581"/>
      <c r="AG658" s="590"/>
      <c r="AH658" s="428" t="str">
        <f>IFERROR(VLOOKUP(O658, 【参考】数式用!$AY$5:$AY$13, 1, FALSE), "")</f>
        <v/>
      </c>
      <c r="AI658" s="429" t="str">
        <f>IFERROR(VLOOKUP(N658, 【参考】数式用!$BA$2:$BB$50, 2, FALSE), "")</f>
        <v/>
      </c>
      <c r="AJ658" s="430" t="str">
        <f t="shared" si="21"/>
        <v/>
      </c>
      <c r="AK658" s="431" t="str">
        <f t="shared" si="22"/>
        <v/>
      </c>
      <c r="AL658" s="133"/>
      <c r="AM658" s="133"/>
      <c r="AN658" s="106"/>
      <c r="AO658" s="106"/>
      <c r="AV658" s="105"/>
      <c r="AW658" s="105"/>
      <c r="AX658" s="105"/>
      <c r="AY658" s="105"/>
      <c r="AZ658" s="105"/>
      <c r="BA658" s="105"/>
    </row>
    <row r="659" spans="1:53" ht="30" customHeight="1" thickBot="1">
      <c r="A659" s="140">
        <v>646</v>
      </c>
      <c r="B659" s="1001" t="str">
        <f>IF(基本情報入力シート!C684="","",基本情報入力シート!C684)</f>
        <v/>
      </c>
      <c r="C659" s="1002"/>
      <c r="D659" s="1002"/>
      <c r="E659" s="1002"/>
      <c r="F659" s="1002"/>
      <c r="G659" s="1002"/>
      <c r="H659" s="1002"/>
      <c r="I659" s="1003"/>
      <c r="J659" s="411" t="str">
        <f>IF(基本情報入力シート!M684="","",基本情報入力シート!M684)</f>
        <v/>
      </c>
      <c r="K659" s="411" t="str">
        <f>IF(基本情報入力シート!R684="","",基本情報入力シート!R684)</f>
        <v/>
      </c>
      <c r="L659" s="411" t="str">
        <f>IF(基本情報入力シート!W684="","",基本情報入力シート!W684)</f>
        <v/>
      </c>
      <c r="M659" s="411" t="str">
        <f>IF(基本情報入力シート!X684="","",基本情報入力シート!X684)</f>
        <v/>
      </c>
      <c r="N659" s="141" t="str">
        <f>IF(基本情報入力シート!Y684="","",基本情報入力シート!Y684)</f>
        <v/>
      </c>
      <c r="O659" s="148"/>
      <c r="P659" s="50"/>
      <c r="Q659" s="1004"/>
      <c r="R659" s="1005"/>
      <c r="S659" s="142" t="str">
        <f>IFERROR(ROUNDDOWN(Q659*VLOOKUP(N659,【参考】数式用!$AR$2:$AW$50,MATCH(P659,【参考】数式用!$AT$4:$AW$4)+2,FALSE)*0.5, 0), "")</f>
        <v/>
      </c>
      <c r="T659" s="51"/>
      <c r="U659" s="536" t="str">
        <f>IFERROR(IF(AH659&lt;&gt;"",Q659*VLOOKUP(N659,【参考】数式用!$AG$2:$AL$50,MATCH(P659,【参考】数式用!$AI$4:$AL$4,0)+2,0), ""), "")</f>
        <v/>
      </c>
      <c r="V659" s="41"/>
      <c r="W659" s="1006"/>
      <c r="X659" s="1007"/>
      <c r="Y659" s="88"/>
      <c r="Z659" s="537"/>
      <c r="AA659" s="143" t="str">
        <f>IFERROR(IF(Y659="ー", "", ROUNDDOWN(Z659*VLOOKUP(N659,【参考】数式用!$AR$2:$AW$50,MATCH(Y659,【参考】数式用!$AT$4:$AW$4)+2,FALSE)*0.5, 0)), "")</f>
        <v/>
      </c>
      <c r="AB659" s="98"/>
      <c r="AC659" s="1100" t="str">
        <f>IFERROR(IF(AH659&lt;&gt;"",Z659*VLOOKUP(N659,【参考】数式用!$AG$2:$AL$50,MATCH(Y659,【参考】数式用!$AI$4:$AL$4,0)+2,0), ""), "")</f>
        <v/>
      </c>
      <c r="AD659" s="1100"/>
      <c r="AE659" s="415"/>
      <c r="AF659" s="581"/>
      <c r="AG659" s="590"/>
      <c r="AH659" s="428" t="str">
        <f>IFERROR(VLOOKUP(O659, 【参考】数式用!$AY$5:$AY$13, 1, FALSE), "")</f>
        <v/>
      </c>
      <c r="AI659" s="429" t="str">
        <f>IFERROR(VLOOKUP(N659, 【参考】数式用!$BA$2:$BB$50, 2, FALSE), "")</f>
        <v/>
      </c>
      <c r="AJ659" s="430" t="str">
        <f t="shared" si="21"/>
        <v/>
      </c>
      <c r="AK659" s="431" t="str">
        <f t="shared" si="22"/>
        <v/>
      </c>
      <c r="AL659" s="133"/>
      <c r="AM659" s="133"/>
      <c r="AN659" s="106"/>
      <c r="AO659" s="106"/>
      <c r="AV659" s="105"/>
      <c r="AW659" s="105"/>
      <c r="AX659" s="105"/>
      <c r="AY659" s="105"/>
      <c r="AZ659" s="105"/>
      <c r="BA659" s="105"/>
    </row>
    <row r="660" spans="1:53" ht="30" customHeight="1" thickBot="1">
      <c r="A660" s="140">
        <v>647</v>
      </c>
      <c r="B660" s="1001" t="str">
        <f>IF(基本情報入力シート!C685="","",基本情報入力シート!C685)</f>
        <v/>
      </c>
      <c r="C660" s="1002"/>
      <c r="D660" s="1002"/>
      <c r="E660" s="1002"/>
      <c r="F660" s="1002"/>
      <c r="G660" s="1002"/>
      <c r="H660" s="1002"/>
      <c r="I660" s="1003"/>
      <c r="J660" s="411" t="str">
        <f>IF(基本情報入力シート!M685="","",基本情報入力シート!M685)</f>
        <v/>
      </c>
      <c r="K660" s="411" t="str">
        <f>IF(基本情報入力シート!R685="","",基本情報入力シート!R685)</f>
        <v/>
      </c>
      <c r="L660" s="411" t="str">
        <f>IF(基本情報入力シート!W685="","",基本情報入力シート!W685)</f>
        <v/>
      </c>
      <c r="M660" s="411" t="str">
        <f>IF(基本情報入力シート!X685="","",基本情報入力シート!X685)</f>
        <v/>
      </c>
      <c r="N660" s="141" t="str">
        <f>IF(基本情報入力シート!Y685="","",基本情報入力シート!Y685)</f>
        <v/>
      </c>
      <c r="O660" s="148"/>
      <c r="P660" s="50"/>
      <c r="Q660" s="1004"/>
      <c r="R660" s="1005"/>
      <c r="S660" s="142" t="str">
        <f>IFERROR(ROUNDDOWN(Q660*VLOOKUP(N660,【参考】数式用!$AR$2:$AW$50,MATCH(P660,【参考】数式用!$AT$4:$AW$4)+2,FALSE)*0.5, 0), "")</f>
        <v/>
      </c>
      <c r="T660" s="51"/>
      <c r="U660" s="536" t="str">
        <f>IFERROR(IF(AH660&lt;&gt;"",Q660*VLOOKUP(N660,【参考】数式用!$AG$2:$AL$50,MATCH(P660,【参考】数式用!$AI$4:$AL$4,0)+2,0), ""), "")</f>
        <v/>
      </c>
      <c r="V660" s="41"/>
      <c r="W660" s="1006"/>
      <c r="X660" s="1007"/>
      <c r="Y660" s="88"/>
      <c r="Z660" s="537"/>
      <c r="AA660" s="143" t="str">
        <f>IFERROR(IF(Y660="ー", "", ROUNDDOWN(Z660*VLOOKUP(N660,【参考】数式用!$AR$2:$AW$50,MATCH(Y660,【参考】数式用!$AT$4:$AW$4)+2,FALSE)*0.5, 0)), "")</f>
        <v/>
      </c>
      <c r="AB660" s="98"/>
      <c r="AC660" s="1100" t="str">
        <f>IFERROR(IF(AH660&lt;&gt;"",Z660*VLOOKUP(N660,【参考】数式用!$AG$2:$AL$50,MATCH(Y660,【参考】数式用!$AI$4:$AL$4,0)+2,0), ""), "")</f>
        <v/>
      </c>
      <c r="AD660" s="1100"/>
      <c r="AE660" s="415"/>
      <c r="AF660" s="581"/>
      <c r="AG660" s="590"/>
      <c r="AH660" s="428" t="str">
        <f>IFERROR(VLOOKUP(O660, 【参考】数式用!$AY$5:$AY$13, 1, FALSE), "")</f>
        <v/>
      </c>
      <c r="AI660" s="429" t="str">
        <f>IFERROR(VLOOKUP(N660, 【参考】数式用!$BA$2:$BB$50, 2, FALSE), "")</f>
        <v/>
      </c>
      <c r="AJ660" s="430" t="str">
        <f t="shared" si="21"/>
        <v/>
      </c>
      <c r="AK660" s="431" t="str">
        <f t="shared" si="22"/>
        <v/>
      </c>
      <c r="AL660" s="133"/>
      <c r="AM660" s="133"/>
      <c r="AN660" s="106"/>
      <c r="AO660" s="106"/>
      <c r="AV660" s="105"/>
      <c r="AW660" s="105"/>
      <c r="AX660" s="105"/>
      <c r="AY660" s="105"/>
      <c r="AZ660" s="105"/>
      <c r="BA660" s="105"/>
    </row>
    <row r="661" spans="1:53" ht="30" customHeight="1" thickBot="1">
      <c r="A661" s="140">
        <v>648</v>
      </c>
      <c r="B661" s="1001" t="str">
        <f>IF(基本情報入力シート!C686="","",基本情報入力シート!C686)</f>
        <v/>
      </c>
      <c r="C661" s="1002"/>
      <c r="D661" s="1002"/>
      <c r="E661" s="1002"/>
      <c r="F661" s="1002"/>
      <c r="G661" s="1002"/>
      <c r="H661" s="1002"/>
      <c r="I661" s="1003"/>
      <c r="J661" s="411" t="str">
        <f>IF(基本情報入力シート!M686="","",基本情報入力シート!M686)</f>
        <v/>
      </c>
      <c r="K661" s="411" t="str">
        <f>IF(基本情報入力シート!R686="","",基本情報入力シート!R686)</f>
        <v/>
      </c>
      <c r="L661" s="411" t="str">
        <f>IF(基本情報入力シート!W686="","",基本情報入力シート!W686)</f>
        <v/>
      </c>
      <c r="M661" s="411" t="str">
        <f>IF(基本情報入力シート!X686="","",基本情報入力シート!X686)</f>
        <v/>
      </c>
      <c r="N661" s="141" t="str">
        <f>IF(基本情報入力シート!Y686="","",基本情報入力シート!Y686)</f>
        <v/>
      </c>
      <c r="O661" s="148"/>
      <c r="P661" s="50"/>
      <c r="Q661" s="1004"/>
      <c r="R661" s="1005"/>
      <c r="S661" s="142" t="str">
        <f>IFERROR(ROUNDDOWN(Q661*VLOOKUP(N661,【参考】数式用!$AR$2:$AW$50,MATCH(P661,【参考】数式用!$AT$4:$AW$4)+2,FALSE)*0.5, 0), "")</f>
        <v/>
      </c>
      <c r="T661" s="51"/>
      <c r="U661" s="536" t="str">
        <f>IFERROR(IF(AH661&lt;&gt;"",Q661*VLOOKUP(N661,【参考】数式用!$AG$2:$AL$50,MATCH(P661,【参考】数式用!$AI$4:$AL$4,0)+2,0), ""), "")</f>
        <v/>
      </c>
      <c r="V661" s="41"/>
      <c r="W661" s="1006"/>
      <c r="X661" s="1007"/>
      <c r="Y661" s="88"/>
      <c r="Z661" s="537"/>
      <c r="AA661" s="143" t="str">
        <f>IFERROR(IF(Y661="ー", "", ROUNDDOWN(Z661*VLOOKUP(N661,【参考】数式用!$AR$2:$AW$50,MATCH(Y661,【参考】数式用!$AT$4:$AW$4)+2,FALSE)*0.5, 0)), "")</f>
        <v/>
      </c>
      <c r="AB661" s="98"/>
      <c r="AC661" s="1100" t="str">
        <f>IFERROR(IF(AH661&lt;&gt;"",Z661*VLOOKUP(N661,【参考】数式用!$AG$2:$AL$50,MATCH(Y661,【参考】数式用!$AI$4:$AL$4,0)+2,0), ""), "")</f>
        <v/>
      </c>
      <c r="AD661" s="1100"/>
      <c r="AE661" s="415"/>
      <c r="AF661" s="581"/>
      <c r="AG661" s="590"/>
      <c r="AH661" s="428" t="str">
        <f>IFERROR(VLOOKUP(O661, 【参考】数式用!$AY$5:$AY$13, 1, FALSE), "")</f>
        <v/>
      </c>
      <c r="AI661" s="429" t="str">
        <f>IFERROR(VLOOKUP(N661, 【参考】数式用!$BA$2:$BB$50, 2, FALSE), "")</f>
        <v/>
      </c>
      <c r="AJ661" s="430" t="str">
        <f t="shared" si="21"/>
        <v/>
      </c>
      <c r="AK661" s="431" t="str">
        <f t="shared" si="22"/>
        <v/>
      </c>
      <c r="AL661" s="133"/>
      <c r="AM661" s="133"/>
      <c r="AN661" s="106"/>
      <c r="AO661" s="106"/>
      <c r="AV661" s="105"/>
      <c r="AW661" s="105"/>
      <c r="AX661" s="105"/>
      <c r="AY661" s="105"/>
      <c r="AZ661" s="105"/>
      <c r="BA661" s="105"/>
    </row>
    <row r="662" spans="1:53" ht="30" customHeight="1" thickBot="1">
      <c r="A662" s="140">
        <v>649</v>
      </c>
      <c r="B662" s="1001" t="str">
        <f>IF(基本情報入力シート!C687="","",基本情報入力シート!C687)</f>
        <v/>
      </c>
      <c r="C662" s="1002"/>
      <c r="D662" s="1002"/>
      <c r="E662" s="1002"/>
      <c r="F662" s="1002"/>
      <c r="G662" s="1002"/>
      <c r="H662" s="1002"/>
      <c r="I662" s="1003"/>
      <c r="J662" s="411" t="str">
        <f>IF(基本情報入力シート!M687="","",基本情報入力シート!M687)</f>
        <v/>
      </c>
      <c r="K662" s="411" t="str">
        <f>IF(基本情報入力シート!R687="","",基本情報入力シート!R687)</f>
        <v/>
      </c>
      <c r="L662" s="411" t="str">
        <f>IF(基本情報入力シート!W687="","",基本情報入力シート!W687)</f>
        <v/>
      </c>
      <c r="M662" s="411" t="str">
        <f>IF(基本情報入力シート!X687="","",基本情報入力シート!X687)</f>
        <v/>
      </c>
      <c r="N662" s="141" t="str">
        <f>IF(基本情報入力シート!Y687="","",基本情報入力シート!Y687)</f>
        <v/>
      </c>
      <c r="O662" s="148"/>
      <c r="P662" s="50"/>
      <c r="Q662" s="1004"/>
      <c r="R662" s="1005"/>
      <c r="S662" s="142" t="str">
        <f>IFERROR(ROUNDDOWN(Q662*VLOOKUP(N662,【参考】数式用!$AR$2:$AW$50,MATCH(P662,【参考】数式用!$AT$4:$AW$4)+2,FALSE)*0.5, 0), "")</f>
        <v/>
      </c>
      <c r="T662" s="51"/>
      <c r="U662" s="536" t="str">
        <f>IFERROR(IF(AH662&lt;&gt;"",Q662*VLOOKUP(N662,【参考】数式用!$AG$2:$AL$50,MATCH(P662,【参考】数式用!$AI$4:$AL$4,0)+2,0), ""), "")</f>
        <v/>
      </c>
      <c r="V662" s="41"/>
      <c r="W662" s="1006"/>
      <c r="X662" s="1007"/>
      <c r="Y662" s="88"/>
      <c r="Z662" s="537"/>
      <c r="AA662" s="143" t="str">
        <f>IFERROR(IF(Y662="ー", "", ROUNDDOWN(Z662*VLOOKUP(N662,【参考】数式用!$AR$2:$AW$50,MATCH(Y662,【参考】数式用!$AT$4:$AW$4)+2,FALSE)*0.5, 0)), "")</f>
        <v/>
      </c>
      <c r="AB662" s="98"/>
      <c r="AC662" s="1100" t="str">
        <f>IFERROR(IF(AH662&lt;&gt;"",Z662*VLOOKUP(N662,【参考】数式用!$AG$2:$AL$50,MATCH(Y662,【参考】数式用!$AI$4:$AL$4,0)+2,0), ""), "")</f>
        <v/>
      </c>
      <c r="AD662" s="1100"/>
      <c r="AE662" s="415"/>
      <c r="AF662" s="581"/>
      <c r="AG662" s="590"/>
      <c r="AH662" s="428" t="str">
        <f>IFERROR(VLOOKUP(O662, 【参考】数式用!$AY$5:$AY$13, 1, FALSE), "")</f>
        <v/>
      </c>
      <c r="AI662" s="429" t="str">
        <f>IFERROR(VLOOKUP(N662, 【参考】数式用!$BA$2:$BB$50, 2, FALSE), "")</f>
        <v/>
      </c>
      <c r="AJ662" s="430" t="str">
        <f t="shared" si="21"/>
        <v/>
      </c>
      <c r="AK662" s="431" t="str">
        <f t="shared" si="22"/>
        <v/>
      </c>
      <c r="AL662" s="133"/>
      <c r="AM662" s="133"/>
      <c r="AN662" s="106"/>
      <c r="AO662" s="106"/>
      <c r="AV662" s="105"/>
      <c r="AW662" s="105"/>
      <c r="AX662" s="105"/>
      <c r="AY662" s="105"/>
      <c r="AZ662" s="105"/>
      <c r="BA662" s="105"/>
    </row>
    <row r="663" spans="1:53" ht="30" customHeight="1" thickBot="1">
      <c r="A663" s="140">
        <v>650</v>
      </c>
      <c r="B663" s="1001" t="str">
        <f>IF(基本情報入力シート!C688="","",基本情報入力シート!C688)</f>
        <v/>
      </c>
      <c r="C663" s="1002"/>
      <c r="D663" s="1002"/>
      <c r="E663" s="1002"/>
      <c r="F663" s="1002"/>
      <c r="G663" s="1002"/>
      <c r="H663" s="1002"/>
      <c r="I663" s="1003"/>
      <c r="J663" s="411" t="str">
        <f>IF(基本情報入力シート!M688="","",基本情報入力シート!M688)</f>
        <v/>
      </c>
      <c r="K663" s="411" t="str">
        <f>IF(基本情報入力シート!R688="","",基本情報入力シート!R688)</f>
        <v/>
      </c>
      <c r="L663" s="411" t="str">
        <f>IF(基本情報入力シート!W688="","",基本情報入力シート!W688)</f>
        <v/>
      </c>
      <c r="M663" s="411" t="str">
        <f>IF(基本情報入力シート!X688="","",基本情報入力シート!X688)</f>
        <v/>
      </c>
      <c r="N663" s="141" t="str">
        <f>IF(基本情報入力シート!Y688="","",基本情報入力シート!Y688)</f>
        <v/>
      </c>
      <c r="O663" s="148"/>
      <c r="P663" s="50"/>
      <c r="Q663" s="1004"/>
      <c r="R663" s="1005"/>
      <c r="S663" s="142" t="str">
        <f>IFERROR(ROUNDDOWN(Q663*VLOOKUP(N663,【参考】数式用!$AR$2:$AW$50,MATCH(P663,【参考】数式用!$AT$4:$AW$4)+2,FALSE)*0.5, 0), "")</f>
        <v/>
      </c>
      <c r="T663" s="51"/>
      <c r="U663" s="536" t="str">
        <f>IFERROR(IF(AH663&lt;&gt;"",Q663*VLOOKUP(N663,【参考】数式用!$AG$2:$AL$50,MATCH(P663,【参考】数式用!$AI$4:$AL$4,0)+2,0), ""), "")</f>
        <v/>
      </c>
      <c r="V663" s="41"/>
      <c r="W663" s="1006"/>
      <c r="X663" s="1007"/>
      <c r="Y663" s="88"/>
      <c r="Z663" s="537"/>
      <c r="AA663" s="143" t="str">
        <f>IFERROR(IF(Y663="ー", "", ROUNDDOWN(Z663*VLOOKUP(N663,【参考】数式用!$AR$2:$AW$50,MATCH(Y663,【参考】数式用!$AT$4:$AW$4)+2,FALSE)*0.5, 0)), "")</f>
        <v/>
      </c>
      <c r="AB663" s="98"/>
      <c r="AC663" s="1100" t="str">
        <f>IFERROR(IF(AH663&lt;&gt;"",Z663*VLOOKUP(N663,【参考】数式用!$AG$2:$AL$50,MATCH(Y663,【参考】数式用!$AI$4:$AL$4,0)+2,0), ""), "")</f>
        <v/>
      </c>
      <c r="AD663" s="1100"/>
      <c r="AE663" s="415"/>
      <c r="AF663" s="581"/>
      <c r="AG663" s="590"/>
      <c r="AH663" s="428" t="str">
        <f>IFERROR(VLOOKUP(O663, 【参考】数式用!$AY$5:$AY$13, 1, FALSE), "")</f>
        <v/>
      </c>
      <c r="AI663" s="429" t="str">
        <f>IFERROR(VLOOKUP(N663, 【参考】数式用!$BA$2:$BB$50, 2, FALSE), "")</f>
        <v/>
      </c>
      <c r="AJ663" s="430" t="str">
        <f t="shared" si="21"/>
        <v/>
      </c>
      <c r="AK663" s="431" t="str">
        <f t="shared" si="22"/>
        <v/>
      </c>
      <c r="AL663" s="133"/>
      <c r="AM663" s="133"/>
      <c r="AN663" s="106"/>
      <c r="AO663" s="106"/>
      <c r="AV663" s="105"/>
      <c r="AW663" s="105"/>
      <c r="AX663" s="105"/>
      <c r="AY663" s="105"/>
      <c r="AZ663" s="105"/>
      <c r="BA663" s="105"/>
    </row>
    <row r="664" spans="1:53" ht="30" customHeight="1" thickBot="1">
      <c r="A664" s="140">
        <v>651</v>
      </c>
      <c r="B664" s="1001" t="str">
        <f>IF(基本情報入力シート!C689="","",基本情報入力シート!C689)</f>
        <v/>
      </c>
      <c r="C664" s="1002"/>
      <c r="D664" s="1002"/>
      <c r="E664" s="1002"/>
      <c r="F664" s="1002"/>
      <c r="G664" s="1002"/>
      <c r="H664" s="1002"/>
      <c r="I664" s="1003"/>
      <c r="J664" s="411" t="str">
        <f>IF(基本情報入力シート!M689="","",基本情報入力シート!M689)</f>
        <v/>
      </c>
      <c r="K664" s="411" t="str">
        <f>IF(基本情報入力シート!R689="","",基本情報入力シート!R689)</f>
        <v/>
      </c>
      <c r="L664" s="411" t="str">
        <f>IF(基本情報入力シート!W689="","",基本情報入力シート!W689)</f>
        <v/>
      </c>
      <c r="M664" s="411" t="str">
        <f>IF(基本情報入力シート!X689="","",基本情報入力シート!X689)</f>
        <v/>
      </c>
      <c r="N664" s="141" t="str">
        <f>IF(基本情報入力シート!Y689="","",基本情報入力シート!Y689)</f>
        <v/>
      </c>
      <c r="O664" s="148"/>
      <c r="P664" s="50"/>
      <c r="Q664" s="1004"/>
      <c r="R664" s="1005"/>
      <c r="S664" s="142" t="str">
        <f>IFERROR(ROUNDDOWN(Q664*VLOOKUP(N664,【参考】数式用!$AR$2:$AW$50,MATCH(P664,【参考】数式用!$AT$4:$AW$4)+2,FALSE)*0.5, 0), "")</f>
        <v/>
      </c>
      <c r="T664" s="51"/>
      <c r="U664" s="536" t="str">
        <f>IFERROR(IF(AH664&lt;&gt;"",Q664*VLOOKUP(N664,【参考】数式用!$AG$2:$AL$50,MATCH(P664,【参考】数式用!$AI$4:$AL$4,0)+2,0), ""), "")</f>
        <v/>
      </c>
      <c r="V664" s="41"/>
      <c r="W664" s="1006"/>
      <c r="X664" s="1007"/>
      <c r="Y664" s="88"/>
      <c r="Z664" s="537"/>
      <c r="AA664" s="143" t="str">
        <f>IFERROR(IF(Y664="ー", "", ROUNDDOWN(Z664*VLOOKUP(N664,【参考】数式用!$AR$2:$AW$50,MATCH(Y664,【参考】数式用!$AT$4:$AW$4)+2,FALSE)*0.5, 0)), "")</f>
        <v/>
      </c>
      <c r="AB664" s="98"/>
      <c r="AC664" s="1100" t="str">
        <f>IFERROR(IF(AH664&lt;&gt;"",Z664*VLOOKUP(N664,【参考】数式用!$AG$2:$AL$50,MATCH(Y664,【参考】数式用!$AI$4:$AL$4,0)+2,0), ""), "")</f>
        <v/>
      </c>
      <c r="AD664" s="1100"/>
      <c r="AE664" s="415"/>
      <c r="AF664" s="581"/>
      <c r="AG664" s="590"/>
      <c r="AH664" s="428" t="str">
        <f>IFERROR(VLOOKUP(O664, 【参考】数式用!$AY$5:$AY$13, 1, FALSE), "")</f>
        <v/>
      </c>
      <c r="AI664" s="429" t="str">
        <f>IFERROR(VLOOKUP(N664, 【参考】数式用!$BA$2:$BB$50, 2, FALSE), "")</f>
        <v/>
      </c>
      <c r="AJ664" s="430" t="str">
        <f t="shared" si="21"/>
        <v/>
      </c>
      <c r="AK664" s="431" t="str">
        <f t="shared" si="22"/>
        <v/>
      </c>
      <c r="AL664" s="133"/>
      <c r="AM664" s="133"/>
      <c r="AN664" s="106"/>
      <c r="AO664" s="106"/>
      <c r="AV664" s="105"/>
      <c r="AW664" s="105"/>
      <c r="AX664" s="105"/>
      <c r="AY664" s="105"/>
      <c r="AZ664" s="105"/>
      <c r="BA664" s="105"/>
    </row>
    <row r="665" spans="1:53" ht="30" customHeight="1" thickBot="1">
      <c r="A665" s="140">
        <v>652</v>
      </c>
      <c r="B665" s="1001" t="str">
        <f>IF(基本情報入力シート!C690="","",基本情報入力シート!C690)</f>
        <v/>
      </c>
      <c r="C665" s="1002"/>
      <c r="D665" s="1002"/>
      <c r="E665" s="1002"/>
      <c r="F665" s="1002"/>
      <c r="G665" s="1002"/>
      <c r="H665" s="1002"/>
      <c r="I665" s="1003"/>
      <c r="J665" s="411" t="str">
        <f>IF(基本情報入力シート!M690="","",基本情報入力シート!M690)</f>
        <v/>
      </c>
      <c r="K665" s="411" t="str">
        <f>IF(基本情報入力シート!R690="","",基本情報入力シート!R690)</f>
        <v/>
      </c>
      <c r="L665" s="411" t="str">
        <f>IF(基本情報入力シート!W690="","",基本情報入力シート!W690)</f>
        <v/>
      </c>
      <c r="M665" s="411" t="str">
        <f>IF(基本情報入力シート!X690="","",基本情報入力シート!X690)</f>
        <v/>
      </c>
      <c r="N665" s="141" t="str">
        <f>IF(基本情報入力シート!Y690="","",基本情報入力シート!Y690)</f>
        <v/>
      </c>
      <c r="O665" s="148"/>
      <c r="P665" s="50"/>
      <c r="Q665" s="1004"/>
      <c r="R665" s="1005"/>
      <c r="S665" s="142" t="str">
        <f>IFERROR(ROUNDDOWN(Q665*VLOOKUP(N665,【参考】数式用!$AR$2:$AW$50,MATCH(P665,【参考】数式用!$AT$4:$AW$4)+2,FALSE)*0.5, 0), "")</f>
        <v/>
      </c>
      <c r="T665" s="51"/>
      <c r="U665" s="536" t="str">
        <f>IFERROR(IF(AH665&lt;&gt;"",Q665*VLOOKUP(N665,【参考】数式用!$AG$2:$AL$50,MATCH(P665,【参考】数式用!$AI$4:$AL$4,0)+2,0), ""), "")</f>
        <v/>
      </c>
      <c r="V665" s="41"/>
      <c r="W665" s="1006"/>
      <c r="X665" s="1007"/>
      <c r="Y665" s="88"/>
      <c r="Z665" s="537"/>
      <c r="AA665" s="143" t="str">
        <f>IFERROR(IF(Y665="ー", "", ROUNDDOWN(Z665*VLOOKUP(N665,【参考】数式用!$AR$2:$AW$50,MATCH(Y665,【参考】数式用!$AT$4:$AW$4)+2,FALSE)*0.5, 0)), "")</f>
        <v/>
      </c>
      <c r="AB665" s="98"/>
      <c r="AC665" s="1100" t="str">
        <f>IFERROR(IF(AH665&lt;&gt;"",Z665*VLOOKUP(N665,【参考】数式用!$AG$2:$AL$50,MATCH(Y665,【参考】数式用!$AI$4:$AL$4,0)+2,0), ""), "")</f>
        <v/>
      </c>
      <c r="AD665" s="1100"/>
      <c r="AE665" s="415"/>
      <c r="AF665" s="581"/>
      <c r="AG665" s="590"/>
      <c r="AH665" s="428" t="str">
        <f>IFERROR(VLOOKUP(O665, 【参考】数式用!$AY$5:$AY$13, 1, FALSE), "")</f>
        <v/>
      </c>
      <c r="AI665" s="429" t="str">
        <f>IFERROR(VLOOKUP(N665, 【参考】数式用!$BA$2:$BB$50, 2, FALSE), "")</f>
        <v/>
      </c>
      <c r="AJ665" s="430" t="str">
        <f t="shared" si="21"/>
        <v/>
      </c>
      <c r="AK665" s="431" t="str">
        <f t="shared" si="22"/>
        <v/>
      </c>
      <c r="AL665" s="133"/>
      <c r="AM665" s="133"/>
      <c r="AN665" s="106"/>
      <c r="AO665" s="106"/>
      <c r="AV665" s="105"/>
      <c r="AW665" s="105"/>
      <c r="AX665" s="105"/>
      <c r="AY665" s="105"/>
      <c r="AZ665" s="105"/>
      <c r="BA665" s="105"/>
    </row>
    <row r="666" spans="1:53" ht="30" customHeight="1" thickBot="1">
      <c r="A666" s="140">
        <v>653</v>
      </c>
      <c r="B666" s="1001" t="str">
        <f>IF(基本情報入力シート!C691="","",基本情報入力シート!C691)</f>
        <v/>
      </c>
      <c r="C666" s="1002"/>
      <c r="D666" s="1002"/>
      <c r="E666" s="1002"/>
      <c r="F666" s="1002"/>
      <c r="G666" s="1002"/>
      <c r="H666" s="1002"/>
      <c r="I666" s="1003"/>
      <c r="J666" s="411" t="str">
        <f>IF(基本情報入力シート!M691="","",基本情報入力シート!M691)</f>
        <v/>
      </c>
      <c r="K666" s="411" t="str">
        <f>IF(基本情報入力シート!R691="","",基本情報入力シート!R691)</f>
        <v/>
      </c>
      <c r="L666" s="411" t="str">
        <f>IF(基本情報入力シート!W691="","",基本情報入力シート!W691)</f>
        <v/>
      </c>
      <c r="M666" s="411" t="str">
        <f>IF(基本情報入力シート!X691="","",基本情報入力シート!X691)</f>
        <v/>
      </c>
      <c r="N666" s="141" t="str">
        <f>IF(基本情報入力シート!Y691="","",基本情報入力シート!Y691)</f>
        <v/>
      </c>
      <c r="O666" s="148"/>
      <c r="P666" s="50"/>
      <c r="Q666" s="1004"/>
      <c r="R666" s="1005"/>
      <c r="S666" s="142" t="str">
        <f>IFERROR(ROUNDDOWN(Q666*VLOOKUP(N666,【参考】数式用!$AR$2:$AW$50,MATCH(P666,【参考】数式用!$AT$4:$AW$4)+2,FALSE)*0.5, 0), "")</f>
        <v/>
      </c>
      <c r="T666" s="51"/>
      <c r="U666" s="536" t="str">
        <f>IFERROR(IF(AH666&lt;&gt;"",Q666*VLOOKUP(N666,【参考】数式用!$AG$2:$AL$50,MATCH(P666,【参考】数式用!$AI$4:$AL$4,0)+2,0), ""), "")</f>
        <v/>
      </c>
      <c r="V666" s="41"/>
      <c r="W666" s="1006"/>
      <c r="X666" s="1007"/>
      <c r="Y666" s="88"/>
      <c r="Z666" s="537"/>
      <c r="AA666" s="143" t="str">
        <f>IFERROR(IF(Y666="ー", "", ROUNDDOWN(Z666*VLOOKUP(N666,【参考】数式用!$AR$2:$AW$50,MATCH(Y666,【参考】数式用!$AT$4:$AW$4)+2,FALSE)*0.5, 0)), "")</f>
        <v/>
      </c>
      <c r="AB666" s="98"/>
      <c r="AC666" s="1100" t="str">
        <f>IFERROR(IF(AH666&lt;&gt;"",Z666*VLOOKUP(N666,【参考】数式用!$AG$2:$AL$50,MATCH(Y666,【参考】数式用!$AI$4:$AL$4,0)+2,0), ""), "")</f>
        <v/>
      </c>
      <c r="AD666" s="1100"/>
      <c r="AE666" s="415"/>
      <c r="AF666" s="581"/>
      <c r="AG666" s="590"/>
      <c r="AH666" s="428" t="str">
        <f>IFERROR(VLOOKUP(O666, 【参考】数式用!$AY$5:$AY$13, 1, FALSE), "")</f>
        <v/>
      </c>
      <c r="AI666" s="429" t="str">
        <f>IFERROR(VLOOKUP(N666, 【参考】数式用!$BA$2:$BB$50, 2, FALSE), "")</f>
        <v/>
      </c>
      <c r="AJ666" s="430" t="str">
        <f t="shared" si="21"/>
        <v/>
      </c>
      <c r="AK666" s="431" t="str">
        <f t="shared" si="22"/>
        <v/>
      </c>
      <c r="AL666" s="133"/>
      <c r="AM666" s="133"/>
      <c r="AN666" s="106"/>
      <c r="AO666" s="106"/>
      <c r="AV666" s="105"/>
      <c r="AW666" s="105"/>
      <c r="AX666" s="105"/>
      <c r="AY666" s="105"/>
      <c r="AZ666" s="105"/>
      <c r="BA666" s="105"/>
    </row>
    <row r="667" spans="1:53" ht="30" customHeight="1" thickBot="1">
      <c r="A667" s="140">
        <v>654</v>
      </c>
      <c r="B667" s="1001" t="str">
        <f>IF(基本情報入力シート!C692="","",基本情報入力シート!C692)</f>
        <v/>
      </c>
      <c r="C667" s="1002"/>
      <c r="D667" s="1002"/>
      <c r="E667" s="1002"/>
      <c r="F667" s="1002"/>
      <c r="G667" s="1002"/>
      <c r="H667" s="1002"/>
      <c r="I667" s="1003"/>
      <c r="J667" s="411" t="str">
        <f>IF(基本情報入力シート!M692="","",基本情報入力シート!M692)</f>
        <v/>
      </c>
      <c r="K667" s="411" t="str">
        <f>IF(基本情報入力シート!R692="","",基本情報入力シート!R692)</f>
        <v/>
      </c>
      <c r="L667" s="411" t="str">
        <f>IF(基本情報入力シート!W692="","",基本情報入力シート!W692)</f>
        <v/>
      </c>
      <c r="M667" s="411" t="str">
        <f>IF(基本情報入力シート!X692="","",基本情報入力シート!X692)</f>
        <v/>
      </c>
      <c r="N667" s="141" t="str">
        <f>IF(基本情報入力シート!Y692="","",基本情報入力シート!Y692)</f>
        <v/>
      </c>
      <c r="O667" s="148"/>
      <c r="P667" s="50"/>
      <c r="Q667" s="1004"/>
      <c r="R667" s="1005"/>
      <c r="S667" s="142" t="str">
        <f>IFERROR(ROUNDDOWN(Q667*VLOOKUP(N667,【参考】数式用!$AR$2:$AW$50,MATCH(P667,【参考】数式用!$AT$4:$AW$4)+2,FALSE)*0.5, 0), "")</f>
        <v/>
      </c>
      <c r="T667" s="51"/>
      <c r="U667" s="536" t="str">
        <f>IFERROR(IF(AH667&lt;&gt;"",Q667*VLOOKUP(N667,【参考】数式用!$AG$2:$AL$50,MATCH(P667,【参考】数式用!$AI$4:$AL$4,0)+2,0), ""), "")</f>
        <v/>
      </c>
      <c r="V667" s="41"/>
      <c r="W667" s="1006"/>
      <c r="X667" s="1007"/>
      <c r="Y667" s="88"/>
      <c r="Z667" s="537"/>
      <c r="AA667" s="143" t="str">
        <f>IFERROR(IF(Y667="ー", "", ROUNDDOWN(Z667*VLOOKUP(N667,【参考】数式用!$AR$2:$AW$50,MATCH(Y667,【参考】数式用!$AT$4:$AW$4)+2,FALSE)*0.5, 0)), "")</f>
        <v/>
      </c>
      <c r="AB667" s="98"/>
      <c r="AC667" s="1100" t="str">
        <f>IFERROR(IF(AH667&lt;&gt;"",Z667*VLOOKUP(N667,【参考】数式用!$AG$2:$AL$50,MATCH(Y667,【参考】数式用!$AI$4:$AL$4,0)+2,0), ""), "")</f>
        <v/>
      </c>
      <c r="AD667" s="1100"/>
      <c r="AE667" s="415"/>
      <c r="AF667" s="581"/>
      <c r="AG667" s="590"/>
      <c r="AH667" s="428" t="str">
        <f>IFERROR(VLOOKUP(O667, 【参考】数式用!$AY$5:$AY$13, 1, FALSE), "")</f>
        <v/>
      </c>
      <c r="AI667" s="429" t="str">
        <f>IFERROR(VLOOKUP(N667, 【参考】数式用!$BA$2:$BB$50, 2, FALSE), "")</f>
        <v/>
      </c>
      <c r="AJ667" s="430" t="str">
        <f t="shared" si="21"/>
        <v/>
      </c>
      <c r="AK667" s="431" t="str">
        <f t="shared" si="22"/>
        <v/>
      </c>
      <c r="AL667" s="133"/>
      <c r="AM667" s="133"/>
      <c r="AN667" s="106"/>
      <c r="AO667" s="106"/>
      <c r="AV667" s="105"/>
      <c r="AW667" s="105"/>
      <c r="AX667" s="105"/>
      <c r="AY667" s="105"/>
      <c r="AZ667" s="105"/>
      <c r="BA667" s="105"/>
    </row>
    <row r="668" spans="1:53" ht="30" customHeight="1" thickBot="1">
      <c r="A668" s="140">
        <v>655</v>
      </c>
      <c r="B668" s="1001" t="str">
        <f>IF(基本情報入力シート!C693="","",基本情報入力シート!C693)</f>
        <v/>
      </c>
      <c r="C668" s="1002"/>
      <c r="D668" s="1002"/>
      <c r="E668" s="1002"/>
      <c r="F668" s="1002"/>
      <c r="G668" s="1002"/>
      <c r="H668" s="1002"/>
      <c r="I668" s="1003"/>
      <c r="J668" s="411" t="str">
        <f>IF(基本情報入力シート!M693="","",基本情報入力シート!M693)</f>
        <v/>
      </c>
      <c r="K668" s="411" t="str">
        <f>IF(基本情報入力シート!R693="","",基本情報入力シート!R693)</f>
        <v/>
      </c>
      <c r="L668" s="411" t="str">
        <f>IF(基本情報入力シート!W693="","",基本情報入力シート!W693)</f>
        <v/>
      </c>
      <c r="M668" s="411" t="str">
        <f>IF(基本情報入力シート!X693="","",基本情報入力シート!X693)</f>
        <v/>
      </c>
      <c r="N668" s="141" t="str">
        <f>IF(基本情報入力シート!Y693="","",基本情報入力シート!Y693)</f>
        <v/>
      </c>
      <c r="O668" s="148"/>
      <c r="P668" s="50"/>
      <c r="Q668" s="1004"/>
      <c r="R668" s="1005"/>
      <c r="S668" s="142" t="str">
        <f>IFERROR(ROUNDDOWN(Q668*VLOOKUP(N668,【参考】数式用!$AR$2:$AW$50,MATCH(P668,【参考】数式用!$AT$4:$AW$4)+2,FALSE)*0.5, 0), "")</f>
        <v/>
      </c>
      <c r="T668" s="51"/>
      <c r="U668" s="536" t="str">
        <f>IFERROR(IF(AH668&lt;&gt;"",Q668*VLOOKUP(N668,【参考】数式用!$AG$2:$AL$50,MATCH(P668,【参考】数式用!$AI$4:$AL$4,0)+2,0), ""), "")</f>
        <v/>
      </c>
      <c r="V668" s="41"/>
      <c r="W668" s="1006"/>
      <c r="X668" s="1007"/>
      <c r="Y668" s="88"/>
      <c r="Z668" s="537"/>
      <c r="AA668" s="143" t="str">
        <f>IFERROR(IF(Y668="ー", "", ROUNDDOWN(Z668*VLOOKUP(N668,【参考】数式用!$AR$2:$AW$50,MATCH(Y668,【参考】数式用!$AT$4:$AW$4)+2,FALSE)*0.5, 0)), "")</f>
        <v/>
      </c>
      <c r="AB668" s="98"/>
      <c r="AC668" s="1100" t="str">
        <f>IFERROR(IF(AH668&lt;&gt;"",Z668*VLOOKUP(N668,【参考】数式用!$AG$2:$AL$50,MATCH(Y668,【参考】数式用!$AI$4:$AL$4,0)+2,0), ""), "")</f>
        <v/>
      </c>
      <c r="AD668" s="1100"/>
      <c r="AE668" s="415"/>
      <c r="AF668" s="581"/>
      <c r="AG668" s="590"/>
      <c r="AH668" s="428" t="str">
        <f>IFERROR(VLOOKUP(O668, 【参考】数式用!$AY$5:$AY$13, 1, FALSE), "")</f>
        <v/>
      </c>
      <c r="AI668" s="429" t="str">
        <f>IFERROR(VLOOKUP(N668, 【参考】数式用!$BA$2:$BB$50, 2, FALSE), "")</f>
        <v/>
      </c>
      <c r="AJ668" s="430" t="str">
        <f t="shared" si="21"/>
        <v/>
      </c>
      <c r="AK668" s="431" t="str">
        <f t="shared" si="22"/>
        <v/>
      </c>
      <c r="AL668" s="133"/>
      <c r="AM668" s="133"/>
      <c r="AN668" s="106"/>
      <c r="AO668" s="106"/>
      <c r="AV668" s="105"/>
      <c r="AW668" s="105"/>
      <c r="AX668" s="105"/>
      <c r="AY668" s="105"/>
      <c r="AZ668" s="105"/>
      <c r="BA668" s="105"/>
    </row>
    <row r="669" spans="1:53" ht="30" customHeight="1" thickBot="1">
      <c r="A669" s="140">
        <v>656</v>
      </c>
      <c r="B669" s="1001" t="str">
        <f>IF(基本情報入力シート!C694="","",基本情報入力シート!C694)</f>
        <v/>
      </c>
      <c r="C669" s="1002"/>
      <c r="D669" s="1002"/>
      <c r="E669" s="1002"/>
      <c r="F669" s="1002"/>
      <c r="G669" s="1002"/>
      <c r="H669" s="1002"/>
      <c r="I669" s="1003"/>
      <c r="J669" s="411" t="str">
        <f>IF(基本情報入力シート!M694="","",基本情報入力シート!M694)</f>
        <v/>
      </c>
      <c r="K669" s="411" t="str">
        <f>IF(基本情報入力シート!R694="","",基本情報入力シート!R694)</f>
        <v/>
      </c>
      <c r="L669" s="411" t="str">
        <f>IF(基本情報入力シート!W694="","",基本情報入力シート!W694)</f>
        <v/>
      </c>
      <c r="M669" s="411" t="str">
        <f>IF(基本情報入力シート!X694="","",基本情報入力シート!X694)</f>
        <v/>
      </c>
      <c r="N669" s="141" t="str">
        <f>IF(基本情報入力シート!Y694="","",基本情報入力シート!Y694)</f>
        <v/>
      </c>
      <c r="O669" s="148"/>
      <c r="P669" s="50"/>
      <c r="Q669" s="1004"/>
      <c r="R669" s="1005"/>
      <c r="S669" s="142" t="str">
        <f>IFERROR(ROUNDDOWN(Q669*VLOOKUP(N669,【参考】数式用!$AR$2:$AW$50,MATCH(P669,【参考】数式用!$AT$4:$AW$4)+2,FALSE)*0.5, 0), "")</f>
        <v/>
      </c>
      <c r="T669" s="51"/>
      <c r="U669" s="536" t="str">
        <f>IFERROR(IF(AH669&lt;&gt;"",Q669*VLOOKUP(N669,【参考】数式用!$AG$2:$AL$50,MATCH(P669,【参考】数式用!$AI$4:$AL$4,0)+2,0), ""), "")</f>
        <v/>
      </c>
      <c r="V669" s="41"/>
      <c r="W669" s="1006"/>
      <c r="X669" s="1007"/>
      <c r="Y669" s="88"/>
      <c r="Z669" s="537"/>
      <c r="AA669" s="143" t="str">
        <f>IFERROR(IF(Y669="ー", "", ROUNDDOWN(Z669*VLOOKUP(N669,【参考】数式用!$AR$2:$AW$50,MATCH(Y669,【参考】数式用!$AT$4:$AW$4)+2,FALSE)*0.5, 0)), "")</f>
        <v/>
      </c>
      <c r="AB669" s="98"/>
      <c r="AC669" s="1100" t="str">
        <f>IFERROR(IF(AH669&lt;&gt;"",Z669*VLOOKUP(N669,【参考】数式用!$AG$2:$AL$50,MATCH(Y669,【参考】数式用!$AI$4:$AL$4,0)+2,0), ""), "")</f>
        <v/>
      </c>
      <c r="AD669" s="1100"/>
      <c r="AE669" s="415"/>
      <c r="AF669" s="581"/>
      <c r="AG669" s="590"/>
      <c r="AH669" s="428" t="str">
        <f>IFERROR(VLOOKUP(O669, 【参考】数式用!$AY$5:$AY$13, 1, FALSE), "")</f>
        <v/>
      </c>
      <c r="AI669" s="429" t="str">
        <f>IFERROR(VLOOKUP(N669, 【参考】数式用!$BA$2:$BB$50, 2, FALSE), "")</f>
        <v/>
      </c>
      <c r="AJ669" s="430" t="str">
        <f t="shared" si="21"/>
        <v/>
      </c>
      <c r="AK669" s="431" t="str">
        <f t="shared" si="22"/>
        <v/>
      </c>
      <c r="AL669" s="133"/>
      <c r="AM669" s="133"/>
      <c r="AN669" s="106"/>
      <c r="AO669" s="106"/>
      <c r="AV669" s="105"/>
      <c r="AW669" s="105"/>
      <c r="AX669" s="105"/>
      <c r="AY669" s="105"/>
      <c r="AZ669" s="105"/>
      <c r="BA669" s="105"/>
    </row>
    <row r="670" spans="1:53" ht="30" customHeight="1" thickBot="1">
      <c r="A670" s="140">
        <v>657</v>
      </c>
      <c r="B670" s="1001" t="str">
        <f>IF(基本情報入力シート!C695="","",基本情報入力シート!C695)</f>
        <v/>
      </c>
      <c r="C670" s="1002"/>
      <c r="D670" s="1002"/>
      <c r="E670" s="1002"/>
      <c r="F670" s="1002"/>
      <c r="G670" s="1002"/>
      <c r="H670" s="1002"/>
      <c r="I670" s="1003"/>
      <c r="J670" s="411" t="str">
        <f>IF(基本情報入力シート!M695="","",基本情報入力シート!M695)</f>
        <v/>
      </c>
      <c r="K670" s="411" t="str">
        <f>IF(基本情報入力シート!R695="","",基本情報入力シート!R695)</f>
        <v/>
      </c>
      <c r="L670" s="411" t="str">
        <f>IF(基本情報入力シート!W695="","",基本情報入力シート!W695)</f>
        <v/>
      </c>
      <c r="M670" s="411" t="str">
        <f>IF(基本情報入力シート!X695="","",基本情報入力シート!X695)</f>
        <v/>
      </c>
      <c r="N670" s="141" t="str">
        <f>IF(基本情報入力シート!Y695="","",基本情報入力シート!Y695)</f>
        <v/>
      </c>
      <c r="O670" s="148"/>
      <c r="P670" s="50"/>
      <c r="Q670" s="1004"/>
      <c r="R670" s="1005"/>
      <c r="S670" s="142" t="str">
        <f>IFERROR(ROUNDDOWN(Q670*VLOOKUP(N670,【参考】数式用!$AR$2:$AW$50,MATCH(P670,【参考】数式用!$AT$4:$AW$4)+2,FALSE)*0.5, 0), "")</f>
        <v/>
      </c>
      <c r="T670" s="51"/>
      <c r="U670" s="536" t="str">
        <f>IFERROR(IF(AH670&lt;&gt;"",Q670*VLOOKUP(N670,【参考】数式用!$AG$2:$AL$50,MATCH(P670,【参考】数式用!$AI$4:$AL$4,0)+2,0), ""), "")</f>
        <v/>
      </c>
      <c r="V670" s="41"/>
      <c r="W670" s="1006"/>
      <c r="X670" s="1007"/>
      <c r="Y670" s="88"/>
      <c r="Z670" s="537"/>
      <c r="AA670" s="143" t="str">
        <f>IFERROR(IF(Y670="ー", "", ROUNDDOWN(Z670*VLOOKUP(N670,【参考】数式用!$AR$2:$AW$50,MATCH(Y670,【参考】数式用!$AT$4:$AW$4)+2,FALSE)*0.5, 0)), "")</f>
        <v/>
      </c>
      <c r="AB670" s="98"/>
      <c r="AC670" s="1100" t="str">
        <f>IFERROR(IF(AH670&lt;&gt;"",Z670*VLOOKUP(N670,【参考】数式用!$AG$2:$AL$50,MATCH(Y670,【参考】数式用!$AI$4:$AL$4,0)+2,0), ""), "")</f>
        <v/>
      </c>
      <c r="AD670" s="1100"/>
      <c r="AE670" s="415"/>
      <c r="AF670" s="581"/>
      <c r="AG670" s="590"/>
      <c r="AH670" s="428" t="str">
        <f>IFERROR(VLOOKUP(O670, 【参考】数式用!$AY$5:$AY$13, 1, FALSE), "")</f>
        <v/>
      </c>
      <c r="AI670" s="429" t="str">
        <f>IFERROR(VLOOKUP(N670, 【参考】数式用!$BA$2:$BB$50, 2, FALSE), "")</f>
        <v/>
      </c>
      <c r="AJ670" s="430" t="str">
        <f t="shared" si="21"/>
        <v/>
      </c>
      <c r="AK670" s="431" t="str">
        <f t="shared" si="22"/>
        <v/>
      </c>
      <c r="AL670" s="133"/>
      <c r="AM670" s="133"/>
      <c r="AN670" s="106"/>
      <c r="AO670" s="106"/>
      <c r="AV670" s="105"/>
      <c r="AW670" s="105"/>
      <c r="AX670" s="105"/>
      <c r="AY670" s="105"/>
      <c r="AZ670" s="105"/>
      <c r="BA670" s="105"/>
    </row>
    <row r="671" spans="1:53" ht="30" customHeight="1" thickBot="1">
      <c r="A671" s="140">
        <v>658</v>
      </c>
      <c r="B671" s="1001" t="str">
        <f>IF(基本情報入力シート!C696="","",基本情報入力シート!C696)</f>
        <v/>
      </c>
      <c r="C671" s="1002"/>
      <c r="D671" s="1002"/>
      <c r="E671" s="1002"/>
      <c r="F671" s="1002"/>
      <c r="G671" s="1002"/>
      <c r="H671" s="1002"/>
      <c r="I671" s="1003"/>
      <c r="J671" s="411" t="str">
        <f>IF(基本情報入力シート!M696="","",基本情報入力シート!M696)</f>
        <v/>
      </c>
      <c r="K671" s="411" t="str">
        <f>IF(基本情報入力シート!R696="","",基本情報入力シート!R696)</f>
        <v/>
      </c>
      <c r="L671" s="411" t="str">
        <f>IF(基本情報入力シート!W696="","",基本情報入力シート!W696)</f>
        <v/>
      </c>
      <c r="M671" s="411" t="str">
        <f>IF(基本情報入力シート!X696="","",基本情報入力シート!X696)</f>
        <v/>
      </c>
      <c r="N671" s="141" t="str">
        <f>IF(基本情報入力シート!Y696="","",基本情報入力シート!Y696)</f>
        <v/>
      </c>
      <c r="O671" s="148"/>
      <c r="P671" s="50"/>
      <c r="Q671" s="1004"/>
      <c r="R671" s="1005"/>
      <c r="S671" s="142" t="str">
        <f>IFERROR(ROUNDDOWN(Q671*VLOOKUP(N671,【参考】数式用!$AR$2:$AW$50,MATCH(P671,【参考】数式用!$AT$4:$AW$4)+2,FALSE)*0.5, 0), "")</f>
        <v/>
      </c>
      <c r="T671" s="51"/>
      <c r="U671" s="536" t="str">
        <f>IFERROR(IF(AH671&lt;&gt;"",Q671*VLOOKUP(N671,【参考】数式用!$AG$2:$AL$50,MATCH(P671,【参考】数式用!$AI$4:$AL$4,0)+2,0), ""), "")</f>
        <v/>
      </c>
      <c r="V671" s="41"/>
      <c r="W671" s="1006"/>
      <c r="X671" s="1007"/>
      <c r="Y671" s="88"/>
      <c r="Z671" s="537"/>
      <c r="AA671" s="143" t="str">
        <f>IFERROR(IF(Y671="ー", "", ROUNDDOWN(Z671*VLOOKUP(N671,【参考】数式用!$AR$2:$AW$50,MATCH(Y671,【参考】数式用!$AT$4:$AW$4)+2,FALSE)*0.5, 0)), "")</f>
        <v/>
      </c>
      <c r="AB671" s="98"/>
      <c r="AC671" s="1100" t="str">
        <f>IFERROR(IF(AH671&lt;&gt;"",Z671*VLOOKUP(N671,【参考】数式用!$AG$2:$AL$50,MATCH(Y671,【参考】数式用!$AI$4:$AL$4,0)+2,0), ""), "")</f>
        <v/>
      </c>
      <c r="AD671" s="1100"/>
      <c r="AE671" s="415"/>
      <c r="AF671" s="581"/>
      <c r="AG671" s="590"/>
      <c r="AH671" s="428" t="str">
        <f>IFERROR(VLOOKUP(O671, 【参考】数式用!$AY$5:$AY$13, 1, FALSE), "")</f>
        <v/>
      </c>
      <c r="AI671" s="429" t="str">
        <f>IFERROR(VLOOKUP(N671, 【参考】数式用!$BA$2:$BB$50, 2, FALSE), "")</f>
        <v/>
      </c>
      <c r="AJ671" s="430" t="str">
        <f t="shared" si="21"/>
        <v/>
      </c>
      <c r="AK671" s="431" t="str">
        <f t="shared" si="22"/>
        <v/>
      </c>
      <c r="AL671" s="133"/>
      <c r="AM671" s="133"/>
      <c r="AN671" s="106"/>
      <c r="AO671" s="106"/>
      <c r="AV671" s="105"/>
      <c r="AW671" s="105"/>
      <c r="AX671" s="105"/>
      <c r="AY671" s="105"/>
      <c r="AZ671" s="105"/>
      <c r="BA671" s="105"/>
    </row>
    <row r="672" spans="1:53" ht="30" customHeight="1" thickBot="1">
      <c r="A672" s="140">
        <v>659</v>
      </c>
      <c r="B672" s="1001" t="str">
        <f>IF(基本情報入力シート!C697="","",基本情報入力シート!C697)</f>
        <v/>
      </c>
      <c r="C672" s="1002"/>
      <c r="D672" s="1002"/>
      <c r="E672" s="1002"/>
      <c r="F672" s="1002"/>
      <c r="G672" s="1002"/>
      <c r="H672" s="1002"/>
      <c r="I672" s="1003"/>
      <c r="J672" s="411" t="str">
        <f>IF(基本情報入力シート!M697="","",基本情報入力シート!M697)</f>
        <v/>
      </c>
      <c r="K672" s="411" t="str">
        <f>IF(基本情報入力シート!R697="","",基本情報入力シート!R697)</f>
        <v/>
      </c>
      <c r="L672" s="411" t="str">
        <f>IF(基本情報入力シート!W697="","",基本情報入力シート!W697)</f>
        <v/>
      </c>
      <c r="M672" s="411" t="str">
        <f>IF(基本情報入力シート!X697="","",基本情報入力シート!X697)</f>
        <v/>
      </c>
      <c r="N672" s="141" t="str">
        <f>IF(基本情報入力シート!Y697="","",基本情報入力シート!Y697)</f>
        <v/>
      </c>
      <c r="O672" s="148"/>
      <c r="P672" s="50"/>
      <c r="Q672" s="1004"/>
      <c r="R672" s="1005"/>
      <c r="S672" s="142" t="str">
        <f>IFERROR(ROUNDDOWN(Q672*VLOOKUP(N672,【参考】数式用!$AR$2:$AW$50,MATCH(P672,【参考】数式用!$AT$4:$AW$4)+2,FALSE)*0.5, 0), "")</f>
        <v/>
      </c>
      <c r="T672" s="51"/>
      <c r="U672" s="536" t="str">
        <f>IFERROR(IF(AH672&lt;&gt;"",Q672*VLOOKUP(N672,【参考】数式用!$AG$2:$AL$50,MATCH(P672,【参考】数式用!$AI$4:$AL$4,0)+2,0), ""), "")</f>
        <v/>
      </c>
      <c r="V672" s="41"/>
      <c r="W672" s="1006"/>
      <c r="X672" s="1007"/>
      <c r="Y672" s="88"/>
      <c r="Z672" s="537"/>
      <c r="AA672" s="143" t="str">
        <f>IFERROR(IF(Y672="ー", "", ROUNDDOWN(Z672*VLOOKUP(N672,【参考】数式用!$AR$2:$AW$50,MATCH(Y672,【参考】数式用!$AT$4:$AW$4)+2,FALSE)*0.5, 0)), "")</f>
        <v/>
      </c>
      <c r="AB672" s="98"/>
      <c r="AC672" s="1100" t="str">
        <f>IFERROR(IF(AH672&lt;&gt;"",Z672*VLOOKUP(N672,【参考】数式用!$AG$2:$AL$50,MATCH(Y672,【参考】数式用!$AI$4:$AL$4,0)+2,0), ""), "")</f>
        <v/>
      </c>
      <c r="AD672" s="1100"/>
      <c r="AE672" s="415"/>
      <c r="AF672" s="581"/>
      <c r="AG672" s="590"/>
      <c r="AH672" s="428" t="str">
        <f>IFERROR(VLOOKUP(O672, 【参考】数式用!$AY$5:$AY$13, 1, FALSE), "")</f>
        <v/>
      </c>
      <c r="AI672" s="429" t="str">
        <f>IFERROR(VLOOKUP(N672, 【参考】数式用!$BA$2:$BB$50, 2, FALSE), "")</f>
        <v/>
      </c>
      <c r="AJ672" s="430" t="str">
        <f t="shared" si="21"/>
        <v/>
      </c>
      <c r="AK672" s="431" t="str">
        <f t="shared" si="22"/>
        <v/>
      </c>
      <c r="AL672" s="133"/>
      <c r="AM672" s="133"/>
      <c r="AN672" s="106"/>
      <c r="AO672" s="106"/>
      <c r="AV672" s="105"/>
      <c r="AW672" s="105"/>
      <c r="AX672" s="105"/>
      <c r="AY672" s="105"/>
      <c r="AZ672" s="105"/>
      <c r="BA672" s="105"/>
    </row>
    <row r="673" spans="1:53" ht="30" customHeight="1" thickBot="1">
      <c r="A673" s="140">
        <v>660</v>
      </c>
      <c r="B673" s="1001" t="str">
        <f>IF(基本情報入力シート!C698="","",基本情報入力シート!C698)</f>
        <v/>
      </c>
      <c r="C673" s="1002"/>
      <c r="D673" s="1002"/>
      <c r="E673" s="1002"/>
      <c r="F673" s="1002"/>
      <c r="G673" s="1002"/>
      <c r="H673" s="1002"/>
      <c r="I673" s="1003"/>
      <c r="J673" s="411" t="str">
        <f>IF(基本情報入力シート!M698="","",基本情報入力シート!M698)</f>
        <v/>
      </c>
      <c r="K673" s="411" t="str">
        <f>IF(基本情報入力シート!R698="","",基本情報入力シート!R698)</f>
        <v/>
      </c>
      <c r="L673" s="411" t="str">
        <f>IF(基本情報入力シート!W698="","",基本情報入力シート!W698)</f>
        <v/>
      </c>
      <c r="M673" s="411" t="str">
        <f>IF(基本情報入力シート!X698="","",基本情報入力シート!X698)</f>
        <v/>
      </c>
      <c r="N673" s="141" t="str">
        <f>IF(基本情報入力シート!Y698="","",基本情報入力シート!Y698)</f>
        <v/>
      </c>
      <c r="O673" s="148"/>
      <c r="P673" s="50"/>
      <c r="Q673" s="1004"/>
      <c r="R673" s="1005"/>
      <c r="S673" s="142" t="str">
        <f>IFERROR(ROUNDDOWN(Q673*VLOOKUP(N673,【参考】数式用!$AR$2:$AW$50,MATCH(P673,【参考】数式用!$AT$4:$AW$4)+2,FALSE)*0.5, 0), "")</f>
        <v/>
      </c>
      <c r="T673" s="51"/>
      <c r="U673" s="536" t="str">
        <f>IFERROR(IF(AH673&lt;&gt;"",Q673*VLOOKUP(N673,【参考】数式用!$AG$2:$AL$50,MATCH(P673,【参考】数式用!$AI$4:$AL$4,0)+2,0), ""), "")</f>
        <v/>
      </c>
      <c r="V673" s="41"/>
      <c r="W673" s="1006"/>
      <c r="X673" s="1007"/>
      <c r="Y673" s="88"/>
      <c r="Z673" s="537"/>
      <c r="AA673" s="143" t="str">
        <f>IFERROR(IF(Y673="ー", "", ROUNDDOWN(Z673*VLOOKUP(N673,【参考】数式用!$AR$2:$AW$50,MATCH(Y673,【参考】数式用!$AT$4:$AW$4)+2,FALSE)*0.5, 0)), "")</f>
        <v/>
      </c>
      <c r="AB673" s="98"/>
      <c r="AC673" s="1100" t="str">
        <f>IFERROR(IF(AH673&lt;&gt;"",Z673*VLOOKUP(N673,【参考】数式用!$AG$2:$AL$50,MATCH(Y673,【参考】数式用!$AI$4:$AL$4,0)+2,0), ""), "")</f>
        <v/>
      </c>
      <c r="AD673" s="1100"/>
      <c r="AE673" s="415"/>
      <c r="AF673" s="581"/>
      <c r="AG673" s="590"/>
      <c r="AH673" s="428" t="str">
        <f>IFERROR(VLOOKUP(O673, 【参考】数式用!$AY$5:$AY$13, 1, FALSE), "")</f>
        <v/>
      </c>
      <c r="AI673" s="429" t="str">
        <f>IFERROR(VLOOKUP(N673, 【参考】数式用!$BA$2:$BB$50, 2, FALSE), "")</f>
        <v/>
      </c>
      <c r="AJ673" s="430" t="str">
        <f t="shared" si="21"/>
        <v/>
      </c>
      <c r="AK673" s="431" t="str">
        <f t="shared" si="22"/>
        <v/>
      </c>
      <c r="AL673" s="133"/>
      <c r="AM673" s="133"/>
      <c r="AN673" s="106"/>
      <c r="AO673" s="106"/>
      <c r="AV673" s="105"/>
      <c r="AW673" s="105"/>
      <c r="AX673" s="105"/>
      <c r="AY673" s="105"/>
      <c r="AZ673" s="105"/>
      <c r="BA673" s="105"/>
    </row>
    <row r="674" spans="1:53" ht="30" customHeight="1" thickBot="1">
      <c r="A674" s="140">
        <v>661</v>
      </c>
      <c r="B674" s="1001" t="str">
        <f>IF(基本情報入力シート!C699="","",基本情報入力シート!C699)</f>
        <v/>
      </c>
      <c r="C674" s="1002"/>
      <c r="D674" s="1002"/>
      <c r="E674" s="1002"/>
      <c r="F674" s="1002"/>
      <c r="G674" s="1002"/>
      <c r="H674" s="1002"/>
      <c r="I674" s="1003"/>
      <c r="J674" s="411" t="str">
        <f>IF(基本情報入力シート!M699="","",基本情報入力シート!M699)</f>
        <v/>
      </c>
      <c r="K674" s="411" t="str">
        <f>IF(基本情報入力シート!R699="","",基本情報入力シート!R699)</f>
        <v/>
      </c>
      <c r="L674" s="411" t="str">
        <f>IF(基本情報入力シート!W699="","",基本情報入力シート!W699)</f>
        <v/>
      </c>
      <c r="M674" s="411" t="str">
        <f>IF(基本情報入力シート!X699="","",基本情報入力シート!X699)</f>
        <v/>
      </c>
      <c r="N674" s="141" t="str">
        <f>IF(基本情報入力シート!Y699="","",基本情報入力シート!Y699)</f>
        <v/>
      </c>
      <c r="O674" s="148"/>
      <c r="P674" s="50"/>
      <c r="Q674" s="1004"/>
      <c r="R674" s="1005"/>
      <c r="S674" s="142" t="str">
        <f>IFERROR(ROUNDDOWN(Q674*VLOOKUP(N674,【参考】数式用!$AR$2:$AW$50,MATCH(P674,【参考】数式用!$AT$4:$AW$4)+2,FALSE)*0.5, 0), "")</f>
        <v/>
      </c>
      <c r="T674" s="51"/>
      <c r="U674" s="536" t="str">
        <f>IFERROR(IF(AH674&lt;&gt;"",Q674*VLOOKUP(N674,【参考】数式用!$AG$2:$AL$50,MATCH(P674,【参考】数式用!$AI$4:$AL$4,0)+2,0), ""), "")</f>
        <v/>
      </c>
      <c r="V674" s="41"/>
      <c r="W674" s="1006"/>
      <c r="X674" s="1007"/>
      <c r="Y674" s="88"/>
      <c r="Z674" s="537"/>
      <c r="AA674" s="143" t="str">
        <f>IFERROR(IF(Y674="ー", "", ROUNDDOWN(Z674*VLOOKUP(N674,【参考】数式用!$AR$2:$AW$50,MATCH(Y674,【参考】数式用!$AT$4:$AW$4)+2,FALSE)*0.5, 0)), "")</f>
        <v/>
      </c>
      <c r="AB674" s="98"/>
      <c r="AC674" s="1100" t="str">
        <f>IFERROR(IF(AH674&lt;&gt;"",Z674*VLOOKUP(N674,【参考】数式用!$AG$2:$AL$50,MATCH(Y674,【参考】数式用!$AI$4:$AL$4,0)+2,0), ""), "")</f>
        <v/>
      </c>
      <c r="AD674" s="1100"/>
      <c r="AE674" s="415"/>
      <c r="AF674" s="581"/>
      <c r="AG674" s="590"/>
      <c r="AH674" s="428" t="str">
        <f>IFERROR(VLOOKUP(O674, 【参考】数式用!$AY$5:$AY$13, 1, FALSE), "")</f>
        <v/>
      </c>
      <c r="AI674" s="429" t="str">
        <f>IFERROR(VLOOKUP(N674, 【参考】数式用!$BA$2:$BB$50, 2, FALSE), "")</f>
        <v/>
      </c>
      <c r="AJ674" s="430" t="str">
        <f t="shared" si="21"/>
        <v/>
      </c>
      <c r="AK674" s="431" t="str">
        <f t="shared" si="22"/>
        <v/>
      </c>
      <c r="AL674" s="133"/>
      <c r="AM674" s="133"/>
      <c r="AN674" s="106"/>
      <c r="AO674" s="106"/>
      <c r="AV674" s="105"/>
      <c r="AW674" s="105"/>
      <c r="AX674" s="105"/>
      <c r="AY674" s="105"/>
      <c r="AZ674" s="105"/>
      <c r="BA674" s="105"/>
    </row>
    <row r="675" spans="1:53" ht="30" customHeight="1" thickBot="1">
      <c r="A675" s="140">
        <v>662</v>
      </c>
      <c r="B675" s="1001" t="str">
        <f>IF(基本情報入力シート!C700="","",基本情報入力シート!C700)</f>
        <v/>
      </c>
      <c r="C675" s="1002"/>
      <c r="D675" s="1002"/>
      <c r="E675" s="1002"/>
      <c r="F675" s="1002"/>
      <c r="G675" s="1002"/>
      <c r="H675" s="1002"/>
      <c r="I675" s="1003"/>
      <c r="J675" s="411" t="str">
        <f>IF(基本情報入力シート!M700="","",基本情報入力シート!M700)</f>
        <v/>
      </c>
      <c r="K675" s="411" t="str">
        <f>IF(基本情報入力シート!R700="","",基本情報入力シート!R700)</f>
        <v/>
      </c>
      <c r="L675" s="411" t="str">
        <f>IF(基本情報入力シート!W700="","",基本情報入力シート!W700)</f>
        <v/>
      </c>
      <c r="M675" s="411" t="str">
        <f>IF(基本情報入力シート!X700="","",基本情報入力シート!X700)</f>
        <v/>
      </c>
      <c r="N675" s="141" t="str">
        <f>IF(基本情報入力シート!Y700="","",基本情報入力シート!Y700)</f>
        <v/>
      </c>
      <c r="O675" s="148"/>
      <c r="P675" s="50"/>
      <c r="Q675" s="1004"/>
      <c r="R675" s="1005"/>
      <c r="S675" s="142" t="str">
        <f>IFERROR(ROUNDDOWN(Q675*VLOOKUP(N675,【参考】数式用!$AR$2:$AW$50,MATCH(P675,【参考】数式用!$AT$4:$AW$4)+2,FALSE)*0.5, 0), "")</f>
        <v/>
      </c>
      <c r="T675" s="51"/>
      <c r="U675" s="536" t="str">
        <f>IFERROR(IF(AH675&lt;&gt;"",Q675*VLOOKUP(N675,【参考】数式用!$AG$2:$AL$50,MATCH(P675,【参考】数式用!$AI$4:$AL$4,0)+2,0), ""), "")</f>
        <v/>
      </c>
      <c r="V675" s="41"/>
      <c r="W675" s="1006"/>
      <c r="X675" s="1007"/>
      <c r="Y675" s="88"/>
      <c r="Z675" s="537"/>
      <c r="AA675" s="143" t="str">
        <f>IFERROR(IF(Y675="ー", "", ROUNDDOWN(Z675*VLOOKUP(N675,【参考】数式用!$AR$2:$AW$50,MATCH(Y675,【参考】数式用!$AT$4:$AW$4)+2,FALSE)*0.5, 0)), "")</f>
        <v/>
      </c>
      <c r="AB675" s="98"/>
      <c r="AC675" s="1100" t="str">
        <f>IFERROR(IF(AH675&lt;&gt;"",Z675*VLOOKUP(N675,【参考】数式用!$AG$2:$AL$50,MATCH(Y675,【参考】数式用!$AI$4:$AL$4,0)+2,0), ""), "")</f>
        <v/>
      </c>
      <c r="AD675" s="1100"/>
      <c r="AE675" s="415"/>
      <c r="AF675" s="581"/>
      <c r="AG675" s="590"/>
      <c r="AH675" s="428" t="str">
        <f>IFERROR(VLOOKUP(O675, 【参考】数式用!$AY$5:$AY$13, 1, FALSE), "")</f>
        <v/>
      </c>
      <c r="AI675" s="429" t="str">
        <f>IFERROR(VLOOKUP(N675, 【参考】数式用!$BA$2:$BB$50, 2, FALSE), "")</f>
        <v/>
      </c>
      <c r="AJ675" s="430" t="str">
        <f t="shared" si="21"/>
        <v/>
      </c>
      <c r="AK675" s="431" t="str">
        <f t="shared" si="22"/>
        <v/>
      </c>
      <c r="AL675" s="133"/>
      <c r="AM675" s="133"/>
      <c r="AN675" s="106"/>
      <c r="AO675" s="106"/>
      <c r="AV675" s="105"/>
      <c r="AW675" s="105"/>
      <c r="AX675" s="105"/>
      <c r="AY675" s="105"/>
      <c r="AZ675" s="105"/>
      <c r="BA675" s="105"/>
    </row>
    <row r="676" spans="1:53" ht="30" customHeight="1" thickBot="1">
      <c r="A676" s="140">
        <v>663</v>
      </c>
      <c r="B676" s="1001" t="str">
        <f>IF(基本情報入力シート!C701="","",基本情報入力シート!C701)</f>
        <v/>
      </c>
      <c r="C676" s="1002"/>
      <c r="D676" s="1002"/>
      <c r="E676" s="1002"/>
      <c r="F676" s="1002"/>
      <c r="G676" s="1002"/>
      <c r="H676" s="1002"/>
      <c r="I676" s="1003"/>
      <c r="J676" s="411" t="str">
        <f>IF(基本情報入力シート!M701="","",基本情報入力シート!M701)</f>
        <v/>
      </c>
      <c r="K676" s="411" t="str">
        <f>IF(基本情報入力シート!R701="","",基本情報入力シート!R701)</f>
        <v/>
      </c>
      <c r="L676" s="411" t="str">
        <f>IF(基本情報入力シート!W701="","",基本情報入力シート!W701)</f>
        <v/>
      </c>
      <c r="M676" s="411" t="str">
        <f>IF(基本情報入力シート!X701="","",基本情報入力シート!X701)</f>
        <v/>
      </c>
      <c r="N676" s="141" t="str">
        <f>IF(基本情報入力シート!Y701="","",基本情報入力シート!Y701)</f>
        <v/>
      </c>
      <c r="O676" s="148"/>
      <c r="P676" s="50"/>
      <c r="Q676" s="1004"/>
      <c r="R676" s="1005"/>
      <c r="S676" s="142" t="str">
        <f>IFERROR(ROUNDDOWN(Q676*VLOOKUP(N676,【参考】数式用!$AR$2:$AW$50,MATCH(P676,【参考】数式用!$AT$4:$AW$4)+2,FALSE)*0.5, 0), "")</f>
        <v/>
      </c>
      <c r="T676" s="51"/>
      <c r="U676" s="536" t="str">
        <f>IFERROR(IF(AH676&lt;&gt;"",Q676*VLOOKUP(N676,【参考】数式用!$AG$2:$AL$50,MATCH(P676,【参考】数式用!$AI$4:$AL$4,0)+2,0), ""), "")</f>
        <v/>
      </c>
      <c r="V676" s="41"/>
      <c r="W676" s="1006"/>
      <c r="X676" s="1007"/>
      <c r="Y676" s="88"/>
      <c r="Z676" s="537"/>
      <c r="AA676" s="143" t="str">
        <f>IFERROR(IF(Y676="ー", "", ROUNDDOWN(Z676*VLOOKUP(N676,【参考】数式用!$AR$2:$AW$50,MATCH(Y676,【参考】数式用!$AT$4:$AW$4)+2,FALSE)*0.5, 0)), "")</f>
        <v/>
      </c>
      <c r="AB676" s="98"/>
      <c r="AC676" s="1100" t="str">
        <f>IFERROR(IF(AH676&lt;&gt;"",Z676*VLOOKUP(N676,【参考】数式用!$AG$2:$AL$50,MATCH(Y676,【参考】数式用!$AI$4:$AL$4,0)+2,0), ""), "")</f>
        <v/>
      </c>
      <c r="AD676" s="1100"/>
      <c r="AE676" s="415"/>
      <c r="AF676" s="581"/>
      <c r="AG676" s="590"/>
      <c r="AH676" s="428" t="str">
        <f>IFERROR(VLOOKUP(O676, 【参考】数式用!$AY$5:$AY$13, 1, FALSE), "")</f>
        <v/>
      </c>
      <c r="AI676" s="429" t="str">
        <f>IFERROR(VLOOKUP(N676, 【参考】数式用!$BA$2:$BB$50, 2, FALSE), "")</f>
        <v/>
      </c>
      <c r="AJ676" s="430" t="str">
        <f t="shared" si="21"/>
        <v/>
      </c>
      <c r="AK676" s="431" t="str">
        <f t="shared" si="22"/>
        <v/>
      </c>
      <c r="AL676" s="133"/>
      <c r="AM676" s="133"/>
      <c r="AN676" s="106"/>
      <c r="AO676" s="106"/>
      <c r="AV676" s="105"/>
      <c r="AW676" s="105"/>
      <c r="AX676" s="105"/>
      <c r="AY676" s="105"/>
      <c r="AZ676" s="105"/>
      <c r="BA676" s="105"/>
    </row>
    <row r="677" spans="1:53" ht="30" customHeight="1" thickBot="1">
      <c r="A677" s="140">
        <v>664</v>
      </c>
      <c r="B677" s="1001" t="str">
        <f>IF(基本情報入力シート!C702="","",基本情報入力シート!C702)</f>
        <v/>
      </c>
      <c r="C677" s="1002"/>
      <c r="D677" s="1002"/>
      <c r="E677" s="1002"/>
      <c r="F677" s="1002"/>
      <c r="G677" s="1002"/>
      <c r="H677" s="1002"/>
      <c r="I677" s="1003"/>
      <c r="J677" s="411" t="str">
        <f>IF(基本情報入力シート!M702="","",基本情報入力シート!M702)</f>
        <v/>
      </c>
      <c r="K677" s="411" t="str">
        <f>IF(基本情報入力シート!R702="","",基本情報入力シート!R702)</f>
        <v/>
      </c>
      <c r="L677" s="411" t="str">
        <f>IF(基本情報入力シート!W702="","",基本情報入力シート!W702)</f>
        <v/>
      </c>
      <c r="M677" s="411" t="str">
        <f>IF(基本情報入力シート!X702="","",基本情報入力シート!X702)</f>
        <v/>
      </c>
      <c r="N677" s="141" t="str">
        <f>IF(基本情報入力シート!Y702="","",基本情報入力シート!Y702)</f>
        <v/>
      </c>
      <c r="O677" s="148"/>
      <c r="P677" s="50"/>
      <c r="Q677" s="1004"/>
      <c r="R677" s="1005"/>
      <c r="S677" s="142" t="str">
        <f>IFERROR(ROUNDDOWN(Q677*VLOOKUP(N677,【参考】数式用!$AR$2:$AW$50,MATCH(P677,【参考】数式用!$AT$4:$AW$4)+2,FALSE)*0.5, 0), "")</f>
        <v/>
      </c>
      <c r="T677" s="51"/>
      <c r="U677" s="536" t="str">
        <f>IFERROR(IF(AH677&lt;&gt;"",Q677*VLOOKUP(N677,【参考】数式用!$AG$2:$AL$50,MATCH(P677,【参考】数式用!$AI$4:$AL$4,0)+2,0), ""), "")</f>
        <v/>
      </c>
      <c r="V677" s="41"/>
      <c r="W677" s="1006"/>
      <c r="X677" s="1007"/>
      <c r="Y677" s="88"/>
      <c r="Z677" s="537"/>
      <c r="AA677" s="143" t="str">
        <f>IFERROR(IF(Y677="ー", "", ROUNDDOWN(Z677*VLOOKUP(N677,【参考】数式用!$AR$2:$AW$50,MATCH(Y677,【参考】数式用!$AT$4:$AW$4)+2,FALSE)*0.5, 0)), "")</f>
        <v/>
      </c>
      <c r="AB677" s="98"/>
      <c r="AC677" s="1100" t="str">
        <f>IFERROR(IF(AH677&lt;&gt;"",Z677*VLOOKUP(N677,【参考】数式用!$AG$2:$AL$50,MATCH(Y677,【参考】数式用!$AI$4:$AL$4,0)+2,0), ""), "")</f>
        <v/>
      </c>
      <c r="AD677" s="1100"/>
      <c r="AE677" s="415"/>
      <c r="AF677" s="581"/>
      <c r="AG677" s="590"/>
      <c r="AH677" s="428" t="str">
        <f>IFERROR(VLOOKUP(O677, 【参考】数式用!$AY$5:$AY$13, 1, FALSE), "")</f>
        <v/>
      </c>
      <c r="AI677" s="429" t="str">
        <f>IFERROR(VLOOKUP(N677, 【参考】数式用!$BA$2:$BB$50, 2, FALSE), "")</f>
        <v/>
      </c>
      <c r="AJ677" s="430" t="str">
        <f t="shared" si="21"/>
        <v/>
      </c>
      <c r="AK677" s="431" t="str">
        <f t="shared" si="22"/>
        <v/>
      </c>
      <c r="AL677" s="133"/>
      <c r="AM677" s="133"/>
      <c r="AN677" s="106"/>
      <c r="AO677" s="106"/>
      <c r="AV677" s="105"/>
      <c r="AW677" s="105"/>
      <c r="AX677" s="105"/>
      <c r="AY677" s="105"/>
      <c r="AZ677" s="105"/>
      <c r="BA677" s="105"/>
    </row>
    <row r="678" spans="1:53" ht="30" customHeight="1" thickBot="1">
      <c r="A678" s="140">
        <v>665</v>
      </c>
      <c r="B678" s="1001" t="str">
        <f>IF(基本情報入力シート!C703="","",基本情報入力シート!C703)</f>
        <v/>
      </c>
      <c r="C678" s="1002"/>
      <c r="D678" s="1002"/>
      <c r="E678" s="1002"/>
      <c r="F678" s="1002"/>
      <c r="G678" s="1002"/>
      <c r="H678" s="1002"/>
      <c r="I678" s="1003"/>
      <c r="J678" s="411" t="str">
        <f>IF(基本情報入力シート!M703="","",基本情報入力シート!M703)</f>
        <v/>
      </c>
      <c r="K678" s="411" t="str">
        <f>IF(基本情報入力シート!R703="","",基本情報入力シート!R703)</f>
        <v/>
      </c>
      <c r="L678" s="411" t="str">
        <f>IF(基本情報入力シート!W703="","",基本情報入力シート!W703)</f>
        <v/>
      </c>
      <c r="M678" s="411" t="str">
        <f>IF(基本情報入力シート!X703="","",基本情報入力シート!X703)</f>
        <v/>
      </c>
      <c r="N678" s="141" t="str">
        <f>IF(基本情報入力シート!Y703="","",基本情報入力シート!Y703)</f>
        <v/>
      </c>
      <c r="O678" s="148"/>
      <c r="P678" s="50"/>
      <c r="Q678" s="1004"/>
      <c r="R678" s="1005"/>
      <c r="S678" s="142" t="str">
        <f>IFERROR(ROUNDDOWN(Q678*VLOOKUP(N678,【参考】数式用!$AR$2:$AW$50,MATCH(P678,【参考】数式用!$AT$4:$AW$4)+2,FALSE)*0.5, 0), "")</f>
        <v/>
      </c>
      <c r="T678" s="51"/>
      <c r="U678" s="536" t="str">
        <f>IFERROR(IF(AH678&lt;&gt;"",Q678*VLOOKUP(N678,【参考】数式用!$AG$2:$AL$50,MATCH(P678,【参考】数式用!$AI$4:$AL$4,0)+2,0), ""), "")</f>
        <v/>
      </c>
      <c r="V678" s="41"/>
      <c r="W678" s="1006"/>
      <c r="X678" s="1007"/>
      <c r="Y678" s="88"/>
      <c r="Z678" s="537"/>
      <c r="AA678" s="143" t="str">
        <f>IFERROR(IF(Y678="ー", "", ROUNDDOWN(Z678*VLOOKUP(N678,【参考】数式用!$AR$2:$AW$50,MATCH(Y678,【参考】数式用!$AT$4:$AW$4)+2,FALSE)*0.5, 0)), "")</f>
        <v/>
      </c>
      <c r="AB678" s="98"/>
      <c r="AC678" s="1100" t="str">
        <f>IFERROR(IF(AH678&lt;&gt;"",Z678*VLOOKUP(N678,【参考】数式用!$AG$2:$AL$50,MATCH(Y678,【参考】数式用!$AI$4:$AL$4,0)+2,0), ""), "")</f>
        <v/>
      </c>
      <c r="AD678" s="1100"/>
      <c r="AE678" s="415"/>
      <c r="AF678" s="581"/>
      <c r="AG678" s="590"/>
      <c r="AH678" s="428" t="str">
        <f>IFERROR(VLOOKUP(O678, 【参考】数式用!$AY$5:$AY$13, 1, FALSE), "")</f>
        <v/>
      </c>
      <c r="AI678" s="429" t="str">
        <f>IFERROR(VLOOKUP(N678, 【参考】数式用!$BA$2:$BB$50, 2, FALSE), "")</f>
        <v/>
      </c>
      <c r="AJ678" s="430" t="str">
        <f t="shared" si="21"/>
        <v/>
      </c>
      <c r="AK678" s="431" t="str">
        <f t="shared" si="22"/>
        <v/>
      </c>
      <c r="AL678" s="133"/>
      <c r="AM678" s="133"/>
      <c r="AN678" s="106"/>
      <c r="AO678" s="106"/>
      <c r="AV678" s="105"/>
      <c r="AW678" s="105"/>
      <c r="AX678" s="105"/>
      <c r="AY678" s="105"/>
      <c r="AZ678" s="105"/>
      <c r="BA678" s="105"/>
    </row>
    <row r="679" spans="1:53" ht="30" customHeight="1" thickBot="1">
      <c r="A679" s="140">
        <v>666</v>
      </c>
      <c r="B679" s="1001" t="str">
        <f>IF(基本情報入力シート!C704="","",基本情報入力シート!C704)</f>
        <v/>
      </c>
      <c r="C679" s="1002"/>
      <c r="D679" s="1002"/>
      <c r="E679" s="1002"/>
      <c r="F679" s="1002"/>
      <c r="G679" s="1002"/>
      <c r="H679" s="1002"/>
      <c r="I679" s="1003"/>
      <c r="J679" s="411" t="str">
        <f>IF(基本情報入力シート!M704="","",基本情報入力シート!M704)</f>
        <v/>
      </c>
      <c r="K679" s="411" t="str">
        <f>IF(基本情報入力シート!R704="","",基本情報入力シート!R704)</f>
        <v/>
      </c>
      <c r="L679" s="411" t="str">
        <f>IF(基本情報入力シート!W704="","",基本情報入力シート!W704)</f>
        <v/>
      </c>
      <c r="M679" s="411" t="str">
        <f>IF(基本情報入力シート!X704="","",基本情報入力シート!X704)</f>
        <v/>
      </c>
      <c r="N679" s="141" t="str">
        <f>IF(基本情報入力シート!Y704="","",基本情報入力シート!Y704)</f>
        <v/>
      </c>
      <c r="O679" s="148"/>
      <c r="P679" s="50"/>
      <c r="Q679" s="1004"/>
      <c r="R679" s="1005"/>
      <c r="S679" s="142" t="str">
        <f>IFERROR(ROUNDDOWN(Q679*VLOOKUP(N679,【参考】数式用!$AR$2:$AW$50,MATCH(P679,【参考】数式用!$AT$4:$AW$4)+2,FALSE)*0.5, 0), "")</f>
        <v/>
      </c>
      <c r="T679" s="51"/>
      <c r="U679" s="536" t="str">
        <f>IFERROR(IF(AH679&lt;&gt;"",Q679*VLOOKUP(N679,【参考】数式用!$AG$2:$AL$50,MATCH(P679,【参考】数式用!$AI$4:$AL$4,0)+2,0), ""), "")</f>
        <v/>
      </c>
      <c r="V679" s="41"/>
      <c r="W679" s="1006"/>
      <c r="X679" s="1007"/>
      <c r="Y679" s="88"/>
      <c r="Z679" s="537"/>
      <c r="AA679" s="143" t="str">
        <f>IFERROR(IF(Y679="ー", "", ROUNDDOWN(Z679*VLOOKUP(N679,【参考】数式用!$AR$2:$AW$50,MATCH(Y679,【参考】数式用!$AT$4:$AW$4)+2,FALSE)*0.5, 0)), "")</f>
        <v/>
      </c>
      <c r="AB679" s="98"/>
      <c r="AC679" s="1100" t="str">
        <f>IFERROR(IF(AH679&lt;&gt;"",Z679*VLOOKUP(N679,【参考】数式用!$AG$2:$AL$50,MATCH(Y679,【参考】数式用!$AI$4:$AL$4,0)+2,0), ""), "")</f>
        <v/>
      </c>
      <c r="AD679" s="1100"/>
      <c r="AE679" s="415"/>
      <c r="AF679" s="581"/>
      <c r="AG679" s="590"/>
      <c r="AH679" s="428" t="str">
        <f>IFERROR(VLOOKUP(O679, 【参考】数式用!$AY$5:$AY$13, 1, FALSE), "")</f>
        <v/>
      </c>
      <c r="AI679" s="429" t="str">
        <f>IFERROR(VLOOKUP(N679, 【参考】数式用!$BA$2:$BB$50, 2, FALSE), "")</f>
        <v/>
      </c>
      <c r="AJ679" s="430" t="str">
        <f t="shared" si="21"/>
        <v/>
      </c>
      <c r="AK679" s="431" t="str">
        <f t="shared" si="22"/>
        <v/>
      </c>
      <c r="AL679" s="133"/>
      <c r="AM679" s="133"/>
      <c r="AN679" s="106"/>
      <c r="AO679" s="106"/>
      <c r="AV679" s="105"/>
      <c r="AW679" s="105"/>
      <c r="AX679" s="105"/>
      <c r="AY679" s="105"/>
      <c r="AZ679" s="105"/>
      <c r="BA679" s="105"/>
    </row>
    <row r="680" spans="1:53" ht="30" customHeight="1" thickBot="1">
      <c r="A680" s="140">
        <v>667</v>
      </c>
      <c r="B680" s="1001" t="str">
        <f>IF(基本情報入力シート!C705="","",基本情報入力シート!C705)</f>
        <v/>
      </c>
      <c r="C680" s="1002"/>
      <c r="D680" s="1002"/>
      <c r="E680" s="1002"/>
      <c r="F680" s="1002"/>
      <c r="G680" s="1002"/>
      <c r="H680" s="1002"/>
      <c r="I680" s="1003"/>
      <c r="J680" s="411" t="str">
        <f>IF(基本情報入力シート!M705="","",基本情報入力シート!M705)</f>
        <v/>
      </c>
      <c r="K680" s="411" t="str">
        <f>IF(基本情報入力シート!R705="","",基本情報入力シート!R705)</f>
        <v/>
      </c>
      <c r="L680" s="411" t="str">
        <f>IF(基本情報入力シート!W705="","",基本情報入力シート!W705)</f>
        <v/>
      </c>
      <c r="M680" s="411" t="str">
        <f>IF(基本情報入力シート!X705="","",基本情報入力シート!X705)</f>
        <v/>
      </c>
      <c r="N680" s="141" t="str">
        <f>IF(基本情報入力シート!Y705="","",基本情報入力シート!Y705)</f>
        <v/>
      </c>
      <c r="O680" s="148"/>
      <c r="P680" s="50"/>
      <c r="Q680" s="1004"/>
      <c r="R680" s="1005"/>
      <c r="S680" s="142" t="str">
        <f>IFERROR(ROUNDDOWN(Q680*VLOOKUP(N680,【参考】数式用!$AR$2:$AW$50,MATCH(P680,【参考】数式用!$AT$4:$AW$4)+2,FALSE)*0.5, 0), "")</f>
        <v/>
      </c>
      <c r="T680" s="51"/>
      <c r="U680" s="536" t="str">
        <f>IFERROR(IF(AH680&lt;&gt;"",Q680*VLOOKUP(N680,【参考】数式用!$AG$2:$AL$50,MATCH(P680,【参考】数式用!$AI$4:$AL$4,0)+2,0), ""), "")</f>
        <v/>
      </c>
      <c r="V680" s="41"/>
      <c r="W680" s="1006"/>
      <c r="X680" s="1007"/>
      <c r="Y680" s="88"/>
      <c r="Z680" s="537"/>
      <c r="AA680" s="143" t="str">
        <f>IFERROR(IF(Y680="ー", "", ROUNDDOWN(Z680*VLOOKUP(N680,【参考】数式用!$AR$2:$AW$50,MATCH(Y680,【参考】数式用!$AT$4:$AW$4)+2,FALSE)*0.5, 0)), "")</f>
        <v/>
      </c>
      <c r="AB680" s="98"/>
      <c r="AC680" s="1100" t="str">
        <f>IFERROR(IF(AH680&lt;&gt;"",Z680*VLOOKUP(N680,【参考】数式用!$AG$2:$AL$50,MATCH(Y680,【参考】数式用!$AI$4:$AL$4,0)+2,0), ""), "")</f>
        <v/>
      </c>
      <c r="AD680" s="1100"/>
      <c r="AE680" s="415"/>
      <c r="AF680" s="581"/>
      <c r="AG680" s="590"/>
      <c r="AH680" s="428" t="str">
        <f>IFERROR(VLOOKUP(O680, 【参考】数式用!$AY$5:$AY$13, 1, FALSE), "")</f>
        <v/>
      </c>
      <c r="AI680" s="429" t="str">
        <f>IFERROR(VLOOKUP(N680, 【参考】数式用!$BA$2:$BB$50, 2, FALSE), "")</f>
        <v/>
      </c>
      <c r="AJ680" s="430" t="str">
        <f t="shared" si="21"/>
        <v/>
      </c>
      <c r="AK680" s="431" t="str">
        <f t="shared" si="22"/>
        <v/>
      </c>
      <c r="AL680" s="133"/>
      <c r="AM680" s="133"/>
      <c r="AN680" s="106"/>
      <c r="AO680" s="106"/>
      <c r="AV680" s="105"/>
      <c r="AW680" s="105"/>
      <c r="AX680" s="105"/>
      <c r="AY680" s="105"/>
      <c r="AZ680" s="105"/>
      <c r="BA680" s="105"/>
    </row>
    <row r="681" spans="1:53" ht="30" customHeight="1" thickBot="1">
      <c r="A681" s="140">
        <v>668</v>
      </c>
      <c r="B681" s="1001" t="str">
        <f>IF(基本情報入力シート!C706="","",基本情報入力シート!C706)</f>
        <v/>
      </c>
      <c r="C681" s="1002"/>
      <c r="D681" s="1002"/>
      <c r="E681" s="1002"/>
      <c r="F681" s="1002"/>
      <c r="G681" s="1002"/>
      <c r="H681" s="1002"/>
      <c r="I681" s="1003"/>
      <c r="J681" s="411" t="str">
        <f>IF(基本情報入力シート!M706="","",基本情報入力シート!M706)</f>
        <v/>
      </c>
      <c r="K681" s="411" t="str">
        <f>IF(基本情報入力シート!R706="","",基本情報入力シート!R706)</f>
        <v/>
      </c>
      <c r="L681" s="411" t="str">
        <f>IF(基本情報入力シート!W706="","",基本情報入力シート!W706)</f>
        <v/>
      </c>
      <c r="M681" s="411" t="str">
        <f>IF(基本情報入力シート!X706="","",基本情報入力シート!X706)</f>
        <v/>
      </c>
      <c r="N681" s="141" t="str">
        <f>IF(基本情報入力シート!Y706="","",基本情報入力シート!Y706)</f>
        <v/>
      </c>
      <c r="O681" s="148"/>
      <c r="P681" s="50"/>
      <c r="Q681" s="1004"/>
      <c r="R681" s="1005"/>
      <c r="S681" s="142" t="str">
        <f>IFERROR(ROUNDDOWN(Q681*VLOOKUP(N681,【参考】数式用!$AR$2:$AW$50,MATCH(P681,【参考】数式用!$AT$4:$AW$4)+2,FALSE)*0.5, 0), "")</f>
        <v/>
      </c>
      <c r="T681" s="51"/>
      <c r="U681" s="536" t="str">
        <f>IFERROR(IF(AH681&lt;&gt;"",Q681*VLOOKUP(N681,【参考】数式用!$AG$2:$AL$50,MATCH(P681,【参考】数式用!$AI$4:$AL$4,0)+2,0), ""), "")</f>
        <v/>
      </c>
      <c r="V681" s="41"/>
      <c r="W681" s="1006"/>
      <c r="X681" s="1007"/>
      <c r="Y681" s="88"/>
      <c r="Z681" s="537"/>
      <c r="AA681" s="143" t="str">
        <f>IFERROR(IF(Y681="ー", "", ROUNDDOWN(Z681*VLOOKUP(N681,【参考】数式用!$AR$2:$AW$50,MATCH(Y681,【参考】数式用!$AT$4:$AW$4)+2,FALSE)*0.5, 0)), "")</f>
        <v/>
      </c>
      <c r="AB681" s="98"/>
      <c r="AC681" s="1100" t="str">
        <f>IFERROR(IF(AH681&lt;&gt;"",Z681*VLOOKUP(N681,【参考】数式用!$AG$2:$AL$50,MATCH(Y681,【参考】数式用!$AI$4:$AL$4,0)+2,0), ""), "")</f>
        <v/>
      </c>
      <c r="AD681" s="1100"/>
      <c r="AE681" s="415"/>
      <c r="AF681" s="581"/>
      <c r="AG681" s="590"/>
      <c r="AH681" s="428" t="str">
        <f>IFERROR(VLOOKUP(O681, 【参考】数式用!$AY$5:$AY$13, 1, FALSE), "")</f>
        <v/>
      </c>
      <c r="AI681" s="429" t="str">
        <f>IFERROR(VLOOKUP(N681, 【参考】数式用!$BA$2:$BB$50, 2, FALSE), "")</f>
        <v/>
      </c>
      <c r="AJ681" s="430" t="str">
        <f t="shared" si="21"/>
        <v/>
      </c>
      <c r="AK681" s="431" t="str">
        <f t="shared" si="22"/>
        <v/>
      </c>
      <c r="AL681" s="133"/>
      <c r="AM681" s="133"/>
      <c r="AN681" s="106"/>
      <c r="AO681" s="106"/>
      <c r="AV681" s="105"/>
      <c r="AW681" s="105"/>
      <c r="AX681" s="105"/>
      <c r="AY681" s="105"/>
      <c r="AZ681" s="105"/>
      <c r="BA681" s="105"/>
    </row>
    <row r="682" spans="1:53" ht="30" customHeight="1" thickBot="1">
      <c r="A682" s="140">
        <v>669</v>
      </c>
      <c r="B682" s="1001" t="str">
        <f>IF(基本情報入力シート!C707="","",基本情報入力シート!C707)</f>
        <v/>
      </c>
      <c r="C682" s="1002"/>
      <c r="D682" s="1002"/>
      <c r="E682" s="1002"/>
      <c r="F682" s="1002"/>
      <c r="G682" s="1002"/>
      <c r="H682" s="1002"/>
      <c r="I682" s="1003"/>
      <c r="J682" s="411" t="str">
        <f>IF(基本情報入力シート!M707="","",基本情報入力シート!M707)</f>
        <v/>
      </c>
      <c r="K682" s="411" t="str">
        <f>IF(基本情報入力シート!R707="","",基本情報入力シート!R707)</f>
        <v/>
      </c>
      <c r="L682" s="411" t="str">
        <f>IF(基本情報入力シート!W707="","",基本情報入力シート!W707)</f>
        <v/>
      </c>
      <c r="M682" s="411" t="str">
        <f>IF(基本情報入力シート!X707="","",基本情報入力シート!X707)</f>
        <v/>
      </c>
      <c r="N682" s="141" t="str">
        <f>IF(基本情報入力シート!Y707="","",基本情報入力シート!Y707)</f>
        <v/>
      </c>
      <c r="O682" s="148"/>
      <c r="P682" s="50"/>
      <c r="Q682" s="1004"/>
      <c r="R682" s="1005"/>
      <c r="S682" s="142" t="str">
        <f>IFERROR(ROUNDDOWN(Q682*VLOOKUP(N682,【参考】数式用!$AR$2:$AW$50,MATCH(P682,【参考】数式用!$AT$4:$AW$4)+2,FALSE)*0.5, 0), "")</f>
        <v/>
      </c>
      <c r="T682" s="51"/>
      <c r="U682" s="536" t="str">
        <f>IFERROR(IF(AH682&lt;&gt;"",Q682*VLOOKUP(N682,【参考】数式用!$AG$2:$AL$50,MATCH(P682,【参考】数式用!$AI$4:$AL$4,0)+2,0), ""), "")</f>
        <v/>
      </c>
      <c r="V682" s="41"/>
      <c r="W682" s="1006"/>
      <c r="X682" s="1007"/>
      <c r="Y682" s="88"/>
      <c r="Z682" s="537"/>
      <c r="AA682" s="143" t="str">
        <f>IFERROR(IF(Y682="ー", "", ROUNDDOWN(Z682*VLOOKUP(N682,【参考】数式用!$AR$2:$AW$50,MATCH(Y682,【参考】数式用!$AT$4:$AW$4)+2,FALSE)*0.5, 0)), "")</f>
        <v/>
      </c>
      <c r="AB682" s="98"/>
      <c r="AC682" s="1100" t="str">
        <f>IFERROR(IF(AH682&lt;&gt;"",Z682*VLOOKUP(N682,【参考】数式用!$AG$2:$AL$50,MATCH(Y682,【参考】数式用!$AI$4:$AL$4,0)+2,0), ""), "")</f>
        <v/>
      </c>
      <c r="AD682" s="1100"/>
      <c r="AE682" s="415"/>
      <c r="AF682" s="581"/>
      <c r="AG682" s="590"/>
      <c r="AH682" s="428" t="str">
        <f>IFERROR(VLOOKUP(O682, 【参考】数式用!$AY$5:$AY$13, 1, FALSE), "")</f>
        <v/>
      </c>
      <c r="AI682" s="429" t="str">
        <f>IFERROR(VLOOKUP(N682, 【参考】数式用!$BA$2:$BB$50, 2, FALSE), "")</f>
        <v/>
      </c>
      <c r="AJ682" s="430" t="str">
        <f t="shared" si="21"/>
        <v/>
      </c>
      <c r="AK682" s="431" t="str">
        <f t="shared" si="22"/>
        <v/>
      </c>
      <c r="AL682" s="133"/>
      <c r="AM682" s="133"/>
      <c r="AN682" s="106"/>
      <c r="AO682" s="106"/>
      <c r="AV682" s="105"/>
      <c r="AW682" s="105"/>
      <c r="AX682" s="105"/>
      <c r="AY682" s="105"/>
      <c r="AZ682" s="105"/>
      <c r="BA682" s="105"/>
    </row>
    <row r="683" spans="1:53" ht="30" customHeight="1" thickBot="1">
      <c r="A683" s="140">
        <v>670</v>
      </c>
      <c r="B683" s="1001" t="str">
        <f>IF(基本情報入力シート!C708="","",基本情報入力シート!C708)</f>
        <v/>
      </c>
      <c r="C683" s="1002"/>
      <c r="D683" s="1002"/>
      <c r="E683" s="1002"/>
      <c r="F683" s="1002"/>
      <c r="G683" s="1002"/>
      <c r="H683" s="1002"/>
      <c r="I683" s="1003"/>
      <c r="J683" s="411" t="str">
        <f>IF(基本情報入力シート!M708="","",基本情報入力シート!M708)</f>
        <v/>
      </c>
      <c r="K683" s="411" t="str">
        <f>IF(基本情報入力シート!R708="","",基本情報入力シート!R708)</f>
        <v/>
      </c>
      <c r="L683" s="411" t="str">
        <f>IF(基本情報入力シート!W708="","",基本情報入力シート!W708)</f>
        <v/>
      </c>
      <c r="M683" s="411" t="str">
        <f>IF(基本情報入力シート!X708="","",基本情報入力シート!X708)</f>
        <v/>
      </c>
      <c r="N683" s="141" t="str">
        <f>IF(基本情報入力シート!Y708="","",基本情報入力シート!Y708)</f>
        <v/>
      </c>
      <c r="O683" s="148"/>
      <c r="P683" s="50"/>
      <c r="Q683" s="1004"/>
      <c r="R683" s="1005"/>
      <c r="S683" s="142" t="str">
        <f>IFERROR(ROUNDDOWN(Q683*VLOOKUP(N683,【参考】数式用!$AR$2:$AW$50,MATCH(P683,【参考】数式用!$AT$4:$AW$4)+2,FALSE)*0.5, 0), "")</f>
        <v/>
      </c>
      <c r="T683" s="51"/>
      <c r="U683" s="536" t="str">
        <f>IFERROR(IF(AH683&lt;&gt;"",Q683*VLOOKUP(N683,【参考】数式用!$AG$2:$AL$50,MATCH(P683,【参考】数式用!$AI$4:$AL$4,0)+2,0), ""), "")</f>
        <v/>
      </c>
      <c r="V683" s="41"/>
      <c r="W683" s="1006"/>
      <c r="X683" s="1007"/>
      <c r="Y683" s="88"/>
      <c r="Z683" s="537"/>
      <c r="AA683" s="143" t="str">
        <f>IFERROR(IF(Y683="ー", "", ROUNDDOWN(Z683*VLOOKUP(N683,【参考】数式用!$AR$2:$AW$50,MATCH(Y683,【参考】数式用!$AT$4:$AW$4)+2,FALSE)*0.5, 0)), "")</f>
        <v/>
      </c>
      <c r="AB683" s="98"/>
      <c r="AC683" s="1100" t="str">
        <f>IFERROR(IF(AH683&lt;&gt;"",Z683*VLOOKUP(N683,【参考】数式用!$AG$2:$AL$50,MATCH(Y683,【参考】数式用!$AI$4:$AL$4,0)+2,0), ""), "")</f>
        <v/>
      </c>
      <c r="AD683" s="1100"/>
      <c r="AE683" s="415"/>
      <c r="AF683" s="581"/>
      <c r="AG683" s="590"/>
      <c r="AH683" s="428" t="str">
        <f>IFERROR(VLOOKUP(O683, 【参考】数式用!$AY$5:$AY$13, 1, FALSE), "")</f>
        <v/>
      </c>
      <c r="AI683" s="429" t="str">
        <f>IFERROR(VLOOKUP(N683, 【参考】数式用!$BA$2:$BB$50, 2, FALSE), "")</f>
        <v/>
      </c>
      <c r="AJ683" s="430" t="str">
        <f t="shared" si="21"/>
        <v/>
      </c>
      <c r="AK683" s="431" t="str">
        <f t="shared" si="22"/>
        <v/>
      </c>
      <c r="AL683" s="133"/>
      <c r="AM683" s="133"/>
      <c r="AN683" s="106"/>
      <c r="AO683" s="106"/>
      <c r="AV683" s="105"/>
      <c r="AW683" s="105"/>
      <c r="AX683" s="105"/>
      <c r="AY683" s="105"/>
      <c r="AZ683" s="105"/>
      <c r="BA683" s="105"/>
    </row>
    <row r="684" spans="1:53" ht="30" customHeight="1" thickBot="1">
      <c r="A684" s="140">
        <v>671</v>
      </c>
      <c r="B684" s="1001" t="str">
        <f>IF(基本情報入力シート!C709="","",基本情報入力シート!C709)</f>
        <v/>
      </c>
      <c r="C684" s="1002"/>
      <c r="D684" s="1002"/>
      <c r="E684" s="1002"/>
      <c r="F684" s="1002"/>
      <c r="G684" s="1002"/>
      <c r="H684" s="1002"/>
      <c r="I684" s="1003"/>
      <c r="J684" s="411" t="str">
        <f>IF(基本情報入力シート!M709="","",基本情報入力シート!M709)</f>
        <v/>
      </c>
      <c r="K684" s="411" t="str">
        <f>IF(基本情報入力シート!R709="","",基本情報入力シート!R709)</f>
        <v/>
      </c>
      <c r="L684" s="411" t="str">
        <f>IF(基本情報入力シート!W709="","",基本情報入力シート!W709)</f>
        <v/>
      </c>
      <c r="M684" s="411" t="str">
        <f>IF(基本情報入力シート!X709="","",基本情報入力シート!X709)</f>
        <v/>
      </c>
      <c r="N684" s="141" t="str">
        <f>IF(基本情報入力シート!Y709="","",基本情報入力シート!Y709)</f>
        <v/>
      </c>
      <c r="O684" s="148"/>
      <c r="P684" s="50"/>
      <c r="Q684" s="1004"/>
      <c r="R684" s="1005"/>
      <c r="S684" s="142" t="str">
        <f>IFERROR(ROUNDDOWN(Q684*VLOOKUP(N684,【参考】数式用!$AR$2:$AW$50,MATCH(P684,【参考】数式用!$AT$4:$AW$4)+2,FALSE)*0.5, 0), "")</f>
        <v/>
      </c>
      <c r="T684" s="51"/>
      <c r="U684" s="536" t="str">
        <f>IFERROR(IF(AH684&lt;&gt;"",Q684*VLOOKUP(N684,【参考】数式用!$AG$2:$AL$50,MATCH(P684,【参考】数式用!$AI$4:$AL$4,0)+2,0), ""), "")</f>
        <v/>
      </c>
      <c r="V684" s="41"/>
      <c r="W684" s="1006"/>
      <c r="X684" s="1007"/>
      <c r="Y684" s="88"/>
      <c r="Z684" s="537"/>
      <c r="AA684" s="143" t="str">
        <f>IFERROR(IF(Y684="ー", "", ROUNDDOWN(Z684*VLOOKUP(N684,【参考】数式用!$AR$2:$AW$50,MATCH(Y684,【参考】数式用!$AT$4:$AW$4)+2,FALSE)*0.5, 0)), "")</f>
        <v/>
      </c>
      <c r="AB684" s="98"/>
      <c r="AC684" s="1100" t="str">
        <f>IFERROR(IF(AH684&lt;&gt;"",Z684*VLOOKUP(N684,【参考】数式用!$AG$2:$AL$50,MATCH(Y684,【参考】数式用!$AI$4:$AL$4,0)+2,0), ""), "")</f>
        <v/>
      </c>
      <c r="AD684" s="1100"/>
      <c r="AE684" s="415"/>
      <c r="AF684" s="581"/>
      <c r="AG684" s="590"/>
      <c r="AH684" s="428" t="str">
        <f>IFERROR(VLOOKUP(O684, 【参考】数式用!$AY$5:$AY$13, 1, FALSE), "")</f>
        <v/>
      </c>
      <c r="AI684" s="429" t="str">
        <f>IFERROR(VLOOKUP(N684, 【参考】数式用!$BA$2:$BB$50, 2, FALSE), "")</f>
        <v/>
      </c>
      <c r="AJ684" s="430" t="str">
        <f t="shared" si="21"/>
        <v/>
      </c>
      <c r="AK684" s="431" t="str">
        <f t="shared" si="22"/>
        <v/>
      </c>
      <c r="AL684" s="133"/>
      <c r="AM684" s="133"/>
      <c r="AN684" s="106"/>
      <c r="AO684" s="106"/>
      <c r="AV684" s="105"/>
      <c r="AW684" s="105"/>
      <c r="AX684" s="105"/>
      <c r="AY684" s="105"/>
      <c r="AZ684" s="105"/>
      <c r="BA684" s="105"/>
    </row>
    <row r="685" spans="1:53" ht="30" customHeight="1" thickBot="1">
      <c r="A685" s="140">
        <v>672</v>
      </c>
      <c r="B685" s="1001" t="str">
        <f>IF(基本情報入力シート!C710="","",基本情報入力シート!C710)</f>
        <v/>
      </c>
      <c r="C685" s="1002"/>
      <c r="D685" s="1002"/>
      <c r="E685" s="1002"/>
      <c r="F685" s="1002"/>
      <c r="G685" s="1002"/>
      <c r="H685" s="1002"/>
      <c r="I685" s="1003"/>
      <c r="J685" s="411" t="str">
        <f>IF(基本情報入力シート!M710="","",基本情報入力シート!M710)</f>
        <v/>
      </c>
      <c r="K685" s="411" t="str">
        <f>IF(基本情報入力シート!R710="","",基本情報入力シート!R710)</f>
        <v/>
      </c>
      <c r="L685" s="411" t="str">
        <f>IF(基本情報入力シート!W710="","",基本情報入力シート!W710)</f>
        <v/>
      </c>
      <c r="M685" s="411" t="str">
        <f>IF(基本情報入力シート!X710="","",基本情報入力シート!X710)</f>
        <v/>
      </c>
      <c r="N685" s="141" t="str">
        <f>IF(基本情報入力シート!Y710="","",基本情報入力シート!Y710)</f>
        <v/>
      </c>
      <c r="O685" s="148"/>
      <c r="P685" s="50"/>
      <c r="Q685" s="1004"/>
      <c r="R685" s="1005"/>
      <c r="S685" s="142" t="str">
        <f>IFERROR(ROUNDDOWN(Q685*VLOOKUP(N685,【参考】数式用!$AR$2:$AW$50,MATCH(P685,【参考】数式用!$AT$4:$AW$4)+2,FALSE)*0.5, 0), "")</f>
        <v/>
      </c>
      <c r="T685" s="51"/>
      <c r="U685" s="536" t="str">
        <f>IFERROR(IF(AH685&lt;&gt;"",Q685*VLOOKUP(N685,【参考】数式用!$AG$2:$AL$50,MATCH(P685,【参考】数式用!$AI$4:$AL$4,0)+2,0), ""), "")</f>
        <v/>
      </c>
      <c r="V685" s="41"/>
      <c r="W685" s="1006"/>
      <c r="X685" s="1007"/>
      <c r="Y685" s="88"/>
      <c r="Z685" s="537"/>
      <c r="AA685" s="143" t="str">
        <f>IFERROR(IF(Y685="ー", "", ROUNDDOWN(Z685*VLOOKUP(N685,【参考】数式用!$AR$2:$AW$50,MATCH(Y685,【参考】数式用!$AT$4:$AW$4)+2,FALSE)*0.5, 0)), "")</f>
        <v/>
      </c>
      <c r="AB685" s="98"/>
      <c r="AC685" s="1100" t="str">
        <f>IFERROR(IF(AH685&lt;&gt;"",Z685*VLOOKUP(N685,【参考】数式用!$AG$2:$AL$50,MATCH(Y685,【参考】数式用!$AI$4:$AL$4,0)+2,0), ""), "")</f>
        <v/>
      </c>
      <c r="AD685" s="1100"/>
      <c r="AE685" s="415"/>
      <c r="AF685" s="581"/>
      <c r="AG685" s="590"/>
      <c r="AH685" s="428" t="str">
        <f>IFERROR(VLOOKUP(O685, 【参考】数式用!$AY$5:$AY$13, 1, FALSE), "")</f>
        <v/>
      </c>
      <c r="AI685" s="429" t="str">
        <f>IFERROR(VLOOKUP(N685, 【参考】数式用!$BA$2:$BB$50, 2, FALSE), "")</f>
        <v/>
      </c>
      <c r="AJ685" s="430" t="str">
        <f t="shared" si="21"/>
        <v/>
      </c>
      <c r="AK685" s="431" t="str">
        <f t="shared" si="22"/>
        <v/>
      </c>
      <c r="AL685" s="133"/>
      <c r="AM685" s="133"/>
      <c r="AN685" s="106"/>
      <c r="AO685" s="106"/>
      <c r="AV685" s="105"/>
      <c r="AW685" s="105"/>
      <c r="AX685" s="105"/>
      <c r="AY685" s="105"/>
      <c r="AZ685" s="105"/>
      <c r="BA685" s="105"/>
    </row>
    <row r="686" spans="1:53" ht="30" customHeight="1" thickBot="1">
      <c r="A686" s="140">
        <v>673</v>
      </c>
      <c r="B686" s="1001" t="str">
        <f>IF(基本情報入力シート!C711="","",基本情報入力シート!C711)</f>
        <v/>
      </c>
      <c r="C686" s="1002"/>
      <c r="D686" s="1002"/>
      <c r="E686" s="1002"/>
      <c r="F686" s="1002"/>
      <c r="G686" s="1002"/>
      <c r="H686" s="1002"/>
      <c r="I686" s="1003"/>
      <c r="J686" s="411" t="str">
        <f>IF(基本情報入力シート!M711="","",基本情報入力シート!M711)</f>
        <v/>
      </c>
      <c r="K686" s="411" t="str">
        <f>IF(基本情報入力シート!R711="","",基本情報入力シート!R711)</f>
        <v/>
      </c>
      <c r="L686" s="411" t="str">
        <f>IF(基本情報入力シート!W711="","",基本情報入力シート!W711)</f>
        <v/>
      </c>
      <c r="M686" s="411" t="str">
        <f>IF(基本情報入力シート!X711="","",基本情報入力シート!X711)</f>
        <v/>
      </c>
      <c r="N686" s="141" t="str">
        <f>IF(基本情報入力シート!Y711="","",基本情報入力シート!Y711)</f>
        <v/>
      </c>
      <c r="O686" s="148"/>
      <c r="P686" s="50"/>
      <c r="Q686" s="1004"/>
      <c r="R686" s="1005"/>
      <c r="S686" s="142" t="str">
        <f>IFERROR(ROUNDDOWN(Q686*VLOOKUP(N686,【参考】数式用!$AR$2:$AW$50,MATCH(P686,【参考】数式用!$AT$4:$AW$4)+2,FALSE)*0.5, 0), "")</f>
        <v/>
      </c>
      <c r="T686" s="51"/>
      <c r="U686" s="536" t="str">
        <f>IFERROR(IF(AH686&lt;&gt;"",Q686*VLOOKUP(N686,【参考】数式用!$AG$2:$AL$50,MATCH(P686,【参考】数式用!$AI$4:$AL$4,0)+2,0), ""), "")</f>
        <v/>
      </c>
      <c r="V686" s="41"/>
      <c r="W686" s="1006"/>
      <c r="X686" s="1007"/>
      <c r="Y686" s="88"/>
      <c r="Z686" s="537"/>
      <c r="AA686" s="143" t="str">
        <f>IFERROR(IF(Y686="ー", "", ROUNDDOWN(Z686*VLOOKUP(N686,【参考】数式用!$AR$2:$AW$50,MATCH(Y686,【参考】数式用!$AT$4:$AW$4)+2,FALSE)*0.5, 0)), "")</f>
        <v/>
      </c>
      <c r="AB686" s="98"/>
      <c r="AC686" s="1100" t="str">
        <f>IFERROR(IF(AH686&lt;&gt;"",Z686*VLOOKUP(N686,【参考】数式用!$AG$2:$AL$50,MATCH(Y686,【参考】数式用!$AI$4:$AL$4,0)+2,0), ""), "")</f>
        <v/>
      </c>
      <c r="AD686" s="1100"/>
      <c r="AE686" s="415"/>
      <c r="AF686" s="581"/>
      <c r="AG686" s="590"/>
      <c r="AH686" s="428" t="str">
        <f>IFERROR(VLOOKUP(O686, 【参考】数式用!$AY$5:$AY$13, 1, FALSE), "")</f>
        <v/>
      </c>
      <c r="AI686" s="429" t="str">
        <f>IFERROR(VLOOKUP(N686, 【参考】数式用!$BA$2:$BB$50, 2, FALSE), "")</f>
        <v/>
      </c>
      <c r="AJ686" s="430" t="str">
        <f t="shared" si="21"/>
        <v/>
      </c>
      <c r="AK686" s="431" t="str">
        <f t="shared" si="22"/>
        <v/>
      </c>
      <c r="AL686" s="133"/>
      <c r="AM686" s="133"/>
      <c r="AN686" s="106"/>
      <c r="AO686" s="106"/>
      <c r="AV686" s="105"/>
      <c r="AW686" s="105"/>
      <c r="AX686" s="105"/>
      <c r="AY686" s="105"/>
      <c r="AZ686" s="105"/>
      <c r="BA686" s="105"/>
    </row>
    <row r="687" spans="1:53" ht="30" customHeight="1" thickBot="1">
      <c r="A687" s="140">
        <v>674</v>
      </c>
      <c r="B687" s="1001" t="str">
        <f>IF(基本情報入力シート!C712="","",基本情報入力シート!C712)</f>
        <v/>
      </c>
      <c r="C687" s="1002"/>
      <c r="D687" s="1002"/>
      <c r="E687" s="1002"/>
      <c r="F687" s="1002"/>
      <c r="G687" s="1002"/>
      <c r="H687" s="1002"/>
      <c r="I687" s="1003"/>
      <c r="J687" s="411" t="str">
        <f>IF(基本情報入力シート!M712="","",基本情報入力シート!M712)</f>
        <v/>
      </c>
      <c r="K687" s="411" t="str">
        <f>IF(基本情報入力シート!R712="","",基本情報入力シート!R712)</f>
        <v/>
      </c>
      <c r="L687" s="411" t="str">
        <f>IF(基本情報入力シート!W712="","",基本情報入力シート!W712)</f>
        <v/>
      </c>
      <c r="M687" s="411" t="str">
        <f>IF(基本情報入力シート!X712="","",基本情報入力シート!X712)</f>
        <v/>
      </c>
      <c r="N687" s="141" t="str">
        <f>IF(基本情報入力シート!Y712="","",基本情報入力シート!Y712)</f>
        <v/>
      </c>
      <c r="O687" s="148"/>
      <c r="P687" s="50"/>
      <c r="Q687" s="1004"/>
      <c r="R687" s="1005"/>
      <c r="S687" s="142" t="str">
        <f>IFERROR(ROUNDDOWN(Q687*VLOOKUP(N687,【参考】数式用!$AR$2:$AW$50,MATCH(P687,【参考】数式用!$AT$4:$AW$4)+2,FALSE)*0.5, 0), "")</f>
        <v/>
      </c>
      <c r="T687" s="51"/>
      <c r="U687" s="536" t="str">
        <f>IFERROR(IF(AH687&lt;&gt;"",Q687*VLOOKUP(N687,【参考】数式用!$AG$2:$AL$50,MATCH(P687,【参考】数式用!$AI$4:$AL$4,0)+2,0), ""), "")</f>
        <v/>
      </c>
      <c r="V687" s="41"/>
      <c r="W687" s="1006"/>
      <c r="X687" s="1007"/>
      <c r="Y687" s="88"/>
      <c r="Z687" s="537"/>
      <c r="AA687" s="143" t="str">
        <f>IFERROR(IF(Y687="ー", "", ROUNDDOWN(Z687*VLOOKUP(N687,【参考】数式用!$AR$2:$AW$50,MATCH(Y687,【参考】数式用!$AT$4:$AW$4)+2,FALSE)*0.5, 0)), "")</f>
        <v/>
      </c>
      <c r="AB687" s="98"/>
      <c r="AC687" s="1100" t="str">
        <f>IFERROR(IF(AH687&lt;&gt;"",Z687*VLOOKUP(N687,【参考】数式用!$AG$2:$AL$50,MATCH(Y687,【参考】数式用!$AI$4:$AL$4,0)+2,0), ""), "")</f>
        <v/>
      </c>
      <c r="AD687" s="1100"/>
      <c r="AE687" s="415"/>
      <c r="AF687" s="581"/>
      <c r="AG687" s="590"/>
      <c r="AH687" s="428" t="str">
        <f>IFERROR(VLOOKUP(O687, 【参考】数式用!$AY$5:$AY$13, 1, FALSE), "")</f>
        <v/>
      </c>
      <c r="AI687" s="429" t="str">
        <f>IFERROR(VLOOKUP(N687, 【参考】数式用!$BA$2:$BB$50, 2, FALSE), "")</f>
        <v/>
      </c>
      <c r="AJ687" s="430" t="str">
        <f t="shared" si="21"/>
        <v/>
      </c>
      <c r="AK687" s="431" t="str">
        <f t="shared" si="22"/>
        <v/>
      </c>
      <c r="AL687" s="133"/>
      <c r="AM687" s="133"/>
      <c r="AN687" s="106"/>
      <c r="AO687" s="106"/>
      <c r="AV687" s="105"/>
      <c r="AW687" s="105"/>
      <c r="AX687" s="105"/>
      <c r="AY687" s="105"/>
      <c r="AZ687" s="105"/>
      <c r="BA687" s="105"/>
    </row>
    <row r="688" spans="1:53" ht="30" customHeight="1" thickBot="1">
      <c r="A688" s="140">
        <v>675</v>
      </c>
      <c r="B688" s="1001" t="str">
        <f>IF(基本情報入力シート!C713="","",基本情報入力シート!C713)</f>
        <v/>
      </c>
      <c r="C688" s="1002"/>
      <c r="D688" s="1002"/>
      <c r="E688" s="1002"/>
      <c r="F688" s="1002"/>
      <c r="G688" s="1002"/>
      <c r="H688" s="1002"/>
      <c r="I688" s="1003"/>
      <c r="J688" s="411" t="str">
        <f>IF(基本情報入力シート!M713="","",基本情報入力シート!M713)</f>
        <v/>
      </c>
      <c r="K688" s="411" t="str">
        <f>IF(基本情報入力シート!R713="","",基本情報入力シート!R713)</f>
        <v/>
      </c>
      <c r="L688" s="411" t="str">
        <f>IF(基本情報入力シート!W713="","",基本情報入力シート!W713)</f>
        <v/>
      </c>
      <c r="M688" s="411" t="str">
        <f>IF(基本情報入力シート!X713="","",基本情報入力シート!X713)</f>
        <v/>
      </c>
      <c r="N688" s="141" t="str">
        <f>IF(基本情報入力シート!Y713="","",基本情報入力シート!Y713)</f>
        <v/>
      </c>
      <c r="O688" s="148"/>
      <c r="P688" s="50"/>
      <c r="Q688" s="1004"/>
      <c r="R688" s="1005"/>
      <c r="S688" s="142" t="str">
        <f>IFERROR(ROUNDDOWN(Q688*VLOOKUP(N688,【参考】数式用!$AR$2:$AW$50,MATCH(P688,【参考】数式用!$AT$4:$AW$4)+2,FALSE)*0.5, 0), "")</f>
        <v/>
      </c>
      <c r="T688" s="51"/>
      <c r="U688" s="536" t="str">
        <f>IFERROR(IF(AH688&lt;&gt;"",Q688*VLOOKUP(N688,【参考】数式用!$AG$2:$AL$50,MATCH(P688,【参考】数式用!$AI$4:$AL$4,0)+2,0), ""), "")</f>
        <v/>
      </c>
      <c r="V688" s="41"/>
      <c r="W688" s="1006"/>
      <c r="X688" s="1007"/>
      <c r="Y688" s="88"/>
      <c r="Z688" s="537"/>
      <c r="AA688" s="143" t="str">
        <f>IFERROR(IF(Y688="ー", "", ROUNDDOWN(Z688*VLOOKUP(N688,【参考】数式用!$AR$2:$AW$50,MATCH(Y688,【参考】数式用!$AT$4:$AW$4)+2,FALSE)*0.5, 0)), "")</f>
        <v/>
      </c>
      <c r="AB688" s="98"/>
      <c r="AC688" s="1100" t="str">
        <f>IFERROR(IF(AH688&lt;&gt;"",Z688*VLOOKUP(N688,【参考】数式用!$AG$2:$AL$50,MATCH(Y688,【参考】数式用!$AI$4:$AL$4,0)+2,0), ""), "")</f>
        <v/>
      </c>
      <c r="AD688" s="1100"/>
      <c r="AE688" s="415"/>
      <c r="AF688" s="581"/>
      <c r="AG688" s="590"/>
      <c r="AH688" s="428" t="str">
        <f>IFERROR(VLOOKUP(O688, 【参考】数式用!$AY$5:$AY$13, 1, FALSE), "")</f>
        <v/>
      </c>
      <c r="AI688" s="429" t="str">
        <f>IFERROR(VLOOKUP(N688, 【参考】数式用!$BA$2:$BB$50, 2, FALSE), "")</f>
        <v/>
      </c>
      <c r="AJ688" s="430" t="str">
        <f t="shared" si="21"/>
        <v/>
      </c>
      <c r="AK688" s="431" t="str">
        <f t="shared" si="22"/>
        <v/>
      </c>
      <c r="AL688" s="133"/>
      <c r="AM688" s="133"/>
      <c r="AN688" s="106"/>
      <c r="AO688" s="106"/>
      <c r="AV688" s="105"/>
      <c r="AW688" s="105"/>
      <c r="AX688" s="105"/>
      <c r="AY688" s="105"/>
      <c r="AZ688" s="105"/>
      <c r="BA688" s="105"/>
    </row>
    <row r="689" spans="1:53" ht="30" customHeight="1" thickBot="1">
      <c r="A689" s="140">
        <v>676</v>
      </c>
      <c r="B689" s="1001" t="str">
        <f>IF(基本情報入力シート!C714="","",基本情報入力シート!C714)</f>
        <v/>
      </c>
      <c r="C689" s="1002"/>
      <c r="D689" s="1002"/>
      <c r="E689" s="1002"/>
      <c r="F689" s="1002"/>
      <c r="G689" s="1002"/>
      <c r="H689" s="1002"/>
      <c r="I689" s="1003"/>
      <c r="J689" s="411" t="str">
        <f>IF(基本情報入力シート!M714="","",基本情報入力シート!M714)</f>
        <v/>
      </c>
      <c r="K689" s="411" t="str">
        <f>IF(基本情報入力シート!R714="","",基本情報入力シート!R714)</f>
        <v/>
      </c>
      <c r="L689" s="411" t="str">
        <f>IF(基本情報入力シート!W714="","",基本情報入力シート!W714)</f>
        <v/>
      </c>
      <c r="M689" s="411" t="str">
        <f>IF(基本情報入力シート!X714="","",基本情報入力シート!X714)</f>
        <v/>
      </c>
      <c r="N689" s="141" t="str">
        <f>IF(基本情報入力シート!Y714="","",基本情報入力シート!Y714)</f>
        <v/>
      </c>
      <c r="O689" s="148"/>
      <c r="P689" s="50"/>
      <c r="Q689" s="1004"/>
      <c r="R689" s="1005"/>
      <c r="S689" s="142" t="str">
        <f>IFERROR(ROUNDDOWN(Q689*VLOOKUP(N689,【参考】数式用!$AR$2:$AW$50,MATCH(P689,【参考】数式用!$AT$4:$AW$4)+2,FALSE)*0.5, 0), "")</f>
        <v/>
      </c>
      <c r="T689" s="51"/>
      <c r="U689" s="536" t="str">
        <f>IFERROR(IF(AH689&lt;&gt;"",Q689*VLOOKUP(N689,【参考】数式用!$AG$2:$AL$50,MATCH(P689,【参考】数式用!$AI$4:$AL$4,0)+2,0), ""), "")</f>
        <v/>
      </c>
      <c r="V689" s="41"/>
      <c r="W689" s="1006"/>
      <c r="X689" s="1007"/>
      <c r="Y689" s="88"/>
      <c r="Z689" s="537"/>
      <c r="AA689" s="143" t="str">
        <f>IFERROR(IF(Y689="ー", "", ROUNDDOWN(Z689*VLOOKUP(N689,【参考】数式用!$AR$2:$AW$50,MATCH(Y689,【参考】数式用!$AT$4:$AW$4)+2,FALSE)*0.5, 0)), "")</f>
        <v/>
      </c>
      <c r="AB689" s="98"/>
      <c r="AC689" s="1100" t="str">
        <f>IFERROR(IF(AH689&lt;&gt;"",Z689*VLOOKUP(N689,【参考】数式用!$AG$2:$AL$50,MATCH(Y689,【参考】数式用!$AI$4:$AL$4,0)+2,0), ""), "")</f>
        <v/>
      </c>
      <c r="AD689" s="1100"/>
      <c r="AE689" s="415"/>
      <c r="AF689" s="581"/>
      <c r="AG689" s="590"/>
      <c r="AH689" s="428" t="str">
        <f>IFERROR(VLOOKUP(O689, 【参考】数式用!$AY$5:$AY$13, 1, FALSE), "")</f>
        <v/>
      </c>
      <c r="AI689" s="429" t="str">
        <f>IFERROR(VLOOKUP(N689, 【参考】数式用!$BA$2:$BB$50, 2, FALSE), "")</f>
        <v/>
      </c>
      <c r="AJ689" s="430" t="str">
        <f t="shared" si="21"/>
        <v/>
      </c>
      <c r="AK689" s="431" t="str">
        <f t="shared" si="22"/>
        <v/>
      </c>
      <c r="AL689" s="133"/>
      <c r="AM689" s="133"/>
      <c r="AN689" s="106"/>
      <c r="AO689" s="106"/>
      <c r="AV689" s="105"/>
      <c r="AW689" s="105"/>
      <c r="AX689" s="105"/>
      <c r="AY689" s="105"/>
      <c r="AZ689" s="105"/>
      <c r="BA689" s="105"/>
    </row>
    <row r="690" spans="1:53" ht="30" customHeight="1" thickBot="1">
      <c r="A690" s="140">
        <v>677</v>
      </c>
      <c r="B690" s="1001" t="str">
        <f>IF(基本情報入力シート!C715="","",基本情報入力シート!C715)</f>
        <v/>
      </c>
      <c r="C690" s="1002"/>
      <c r="D690" s="1002"/>
      <c r="E690" s="1002"/>
      <c r="F690" s="1002"/>
      <c r="G690" s="1002"/>
      <c r="H690" s="1002"/>
      <c r="I690" s="1003"/>
      <c r="J690" s="411" t="str">
        <f>IF(基本情報入力シート!M715="","",基本情報入力シート!M715)</f>
        <v/>
      </c>
      <c r="K690" s="411" t="str">
        <f>IF(基本情報入力シート!R715="","",基本情報入力シート!R715)</f>
        <v/>
      </c>
      <c r="L690" s="411" t="str">
        <f>IF(基本情報入力シート!W715="","",基本情報入力シート!W715)</f>
        <v/>
      </c>
      <c r="M690" s="411" t="str">
        <f>IF(基本情報入力シート!X715="","",基本情報入力シート!X715)</f>
        <v/>
      </c>
      <c r="N690" s="141" t="str">
        <f>IF(基本情報入力シート!Y715="","",基本情報入力シート!Y715)</f>
        <v/>
      </c>
      <c r="O690" s="148"/>
      <c r="P690" s="50"/>
      <c r="Q690" s="1004"/>
      <c r="R690" s="1005"/>
      <c r="S690" s="142" t="str">
        <f>IFERROR(ROUNDDOWN(Q690*VLOOKUP(N690,【参考】数式用!$AR$2:$AW$50,MATCH(P690,【参考】数式用!$AT$4:$AW$4)+2,FALSE)*0.5, 0), "")</f>
        <v/>
      </c>
      <c r="T690" s="51"/>
      <c r="U690" s="536" t="str">
        <f>IFERROR(IF(AH690&lt;&gt;"",Q690*VLOOKUP(N690,【参考】数式用!$AG$2:$AL$50,MATCH(P690,【参考】数式用!$AI$4:$AL$4,0)+2,0), ""), "")</f>
        <v/>
      </c>
      <c r="V690" s="41"/>
      <c r="W690" s="1006"/>
      <c r="X690" s="1007"/>
      <c r="Y690" s="88"/>
      <c r="Z690" s="537"/>
      <c r="AA690" s="143" t="str">
        <f>IFERROR(IF(Y690="ー", "", ROUNDDOWN(Z690*VLOOKUP(N690,【参考】数式用!$AR$2:$AW$50,MATCH(Y690,【参考】数式用!$AT$4:$AW$4)+2,FALSE)*0.5, 0)), "")</f>
        <v/>
      </c>
      <c r="AB690" s="98"/>
      <c r="AC690" s="1100" t="str">
        <f>IFERROR(IF(AH690&lt;&gt;"",Z690*VLOOKUP(N690,【参考】数式用!$AG$2:$AL$50,MATCH(Y690,【参考】数式用!$AI$4:$AL$4,0)+2,0), ""), "")</f>
        <v/>
      </c>
      <c r="AD690" s="1100"/>
      <c r="AE690" s="415"/>
      <c r="AF690" s="581"/>
      <c r="AG690" s="590"/>
      <c r="AH690" s="428" t="str">
        <f>IFERROR(VLOOKUP(O690, 【参考】数式用!$AY$5:$AY$13, 1, FALSE), "")</f>
        <v/>
      </c>
      <c r="AI690" s="429" t="str">
        <f>IFERROR(VLOOKUP(N690, 【参考】数式用!$BA$2:$BB$50, 2, FALSE), "")</f>
        <v/>
      </c>
      <c r="AJ690" s="430" t="str">
        <f t="shared" ref="AJ690:AJ753" si="23">IF(AND(OR(P690="処遇加算Ⅰ",P690="処遇加算Ⅱ"),AI690="対象"), 1,"")</f>
        <v/>
      </c>
      <c r="AK690" s="431" t="str">
        <f t="shared" ref="AK690:AK753" si="24">IF(OR(Y690="処遇加算Ⅰ",Y690="処遇加算Ⅱ"),1,"")</f>
        <v/>
      </c>
      <c r="AL690" s="133"/>
      <c r="AM690" s="133"/>
      <c r="AN690" s="106"/>
      <c r="AO690" s="106"/>
      <c r="AV690" s="105"/>
      <c r="AW690" s="105"/>
      <c r="AX690" s="105"/>
      <c r="AY690" s="105"/>
      <c r="AZ690" s="105"/>
      <c r="BA690" s="105"/>
    </row>
    <row r="691" spans="1:53" ht="30" customHeight="1" thickBot="1">
      <c r="A691" s="140">
        <v>678</v>
      </c>
      <c r="B691" s="1001" t="str">
        <f>IF(基本情報入力シート!C716="","",基本情報入力シート!C716)</f>
        <v/>
      </c>
      <c r="C691" s="1002"/>
      <c r="D691" s="1002"/>
      <c r="E691" s="1002"/>
      <c r="F691" s="1002"/>
      <c r="G691" s="1002"/>
      <c r="H691" s="1002"/>
      <c r="I691" s="1003"/>
      <c r="J691" s="411" t="str">
        <f>IF(基本情報入力シート!M716="","",基本情報入力シート!M716)</f>
        <v/>
      </c>
      <c r="K691" s="411" t="str">
        <f>IF(基本情報入力シート!R716="","",基本情報入力シート!R716)</f>
        <v/>
      </c>
      <c r="L691" s="411" t="str">
        <f>IF(基本情報入力シート!W716="","",基本情報入力シート!W716)</f>
        <v/>
      </c>
      <c r="M691" s="411" t="str">
        <f>IF(基本情報入力シート!X716="","",基本情報入力シート!X716)</f>
        <v/>
      </c>
      <c r="N691" s="141" t="str">
        <f>IF(基本情報入力シート!Y716="","",基本情報入力シート!Y716)</f>
        <v/>
      </c>
      <c r="O691" s="148"/>
      <c r="P691" s="50"/>
      <c r="Q691" s="1004"/>
      <c r="R691" s="1005"/>
      <c r="S691" s="142" t="str">
        <f>IFERROR(ROUNDDOWN(Q691*VLOOKUP(N691,【参考】数式用!$AR$2:$AW$50,MATCH(P691,【参考】数式用!$AT$4:$AW$4)+2,FALSE)*0.5, 0), "")</f>
        <v/>
      </c>
      <c r="T691" s="51"/>
      <c r="U691" s="536" t="str">
        <f>IFERROR(IF(AH691&lt;&gt;"",Q691*VLOOKUP(N691,【参考】数式用!$AG$2:$AL$50,MATCH(P691,【参考】数式用!$AI$4:$AL$4,0)+2,0), ""), "")</f>
        <v/>
      </c>
      <c r="V691" s="41"/>
      <c r="W691" s="1006"/>
      <c r="X691" s="1007"/>
      <c r="Y691" s="88"/>
      <c r="Z691" s="537"/>
      <c r="AA691" s="143" t="str">
        <f>IFERROR(IF(Y691="ー", "", ROUNDDOWN(Z691*VLOOKUP(N691,【参考】数式用!$AR$2:$AW$50,MATCH(Y691,【参考】数式用!$AT$4:$AW$4)+2,FALSE)*0.5, 0)), "")</f>
        <v/>
      </c>
      <c r="AB691" s="98"/>
      <c r="AC691" s="1100" t="str">
        <f>IFERROR(IF(AH691&lt;&gt;"",Z691*VLOOKUP(N691,【参考】数式用!$AG$2:$AL$50,MATCH(Y691,【参考】数式用!$AI$4:$AL$4,0)+2,0), ""), "")</f>
        <v/>
      </c>
      <c r="AD691" s="1100"/>
      <c r="AE691" s="415"/>
      <c r="AF691" s="581"/>
      <c r="AG691" s="590"/>
      <c r="AH691" s="428" t="str">
        <f>IFERROR(VLOOKUP(O691, 【参考】数式用!$AY$5:$AY$13, 1, FALSE), "")</f>
        <v/>
      </c>
      <c r="AI691" s="429" t="str">
        <f>IFERROR(VLOOKUP(N691, 【参考】数式用!$BA$2:$BB$50, 2, FALSE), "")</f>
        <v/>
      </c>
      <c r="AJ691" s="430" t="str">
        <f t="shared" si="23"/>
        <v/>
      </c>
      <c r="AK691" s="431" t="str">
        <f t="shared" si="24"/>
        <v/>
      </c>
      <c r="AL691" s="133"/>
      <c r="AM691" s="133"/>
      <c r="AN691" s="106"/>
      <c r="AO691" s="106"/>
      <c r="AV691" s="105"/>
      <c r="AW691" s="105"/>
      <c r="AX691" s="105"/>
      <c r="AY691" s="105"/>
      <c r="AZ691" s="105"/>
      <c r="BA691" s="105"/>
    </row>
    <row r="692" spans="1:53" ht="30" customHeight="1" thickBot="1">
      <c r="A692" s="140">
        <v>679</v>
      </c>
      <c r="B692" s="1001" t="str">
        <f>IF(基本情報入力シート!C717="","",基本情報入力シート!C717)</f>
        <v/>
      </c>
      <c r="C692" s="1002"/>
      <c r="D692" s="1002"/>
      <c r="E692" s="1002"/>
      <c r="F692" s="1002"/>
      <c r="G692" s="1002"/>
      <c r="H692" s="1002"/>
      <c r="I692" s="1003"/>
      <c r="J692" s="411" t="str">
        <f>IF(基本情報入力シート!M717="","",基本情報入力シート!M717)</f>
        <v/>
      </c>
      <c r="K692" s="411" t="str">
        <f>IF(基本情報入力シート!R717="","",基本情報入力シート!R717)</f>
        <v/>
      </c>
      <c r="L692" s="411" t="str">
        <f>IF(基本情報入力シート!W717="","",基本情報入力シート!W717)</f>
        <v/>
      </c>
      <c r="M692" s="411" t="str">
        <f>IF(基本情報入力シート!X717="","",基本情報入力シート!X717)</f>
        <v/>
      </c>
      <c r="N692" s="141" t="str">
        <f>IF(基本情報入力シート!Y717="","",基本情報入力シート!Y717)</f>
        <v/>
      </c>
      <c r="O692" s="148"/>
      <c r="P692" s="50"/>
      <c r="Q692" s="1004"/>
      <c r="R692" s="1005"/>
      <c r="S692" s="142" t="str">
        <f>IFERROR(ROUNDDOWN(Q692*VLOOKUP(N692,【参考】数式用!$AR$2:$AW$50,MATCH(P692,【参考】数式用!$AT$4:$AW$4)+2,FALSE)*0.5, 0), "")</f>
        <v/>
      </c>
      <c r="T692" s="51"/>
      <c r="U692" s="536" t="str">
        <f>IFERROR(IF(AH692&lt;&gt;"",Q692*VLOOKUP(N692,【参考】数式用!$AG$2:$AL$50,MATCH(P692,【参考】数式用!$AI$4:$AL$4,0)+2,0), ""), "")</f>
        <v/>
      </c>
      <c r="V692" s="41"/>
      <c r="W692" s="1006"/>
      <c r="X692" s="1007"/>
      <c r="Y692" s="88"/>
      <c r="Z692" s="537"/>
      <c r="AA692" s="143" t="str">
        <f>IFERROR(IF(Y692="ー", "", ROUNDDOWN(Z692*VLOOKUP(N692,【参考】数式用!$AR$2:$AW$50,MATCH(Y692,【参考】数式用!$AT$4:$AW$4)+2,FALSE)*0.5, 0)), "")</f>
        <v/>
      </c>
      <c r="AB692" s="98"/>
      <c r="AC692" s="1100" t="str">
        <f>IFERROR(IF(AH692&lt;&gt;"",Z692*VLOOKUP(N692,【参考】数式用!$AG$2:$AL$50,MATCH(Y692,【参考】数式用!$AI$4:$AL$4,0)+2,0), ""), "")</f>
        <v/>
      </c>
      <c r="AD692" s="1100"/>
      <c r="AE692" s="415"/>
      <c r="AF692" s="581"/>
      <c r="AG692" s="590"/>
      <c r="AH692" s="428" t="str">
        <f>IFERROR(VLOOKUP(O692, 【参考】数式用!$AY$5:$AY$13, 1, FALSE), "")</f>
        <v/>
      </c>
      <c r="AI692" s="429" t="str">
        <f>IFERROR(VLOOKUP(N692, 【参考】数式用!$BA$2:$BB$50, 2, FALSE), "")</f>
        <v/>
      </c>
      <c r="AJ692" s="430" t="str">
        <f t="shared" si="23"/>
        <v/>
      </c>
      <c r="AK692" s="431" t="str">
        <f t="shared" si="24"/>
        <v/>
      </c>
      <c r="AL692" s="133"/>
      <c r="AM692" s="133"/>
      <c r="AN692" s="106"/>
      <c r="AO692" s="106"/>
      <c r="AV692" s="105"/>
      <c r="AW692" s="105"/>
      <c r="AX692" s="105"/>
      <c r="AY692" s="105"/>
      <c r="AZ692" s="105"/>
      <c r="BA692" s="105"/>
    </row>
    <row r="693" spans="1:53" ht="30" customHeight="1" thickBot="1">
      <c r="A693" s="140">
        <v>680</v>
      </c>
      <c r="B693" s="1001" t="str">
        <f>IF(基本情報入力シート!C718="","",基本情報入力シート!C718)</f>
        <v/>
      </c>
      <c r="C693" s="1002"/>
      <c r="D693" s="1002"/>
      <c r="E693" s="1002"/>
      <c r="F693" s="1002"/>
      <c r="G693" s="1002"/>
      <c r="H693" s="1002"/>
      <c r="I693" s="1003"/>
      <c r="J693" s="411" t="str">
        <f>IF(基本情報入力シート!M718="","",基本情報入力シート!M718)</f>
        <v/>
      </c>
      <c r="K693" s="411" t="str">
        <f>IF(基本情報入力シート!R718="","",基本情報入力シート!R718)</f>
        <v/>
      </c>
      <c r="L693" s="411" t="str">
        <f>IF(基本情報入力シート!W718="","",基本情報入力シート!W718)</f>
        <v/>
      </c>
      <c r="M693" s="411" t="str">
        <f>IF(基本情報入力シート!X718="","",基本情報入力シート!X718)</f>
        <v/>
      </c>
      <c r="N693" s="141" t="str">
        <f>IF(基本情報入力シート!Y718="","",基本情報入力シート!Y718)</f>
        <v/>
      </c>
      <c r="O693" s="148"/>
      <c r="P693" s="50"/>
      <c r="Q693" s="1004"/>
      <c r="R693" s="1005"/>
      <c r="S693" s="142" t="str">
        <f>IFERROR(ROUNDDOWN(Q693*VLOOKUP(N693,【参考】数式用!$AR$2:$AW$50,MATCH(P693,【参考】数式用!$AT$4:$AW$4)+2,FALSE)*0.5, 0), "")</f>
        <v/>
      </c>
      <c r="T693" s="51"/>
      <c r="U693" s="536" t="str">
        <f>IFERROR(IF(AH693&lt;&gt;"",Q693*VLOOKUP(N693,【参考】数式用!$AG$2:$AL$50,MATCH(P693,【参考】数式用!$AI$4:$AL$4,0)+2,0), ""), "")</f>
        <v/>
      </c>
      <c r="V693" s="41"/>
      <c r="W693" s="1006"/>
      <c r="X693" s="1007"/>
      <c r="Y693" s="88"/>
      <c r="Z693" s="537"/>
      <c r="AA693" s="143" t="str">
        <f>IFERROR(IF(Y693="ー", "", ROUNDDOWN(Z693*VLOOKUP(N693,【参考】数式用!$AR$2:$AW$50,MATCH(Y693,【参考】数式用!$AT$4:$AW$4)+2,FALSE)*0.5, 0)), "")</f>
        <v/>
      </c>
      <c r="AB693" s="98"/>
      <c r="AC693" s="1100" t="str">
        <f>IFERROR(IF(AH693&lt;&gt;"",Z693*VLOOKUP(N693,【参考】数式用!$AG$2:$AL$50,MATCH(Y693,【参考】数式用!$AI$4:$AL$4,0)+2,0), ""), "")</f>
        <v/>
      </c>
      <c r="AD693" s="1100"/>
      <c r="AE693" s="415"/>
      <c r="AF693" s="581"/>
      <c r="AG693" s="590"/>
      <c r="AH693" s="428" t="str">
        <f>IFERROR(VLOOKUP(O693, 【参考】数式用!$AY$5:$AY$13, 1, FALSE), "")</f>
        <v/>
      </c>
      <c r="AI693" s="429" t="str">
        <f>IFERROR(VLOOKUP(N693, 【参考】数式用!$BA$2:$BB$50, 2, FALSE), "")</f>
        <v/>
      </c>
      <c r="AJ693" s="430" t="str">
        <f t="shared" si="23"/>
        <v/>
      </c>
      <c r="AK693" s="431" t="str">
        <f t="shared" si="24"/>
        <v/>
      </c>
      <c r="AL693" s="133"/>
      <c r="AM693" s="133"/>
      <c r="AN693" s="106"/>
      <c r="AO693" s="106"/>
      <c r="AV693" s="105"/>
      <c r="AW693" s="105"/>
      <c r="AX693" s="105"/>
      <c r="AY693" s="105"/>
      <c r="AZ693" s="105"/>
      <c r="BA693" s="105"/>
    </row>
    <row r="694" spans="1:53" ht="30" customHeight="1" thickBot="1">
      <c r="A694" s="140">
        <v>681</v>
      </c>
      <c r="B694" s="1001" t="str">
        <f>IF(基本情報入力シート!C719="","",基本情報入力シート!C719)</f>
        <v/>
      </c>
      <c r="C694" s="1002"/>
      <c r="D694" s="1002"/>
      <c r="E694" s="1002"/>
      <c r="F694" s="1002"/>
      <c r="G694" s="1002"/>
      <c r="H694" s="1002"/>
      <c r="I694" s="1003"/>
      <c r="J694" s="411" t="str">
        <f>IF(基本情報入力シート!M719="","",基本情報入力シート!M719)</f>
        <v/>
      </c>
      <c r="K694" s="411" t="str">
        <f>IF(基本情報入力シート!R719="","",基本情報入力シート!R719)</f>
        <v/>
      </c>
      <c r="L694" s="411" t="str">
        <f>IF(基本情報入力シート!W719="","",基本情報入力シート!W719)</f>
        <v/>
      </c>
      <c r="M694" s="411" t="str">
        <f>IF(基本情報入力シート!X719="","",基本情報入力シート!X719)</f>
        <v/>
      </c>
      <c r="N694" s="141" t="str">
        <f>IF(基本情報入力シート!Y719="","",基本情報入力シート!Y719)</f>
        <v/>
      </c>
      <c r="O694" s="148"/>
      <c r="P694" s="50"/>
      <c r="Q694" s="1004"/>
      <c r="R694" s="1005"/>
      <c r="S694" s="142" t="str">
        <f>IFERROR(ROUNDDOWN(Q694*VLOOKUP(N694,【参考】数式用!$AR$2:$AW$50,MATCH(P694,【参考】数式用!$AT$4:$AW$4)+2,FALSE)*0.5, 0), "")</f>
        <v/>
      </c>
      <c r="T694" s="51"/>
      <c r="U694" s="536" t="str">
        <f>IFERROR(IF(AH694&lt;&gt;"",Q694*VLOOKUP(N694,【参考】数式用!$AG$2:$AL$50,MATCH(P694,【参考】数式用!$AI$4:$AL$4,0)+2,0), ""), "")</f>
        <v/>
      </c>
      <c r="V694" s="41"/>
      <c r="W694" s="1006"/>
      <c r="X694" s="1007"/>
      <c r="Y694" s="88"/>
      <c r="Z694" s="537"/>
      <c r="AA694" s="143" t="str">
        <f>IFERROR(IF(Y694="ー", "", ROUNDDOWN(Z694*VLOOKUP(N694,【参考】数式用!$AR$2:$AW$50,MATCH(Y694,【参考】数式用!$AT$4:$AW$4)+2,FALSE)*0.5, 0)), "")</f>
        <v/>
      </c>
      <c r="AB694" s="98"/>
      <c r="AC694" s="1100" t="str">
        <f>IFERROR(IF(AH694&lt;&gt;"",Z694*VLOOKUP(N694,【参考】数式用!$AG$2:$AL$50,MATCH(Y694,【参考】数式用!$AI$4:$AL$4,0)+2,0), ""), "")</f>
        <v/>
      </c>
      <c r="AD694" s="1100"/>
      <c r="AE694" s="415"/>
      <c r="AF694" s="581"/>
      <c r="AG694" s="590"/>
      <c r="AH694" s="428" t="str">
        <f>IFERROR(VLOOKUP(O694, 【参考】数式用!$AY$5:$AY$13, 1, FALSE), "")</f>
        <v/>
      </c>
      <c r="AI694" s="429" t="str">
        <f>IFERROR(VLOOKUP(N694, 【参考】数式用!$BA$2:$BB$50, 2, FALSE), "")</f>
        <v/>
      </c>
      <c r="AJ694" s="430" t="str">
        <f t="shared" si="23"/>
        <v/>
      </c>
      <c r="AK694" s="431" t="str">
        <f t="shared" si="24"/>
        <v/>
      </c>
      <c r="AL694" s="133"/>
      <c r="AM694" s="133"/>
      <c r="AN694" s="106"/>
      <c r="AO694" s="106"/>
      <c r="AV694" s="105"/>
      <c r="AW694" s="105"/>
      <c r="AX694" s="105"/>
      <c r="AY694" s="105"/>
      <c r="AZ694" s="105"/>
      <c r="BA694" s="105"/>
    </row>
    <row r="695" spans="1:53" ht="30" customHeight="1" thickBot="1">
      <c r="A695" s="140">
        <v>682</v>
      </c>
      <c r="B695" s="1001" t="str">
        <f>IF(基本情報入力シート!C720="","",基本情報入力シート!C720)</f>
        <v/>
      </c>
      <c r="C695" s="1002"/>
      <c r="D695" s="1002"/>
      <c r="E695" s="1002"/>
      <c r="F695" s="1002"/>
      <c r="G695" s="1002"/>
      <c r="H695" s="1002"/>
      <c r="I695" s="1003"/>
      <c r="J695" s="411" t="str">
        <f>IF(基本情報入力シート!M720="","",基本情報入力シート!M720)</f>
        <v/>
      </c>
      <c r="K695" s="411" t="str">
        <f>IF(基本情報入力シート!R720="","",基本情報入力シート!R720)</f>
        <v/>
      </c>
      <c r="L695" s="411" t="str">
        <f>IF(基本情報入力シート!W720="","",基本情報入力シート!W720)</f>
        <v/>
      </c>
      <c r="M695" s="411" t="str">
        <f>IF(基本情報入力シート!X720="","",基本情報入力シート!X720)</f>
        <v/>
      </c>
      <c r="N695" s="141" t="str">
        <f>IF(基本情報入力シート!Y720="","",基本情報入力シート!Y720)</f>
        <v/>
      </c>
      <c r="O695" s="148"/>
      <c r="P695" s="50"/>
      <c r="Q695" s="1004"/>
      <c r="R695" s="1005"/>
      <c r="S695" s="142" t="str">
        <f>IFERROR(ROUNDDOWN(Q695*VLOOKUP(N695,【参考】数式用!$AR$2:$AW$50,MATCH(P695,【参考】数式用!$AT$4:$AW$4)+2,FALSE)*0.5, 0), "")</f>
        <v/>
      </c>
      <c r="T695" s="51"/>
      <c r="U695" s="536" t="str">
        <f>IFERROR(IF(AH695&lt;&gt;"",Q695*VLOOKUP(N695,【参考】数式用!$AG$2:$AL$50,MATCH(P695,【参考】数式用!$AI$4:$AL$4,0)+2,0), ""), "")</f>
        <v/>
      </c>
      <c r="V695" s="41"/>
      <c r="W695" s="1006"/>
      <c r="X695" s="1007"/>
      <c r="Y695" s="88"/>
      <c r="Z695" s="537"/>
      <c r="AA695" s="143" t="str">
        <f>IFERROR(IF(Y695="ー", "", ROUNDDOWN(Z695*VLOOKUP(N695,【参考】数式用!$AR$2:$AW$50,MATCH(Y695,【参考】数式用!$AT$4:$AW$4)+2,FALSE)*0.5, 0)), "")</f>
        <v/>
      </c>
      <c r="AB695" s="98"/>
      <c r="AC695" s="1100" t="str">
        <f>IFERROR(IF(AH695&lt;&gt;"",Z695*VLOOKUP(N695,【参考】数式用!$AG$2:$AL$50,MATCH(Y695,【参考】数式用!$AI$4:$AL$4,0)+2,0), ""), "")</f>
        <v/>
      </c>
      <c r="AD695" s="1100"/>
      <c r="AE695" s="415"/>
      <c r="AF695" s="581"/>
      <c r="AG695" s="590"/>
      <c r="AH695" s="428" t="str">
        <f>IFERROR(VLOOKUP(O695, 【参考】数式用!$AY$5:$AY$13, 1, FALSE), "")</f>
        <v/>
      </c>
      <c r="AI695" s="429" t="str">
        <f>IFERROR(VLOOKUP(N695, 【参考】数式用!$BA$2:$BB$50, 2, FALSE), "")</f>
        <v/>
      </c>
      <c r="AJ695" s="430" t="str">
        <f t="shared" si="23"/>
        <v/>
      </c>
      <c r="AK695" s="431" t="str">
        <f t="shared" si="24"/>
        <v/>
      </c>
      <c r="AL695" s="133"/>
      <c r="AM695" s="133"/>
      <c r="AN695" s="106"/>
      <c r="AO695" s="106"/>
      <c r="AV695" s="105"/>
      <c r="AW695" s="105"/>
      <c r="AX695" s="105"/>
      <c r="AY695" s="105"/>
      <c r="AZ695" s="105"/>
      <c r="BA695" s="105"/>
    </row>
    <row r="696" spans="1:53" ht="30" customHeight="1" thickBot="1">
      <c r="A696" s="140">
        <v>683</v>
      </c>
      <c r="B696" s="1001" t="str">
        <f>IF(基本情報入力シート!C721="","",基本情報入力シート!C721)</f>
        <v/>
      </c>
      <c r="C696" s="1002"/>
      <c r="D696" s="1002"/>
      <c r="E696" s="1002"/>
      <c r="F696" s="1002"/>
      <c r="G696" s="1002"/>
      <c r="H696" s="1002"/>
      <c r="I696" s="1003"/>
      <c r="J696" s="411" t="str">
        <f>IF(基本情報入力シート!M721="","",基本情報入力シート!M721)</f>
        <v/>
      </c>
      <c r="K696" s="411" t="str">
        <f>IF(基本情報入力シート!R721="","",基本情報入力シート!R721)</f>
        <v/>
      </c>
      <c r="L696" s="411" t="str">
        <f>IF(基本情報入力シート!W721="","",基本情報入力シート!W721)</f>
        <v/>
      </c>
      <c r="M696" s="411" t="str">
        <f>IF(基本情報入力シート!X721="","",基本情報入力シート!X721)</f>
        <v/>
      </c>
      <c r="N696" s="141" t="str">
        <f>IF(基本情報入力シート!Y721="","",基本情報入力シート!Y721)</f>
        <v/>
      </c>
      <c r="O696" s="148"/>
      <c r="P696" s="50"/>
      <c r="Q696" s="1004"/>
      <c r="R696" s="1005"/>
      <c r="S696" s="142" t="str">
        <f>IFERROR(ROUNDDOWN(Q696*VLOOKUP(N696,【参考】数式用!$AR$2:$AW$50,MATCH(P696,【参考】数式用!$AT$4:$AW$4)+2,FALSE)*0.5, 0), "")</f>
        <v/>
      </c>
      <c r="T696" s="51"/>
      <c r="U696" s="536" t="str">
        <f>IFERROR(IF(AH696&lt;&gt;"",Q696*VLOOKUP(N696,【参考】数式用!$AG$2:$AL$50,MATCH(P696,【参考】数式用!$AI$4:$AL$4,0)+2,0), ""), "")</f>
        <v/>
      </c>
      <c r="V696" s="41"/>
      <c r="W696" s="1006"/>
      <c r="X696" s="1007"/>
      <c r="Y696" s="88"/>
      <c r="Z696" s="537"/>
      <c r="AA696" s="143" t="str">
        <f>IFERROR(IF(Y696="ー", "", ROUNDDOWN(Z696*VLOOKUP(N696,【参考】数式用!$AR$2:$AW$50,MATCH(Y696,【参考】数式用!$AT$4:$AW$4)+2,FALSE)*0.5, 0)), "")</f>
        <v/>
      </c>
      <c r="AB696" s="98"/>
      <c r="AC696" s="1100" t="str">
        <f>IFERROR(IF(AH696&lt;&gt;"",Z696*VLOOKUP(N696,【参考】数式用!$AG$2:$AL$50,MATCH(Y696,【参考】数式用!$AI$4:$AL$4,0)+2,0), ""), "")</f>
        <v/>
      </c>
      <c r="AD696" s="1100"/>
      <c r="AE696" s="415"/>
      <c r="AF696" s="581"/>
      <c r="AG696" s="590"/>
      <c r="AH696" s="428" t="str">
        <f>IFERROR(VLOOKUP(O696, 【参考】数式用!$AY$5:$AY$13, 1, FALSE), "")</f>
        <v/>
      </c>
      <c r="AI696" s="429" t="str">
        <f>IFERROR(VLOOKUP(N696, 【参考】数式用!$BA$2:$BB$50, 2, FALSE), "")</f>
        <v/>
      </c>
      <c r="AJ696" s="430" t="str">
        <f t="shared" si="23"/>
        <v/>
      </c>
      <c r="AK696" s="431" t="str">
        <f t="shared" si="24"/>
        <v/>
      </c>
      <c r="AL696" s="133"/>
      <c r="AM696" s="133"/>
      <c r="AN696" s="106"/>
      <c r="AO696" s="106"/>
      <c r="AV696" s="105"/>
      <c r="AW696" s="105"/>
      <c r="AX696" s="105"/>
      <c r="AY696" s="105"/>
      <c r="AZ696" s="105"/>
      <c r="BA696" s="105"/>
    </row>
    <row r="697" spans="1:53" ht="30" customHeight="1" thickBot="1">
      <c r="A697" s="140">
        <v>684</v>
      </c>
      <c r="B697" s="1001" t="str">
        <f>IF(基本情報入力シート!C722="","",基本情報入力シート!C722)</f>
        <v/>
      </c>
      <c r="C697" s="1002"/>
      <c r="D697" s="1002"/>
      <c r="E697" s="1002"/>
      <c r="F697" s="1002"/>
      <c r="G697" s="1002"/>
      <c r="H697" s="1002"/>
      <c r="I697" s="1003"/>
      <c r="J697" s="411" t="str">
        <f>IF(基本情報入力シート!M722="","",基本情報入力シート!M722)</f>
        <v/>
      </c>
      <c r="K697" s="411" t="str">
        <f>IF(基本情報入力シート!R722="","",基本情報入力シート!R722)</f>
        <v/>
      </c>
      <c r="L697" s="411" t="str">
        <f>IF(基本情報入力シート!W722="","",基本情報入力シート!W722)</f>
        <v/>
      </c>
      <c r="M697" s="411" t="str">
        <f>IF(基本情報入力シート!X722="","",基本情報入力シート!X722)</f>
        <v/>
      </c>
      <c r="N697" s="141" t="str">
        <f>IF(基本情報入力シート!Y722="","",基本情報入力シート!Y722)</f>
        <v/>
      </c>
      <c r="O697" s="148"/>
      <c r="P697" s="50"/>
      <c r="Q697" s="1004"/>
      <c r="R697" s="1005"/>
      <c r="S697" s="142" t="str">
        <f>IFERROR(ROUNDDOWN(Q697*VLOOKUP(N697,【参考】数式用!$AR$2:$AW$50,MATCH(P697,【参考】数式用!$AT$4:$AW$4)+2,FALSE)*0.5, 0), "")</f>
        <v/>
      </c>
      <c r="T697" s="51"/>
      <c r="U697" s="536" t="str">
        <f>IFERROR(IF(AH697&lt;&gt;"",Q697*VLOOKUP(N697,【参考】数式用!$AG$2:$AL$50,MATCH(P697,【参考】数式用!$AI$4:$AL$4,0)+2,0), ""), "")</f>
        <v/>
      </c>
      <c r="V697" s="41"/>
      <c r="W697" s="1006"/>
      <c r="X697" s="1007"/>
      <c r="Y697" s="88"/>
      <c r="Z697" s="537"/>
      <c r="AA697" s="143" t="str">
        <f>IFERROR(IF(Y697="ー", "", ROUNDDOWN(Z697*VLOOKUP(N697,【参考】数式用!$AR$2:$AW$50,MATCH(Y697,【参考】数式用!$AT$4:$AW$4)+2,FALSE)*0.5, 0)), "")</f>
        <v/>
      </c>
      <c r="AB697" s="98"/>
      <c r="AC697" s="1100" t="str">
        <f>IFERROR(IF(AH697&lt;&gt;"",Z697*VLOOKUP(N697,【参考】数式用!$AG$2:$AL$50,MATCH(Y697,【参考】数式用!$AI$4:$AL$4,0)+2,0), ""), "")</f>
        <v/>
      </c>
      <c r="AD697" s="1100"/>
      <c r="AE697" s="415"/>
      <c r="AF697" s="581"/>
      <c r="AG697" s="590"/>
      <c r="AH697" s="428" t="str">
        <f>IFERROR(VLOOKUP(O697, 【参考】数式用!$AY$5:$AY$13, 1, FALSE), "")</f>
        <v/>
      </c>
      <c r="AI697" s="429" t="str">
        <f>IFERROR(VLOOKUP(N697, 【参考】数式用!$BA$2:$BB$50, 2, FALSE), "")</f>
        <v/>
      </c>
      <c r="AJ697" s="430" t="str">
        <f t="shared" si="23"/>
        <v/>
      </c>
      <c r="AK697" s="431" t="str">
        <f t="shared" si="24"/>
        <v/>
      </c>
      <c r="AL697" s="133"/>
      <c r="AM697" s="133"/>
      <c r="AN697" s="106"/>
      <c r="AO697" s="106"/>
      <c r="AV697" s="105"/>
      <c r="AW697" s="105"/>
      <c r="AX697" s="105"/>
      <c r="AY697" s="105"/>
      <c r="AZ697" s="105"/>
      <c r="BA697" s="105"/>
    </row>
    <row r="698" spans="1:53" ht="30" customHeight="1" thickBot="1">
      <c r="A698" s="140">
        <v>685</v>
      </c>
      <c r="B698" s="1001" t="str">
        <f>IF(基本情報入力シート!C723="","",基本情報入力シート!C723)</f>
        <v/>
      </c>
      <c r="C698" s="1002"/>
      <c r="D698" s="1002"/>
      <c r="E698" s="1002"/>
      <c r="F698" s="1002"/>
      <c r="G698" s="1002"/>
      <c r="H698" s="1002"/>
      <c r="I698" s="1003"/>
      <c r="J698" s="411" t="str">
        <f>IF(基本情報入力シート!M723="","",基本情報入力シート!M723)</f>
        <v/>
      </c>
      <c r="K698" s="411" t="str">
        <f>IF(基本情報入力シート!R723="","",基本情報入力シート!R723)</f>
        <v/>
      </c>
      <c r="L698" s="411" t="str">
        <f>IF(基本情報入力シート!W723="","",基本情報入力シート!W723)</f>
        <v/>
      </c>
      <c r="M698" s="411" t="str">
        <f>IF(基本情報入力シート!X723="","",基本情報入力シート!X723)</f>
        <v/>
      </c>
      <c r="N698" s="141" t="str">
        <f>IF(基本情報入力シート!Y723="","",基本情報入力シート!Y723)</f>
        <v/>
      </c>
      <c r="O698" s="148"/>
      <c r="P698" s="50"/>
      <c r="Q698" s="1004"/>
      <c r="R698" s="1005"/>
      <c r="S698" s="142" t="str">
        <f>IFERROR(ROUNDDOWN(Q698*VLOOKUP(N698,【参考】数式用!$AR$2:$AW$50,MATCH(P698,【参考】数式用!$AT$4:$AW$4)+2,FALSE)*0.5, 0), "")</f>
        <v/>
      </c>
      <c r="T698" s="51"/>
      <c r="U698" s="536" t="str">
        <f>IFERROR(IF(AH698&lt;&gt;"",Q698*VLOOKUP(N698,【参考】数式用!$AG$2:$AL$50,MATCH(P698,【参考】数式用!$AI$4:$AL$4,0)+2,0), ""), "")</f>
        <v/>
      </c>
      <c r="V698" s="41"/>
      <c r="W698" s="1006"/>
      <c r="X698" s="1007"/>
      <c r="Y698" s="88"/>
      <c r="Z698" s="537"/>
      <c r="AA698" s="143" t="str">
        <f>IFERROR(IF(Y698="ー", "", ROUNDDOWN(Z698*VLOOKUP(N698,【参考】数式用!$AR$2:$AW$50,MATCH(Y698,【参考】数式用!$AT$4:$AW$4)+2,FALSE)*0.5, 0)), "")</f>
        <v/>
      </c>
      <c r="AB698" s="98"/>
      <c r="AC698" s="1100" t="str">
        <f>IFERROR(IF(AH698&lt;&gt;"",Z698*VLOOKUP(N698,【参考】数式用!$AG$2:$AL$50,MATCH(Y698,【参考】数式用!$AI$4:$AL$4,0)+2,0), ""), "")</f>
        <v/>
      </c>
      <c r="AD698" s="1100"/>
      <c r="AE698" s="415"/>
      <c r="AF698" s="581"/>
      <c r="AG698" s="590"/>
      <c r="AH698" s="428" t="str">
        <f>IFERROR(VLOOKUP(O698, 【参考】数式用!$AY$5:$AY$13, 1, FALSE), "")</f>
        <v/>
      </c>
      <c r="AI698" s="429" t="str">
        <f>IFERROR(VLOOKUP(N698, 【参考】数式用!$BA$2:$BB$50, 2, FALSE), "")</f>
        <v/>
      </c>
      <c r="AJ698" s="430" t="str">
        <f t="shared" si="23"/>
        <v/>
      </c>
      <c r="AK698" s="431" t="str">
        <f t="shared" si="24"/>
        <v/>
      </c>
      <c r="AL698" s="133"/>
      <c r="AM698" s="133"/>
      <c r="AN698" s="106"/>
      <c r="AO698" s="106"/>
      <c r="AV698" s="105"/>
      <c r="AW698" s="105"/>
      <c r="AX698" s="105"/>
      <c r="AY698" s="105"/>
      <c r="AZ698" s="105"/>
      <c r="BA698" s="105"/>
    </row>
    <row r="699" spans="1:53" ht="30" customHeight="1" thickBot="1">
      <c r="A699" s="140">
        <v>686</v>
      </c>
      <c r="B699" s="1001" t="str">
        <f>IF(基本情報入力シート!C724="","",基本情報入力シート!C724)</f>
        <v/>
      </c>
      <c r="C699" s="1002"/>
      <c r="D699" s="1002"/>
      <c r="E699" s="1002"/>
      <c r="F699" s="1002"/>
      <c r="G699" s="1002"/>
      <c r="H699" s="1002"/>
      <c r="I699" s="1003"/>
      <c r="J699" s="411" t="str">
        <f>IF(基本情報入力シート!M724="","",基本情報入力シート!M724)</f>
        <v/>
      </c>
      <c r="K699" s="411" t="str">
        <f>IF(基本情報入力シート!R724="","",基本情報入力シート!R724)</f>
        <v/>
      </c>
      <c r="L699" s="411" t="str">
        <f>IF(基本情報入力シート!W724="","",基本情報入力シート!W724)</f>
        <v/>
      </c>
      <c r="M699" s="411" t="str">
        <f>IF(基本情報入力シート!X724="","",基本情報入力シート!X724)</f>
        <v/>
      </c>
      <c r="N699" s="141" t="str">
        <f>IF(基本情報入力シート!Y724="","",基本情報入力シート!Y724)</f>
        <v/>
      </c>
      <c r="O699" s="148"/>
      <c r="P699" s="50"/>
      <c r="Q699" s="1004"/>
      <c r="R699" s="1005"/>
      <c r="S699" s="142" t="str">
        <f>IFERROR(ROUNDDOWN(Q699*VLOOKUP(N699,【参考】数式用!$AR$2:$AW$50,MATCH(P699,【参考】数式用!$AT$4:$AW$4)+2,FALSE)*0.5, 0), "")</f>
        <v/>
      </c>
      <c r="T699" s="51"/>
      <c r="U699" s="536" t="str">
        <f>IFERROR(IF(AH699&lt;&gt;"",Q699*VLOOKUP(N699,【参考】数式用!$AG$2:$AL$50,MATCH(P699,【参考】数式用!$AI$4:$AL$4,0)+2,0), ""), "")</f>
        <v/>
      </c>
      <c r="V699" s="41"/>
      <c r="W699" s="1006"/>
      <c r="X699" s="1007"/>
      <c r="Y699" s="88"/>
      <c r="Z699" s="537"/>
      <c r="AA699" s="143" t="str">
        <f>IFERROR(IF(Y699="ー", "", ROUNDDOWN(Z699*VLOOKUP(N699,【参考】数式用!$AR$2:$AW$50,MATCH(Y699,【参考】数式用!$AT$4:$AW$4)+2,FALSE)*0.5, 0)), "")</f>
        <v/>
      </c>
      <c r="AB699" s="98"/>
      <c r="AC699" s="1100" t="str">
        <f>IFERROR(IF(AH699&lt;&gt;"",Z699*VLOOKUP(N699,【参考】数式用!$AG$2:$AL$50,MATCH(Y699,【参考】数式用!$AI$4:$AL$4,0)+2,0), ""), "")</f>
        <v/>
      </c>
      <c r="AD699" s="1100"/>
      <c r="AE699" s="415"/>
      <c r="AF699" s="581"/>
      <c r="AG699" s="590"/>
      <c r="AH699" s="428" t="str">
        <f>IFERROR(VLOOKUP(O699, 【参考】数式用!$AY$5:$AY$13, 1, FALSE), "")</f>
        <v/>
      </c>
      <c r="AI699" s="429" t="str">
        <f>IFERROR(VLOOKUP(N699, 【参考】数式用!$BA$2:$BB$50, 2, FALSE), "")</f>
        <v/>
      </c>
      <c r="AJ699" s="430" t="str">
        <f t="shared" si="23"/>
        <v/>
      </c>
      <c r="AK699" s="431" t="str">
        <f t="shared" si="24"/>
        <v/>
      </c>
      <c r="AL699" s="133"/>
      <c r="AM699" s="133"/>
      <c r="AN699" s="106"/>
      <c r="AO699" s="106"/>
      <c r="AV699" s="105"/>
      <c r="AW699" s="105"/>
      <c r="AX699" s="105"/>
      <c r="AY699" s="105"/>
      <c r="AZ699" s="105"/>
      <c r="BA699" s="105"/>
    </row>
    <row r="700" spans="1:53" ht="30" customHeight="1" thickBot="1">
      <c r="A700" s="140">
        <v>687</v>
      </c>
      <c r="B700" s="1001" t="str">
        <f>IF(基本情報入力シート!C725="","",基本情報入力シート!C725)</f>
        <v/>
      </c>
      <c r="C700" s="1002"/>
      <c r="D700" s="1002"/>
      <c r="E700" s="1002"/>
      <c r="F700" s="1002"/>
      <c r="G700" s="1002"/>
      <c r="H700" s="1002"/>
      <c r="I700" s="1003"/>
      <c r="J700" s="411" t="str">
        <f>IF(基本情報入力シート!M725="","",基本情報入力シート!M725)</f>
        <v/>
      </c>
      <c r="K700" s="411" t="str">
        <f>IF(基本情報入力シート!R725="","",基本情報入力シート!R725)</f>
        <v/>
      </c>
      <c r="L700" s="411" t="str">
        <f>IF(基本情報入力シート!W725="","",基本情報入力シート!W725)</f>
        <v/>
      </c>
      <c r="M700" s="411" t="str">
        <f>IF(基本情報入力シート!X725="","",基本情報入力シート!X725)</f>
        <v/>
      </c>
      <c r="N700" s="141" t="str">
        <f>IF(基本情報入力シート!Y725="","",基本情報入力シート!Y725)</f>
        <v/>
      </c>
      <c r="O700" s="148"/>
      <c r="P700" s="50"/>
      <c r="Q700" s="1004"/>
      <c r="R700" s="1005"/>
      <c r="S700" s="142" t="str">
        <f>IFERROR(ROUNDDOWN(Q700*VLOOKUP(N700,【参考】数式用!$AR$2:$AW$50,MATCH(P700,【参考】数式用!$AT$4:$AW$4)+2,FALSE)*0.5, 0), "")</f>
        <v/>
      </c>
      <c r="T700" s="51"/>
      <c r="U700" s="536" t="str">
        <f>IFERROR(IF(AH700&lt;&gt;"",Q700*VLOOKUP(N700,【参考】数式用!$AG$2:$AL$50,MATCH(P700,【参考】数式用!$AI$4:$AL$4,0)+2,0), ""), "")</f>
        <v/>
      </c>
      <c r="V700" s="41"/>
      <c r="W700" s="1006"/>
      <c r="X700" s="1007"/>
      <c r="Y700" s="88"/>
      <c r="Z700" s="537"/>
      <c r="AA700" s="143" t="str">
        <f>IFERROR(IF(Y700="ー", "", ROUNDDOWN(Z700*VLOOKUP(N700,【参考】数式用!$AR$2:$AW$50,MATCH(Y700,【参考】数式用!$AT$4:$AW$4)+2,FALSE)*0.5, 0)), "")</f>
        <v/>
      </c>
      <c r="AB700" s="98"/>
      <c r="AC700" s="1100" t="str">
        <f>IFERROR(IF(AH700&lt;&gt;"",Z700*VLOOKUP(N700,【参考】数式用!$AG$2:$AL$50,MATCH(Y700,【参考】数式用!$AI$4:$AL$4,0)+2,0), ""), "")</f>
        <v/>
      </c>
      <c r="AD700" s="1100"/>
      <c r="AE700" s="415"/>
      <c r="AF700" s="581"/>
      <c r="AG700" s="590"/>
      <c r="AH700" s="428" t="str">
        <f>IFERROR(VLOOKUP(O700, 【参考】数式用!$AY$5:$AY$13, 1, FALSE), "")</f>
        <v/>
      </c>
      <c r="AI700" s="429" t="str">
        <f>IFERROR(VLOOKUP(N700, 【参考】数式用!$BA$2:$BB$50, 2, FALSE), "")</f>
        <v/>
      </c>
      <c r="AJ700" s="430" t="str">
        <f t="shared" si="23"/>
        <v/>
      </c>
      <c r="AK700" s="431" t="str">
        <f t="shared" si="24"/>
        <v/>
      </c>
      <c r="AL700" s="133"/>
      <c r="AM700" s="133"/>
      <c r="AN700" s="106"/>
      <c r="AO700" s="106"/>
      <c r="AV700" s="105"/>
      <c r="AW700" s="105"/>
      <c r="AX700" s="105"/>
      <c r="AY700" s="105"/>
      <c r="AZ700" s="105"/>
      <c r="BA700" s="105"/>
    </row>
    <row r="701" spans="1:53" ht="30" customHeight="1" thickBot="1">
      <c r="A701" s="140">
        <v>688</v>
      </c>
      <c r="B701" s="1001" t="str">
        <f>IF(基本情報入力シート!C726="","",基本情報入力シート!C726)</f>
        <v/>
      </c>
      <c r="C701" s="1002"/>
      <c r="D701" s="1002"/>
      <c r="E701" s="1002"/>
      <c r="F701" s="1002"/>
      <c r="G701" s="1002"/>
      <c r="H701" s="1002"/>
      <c r="I701" s="1003"/>
      <c r="J701" s="411" t="str">
        <f>IF(基本情報入力シート!M726="","",基本情報入力シート!M726)</f>
        <v/>
      </c>
      <c r="K701" s="411" t="str">
        <f>IF(基本情報入力シート!R726="","",基本情報入力シート!R726)</f>
        <v/>
      </c>
      <c r="L701" s="411" t="str">
        <f>IF(基本情報入力シート!W726="","",基本情報入力シート!W726)</f>
        <v/>
      </c>
      <c r="M701" s="411" t="str">
        <f>IF(基本情報入力シート!X726="","",基本情報入力シート!X726)</f>
        <v/>
      </c>
      <c r="N701" s="141" t="str">
        <f>IF(基本情報入力シート!Y726="","",基本情報入力シート!Y726)</f>
        <v/>
      </c>
      <c r="O701" s="148"/>
      <c r="P701" s="50"/>
      <c r="Q701" s="1004"/>
      <c r="R701" s="1005"/>
      <c r="S701" s="142" t="str">
        <f>IFERROR(ROUNDDOWN(Q701*VLOOKUP(N701,【参考】数式用!$AR$2:$AW$50,MATCH(P701,【参考】数式用!$AT$4:$AW$4)+2,FALSE)*0.5, 0), "")</f>
        <v/>
      </c>
      <c r="T701" s="51"/>
      <c r="U701" s="536" t="str">
        <f>IFERROR(IF(AH701&lt;&gt;"",Q701*VLOOKUP(N701,【参考】数式用!$AG$2:$AL$50,MATCH(P701,【参考】数式用!$AI$4:$AL$4,0)+2,0), ""), "")</f>
        <v/>
      </c>
      <c r="V701" s="41"/>
      <c r="W701" s="1006"/>
      <c r="X701" s="1007"/>
      <c r="Y701" s="88"/>
      <c r="Z701" s="537"/>
      <c r="AA701" s="143" t="str">
        <f>IFERROR(IF(Y701="ー", "", ROUNDDOWN(Z701*VLOOKUP(N701,【参考】数式用!$AR$2:$AW$50,MATCH(Y701,【参考】数式用!$AT$4:$AW$4)+2,FALSE)*0.5, 0)), "")</f>
        <v/>
      </c>
      <c r="AB701" s="98"/>
      <c r="AC701" s="1100" t="str">
        <f>IFERROR(IF(AH701&lt;&gt;"",Z701*VLOOKUP(N701,【参考】数式用!$AG$2:$AL$50,MATCH(Y701,【参考】数式用!$AI$4:$AL$4,0)+2,0), ""), "")</f>
        <v/>
      </c>
      <c r="AD701" s="1100"/>
      <c r="AE701" s="415"/>
      <c r="AF701" s="581"/>
      <c r="AG701" s="590"/>
      <c r="AH701" s="428" t="str">
        <f>IFERROR(VLOOKUP(O701, 【参考】数式用!$AY$5:$AY$13, 1, FALSE), "")</f>
        <v/>
      </c>
      <c r="AI701" s="429" t="str">
        <f>IFERROR(VLOOKUP(N701, 【参考】数式用!$BA$2:$BB$50, 2, FALSE), "")</f>
        <v/>
      </c>
      <c r="AJ701" s="430" t="str">
        <f t="shared" si="23"/>
        <v/>
      </c>
      <c r="AK701" s="431" t="str">
        <f t="shared" si="24"/>
        <v/>
      </c>
      <c r="AL701" s="133"/>
      <c r="AM701" s="133"/>
      <c r="AN701" s="106"/>
      <c r="AO701" s="106"/>
      <c r="AV701" s="105"/>
      <c r="AW701" s="105"/>
      <c r="AX701" s="105"/>
      <c r="AY701" s="105"/>
      <c r="AZ701" s="105"/>
      <c r="BA701" s="105"/>
    </row>
    <row r="702" spans="1:53" ht="30" customHeight="1" thickBot="1">
      <c r="A702" s="140">
        <v>689</v>
      </c>
      <c r="B702" s="1001" t="str">
        <f>IF(基本情報入力シート!C727="","",基本情報入力シート!C727)</f>
        <v/>
      </c>
      <c r="C702" s="1002"/>
      <c r="D702" s="1002"/>
      <c r="E702" s="1002"/>
      <c r="F702" s="1002"/>
      <c r="G702" s="1002"/>
      <c r="H702" s="1002"/>
      <c r="I702" s="1003"/>
      <c r="J702" s="411" t="str">
        <f>IF(基本情報入力シート!M727="","",基本情報入力シート!M727)</f>
        <v/>
      </c>
      <c r="K702" s="411" t="str">
        <f>IF(基本情報入力シート!R727="","",基本情報入力シート!R727)</f>
        <v/>
      </c>
      <c r="L702" s="411" t="str">
        <f>IF(基本情報入力シート!W727="","",基本情報入力シート!W727)</f>
        <v/>
      </c>
      <c r="M702" s="411" t="str">
        <f>IF(基本情報入力シート!X727="","",基本情報入力シート!X727)</f>
        <v/>
      </c>
      <c r="N702" s="141" t="str">
        <f>IF(基本情報入力シート!Y727="","",基本情報入力シート!Y727)</f>
        <v/>
      </c>
      <c r="O702" s="148"/>
      <c r="P702" s="50"/>
      <c r="Q702" s="1004"/>
      <c r="R702" s="1005"/>
      <c r="S702" s="142" t="str">
        <f>IFERROR(ROUNDDOWN(Q702*VLOOKUP(N702,【参考】数式用!$AR$2:$AW$50,MATCH(P702,【参考】数式用!$AT$4:$AW$4)+2,FALSE)*0.5, 0), "")</f>
        <v/>
      </c>
      <c r="T702" s="51"/>
      <c r="U702" s="536" t="str">
        <f>IFERROR(IF(AH702&lt;&gt;"",Q702*VLOOKUP(N702,【参考】数式用!$AG$2:$AL$50,MATCH(P702,【参考】数式用!$AI$4:$AL$4,0)+2,0), ""), "")</f>
        <v/>
      </c>
      <c r="V702" s="41"/>
      <c r="W702" s="1006"/>
      <c r="X702" s="1007"/>
      <c r="Y702" s="88"/>
      <c r="Z702" s="537"/>
      <c r="AA702" s="143" t="str">
        <f>IFERROR(IF(Y702="ー", "", ROUNDDOWN(Z702*VLOOKUP(N702,【参考】数式用!$AR$2:$AW$50,MATCH(Y702,【参考】数式用!$AT$4:$AW$4)+2,FALSE)*0.5, 0)), "")</f>
        <v/>
      </c>
      <c r="AB702" s="98"/>
      <c r="AC702" s="1100" t="str">
        <f>IFERROR(IF(AH702&lt;&gt;"",Z702*VLOOKUP(N702,【参考】数式用!$AG$2:$AL$50,MATCH(Y702,【参考】数式用!$AI$4:$AL$4,0)+2,0), ""), "")</f>
        <v/>
      </c>
      <c r="AD702" s="1100"/>
      <c r="AE702" s="415"/>
      <c r="AF702" s="581"/>
      <c r="AG702" s="590"/>
      <c r="AH702" s="428" t="str">
        <f>IFERROR(VLOOKUP(O702, 【参考】数式用!$AY$5:$AY$13, 1, FALSE), "")</f>
        <v/>
      </c>
      <c r="AI702" s="429" t="str">
        <f>IFERROR(VLOOKUP(N702, 【参考】数式用!$BA$2:$BB$50, 2, FALSE), "")</f>
        <v/>
      </c>
      <c r="AJ702" s="430" t="str">
        <f t="shared" si="23"/>
        <v/>
      </c>
      <c r="AK702" s="431" t="str">
        <f t="shared" si="24"/>
        <v/>
      </c>
      <c r="AL702" s="133"/>
      <c r="AM702" s="133"/>
      <c r="AN702" s="106"/>
      <c r="AO702" s="106"/>
      <c r="AV702" s="105"/>
      <c r="AW702" s="105"/>
      <c r="AX702" s="105"/>
      <c r="AY702" s="105"/>
      <c r="AZ702" s="105"/>
      <c r="BA702" s="105"/>
    </row>
    <row r="703" spans="1:53" ht="30" customHeight="1" thickBot="1">
      <c r="A703" s="140">
        <v>690</v>
      </c>
      <c r="B703" s="1001" t="str">
        <f>IF(基本情報入力シート!C728="","",基本情報入力シート!C728)</f>
        <v/>
      </c>
      <c r="C703" s="1002"/>
      <c r="D703" s="1002"/>
      <c r="E703" s="1002"/>
      <c r="F703" s="1002"/>
      <c r="G703" s="1002"/>
      <c r="H703" s="1002"/>
      <c r="I703" s="1003"/>
      <c r="J703" s="411" t="str">
        <f>IF(基本情報入力シート!M728="","",基本情報入力シート!M728)</f>
        <v/>
      </c>
      <c r="K703" s="411" t="str">
        <f>IF(基本情報入力シート!R728="","",基本情報入力シート!R728)</f>
        <v/>
      </c>
      <c r="L703" s="411" t="str">
        <f>IF(基本情報入力シート!W728="","",基本情報入力シート!W728)</f>
        <v/>
      </c>
      <c r="M703" s="411" t="str">
        <f>IF(基本情報入力シート!X728="","",基本情報入力シート!X728)</f>
        <v/>
      </c>
      <c r="N703" s="141" t="str">
        <f>IF(基本情報入力シート!Y728="","",基本情報入力シート!Y728)</f>
        <v/>
      </c>
      <c r="O703" s="148"/>
      <c r="P703" s="50"/>
      <c r="Q703" s="1004"/>
      <c r="R703" s="1005"/>
      <c r="S703" s="142" t="str">
        <f>IFERROR(ROUNDDOWN(Q703*VLOOKUP(N703,【参考】数式用!$AR$2:$AW$50,MATCH(P703,【参考】数式用!$AT$4:$AW$4)+2,FALSE)*0.5, 0), "")</f>
        <v/>
      </c>
      <c r="T703" s="51"/>
      <c r="U703" s="536" t="str">
        <f>IFERROR(IF(AH703&lt;&gt;"",Q703*VLOOKUP(N703,【参考】数式用!$AG$2:$AL$50,MATCH(P703,【参考】数式用!$AI$4:$AL$4,0)+2,0), ""), "")</f>
        <v/>
      </c>
      <c r="V703" s="41"/>
      <c r="W703" s="1006"/>
      <c r="X703" s="1007"/>
      <c r="Y703" s="88"/>
      <c r="Z703" s="537"/>
      <c r="AA703" s="143" t="str">
        <f>IFERROR(IF(Y703="ー", "", ROUNDDOWN(Z703*VLOOKUP(N703,【参考】数式用!$AR$2:$AW$50,MATCH(Y703,【参考】数式用!$AT$4:$AW$4)+2,FALSE)*0.5, 0)), "")</f>
        <v/>
      </c>
      <c r="AB703" s="98"/>
      <c r="AC703" s="1100" t="str">
        <f>IFERROR(IF(AH703&lt;&gt;"",Z703*VLOOKUP(N703,【参考】数式用!$AG$2:$AL$50,MATCH(Y703,【参考】数式用!$AI$4:$AL$4,0)+2,0), ""), "")</f>
        <v/>
      </c>
      <c r="AD703" s="1100"/>
      <c r="AE703" s="415"/>
      <c r="AF703" s="581"/>
      <c r="AG703" s="590"/>
      <c r="AH703" s="428" t="str">
        <f>IFERROR(VLOOKUP(O703, 【参考】数式用!$AY$5:$AY$13, 1, FALSE), "")</f>
        <v/>
      </c>
      <c r="AI703" s="429" t="str">
        <f>IFERROR(VLOOKUP(N703, 【参考】数式用!$BA$2:$BB$50, 2, FALSE), "")</f>
        <v/>
      </c>
      <c r="AJ703" s="430" t="str">
        <f t="shared" si="23"/>
        <v/>
      </c>
      <c r="AK703" s="431" t="str">
        <f t="shared" si="24"/>
        <v/>
      </c>
      <c r="AL703" s="133"/>
      <c r="AM703" s="133"/>
      <c r="AN703" s="106"/>
      <c r="AO703" s="106"/>
      <c r="AV703" s="105"/>
      <c r="AW703" s="105"/>
      <c r="AX703" s="105"/>
      <c r="AY703" s="105"/>
      <c r="AZ703" s="105"/>
      <c r="BA703" s="105"/>
    </row>
    <row r="704" spans="1:53" ht="30" customHeight="1" thickBot="1">
      <c r="A704" s="140">
        <v>691</v>
      </c>
      <c r="B704" s="1001" t="str">
        <f>IF(基本情報入力シート!C729="","",基本情報入力シート!C729)</f>
        <v/>
      </c>
      <c r="C704" s="1002"/>
      <c r="D704" s="1002"/>
      <c r="E704" s="1002"/>
      <c r="F704" s="1002"/>
      <c r="G704" s="1002"/>
      <c r="H704" s="1002"/>
      <c r="I704" s="1003"/>
      <c r="J704" s="411" t="str">
        <f>IF(基本情報入力シート!M729="","",基本情報入力シート!M729)</f>
        <v/>
      </c>
      <c r="K704" s="411" t="str">
        <f>IF(基本情報入力シート!R729="","",基本情報入力シート!R729)</f>
        <v/>
      </c>
      <c r="L704" s="411" t="str">
        <f>IF(基本情報入力シート!W729="","",基本情報入力シート!W729)</f>
        <v/>
      </c>
      <c r="M704" s="411" t="str">
        <f>IF(基本情報入力シート!X729="","",基本情報入力シート!X729)</f>
        <v/>
      </c>
      <c r="N704" s="141" t="str">
        <f>IF(基本情報入力シート!Y729="","",基本情報入力シート!Y729)</f>
        <v/>
      </c>
      <c r="O704" s="148"/>
      <c r="P704" s="50"/>
      <c r="Q704" s="1004"/>
      <c r="R704" s="1005"/>
      <c r="S704" s="142" t="str">
        <f>IFERROR(ROUNDDOWN(Q704*VLOOKUP(N704,【参考】数式用!$AR$2:$AW$50,MATCH(P704,【参考】数式用!$AT$4:$AW$4)+2,FALSE)*0.5, 0), "")</f>
        <v/>
      </c>
      <c r="T704" s="51"/>
      <c r="U704" s="536" t="str">
        <f>IFERROR(IF(AH704&lt;&gt;"",Q704*VLOOKUP(N704,【参考】数式用!$AG$2:$AL$50,MATCH(P704,【参考】数式用!$AI$4:$AL$4,0)+2,0), ""), "")</f>
        <v/>
      </c>
      <c r="V704" s="41"/>
      <c r="W704" s="1006"/>
      <c r="X704" s="1007"/>
      <c r="Y704" s="88"/>
      <c r="Z704" s="537"/>
      <c r="AA704" s="143" t="str">
        <f>IFERROR(IF(Y704="ー", "", ROUNDDOWN(Z704*VLOOKUP(N704,【参考】数式用!$AR$2:$AW$50,MATCH(Y704,【参考】数式用!$AT$4:$AW$4)+2,FALSE)*0.5, 0)), "")</f>
        <v/>
      </c>
      <c r="AB704" s="98"/>
      <c r="AC704" s="1100" t="str">
        <f>IFERROR(IF(AH704&lt;&gt;"",Z704*VLOOKUP(N704,【参考】数式用!$AG$2:$AL$50,MATCH(Y704,【参考】数式用!$AI$4:$AL$4,0)+2,0), ""), "")</f>
        <v/>
      </c>
      <c r="AD704" s="1100"/>
      <c r="AE704" s="415"/>
      <c r="AF704" s="581"/>
      <c r="AG704" s="590"/>
      <c r="AH704" s="428" t="str">
        <f>IFERROR(VLOOKUP(O704, 【参考】数式用!$AY$5:$AY$13, 1, FALSE), "")</f>
        <v/>
      </c>
      <c r="AI704" s="429" t="str">
        <f>IFERROR(VLOOKUP(N704, 【参考】数式用!$BA$2:$BB$50, 2, FALSE), "")</f>
        <v/>
      </c>
      <c r="AJ704" s="430" t="str">
        <f t="shared" si="23"/>
        <v/>
      </c>
      <c r="AK704" s="431" t="str">
        <f t="shared" si="24"/>
        <v/>
      </c>
      <c r="AL704" s="133"/>
      <c r="AM704" s="133"/>
      <c r="AN704" s="106"/>
      <c r="AO704" s="106"/>
      <c r="AV704" s="105"/>
      <c r="AW704" s="105"/>
      <c r="AX704" s="105"/>
      <c r="AY704" s="105"/>
      <c r="AZ704" s="105"/>
      <c r="BA704" s="105"/>
    </row>
    <row r="705" spans="1:53" ht="30" customHeight="1" thickBot="1">
      <c r="A705" s="140">
        <v>692</v>
      </c>
      <c r="B705" s="1001" t="str">
        <f>IF(基本情報入力シート!C730="","",基本情報入力シート!C730)</f>
        <v/>
      </c>
      <c r="C705" s="1002"/>
      <c r="D705" s="1002"/>
      <c r="E705" s="1002"/>
      <c r="F705" s="1002"/>
      <c r="G705" s="1002"/>
      <c r="H705" s="1002"/>
      <c r="I705" s="1003"/>
      <c r="J705" s="411" t="str">
        <f>IF(基本情報入力シート!M730="","",基本情報入力シート!M730)</f>
        <v/>
      </c>
      <c r="K705" s="411" t="str">
        <f>IF(基本情報入力シート!R730="","",基本情報入力シート!R730)</f>
        <v/>
      </c>
      <c r="L705" s="411" t="str">
        <f>IF(基本情報入力シート!W730="","",基本情報入力シート!W730)</f>
        <v/>
      </c>
      <c r="M705" s="411" t="str">
        <f>IF(基本情報入力シート!X730="","",基本情報入力シート!X730)</f>
        <v/>
      </c>
      <c r="N705" s="141" t="str">
        <f>IF(基本情報入力シート!Y730="","",基本情報入力シート!Y730)</f>
        <v/>
      </c>
      <c r="O705" s="148"/>
      <c r="P705" s="50"/>
      <c r="Q705" s="1004"/>
      <c r="R705" s="1005"/>
      <c r="S705" s="142" t="str">
        <f>IFERROR(ROUNDDOWN(Q705*VLOOKUP(N705,【参考】数式用!$AR$2:$AW$50,MATCH(P705,【参考】数式用!$AT$4:$AW$4)+2,FALSE)*0.5, 0), "")</f>
        <v/>
      </c>
      <c r="T705" s="51"/>
      <c r="U705" s="536" t="str">
        <f>IFERROR(IF(AH705&lt;&gt;"",Q705*VLOOKUP(N705,【参考】数式用!$AG$2:$AL$50,MATCH(P705,【参考】数式用!$AI$4:$AL$4,0)+2,0), ""), "")</f>
        <v/>
      </c>
      <c r="V705" s="41"/>
      <c r="W705" s="1006"/>
      <c r="X705" s="1007"/>
      <c r="Y705" s="88"/>
      <c r="Z705" s="537"/>
      <c r="AA705" s="143" t="str">
        <f>IFERROR(IF(Y705="ー", "", ROUNDDOWN(Z705*VLOOKUP(N705,【参考】数式用!$AR$2:$AW$50,MATCH(Y705,【参考】数式用!$AT$4:$AW$4)+2,FALSE)*0.5, 0)), "")</f>
        <v/>
      </c>
      <c r="AB705" s="98"/>
      <c r="AC705" s="1100" t="str">
        <f>IFERROR(IF(AH705&lt;&gt;"",Z705*VLOOKUP(N705,【参考】数式用!$AG$2:$AL$50,MATCH(Y705,【参考】数式用!$AI$4:$AL$4,0)+2,0), ""), "")</f>
        <v/>
      </c>
      <c r="AD705" s="1100"/>
      <c r="AE705" s="415"/>
      <c r="AF705" s="581"/>
      <c r="AG705" s="590"/>
      <c r="AH705" s="428" t="str">
        <f>IFERROR(VLOOKUP(O705, 【参考】数式用!$AY$5:$AY$13, 1, FALSE), "")</f>
        <v/>
      </c>
      <c r="AI705" s="429" t="str">
        <f>IFERROR(VLOOKUP(N705, 【参考】数式用!$BA$2:$BB$50, 2, FALSE), "")</f>
        <v/>
      </c>
      <c r="AJ705" s="430" t="str">
        <f t="shared" si="23"/>
        <v/>
      </c>
      <c r="AK705" s="431" t="str">
        <f t="shared" si="24"/>
        <v/>
      </c>
      <c r="AL705" s="133"/>
      <c r="AM705" s="133"/>
      <c r="AN705" s="106"/>
      <c r="AO705" s="106"/>
      <c r="AV705" s="105"/>
      <c r="AW705" s="105"/>
      <c r="AX705" s="105"/>
      <c r="AY705" s="105"/>
      <c r="AZ705" s="105"/>
      <c r="BA705" s="105"/>
    </row>
    <row r="706" spans="1:53" ht="30" customHeight="1" thickBot="1">
      <c r="A706" s="140">
        <v>693</v>
      </c>
      <c r="B706" s="1001" t="str">
        <f>IF(基本情報入力シート!C731="","",基本情報入力シート!C731)</f>
        <v/>
      </c>
      <c r="C706" s="1002"/>
      <c r="D706" s="1002"/>
      <c r="E706" s="1002"/>
      <c r="F706" s="1002"/>
      <c r="G706" s="1002"/>
      <c r="H706" s="1002"/>
      <c r="I706" s="1003"/>
      <c r="J706" s="411" t="str">
        <f>IF(基本情報入力シート!M731="","",基本情報入力シート!M731)</f>
        <v/>
      </c>
      <c r="K706" s="411" t="str">
        <f>IF(基本情報入力シート!R731="","",基本情報入力シート!R731)</f>
        <v/>
      </c>
      <c r="L706" s="411" t="str">
        <f>IF(基本情報入力シート!W731="","",基本情報入力シート!W731)</f>
        <v/>
      </c>
      <c r="M706" s="411" t="str">
        <f>IF(基本情報入力シート!X731="","",基本情報入力シート!X731)</f>
        <v/>
      </c>
      <c r="N706" s="141" t="str">
        <f>IF(基本情報入力シート!Y731="","",基本情報入力シート!Y731)</f>
        <v/>
      </c>
      <c r="O706" s="148"/>
      <c r="P706" s="50"/>
      <c r="Q706" s="1004"/>
      <c r="R706" s="1005"/>
      <c r="S706" s="142" t="str">
        <f>IFERROR(ROUNDDOWN(Q706*VLOOKUP(N706,【参考】数式用!$AR$2:$AW$50,MATCH(P706,【参考】数式用!$AT$4:$AW$4)+2,FALSE)*0.5, 0), "")</f>
        <v/>
      </c>
      <c r="T706" s="51"/>
      <c r="U706" s="536" t="str">
        <f>IFERROR(IF(AH706&lt;&gt;"",Q706*VLOOKUP(N706,【参考】数式用!$AG$2:$AL$50,MATCH(P706,【参考】数式用!$AI$4:$AL$4,0)+2,0), ""), "")</f>
        <v/>
      </c>
      <c r="V706" s="41"/>
      <c r="W706" s="1006"/>
      <c r="X706" s="1007"/>
      <c r="Y706" s="88"/>
      <c r="Z706" s="537"/>
      <c r="AA706" s="143" t="str">
        <f>IFERROR(IF(Y706="ー", "", ROUNDDOWN(Z706*VLOOKUP(N706,【参考】数式用!$AR$2:$AW$50,MATCH(Y706,【参考】数式用!$AT$4:$AW$4)+2,FALSE)*0.5, 0)), "")</f>
        <v/>
      </c>
      <c r="AB706" s="98"/>
      <c r="AC706" s="1100" t="str">
        <f>IFERROR(IF(AH706&lt;&gt;"",Z706*VLOOKUP(N706,【参考】数式用!$AG$2:$AL$50,MATCH(Y706,【参考】数式用!$AI$4:$AL$4,0)+2,0), ""), "")</f>
        <v/>
      </c>
      <c r="AD706" s="1100"/>
      <c r="AE706" s="415"/>
      <c r="AF706" s="581"/>
      <c r="AG706" s="590"/>
      <c r="AH706" s="428" t="str">
        <f>IFERROR(VLOOKUP(O706, 【参考】数式用!$AY$5:$AY$13, 1, FALSE), "")</f>
        <v/>
      </c>
      <c r="AI706" s="429" t="str">
        <f>IFERROR(VLOOKUP(N706, 【参考】数式用!$BA$2:$BB$50, 2, FALSE), "")</f>
        <v/>
      </c>
      <c r="AJ706" s="430" t="str">
        <f t="shared" si="23"/>
        <v/>
      </c>
      <c r="AK706" s="431" t="str">
        <f t="shared" si="24"/>
        <v/>
      </c>
      <c r="AL706" s="133"/>
      <c r="AM706" s="133"/>
      <c r="AN706" s="106"/>
      <c r="AO706" s="106"/>
      <c r="AV706" s="105"/>
      <c r="AW706" s="105"/>
      <c r="AX706" s="105"/>
      <c r="AY706" s="105"/>
      <c r="AZ706" s="105"/>
      <c r="BA706" s="105"/>
    </row>
    <row r="707" spans="1:53" ht="30" customHeight="1" thickBot="1">
      <c r="A707" s="140">
        <v>694</v>
      </c>
      <c r="B707" s="1001" t="str">
        <f>IF(基本情報入力シート!C732="","",基本情報入力シート!C732)</f>
        <v/>
      </c>
      <c r="C707" s="1002"/>
      <c r="D707" s="1002"/>
      <c r="E707" s="1002"/>
      <c r="F707" s="1002"/>
      <c r="G707" s="1002"/>
      <c r="H707" s="1002"/>
      <c r="I707" s="1003"/>
      <c r="J707" s="411" t="str">
        <f>IF(基本情報入力シート!M732="","",基本情報入力シート!M732)</f>
        <v/>
      </c>
      <c r="K707" s="411" t="str">
        <f>IF(基本情報入力シート!R732="","",基本情報入力シート!R732)</f>
        <v/>
      </c>
      <c r="L707" s="411" t="str">
        <f>IF(基本情報入力シート!W732="","",基本情報入力シート!W732)</f>
        <v/>
      </c>
      <c r="M707" s="411" t="str">
        <f>IF(基本情報入力シート!X732="","",基本情報入力シート!X732)</f>
        <v/>
      </c>
      <c r="N707" s="141" t="str">
        <f>IF(基本情報入力シート!Y732="","",基本情報入力シート!Y732)</f>
        <v/>
      </c>
      <c r="O707" s="148"/>
      <c r="P707" s="50"/>
      <c r="Q707" s="1004"/>
      <c r="R707" s="1005"/>
      <c r="S707" s="142" t="str">
        <f>IFERROR(ROUNDDOWN(Q707*VLOOKUP(N707,【参考】数式用!$AR$2:$AW$50,MATCH(P707,【参考】数式用!$AT$4:$AW$4)+2,FALSE)*0.5, 0), "")</f>
        <v/>
      </c>
      <c r="T707" s="51"/>
      <c r="U707" s="536" t="str">
        <f>IFERROR(IF(AH707&lt;&gt;"",Q707*VLOOKUP(N707,【参考】数式用!$AG$2:$AL$50,MATCH(P707,【参考】数式用!$AI$4:$AL$4,0)+2,0), ""), "")</f>
        <v/>
      </c>
      <c r="V707" s="41"/>
      <c r="W707" s="1006"/>
      <c r="X707" s="1007"/>
      <c r="Y707" s="88"/>
      <c r="Z707" s="537"/>
      <c r="AA707" s="143" t="str">
        <f>IFERROR(IF(Y707="ー", "", ROUNDDOWN(Z707*VLOOKUP(N707,【参考】数式用!$AR$2:$AW$50,MATCH(Y707,【参考】数式用!$AT$4:$AW$4)+2,FALSE)*0.5, 0)), "")</f>
        <v/>
      </c>
      <c r="AB707" s="98"/>
      <c r="AC707" s="1100" t="str">
        <f>IFERROR(IF(AH707&lt;&gt;"",Z707*VLOOKUP(N707,【参考】数式用!$AG$2:$AL$50,MATCH(Y707,【参考】数式用!$AI$4:$AL$4,0)+2,0), ""), "")</f>
        <v/>
      </c>
      <c r="AD707" s="1100"/>
      <c r="AE707" s="415"/>
      <c r="AF707" s="581"/>
      <c r="AG707" s="590"/>
      <c r="AH707" s="428" t="str">
        <f>IFERROR(VLOOKUP(O707, 【参考】数式用!$AY$5:$AY$13, 1, FALSE), "")</f>
        <v/>
      </c>
      <c r="AI707" s="429" t="str">
        <f>IFERROR(VLOOKUP(N707, 【参考】数式用!$BA$2:$BB$50, 2, FALSE), "")</f>
        <v/>
      </c>
      <c r="AJ707" s="430" t="str">
        <f t="shared" si="23"/>
        <v/>
      </c>
      <c r="AK707" s="431" t="str">
        <f t="shared" si="24"/>
        <v/>
      </c>
      <c r="AL707" s="133"/>
      <c r="AM707" s="133"/>
      <c r="AN707" s="106"/>
      <c r="AO707" s="106"/>
      <c r="AV707" s="105"/>
      <c r="AW707" s="105"/>
      <c r="AX707" s="105"/>
      <c r="AY707" s="105"/>
      <c r="AZ707" s="105"/>
      <c r="BA707" s="105"/>
    </row>
    <row r="708" spans="1:53" ht="30" customHeight="1" thickBot="1">
      <c r="A708" s="140">
        <v>695</v>
      </c>
      <c r="B708" s="1001" t="str">
        <f>IF(基本情報入力シート!C733="","",基本情報入力シート!C733)</f>
        <v/>
      </c>
      <c r="C708" s="1002"/>
      <c r="D708" s="1002"/>
      <c r="E708" s="1002"/>
      <c r="F708" s="1002"/>
      <c r="G708" s="1002"/>
      <c r="H708" s="1002"/>
      <c r="I708" s="1003"/>
      <c r="J708" s="411" t="str">
        <f>IF(基本情報入力シート!M733="","",基本情報入力シート!M733)</f>
        <v/>
      </c>
      <c r="K708" s="411" t="str">
        <f>IF(基本情報入力シート!R733="","",基本情報入力シート!R733)</f>
        <v/>
      </c>
      <c r="L708" s="411" t="str">
        <f>IF(基本情報入力シート!W733="","",基本情報入力シート!W733)</f>
        <v/>
      </c>
      <c r="M708" s="411" t="str">
        <f>IF(基本情報入力シート!X733="","",基本情報入力シート!X733)</f>
        <v/>
      </c>
      <c r="N708" s="141" t="str">
        <f>IF(基本情報入力シート!Y733="","",基本情報入力シート!Y733)</f>
        <v/>
      </c>
      <c r="O708" s="148"/>
      <c r="P708" s="50"/>
      <c r="Q708" s="1004"/>
      <c r="R708" s="1005"/>
      <c r="S708" s="142" t="str">
        <f>IFERROR(ROUNDDOWN(Q708*VLOOKUP(N708,【参考】数式用!$AR$2:$AW$50,MATCH(P708,【参考】数式用!$AT$4:$AW$4)+2,FALSE)*0.5, 0), "")</f>
        <v/>
      </c>
      <c r="T708" s="51"/>
      <c r="U708" s="536" t="str">
        <f>IFERROR(IF(AH708&lt;&gt;"",Q708*VLOOKUP(N708,【参考】数式用!$AG$2:$AL$50,MATCH(P708,【参考】数式用!$AI$4:$AL$4,0)+2,0), ""), "")</f>
        <v/>
      </c>
      <c r="V708" s="41"/>
      <c r="W708" s="1006"/>
      <c r="X708" s="1007"/>
      <c r="Y708" s="88"/>
      <c r="Z708" s="537"/>
      <c r="AA708" s="143" t="str">
        <f>IFERROR(IF(Y708="ー", "", ROUNDDOWN(Z708*VLOOKUP(N708,【参考】数式用!$AR$2:$AW$50,MATCH(Y708,【参考】数式用!$AT$4:$AW$4)+2,FALSE)*0.5, 0)), "")</f>
        <v/>
      </c>
      <c r="AB708" s="98"/>
      <c r="AC708" s="1100" t="str">
        <f>IFERROR(IF(AH708&lt;&gt;"",Z708*VLOOKUP(N708,【参考】数式用!$AG$2:$AL$50,MATCH(Y708,【参考】数式用!$AI$4:$AL$4,0)+2,0), ""), "")</f>
        <v/>
      </c>
      <c r="AD708" s="1100"/>
      <c r="AE708" s="415"/>
      <c r="AF708" s="581"/>
      <c r="AG708" s="590"/>
      <c r="AH708" s="428" t="str">
        <f>IFERROR(VLOOKUP(O708, 【参考】数式用!$AY$5:$AY$13, 1, FALSE), "")</f>
        <v/>
      </c>
      <c r="AI708" s="429" t="str">
        <f>IFERROR(VLOOKUP(N708, 【参考】数式用!$BA$2:$BB$50, 2, FALSE), "")</f>
        <v/>
      </c>
      <c r="AJ708" s="430" t="str">
        <f t="shared" si="23"/>
        <v/>
      </c>
      <c r="AK708" s="431" t="str">
        <f t="shared" si="24"/>
        <v/>
      </c>
      <c r="AL708" s="133"/>
      <c r="AM708" s="133"/>
      <c r="AN708" s="106"/>
      <c r="AO708" s="106"/>
      <c r="AV708" s="105"/>
      <c r="AW708" s="105"/>
      <c r="AX708" s="105"/>
      <c r="AY708" s="105"/>
      <c r="AZ708" s="105"/>
      <c r="BA708" s="105"/>
    </row>
    <row r="709" spans="1:53" ht="30" customHeight="1" thickBot="1">
      <c r="A709" s="140">
        <v>696</v>
      </c>
      <c r="B709" s="1001" t="str">
        <f>IF(基本情報入力シート!C734="","",基本情報入力シート!C734)</f>
        <v/>
      </c>
      <c r="C709" s="1002"/>
      <c r="D709" s="1002"/>
      <c r="E709" s="1002"/>
      <c r="F709" s="1002"/>
      <c r="G709" s="1002"/>
      <c r="H709" s="1002"/>
      <c r="I709" s="1003"/>
      <c r="J709" s="411" t="str">
        <f>IF(基本情報入力シート!M734="","",基本情報入力シート!M734)</f>
        <v/>
      </c>
      <c r="K709" s="411" t="str">
        <f>IF(基本情報入力シート!R734="","",基本情報入力シート!R734)</f>
        <v/>
      </c>
      <c r="L709" s="411" t="str">
        <f>IF(基本情報入力シート!W734="","",基本情報入力シート!W734)</f>
        <v/>
      </c>
      <c r="M709" s="411" t="str">
        <f>IF(基本情報入力シート!X734="","",基本情報入力シート!X734)</f>
        <v/>
      </c>
      <c r="N709" s="141" t="str">
        <f>IF(基本情報入力シート!Y734="","",基本情報入力シート!Y734)</f>
        <v/>
      </c>
      <c r="O709" s="148"/>
      <c r="P709" s="50"/>
      <c r="Q709" s="1004"/>
      <c r="R709" s="1005"/>
      <c r="S709" s="142" t="str">
        <f>IFERROR(ROUNDDOWN(Q709*VLOOKUP(N709,【参考】数式用!$AR$2:$AW$50,MATCH(P709,【参考】数式用!$AT$4:$AW$4)+2,FALSE)*0.5, 0), "")</f>
        <v/>
      </c>
      <c r="T709" s="51"/>
      <c r="U709" s="536" t="str">
        <f>IFERROR(IF(AH709&lt;&gt;"",Q709*VLOOKUP(N709,【参考】数式用!$AG$2:$AL$50,MATCH(P709,【参考】数式用!$AI$4:$AL$4,0)+2,0), ""), "")</f>
        <v/>
      </c>
      <c r="V709" s="41"/>
      <c r="W709" s="1006"/>
      <c r="X709" s="1007"/>
      <c r="Y709" s="88"/>
      <c r="Z709" s="537"/>
      <c r="AA709" s="143" t="str">
        <f>IFERROR(IF(Y709="ー", "", ROUNDDOWN(Z709*VLOOKUP(N709,【参考】数式用!$AR$2:$AW$50,MATCH(Y709,【参考】数式用!$AT$4:$AW$4)+2,FALSE)*0.5, 0)), "")</f>
        <v/>
      </c>
      <c r="AB709" s="98"/>
      <c r="AC709" s="1100" t="str">
        <f>IFERROR(IF(AH709&lt;&gt;"",Z709*VLOOKUP(N709,【参考】数式用!$AG$2:$AL$50,MATCH(Y709,【参考】数式用!$AI$4:$AL$4,0)+2,0), ""), "")</f>
        <v/>
      </c>
      <c r="AD709" s="1100"/>
      <c r="AE709" s="415"/>
      <c r="AF709" s="581"/>
      <c r="AG709" s="590"/>
      <c r="AH709" s="428" t="str">
        <f>IFERROR(VLOOKUP(O709, 【参考】数式用!$AY$5:$AY$13, 1, FALSE), "")</f>
        <v/>
      </c>
      <c r="AI709" s="429" t="str">
        <f>IFERROR(VLOOKUP(N709, 【参考】数式用!$BA$2:$BB$50, 2, FALSE), "")</f>
        <v/>
      </c>
      <c r="AJ709" s="430" t="str">
        <f t="shared" si="23"/>
        <v/>
      </c>
      <c r="AK709" s="431" t="str">
        <f t="shared" si="24"/>
        <v/>
      </c>
      <c r="AL709" s="133"/>
      <c r="AM709" s="133"/>
      <c r="AN709" s="106"/>
      <c r="AO709" s="106"/>
      <c r="AV709" s="105"/>
      <c r="AW709" s="105"/>
      <c r="AX709" s="105"/>
      <c r="AY709" s="105"/>
      <c r="AZ709" s="105"/>
      <c r="BA709" s="105"/>
    </row>
    <row r="710" spans="1:53" ht="30" customHeight="1" thickBot="1">
      <c r="A710" s="140">
        <v>697</v>
      </c>
      <c r="B710" s="1001" t="str">
        <f>IF(基本情報入力シート!C735="","",基本情報入力シート!C735)</f>
        <v/>
      </c>
      <c r="C710" s="1002"/>
      <c r="D710" s="1002"/>
      <c r="E710" s="1002"/>
      <c r="F710" s="1002"/>
      <c r="G710" s="1002"/>
      <c r="H710" s="1002"/>
      <c r="I710" s="1003"/>
      <c r="J710" s="411" t="str">
        <f>IF(基本情報入力シート!M735="","",基本情報入力シート!M735)</f>
        <v/>
      </c>
      <c r="K710" s="411" t="str">
        <f>IF(基本情報入力シート!R735="","",基本情報入力シート!R735)</f>
        <v/>
      </c>
      <c r="L710" s="411" t="str">
        <f>IF(基本情報入力シート!W735="","",基本情報入力シート!W735)</f>
        <v/>
      </c>
      <c r="M710" s="411" t="str">
        <f>IF(基本情報入力シート!X735="","",基本情報入力シート!X735)</f>
        <v/>
      </c>
      <c r="N710" s="141" t="str">
        <f>IF(基本情報入力シート!Y735="","",基本情報入力シート!Y735)</f>
        <v/>
      </c>
      <c r="O710" s="148"/>
      <c r="P710" s="50"/>
      <c r="Q710" s="1004"/>
      <c r="R710" s="1005"/>
      <c r="S710" s="142" t="str">
        <f>IFERROR(ROUNDDOWN(Q710*VLOOKUP(N710,【参考】数式用!$AR$2:$AW$50,MATCH(P710,【参考】数式用!$AT$4:$AW$4)+2,FALSE)*0.5, 0), "")</f>
        <v/>
      </c>
      <c r="T710" s="51"/>
      <c r="U710" s="536" t="str">
        <f>IFERROR(IF(AH710&lt;&gt;"",Q710*VLOOKUP(N710,【参考】数式用!$AG$2:$AL$50,MATCH(P710,【参考】数式用!$AI$4:$AL$4,0)+2,0), ""), "")</f>
        <v/>
      </c>
      <c r="V710" s="41"/>
      <c r="W710" s="1006"/>
      <c r="X710" s="1007"/>
      <c r="Y710" s="88"/>
      <c r="Z710" s="537"/>
      <c r="AA710" s="143" t="str">
        <f>IFERROR(IF(Y710="ー", "", ROUNDDOWN(Z710*VLOOKUP(N710,【参考】数式用!$AR$2:$AW$50,MATCH(Y710,【参考】数式用!$AT$4:$AW$4)+2,FALSE)*0.5, 0)), "")</f>
        <v/>
      </c>
      <c r="AB710" s="98"/>
      <c r="AC710" s="1100" t="str">
        <f>IFERROR(IF(AH710&lt;&gt;"",Z710*VLOOKUP(N710,【参考】数式用!$AG$2:$AL$50,MATCH(Y710,【参考】数式用!$AI$4:$AL$4,0)+2,0), ""), "")</f>
        <v/>
      </c>
      <c r="AD710" s="1100"/>
      <c r="AE710" s="415"/>
      <c r="AF710" s="581"/>
      <c r="AG710" s="590"/>
      <c r="AH710" s="428" t="str">
        <f>IFERROR(VLOOKUP(O710, 【参考】数式用!$AY$5:$AY$13, 1, FALSE), "")</f>
        <v/>
      </c>
      <c r="AI710" s="429" t="str">
        <f>IFERROR(VLOOKUP(N710, 【参考】数式用!$BA$2:$BB$50, 2, FALSE), "")</f>
        <v/>
      </c>
      <c r="AJ710" s="430" t="str">
        <f t="shared" si="23"/>
        <v/>
      </c>
      <c r="AK710" s="431" t="str">
        <f t="shared" si="24"/>
        <v/>
      </c>
      <c r="AL710" s="133"/>
      <c r="AM710" s="133"/>
      <c r="AN710" s="106"/>
      <c r="AO710" s="106"/>
      <c r="AV710" s="105"/>
      <c r="AW710" s="105"/>
      <c r="AX710" s="105"/>
      <c r="AY710" s="105"/>
      <c r="AZ710" s="105"/>
      <c r="BA710" s="105"/>
    </row>
    <row r="711" spans="1:53" ht="30" customHeight="1" thickBot="1">
      <c r="A711" s="140">
        <v>698</v>
      </c>
      <c r="B711" s="1001" t="str">
        <f>IF(基本情報入力シート!C736="","",基本情報入力シート!C736)</f>
        <v/>
      </c>
      <c r="C711" s="1002"/>
      <c r="D711" s="1002"/>
      <c r="E711" s="1002"/>
      <c r="F711" s="1002"/>
      <c r="G711" s="1002"/>
      <c r="H711" s="1002"/>
      <c r="I711" s="1003"/>
      <c r="J711" s="411" t="str">
        <f>IF(基本情報入力シート!M736="","",基本情報入力シート!M736)</f>
        <v/>
      </c>
      <c r="K711" s="411" t="str">
        <f>IF(基本情報入力シート!R736="","",基本情報入力シート!R736)</f>
        <v/>
      </c>
      <c r="L711" s="411" t="str">
        <f>IF(基本情報入力シート!W736="","",基本情報入力シート!W736)</f>
        <v/>
      </c>
      <c r="M711" s="411" t="str">
        <f>IF(基本情報入力シート!X736="","",基本情報入力シート!X736)</f>
        <v/>
      </c>
      <c r="N711" s="141" t="str">
        <f>IF(基本情報入力シート!Y736="","",基本情報入力シート!Y736)</f>
        <v/>
      </c>
      <c r="O711" s="148"/>
      <c r="P711" s="50"/>
      <c r="Q711" s="1004"/>
      <c r="R711" s="1005"/>
      <c r="S711" s="142" t="str">
        <f>IFERROR(ROUNDDOWN(Q711*VLOOKUP(N711,【参考】数式用!$AR$2:$AW$50,MATCH(P711,【参考】数式用!$AT$4:$AW$4)+2,FALSE)*0.5, 0), "")</f>
        <v/>
      </c>
      <c r="T711" s="51"/>
      <c r="U711" s="536" t="str">
        <f>IFERROR(IF(AH711&lt;&gt;"",Q711*VLOOKUP(N711,【参考】数式用!$AG$2:$AL$50,MATCH(P711,【参考】数式用!$AI$4:$AL$4,0)+2,0), ""), "")</f>
        <v/>
      </c>
      <c r="V711" s="41"/>
      <c r="W711" s="1006"/>
      <c r="X711" s="1007"/>
      <c r="Y711" s="88"/>
      <c r="Z711" s="537"/>
      <c r="AA711" s="143" t="str">
        <f>IFERROR(IF(Y711="ー", "", ROUNDDOWN(Z711*VLOOKUP(N711,【参考】数式用!$AR$2:$AW$50,MATCH(Y711,【参考】数式用!$AT$4:$AW$4)+2,FALSE)*0.5, 0)), "")</f>
        <v/>
      </c>
      <c r="AB711" s="98"/>
      <c r="AC711" s="1100" t="str">
        <f>IFERROR(IF(AH711&lt;&gt;"",Z711*VLOOKUP(N711,【参考】数式用!$AG$2:$AL$50,MATCH(Y711,【参考】数式用!$AI$4:$AL$4,0)+2,0), ""), "")</f>
        <v/>
      </c>
      <c r="AD711" s="1100"/>
      <c r="AE711" s="415"/>
      <c r="AF711" s="581"/>
      <c r="AG711" s="590"/>
      <c r="AH711" s="428" t="str">
        <f>IFERROR(VLOOKUP(O711, 【参考】数式用!$AY$5:$AY$13, 1, FALSE), "")</f>
        <v/>
      </c>
      <c r="AI711" s="429" t="str">
        <f>IFERROR(VLOOKUP(N711, 【参考】数式用!$BA$2:$BB$50, 2, FALSE), "")</f>
        <v/>
      </c>
      <c r="AJ711" s="430" t="str">
        <f t="shared" si="23"/>
        <v/>
      </c>
      <c r="AK711" s="431" t="str">
        <f t="shared" si="24"/>
        <v/>
      </c>
      <c r="AL711" s="133"/>
      <c r="AM711" s="133"/>
      <c r="AN711" s="106"/>
      <c r="AO711" s="106"/>
      <c r="AV711" s="105"/>
      <c r="AW711" s="105"/>
      <c r="AX711" s="105"/>
      <c r="AY711" s="105"/>
      <c r="AZ711" s="105"/>
      <c r="BA711" s="105"/>
    </row>
    <row r="712" spans="1:53" ht="30" customHeight="1" thickBot="1">
      <c r="A712" s="140">
        <v>699</v>
      </c>
      <c r="B712" s="1001" t="str">
        <f>IF(基本情報入力シート!C737="","",基本情報入力シート!C737)</f>
        <v/>
      </c>
      <c r="C712" s="1002"/>
      <c r="D712" s="1002"/>
      <c r="E712" s="1002"/>
      <c r="F712" s="1002"/>
      <c r="G712" s="1002"/>
      <c r="H712" s="1002"/>
      <c r="I712" s="1003"/>
      <c r="J712" s="411" t="str">
        <f>IF(基本情報入力シート!M737="","",基本情報入力シート!M737)</f>
        <v/>
      </c>
      <c r="K712" s="411" t="str">
        <f>IF(基本情報入力シート!R737="","",基本情報入力シート!R737)</f>
        <v/>
      </c>
      <c r="L712" s="411" t="str">
        <f>IF(基本情報入力シート!W737="","",基本情報入力シート!W737)</f>
        <v/>
      </c>
      <c r="M712" s="411" t="str">
        <f>IF(基本情報入力シート!X737="","",基本情報入力シート!X737)</f>
        <v/>
      </c>
      <c r="N712" s="141" t="str">
        <f>IF(基本情報入力シート!Y737="","",基本情報入力シート!Y737)</f>
        <v/>
      </c>
      <c r="O712" s="148"/>
      <c r="P712" s="50"/>
      <c r="Q712" s="1004"/>
      <c r="R712" s="1005"/>
      <c r="S712" s="142" t="str">
        <f>IFERROR(ROUNDDOWN(Q712*VLOOKUP(N712,【参考】数式用!$AR$2:$AW$50,MATCH(P712,【参考】数式用!$AT$4:$AW$4)+2,FALSE)*0.5, 0), "")</f>
        <v/>
      </c>
      <c r="T712" s="51"/>
      <c r="U712" s="536" t="str">
        <f>IFERROR(IF(AH712&lt;&gt;"",Q712*VLOOKUP(N712,【参考】数式用!$AG$2:$AL$50,MATCH(P712,【参考】数式用!$AI$4:$AL$4,0)+2,0), ""), "")</f>
        <v/>
      </c>
      <c r="V712" s="41"/>
      <c r="W712" s="1006"/>
      <c r="X712" s="1007"/>
      <c r="Y712" s="88"/>
      <c r="Z712" s="537"/>
      <c r="AA712" s="143" t="str">
        <f>IFERROR(IF(Y712="ー", "", ROUNDDOWN(Z712*VLOOKUP(N712,【参考】数式用!$AR$2:$AW$50,MATCH(Y712,【参考】数式用!$AT$4:$AW$4)+2,FALSE)*0.5, 0)), "")</f>
        <v/>
      </c>
      <c r="AB712" s="98"/>
      <c r="AC712" s="1100" t="str">
        <f>IFERROR(IF(AH712&lt;&gt;"",Z712*VLOOKUP(N712,【参考】数式用!$AG$2:$AL$50,MATCH(Y712,【参考】数式用!$AI$4:$AL$4,0)+2,0), ""), "")</f>
        <v/>
      </c>
      <c r="AD712" s="1100"/>
      <c r="AE712" s="415"/>
      <c r="AF712" s="581"/>
      <c r="AG712" s="590"/>
      <c r="AH712" s="428" t="str">
        <f>IFERROR(VLOOKUP(O712, 【参考】数式用!$AY$5:$AY$13, 1, FALSE), "")</f>
        <v/>
      </c>
      <c r="AI712" s="429" t="str">
        <f>IFERROR(VLOOKUP(N712, 【参考】数式用!$BA$2:$BB$50, 2, FALSE), "")</f>
        <v/>
      </c>
      <c r="AJ712" s="430" t="str">
        <f t="shared" si="23"/>
        <v/>
      </c>
      <c r="AK712" s="431" t="str">
        <f t="shared" si="24"/>
        <v/>
      </c>
      <c r="AL712" s="133"/>
      <c r="AM712" s="133"/>
      <c r="AN712" s="106"/>
      <c r="AO712" s="106"/>
      <c r="AV712" s="105"/>
      <c r="AW712" s="105"/>
      <c r="AX712" s="105"/>
      <c r="AY712" s="105"/>
      <c r="AZ712" s="105"/>
      <c r="BA712" s="105"/>
    </row>
    <row r="713" spans="1:53" ht="30" customHeight="1" thickBot="1">
      <c r="A713" s="140">
        <v>700</v>
      </c>
      <c r="B713" s="1001" t="str">
        <f>IF(基本情報入力シート!C738="","",基本情報入力シート!C738)</f>
        <v/>
      </c>
      <c r="C713" s="1002"/>
      <c r="D713" s="1002"/>
      <c r="E713" s="1002"/>
      <c r="F713" s="1002"/>
      <c r="G713" s="1002"/>
      <c r="H713" s="1002"/>
      <c r="I713" s="1003"/>
      <c r="J713" s="411" t="str">
        <f>IF(基本情報入力シート!M738="","",基本情報入力シート!M738)</f>
        <v/>
      </c>
      <c r="K713" s="411" t="str">
        <f>IF(基本情報入力シート!R738="","",基本情報入力シート!R738)</f>
        <v/>
      </c>
      <c r="L713" s="411" t="str">
        <f>IF(基本情報入力シート!W738="","",基本情報入力シート!W738)</f>
        <v/>
      </c>
      <c r="M713" s="411" t="str">
        <f>IF(基本情報入力シート!X738="","",基本情報入力シート!X738)</f>
        <v/>
      </c>
      <c r="N713" s="141" t="str">
        <f>IF(基本情報入力シート!Y738="","",基本情報入力シート!Y738)</f>
        <v/>
      </c>
      <c r="O713" s="148"/>
      <c r="P713" s="50"/>
      <c r="Q713" s="1004"/>
      <c r="R713" s="1005"/>
      <c r="S713" s="142" t="str">
        <f>IFERROR(ROUNDDOWN(Q713*VLOOKUP(N713,【参考】数式用!$AR$2:$AW$50,MATCH(P713,【参考】数式用!$AT$4:$AW$4)+2,FALSE)*0.5, 0), "")</f>
        <v/>
      </c>
      <c r="T713" s="51"/>
      <c r="U713" s="536" t="str">
        <f>IFERROR(IF(AH713&lt;&gt;"",Q713*VLOOKUP(N713,【参考】数式用!$AG$2:$AL$50,MATCH(P713,【参考】数式用!$AI$4:$AL$4,0)+2,0), ""), "")</f>
        <v/>
      </c>
      <c r="V713" s="41"/>
      <c r="W713" s="1006"/>
      <c r="X713" s="1007"/>
      <c r="Y713" s="88"/>
      <c r="Z713" s="537"/>
      <c r="AA713" s="143" t="str">
        <f>IFERROR(IF(Y713="ー", "", ROUNDDOWN(Z713*VLOOKUP(N713,【参考】数式用!$AR$2:$AW$50,MATCH(Y713,【参考】数式用!$AT$4:$AW$4)+2,FALSE)*0.5, 0)), "")</f>
        <v/>
      </c>
      <c r="AB713" s="98"/>
      <c r="AC713" s="1100" t="str">
        <f>IFERROR(IF(AH713&lt;&gt;"",Z713*VLOOKUP(N713,【参考】数式用!$AG$2:$AL$50,MATCH(Y713,【参考】数式用!$AI$4:$AL$4,0)+2,0), ""), "")</f>
        <v/>
      </c>
      <c r="AD713" s="1100"/>
      <c r="AE713" s="415"/>
      <c r="AF713" s="581"/>
      <c r="AG713" s="590"/>
      <c r="AH713" s="428" t="str">
        <f>IFERROR(VLOOKUP(O713, 【参考】数式用!$AY$5:$AY$13, 1, FALSE), "")</f>
        <v/>
      </c>
      <c r="AI713" s="429" t="str">
        <f>IFERROR(VLOOKUP(N713, 【参考】数式用!$BA$2:$BB$50, 2, FALSE), "")</f>
        <v/>
      </c>
      <c r="AJ713" s="430" t="str">
        <f t="shared" si="23"/>
        <v/>
      </c>
      <c r="AK713" s="431" t="str">
        <f t="shared" si="24"/>
        <v/>
      </c>
      <c r="AL713" s="133"/>
      <c r="AM713" s="133"/>
      <c r="AN713" s="106"/>
      <c r="AO713" s="106"/>
      <c r="AV713" s="105"/>
      <c r="AW713" s="105"/>
      <c r="AX713" s="105"/>
      <c r="AY713" s="105"/>
      <c r="AZ713" s="105"/>
      <c r="BA713" s="105"/>
    </row>
    <row r="714" spans="1:53" ht="30" customHeight="1" thickBot="1">
      <c r="A714" s="140">
        <v>701</v>
      </c>
      <c r="B714" s="1001" t="str">
        <f>IF(基本情報入力シート!C739="","",基本情報入力シート!C739)</f>
        <v/>
      </c>
      <c r="C714" s="1002"/>
      <c r="D714" s="1002"/>
      <c r="E714" s="1002"/>
      <c r="F714" s="1002"/>
      <c r="G714" s="1002"/>
      <c r="H714" s="1002"/>
      <c r="I714" s="1003"/>
      <c r="J714" s="411" t="str">
        <f>IF(基本情報入力シート!M739="","",基本情報入力シート!M739)</f>
        <v/>
      </c>
      <c r="K714" s="411" t="str">
        <f>IF(基本情報入力シート!R739="","",基本情報入力シート!R739)</f>
        <v/>
      </c>
      <c r="L714" s="411" t="str">
        <f>IF(基本情報入力シート!W739="","",基本情報入力シート!W739)</f>
        <v/>
      </c>
      <c r="M714" s="411" t="str">
        <f>IF(基本情報入力シート!X739="","",基本情報入力シート!X739)</f>
        <v/>
      </c>
      <c r="N714" s="141" t="str">
        <f>IF(基本情報入力シート!Y739="","",基本情報入力シート!Y739)</f>
        <v/>
      </c>
      <c r="O714" s="148"/>
      <c r="P714" s="50"/>
      <c r="Q714" s="1004"/>
      <c r="R714" s="1005"/>
      <c r="S714" s="142" t="str">
        <f>IFERROR(ROUNDDOWN(Q714*VLOOKUP(N714,【参考】数式用!$AR$2:$AW$50,MATCH(P714,【参考】数式用!$AT$4:$AW$4)+2,FALSE)*0.5, 0), "")</f>
        <v/>
      </c>
      <c r="T714" s="51"/>
      <c r="U714" s="536" t="str">
        <f>IFERROR(IF(AH714&lt;&gt;"",Q714*VLOOKUP(N714,【参考】数式用!$AG$2:$AL$50,MATCH(P714,【参考】数式用!$AI$4:$AL$4,0)+2,0), ""), "")</f>
        <v/>
      </c>
      <c r="V714" s="41"/>
      <c r="W714" s="1006"/>
      <c r="X714" s="1007"/>
      <c r="Y714" s="88"/>
      <c r="Z714" s="537"/>
      <c r="AA714" s="143" t="str">
        <f>IFERROR(IF(Y714="ー", "", ROUNDDOWN(Z714*VLOOKUP(N714,【参考】数式用!$AR$2:$AW$50,MATCH(Y714,【参考】数式用!$AT$4:$AW$4)+2,FALSE)*0.5, 0)), "")</f>
        <v/>
      </c>
      <c r="AB714" s="98"/>
      <c r="AC714" s="1100" t="str">
        <f>IFERROR(IF(AH714&lt;&gt;"",Z714*VLOOKUP(N714,【参考】数式用!$AG$2:$AL$50,MATCH(Y714,【参考】数式用!$AI$4:$AL$4,0)+2,0), ""), "")</f>
        <v/>
      </c>
      <c r="AD714" s="1100"/>
      <c r="AE714" s="415"/>
      <c r="AF714" s="581"/>
      <c r="AG714" s="590"/>
      <c r="AH714" s="428" t="str">
        <f>IFERROR(VLOOKUP(O714, 【参考】数式用!$AY$5:$AY$13, 1, FALSE), "")</f>
        <v/>
      </c>
      <c r="AI714" s="429" t="str">
        <f>IFERROR(VLOOKUP(N714, 【参考】数式用!$BA$2:$BB$50, 2, FALSE), "")</f>
        <v/>
      </c>
      <c r="AJ714" s="430" t="str">
        <f t="shared" si="23"/>
        <v/>
      </c>
      <c r="AK714" s="431" t="str">
        <f t="shared" si="24"/>
        <v/>
      </c>
      <c r="AL714" s="133"/>
      <c r="AM714" s="133"/>
      <c r="AN714" s="106"/>
      <c r="AO714" s="106"/>
      <c r="AV714" s="105"/>
      <c r="AW714" s="105"/>
      <c r="AX714" s="105"/>
      <c r="AY714" s="105"/>
      <c r="AZ714" s="105"/>
      <c r="BA714" s="105"/>
    </row>
    <row r="715" spans="1:53" ht="30" customHeight="1" thickBot="1">
      <c r="A715" s="140">
        <v>702</v>
      </c>
      <c r="B715" s="1001" t="str">
        <f>IF(基本情報入力シート!C740="","",基本情報入力シート!C740)</f>
        <v/>
      </c>
      <c r="C715" s="1002"/>
      <c r="D715" s="1002"/>
      <c r="E715" s="1002"/>
      <c r="F715" s="1002"/>
      <c r="G715" s="1002"/>
      <c r="H715" s="1002"/>
      <c r="I715" s="1003"/>
      <c r="J715" s="411" t="str">
        <f>IF(基本情報入力シート!M740="","",基本情報入力シート!M740)</f>
        <v/>
      </c>
      <c r="K715" s="411" t="str">
        <f>IF(基本情報入力シート!R740="","",基本情報入力シート!R740)</f>
        <v/>
      </c>
      <c r="L715" s="411" t="str">
        <f>IF(基本情報入力シート!W740="","",基本情報入力シート!W740)</f>
        <v/>
      </c>
      <c r="M715" s="411" t="str">
        <f>IF(基本情報入力シート!X740="","",基本情報入力シート!X740)</f>
        <v/>
      </c>
      <c r="N715" s="141" t="str">
        <f>IF(基本情報入力シート!Y740="","",基本情報入力シート!Y740)</f>
        <v/>
      </c>
      <c r="O715" s="148"/>
      <c r="P715" s="50"/>
      <c r="Q715" s="1004"/>
      <c r="R715" s="1005"/>
      <c r="S715" s="142" t="str">
        <f>IFERROR(ROUNDDOWN(Q715*VLOOKUP(N715,【参考】数式用!$AR$2:$AW$50,MATCH(P715,【参考】数式用!$AT$4:$AW$4)+2,FALSE)*0.5, 0), "")</f>
        <v/>
      </c>
      <c r="T715" s="51"/>
      <c r="U715" s="536" t="str">
        <f>IFERROR(IF(AH715&lt;&gt;"",Q715*VLOOKUP(N715,【参考】数式用!$AG$2:$AL$50,MATCH(P715,【参考】数式用!$AI$4:$AL$4,0)+2,0), ""), "")</f>
        <v/>
      </c>
      <c r="V715" s="41"/>
      <c r="W715" s="1006"/>
      <c r="X715" s="1007"/>
      <c r="Y715" s="88"/>
      <c r="Z715" s="537"/>
      <c r="AA715" s="143" t="str">
        <f>IFERROR(IF(Y715="ー", "", ROUNDDOWN(Z715*VLOOKUP(N715,【参考】数式用!$AR$2:$AW$50,MATCH(Y715,【参考】数式用!$AT$4:$AW$4)+2,FALSE)*0.5, 0)), "")</f>
        <v/>
      </c>
      <c r="AB715" s="98"/>
      <c r="AC715" s="1100" t="str">
        <f>IFERROR(IF(AH715&lt;&gt;"",Z715*VLOOKUP(N715,【参考】数式用!$AG$2:$AL$50,MATCH(Y715,【参考】数式用!$AI$4:$AL$4,0)+2,0), ""), "")</f>
        <v/>
      </c>
      <c r="AD715" s="1100"/>
      <c r="AE715" s="415"/>
      <c r="AF715" s="581"/>
      <c r="AG715" s="590"/>
      <c r="AH715" s="428" t="str">
        <f>IFERROR(VLOOKUP(O715, 【参考】数式用!$AY$5:$AY$13, 1, FALSE), "")</f>
        <v/>
      </c>
      <c r="AI715" s="429" t="str">
        <f>IFERROR(VLOOKUP(N715, 【参考】数式用!$BA$2:$BB$50, 2, FALSE), "")</f>
        <v/>
      </c>
      <c r="AJ715" s="430" t="str">
        <f t="shared" si="23"/>
        <v/>
      </c>
      <c r="AK715" s="431" t="str">
        <f t="shared" si="24"/>
        <v/>
      </c>
      <c r="AL715" s="133"/>
      <c r="AM715" s="133"/>
      <c r="AN715" s="106"/>
      <c r="AO715" s="106"/>
      <c r="AV715" s="105"/>
      <c r="AW715" s="105"/>
      <c r="AX715" s="105"/>
      <c r="AY715" s="105"/>
      <c r="AZ715" s="105"/>
      <c r="BA715" s="105"/>
    </row>
    <row r="716" spans="1:53" ht="30" customHeight="1" thickBot="1">
      <c r="A716" s="140">
        <v>703</v>
      </c>
      <c r="B716" s="1001" t="str">
        <f>IF(基本情報入力シート!C741="","",基本情報入力シート!C741)</f>
        <v/>
      </c>
      <c r="C716" s="1002"/>
      <c r="D716" s="1002"/>
      <c r="E716" s="1002"/>
      <c r="F716" s="1002"/>
      <c r="G716" s="1002"/>
      <c r="H716" s="1002"/>
      <c r="I716" s="1003"/>
      <c r="J716" s="411" t="str">
        <f>IF(基本情報入力シート!M741="","",基本情報入力シート!M741)</f>
        <v/>
      </c>
      <c r="K716" s="411" t="str">
        <f>IF(基本情報入力シート!R741="","",基本情報入力シート!R741)</f>
        <v/>
      </c>
      <c r="L716" s="411" t="str">
        <f>IF(基本情報入力シート!W741="","",基本情報入力シート!W741)</f>
        <v/>
      </c>
      <c r="M716" s="411" t="str">
        <f>IF(基本情報入力シート!X741="","",基本情報入力シート!X741)</f>
        <v/>
      </c>
      <c r="N716" s="141" t="str">
        <f>IF(基本情報入力シート!Y741="","",基本情報入力シート!Y741)</f>
        <v/>
      </c>
      <c r="O716" s="148"/>
      <c r="P716" s="50"/>
      <c r="Q716" s="1004"/>
      <c r="R716" s="1005"/>
      <c r="S716" s="142" t="str">
        <f>IFERROR(ROUNDDOWN(Q716*VLOOKUP(N716,【参考】数式用!$AR$2:$AW$50,MATCH(P716,【参考】数式用!$AT$4:$AW$4)+2,FALSE)*0.5, 0), "")</f>
        <v/>
      </c>
      <c r="T716" s="51"/>
      <c r="U716" s="536" t="str">
        <f>IFERROR(IF(AH716&lt;&gt;"",Q716*VLOOKUP(N716,【参考】数式用!$AG$2:$AL$50,MATCH(P716,【参考】数式用!$AI$4:$AL$4,0)+2,0), ""), "")</f>
        <v/>
      </c>
      <c r="V716" s="41"/>
      <c r="W716" s="1006"/>
      <c r="X716" s="1007"/>
      <c r="Y716" s="88"/>
      <c r="Z716" s="537"/>
      <c r="AA716" s="143" t="str">
        <f>IFERROR(IF(Y716="ー", "", ROUNDDOWN(Z716*VLOOKUP(N716,【参考】数式用!$AR$2:$AW$50,MATCH(Y716,【参考】数式用!$AT$4:$AW$4)+2,FALSE)*0.5, 0)), "")</f>
        <v/>
      </c>
      <c r="AB716" s="98"/>
      <c r="AC716" s="1100" t="str">
        <f>IFERROR(IF(AH716&lt;&gt;"",Z716*VLOOKUP(N716,【参考】数式用!$AG$2:$AL$50,MATCH(Y716,【参考】数式用!$AI$4:$AL$4,0)+2,0), ""), "")</f>
        <v/>
      </c>
      <c r="AD716" s="1100"/>
      <c r="AE716" s="415"/>
      <c r="AF716" s="581"/>
      <c r="AG716" s="590"/>
      <c r="AH716" s="428" t="str">
        <f>IFERROR(VLOOKUP(O716, 【参考】数式用!$AY$5:$AY$13, 1, FALSE), "")</f>
        <v/>
      </c>
      <c r="AI716" s="429" t="str">
        <f>IFERROR(VLOOKUP(N716, 【参考】数式用!$BA$2:$BB$50, 2, FALSE), "")</f>
        <v/>
      </c>
      <c r="AJ716" s="430" t="str">
        <f t="shared" si="23"/>
        <v/>
      </c>
      <c r="AK716" s="431" t="str">
        <f t="shared" si="24"/>
        <v/>
      </c>
      <c r="AL716" s="133"/>
      <c r="AM716" s="133"/>
      <c r="AN716" s="106"/>
      <c r="AO716" s="106"/>
      <c r="AV716" s="105"/>
      <c r="AW716" s="105"/>
      <c r="AX716" s="105"/>
      <c r="AY716" s="105"/>
      <c r="AZ716" s="105"/>
      <c r="BA716" s="105"/>
    </row>
    <row r="717" spans="1:53" ht="30" customHeight="1" thickBot="1">
      <c r="A717" s="140">
        <v>704</v>
      </c>
      <c r="B717" s="1001" t="str">
        <f>IF(基本情報入力シート!C742="","",基本情報入力シート!C742)</f>
        <v/>
      </c>
      <c r="C717" s="1002"/>
      <c r="D717" s="1002"/>
      <c r="E717" s="1002"/>
      <c r="F717" s="1002"/>
      <c r="G717" s="1002"/>
      <c r="H717" s="1002"/>
      <c r="I717" s="1003"/>
      <c r="J717" s="411" t="str">
        <f>IF(基本情報入力シート!M742="","",基本情報入力シート!M742)</f>
        <v/>
      </c>
      <c r="K717" s="411" t="str">
        <f>IF(基本情報入力シート!R742="","",基本情報入力シート!R742)</f>
        <v/>
      </c>
      <c r="L717" s="411" t="str">
        <f>IF(基本情報入力シート!W742="","",基本情報入力シート!W742)</f>
        <v/>
      </c>
      <c r="M717" s="411" t="str">
        <f>IF(基本情報入力シート!X742="","",基本情報入力シート!X742)</f>
        <v/>
      </c>
      <c r="N717" s="141" t="str">
        <f>IF(基本情報入力シート!Y742="","",基本情報入力シート!Y742)</f>
        <v/>
      </c>
      <c r="O717" s="148"/>
      <c r="P717" s="50"/>
      <c r="Q717" s="1004"/>
      <c r="R717" s="1005"/>
      <c r="S717" s="142" t="str">
        <f>IFERROR(ROUNDDOWN(Q717*VLOOKUP(N717,【参考】数式用!$AR$2:$AW$50,MATCH(P717,【参考】数式用!$AT$4:$AW$4)+2,FALSE)*0.5, 0), "")</f>
        <v/>
      </c>
      <c r="T717" s="51"/>
      <c r="U717" s="536" t="str">
        <f>IFERROR(IF(AH717&lt;&gt;"",Q717*VLOOKUP(N717,【参考】数式用!$AG$2:$AL$50,MATCH(P717,【参考】数式用!$AI$4:$AL$4,0)+2,0), ""), "")</f>
        <v/>
      </c>
      <c r="V717" s="41"/>
      <c r="W717" s="1006"/>
      <c r="X717" s="1007"/>
      <c r="Y717" s="88"/>
      <c r="Z717" s="537"/>
      <c r="AA717" s="143" t="str">
        <f>IFERROR(IF(Y717="ー", "", ROUNDDOWN(Z717*VLOOKUP(N717,【参考】数式用!$AR$2:$AW$50,MATCH(Y717,【参考】数式用!$AT$4:$AW$4)+2,FALSE)*0.5, 0)), "")</f>
        <v/>
      </c>
      <c r="AB717" s="98"/>
      <c r="AC717" s="1100" t="str">
        <f>IFERROR(IF(AH717&lt;&gt;"",Z717*VLOOKUP(N717,【参考】数式用!$AG$2:$AL$50,MATCH(Y717,【参考】数式用!$AI$4:$AL$4,0)+2,0), ""), "")</f>
        <v/>
      </c>
      <c r="AD717" s="1100"/>
      <c r="AE717" s="415"/>
      <c r="AF717" s="581"/>
      <c r="AG717" s="590"/>
      <c r="AH717" s="428" t="str">
        <f>IFERROR(VLOOKUP(O717, 【参考】数式用!$AY$5:$AY$13, 1, FALSE), "")</f>
        <v/>
      </c>
      <c r="AI717" s="429" t="str">
        <f>IFERROR(VLOOKUP(N717, 【参考】数式用!$BA$2:$BB$50, 2, FALSE), "")</f>
        <v/>
      </c>
      <c r="AJ717" s="430" t="str">
        <f t="shared" si="23"/>
        <v/>
      </c>
      <c r="AK717" s="431" t="str">
        <f t="shared" si="24"/>
        <v/>
      </c>
      <c r="AL717" s="133"/>
      <c r="AM717" s="133"/>
      <c r="AN717" s="106"/>
      <c r="AO717" s="106"/>
      <c r="AV717" s="105"/>
      <c r="AW717" s="105"/>
      <c r="AX717" s="105"/>
      <c r="AY717" s="105"/>
      <c r="AZ717" s="105"/>
      <c r="BA717" s="105"/>
    </row>
    <row r="718" spans="1:53" ht="30" customHeight="1" thickBot="1">
      <c r="A718" s="140">
        <v>705</v>
      </c>
      <c r="B718" s="1001" t="str">
        <f>IF(基本情報入力シート!C743="","",基本情報入力シート!C743)</f>
        <v/>
      </c>
      <c r="C718" s="1002"/>
      <c r="D718" s="1002"/>
      <c r="E718" s="1002"/>
      <c r="F718" s="1002"/>
      <c r="G718" s="1002"/>
      <c r="H718" s="1002"/>
      <c r="I718" s="1003"/>
      <c r="J718" s="411" t="str">
        <f>IF(基本情報入力シート!M743="","",基本情報入力シート!M743)</f>
        <v/>
      </c>
      <c r="K718" s="411" t="str">
        <f>IF(基本情報入力シート!R743="","",基本情報入力シート!R743)</f>
        <v/>
      </c>
      <c r="L718" s="411" t="str">
        <f>IF(基本情報入力シート!W743="","",基本情報入力シート!W743)</f>
        <v/>
      </c>
      <c r="M718" s="411" t="str">
        <f>IF(基本情報入力シート!X743="","",基本情報入力シート!X743)</f>
        <v/>
      </c>
      <c r="N718" s="141" t="str">
        <f>IF(基本情報入力シート!Y743="","",基本情報入力シート!Y743)</f>
        <v/>
      </c>
      <c r="O718" s="148"/>
      <c r="P718" s="50"/>
      <c r="Q718" s="1004"/>
      <c r="R718" s="1005"/>
      <c r="S718" s="142" t="str">
        <f>IFERROR(ROUNDDOWN(Q718*VLOOKUP(N718,【参考】数式用!$AR$2:$AW$50,MATCH(P718,【参考】数式用!$AT$4:$AW$4)+2,FALSE)*0.5, 0), "")</f>
        <v/>
      </c>
      <c r="T718" s="51"/>
      <c r="U718" s="536" t="str">
        <f>IFERROR(IF(AH718&lt;&gt;"",Q718*VLOOKUP(N718,【参考】数式用!$AG$2:$AL$50,MATCH(P718,【参考】数式用!$AI$4:$AL$4,0)+2,0), ""), "")</f>
        <v/>
      </c>
      <c r="V718" s="41"/>
      <c r="W718" s="1006"/>
      <c r="X718" s="1007"/>
      <c r="Y718" s="88"/>
      <c r="Z718" s="537"/>
      <c r="AA718" s="143" t="str">
        <f>IFERROR(IF(Y718="ー", "", ROUNDDOWN(Z718*VLOOKUP(N718,【参考】数式用!$AR$2:$AW$50,MATCH(Y718,【参考】数式用!$AT$4:$AW$4)+2,FALSE)*0.5, 0)), "")</f>
        <v/>
      </c>
      <c r="AB718" s="98"/>
      <c r="AC718" s="1100" t="str">
        <f>IFERROR(IF(AH718&lt;&gt;"",Z718*VLOOKUP(N718,【参考】数式用!$AG$2:$AL$50,MATCH(Y718,【参考】数式用!$AI$4:$AL$4,0)+2,0), ""), "")</f>
        <v/>
      </c>
      <c r="AD718" s="1100"/>
      <c r="AE718" s="415"/>
      <c r="AF718" s="581"/>
      <c r="AG718" s="590"/>
      <c r="AH718" s="428" t="str">
        <f>IFERROR(VLOOKUP(O718, 【参考】数式用!$AY$5:$AY$13, 1, FALSE), "")</f>
        <v/>
      </c>
      <c r="AI718" s="429" t="str">
        <f>IFERROR(VLOOKUP(N718, 【参考】数式用!$BA$2:$BB$50, 2, FALSE), "")</f>
        <v/>
      </c>
      <c r="AJ718" s="430" t="str">
        <f t="shared" si="23"/>
        <v/>
      </c>
      <c r="AK718" s="431" t="str">
        <f t="shared" si="24"/>
        <v/>
      </c>
      <c r="AL718" s="133"/>
      <c r="AM718" s="133"/>
      <c r="AN718" s="106"/>
      <c r="AO718" s="106"/>
      <c r="AV718" s="105"/>
      <c r="AW718" s="105"/>
      <c r="AX718" s="105"/>
      <c r="AY718" s="105"/>
      <c r="AZ718" s="105"/>
      <c r="BA718" s="105"/>
    </row>
    <row r="719" spans="1:53" ht="30" customHeight="1" thickBot="1">
      <c r="A719" s="140">
        <v>706</v>
      </c>
      <c r="B719" s="1001" t="str">
        <f>IF(基本情報入力シート!C744="","",基本情報入力シート!C744)</f>
        <v/>
      </c>
      <c r="C719" s="1002"/>
      <c r="D719" s="1002"/>
      <c r="E719" s="1002"/>
      <c r="F719" s="1002"/>
      <c r="G719" s="1002"/>
      <c r="H719" s="1002"/>
      <c r="I719" s="1003"/>
      <c r="J719" s="411" t="str">
        <f>IF(基本情報入力シート!M744="","",基本情報入力シート!M744)</f>
        <v/>
      </c>
      <c r="K719" s="411" t="str">
        <f>IF(基本情報入力シート!R744="","",基本情報入力シート!R744)</f>
        <v/>
      </c>
      <c r="L719" s="411" t="str">
        <f>IF(基本情報入力シート!W744="","",基本情報入力シート!W744)</f>
        <v/>
      </c>
      <c r="M719" s="411" t="str">
        <f>IF(基本情報入力シート!X744="","",基本情報入力シート!X744)</f>
        <v/>
      </c>
      <c r="N719" s="141" t="str">
        <f>IF(基本情報入力シート!Y744="","",基本情報入力シート!Y744)</f>
        <v/>
      </c>
      <c r="O719" s="148"/>
      <c r="P719" s="50"/>
      <c r="Q719" s="1004"/>
      <c r="R719" s="1005"/>
      <c r="S719" s="142" t="str">
        <f>IFERROR(ROUNDDOWN(Q719*VLOOKUP(N719,【参考】数式用!$AR$2:$AW$50,MATCH(P719,【参考】数式用!$AT$4:$AW$4)+2,FALSE)*0.5, 0), "")</f>
        <v/>
      </c>
      <c r="T719" s="51"/>
      <c r="U719" s="536" t="str">
        <f>IFERROR(IF(AH719&lt;&gt;"",Q719*VLOOKUP(N719,【参考】数式用!$AG$2:$AL$50,MATCH(P719,【参考】数式用!$AI$4:$AL$4,0)+2,0), ""), "")</f>
        <v/>
      </c>
      <c r="V719" s="41"/>
      <c r="W719" s="1006"/>
      <c r="X719" s="1007"/>
      <c r="Y719" s="88"/>
      <c r="Z719" s="537"/>
      <c r="AA719" s="143" t="str">
        <f>IFERROR(IF(Y719="ー", "", ROUNDDOWN(Z719*VLOOKUP(N719,【参考】数式用!$AR$2:$AW$50,MATCH(Y719,【参考】数式用!$AT$4:$AW$4)+2,FALSE)*0.5, 0)), "")</f>
        <v/>
      </c>
      <c r="AB719" s="98"/>
      <c r="AC719" s="1100" t="str">
        <f>IFERROR(IF(AH719&lt;&gt;"",Z719*VLOOKUP(N719,【参考】数式用!$AG$2:$AL$50,MATCH(Y719,【参考】数式用!$AI$4:$AL$4,0)+2,0), ""), "")</f>
        <v/>
      </c>
      <c r="AD719" s="1100"/>
      <c r="AE719" s="415"/>
      <c r="AF719" s="581"/>
      <c r="AG719" s="590"/>
      <c r="AH719" s="428" t="str">
        <f>IFERROR(VLOOKUP(O719, 【参考】数式用!$AY$5:$AY$13, 1, FALSE), "")</f>
        <v/>
      </c>
      <c r="AI719" s="429" t="str">
        <f>IFERROR(VLOOKUP(N719, 【参考】数式用!$BA$2:$BB$50, 2, FALSE), "")</f>
        <v/>
      </c>
      <c r="AJ719" s="430" t="str">
        <f t="shared" si="23"/>
        <v/>
      </c>
      <c r="AK719" s="431" t="str">
        <f t="shared" si="24"/>
        <v/>
      </c>
      <c r="AL719" s="133"/>
      <c r="AM719" s="133"/>
      <c r="AN719" s="106"/>
      <c r="AO719" s="106"/>
      <c r="AV719" s="105"/>
      <c r="AW719" s="105"/>
      <c r="AX719" s="105"/>
      <c r="AY719" s="105"/>
      <c r="AZ719" s="105"/>
      <c r="BA719" s="105"/>
    </row>
    <row r="720" spans="1:53" ht="30" customHeight="1" thickBot="1">
      <c r="A720" s="140">
        <v>707</v>
      </c>
      <c r="B720" s="1001" t="str">
        <f>IF(基本情報入力シート!C745="","",基本情報入力シート!C745)</f>
        <v/>
      </c>
      <c r="C720" s="1002"/>
      <c r="D720" s="1002"/>
      <c r="E720" s="1002"/>
      <c r="F720" s="1002"/>
      <c r="G720" s="1002"/>
      <c r="H720" s="1002"/>
      <c r="I720" s="1003"/>
      <c r="J720" s="411" t="str">
        <f>IF(基本情報入力シート!M745="","",基本情報入力シート!M745)</f>
        <v/>
      </c>
      <c r="K720" s="411" t="str">
        <f>IF(基本情報入力シート!R745="","",基本情報入力シート!R745)</f>
        <v/>
      </c>
      <c r="L720" s="411" t="str">
        <f>IF(基本情報入力シート!W745="","",基本情報入力シート!W745)</f>
        <v/>
      </c>
      <c r="M720" s="411" t="str">
        <f>IF(基本情報入力シート!X745="","",基本情報入力シート!X745)</f>
        <v/>
      </c>
      <c r="N720" s="141" t="str">
        <f>IF(基本情報入力シート!Y745="","",基本情報入力シート!Y745)</f>
        <v/>
      </c>
      <c r="O720" s="148"/>
      <c r="P720" s="50"/>
      <c r="Q720" s="1004"/>
      <c r="R720" s="1005"/>
      <c r="S720" s="142" t="str">
        <f>IFERROR(ROUNDDOWN(Q720*VLOOKUP(N720,【参考】数式用!$AR$2:$AW$50,MATCH(P720,【参考】数式用!$AT$4:$AW$4)+2,FALSE)*0.5, 0), "")</f>
        <v/>
      </c>
      <c r="T720" s="51"/>
      <c r="U720" s="536" t="str">
        <f>IFERROR(IF(AH720&lt;&gt;"",Q720*VLOOKUP(N720,【参考】数式用!$AG$2:$AL$50,MATCH(P720,【参考】数式用!$AI$4:$AL$4,0)+2,0), ""), "")</f>
        <v/>
      </c>
      <c r="V720" s="41"/>
      <c r="W720" s="1006"/>
      <c r="X720" s="1007"/>
      <c r="Y720" s="88"/>
      <c r="Z720" s="537"/>
      <c r="AA720" s="143" t="str">
        <f>IFERROR(IF(Y720="ー", "", ROUNDDOWN(Z720*VLOOKUP(N720,【参考】数式用!$AR$2:$AW$50,MATCH(Y720,【参考】数式用!$AT$4:$AW$4)+2,FALSE)*0.5, 0)), "")</f>
        <v/>
      </c>
      <c r="AB720" s="98"/>
      <c r="AC720" s="1100" t="str">
        <f>IFERROR(IF(AH720&lt;&gt;"",Z720*VLOOKUP(N720,【参考】数式用!$AG$2:$AL$50,MATCH(Y720,【参考】数式用!$AI$4:$AL$4,0)+2,0), ""), "")</f>
        <v/>
      </c>
      <c r="AD720" s="1100"/>
      <c r="AE720" s="415"/>
      <c r="AF720" s="581"/>
      <c r="AG720" s="590"/>
      <c r="AH720" s="428" t="str">
        <f>IFERROR(VLOOKUP(O720, 【参考】数式用!$AY$5:$AY$13, 1, FALSE), "")</f>
        <v/>
      </c>
      <c r="AI720" s="429" t="str">
        <f>IFERROR(VLOOKUP(N720, 【参考】数式用!$BA$2:$BB$50, 2, FALSE), "")</f>
        <v/>
      </c>
      <c r="AJ720" s="430" t="str">
        <f t="shared" si="23"/>
        <v/>
      </c>
      <c r="AK720" s="431" t="str">
        <f t="shared" si="24"/>
        <v/>
      </c>
      <c r="AL720" s="133"/>
      <c r="AM720" s="133"/>
      <c r="AN720" s="106"/>
      <c r="AO720" s="106"/>
      <c r="AV720" s="105"/>
      <c r="AW720" s="105"/>
      <c r="AX720" s="105"/>
      <c r="AY720" s="105"/>
      <c r="AZ720" s="105"/>
      <c r="BA720" s="105"/>
    </row>
    <row r="721" spans="1:53" ht="30" customHeight="1" thickBot="1">
      <c r="A721" s="140">
        <v>708</v>
      </c>
      <c r="B721" s="1001" t="str">
        <f>IF(基本情報入力シート!C746="","",基本情報入力シート!C746)</f>
        <v/>
      </c>
      <c r="C721" s="1002"/>
      <c r="D721" s="1002"/>
      <c r="E721" s="1002"/>
      <c r="F721" s="1002"/>
      <c r="G721" s="1002"/>
      <c r="H721" s="1002"/>
      <c r="I721" s="1003"/>
      <c r="J721" s="411" t="str">
        <f>IF(基本情報入力シート!M746="","",基本情報入力シート!M746)</f>
        <v/>
      </c>
      <c r="K721" s="411" t="str">
        <f>IF(基本情報入力シート!R746="","",基本情報入力シート!R746)</f>
        <v/>
      </c>
      <c r="L721" s="411" t="str">
        <f>IF(基本情報入力シート!W746="","",基本情報入力シート!W746)</f>
        <v/>
      </c>
      <c r="M721" s="411" t="str">
        <f>IF(基本情報入力シート!X746="","",基本情報入力シート!X746)</f>
        <v/>
      </c>
      <c r="N721" s="141" t="str">
        <f>IF(基本情報入力シート!Y746="","",基本情報入力シート!Y746)</f>
        <v/>
      </c>
      <c r="O721" s="148"/>
      <c r="P721" s="50"/>
      <c r="Q721" s="1004"/>
      <c r="R721" s="1005"/>
      <c r="S721" s="142" t="str">
        <f>IFERROR(ROUNDDOWN(Q721*VLOOKUP(N721,【参考】数式用!$AR$2:$AW$50,MATCH(P721,【参考】数式用!$AT$4:$AW$4)+2,FALSE)*0.5, 0), "")</f>
        <v/>
      </c>
      <c r="T721" s="51"/>
      <c r="U721" s="536" t="str">
        <f>IFERROR(IF(AH721&lt;&gt;"",Q721*VLOOKUP(N721,【参考】数式用!$AG$2:$AL$50,MATCH(P721,【参考】数式用!$AI$4:$AL$4,0)+2,0), ""), "")</f>
        <v/>
      </c>
      <c r="V721" s="41"/>
      <c r="W721" s="1006"/>
      <c r="X721" s="1007"/>
      <c r="Y721" s="88"/>
      <c r="Z721" s="537"/>
      <c r="AA721" s="143" t="str">
        <f>IFERROR(IF(Y721="ー", "", ROUNDDOWN(Z721*VLOOKUP(N721,【参考】数式用!$AR$2:$AW$50,MATCH(Y721,【参考】数式用!$AT$4:$AW$4)+2,FALSE)*0.5, 0)), "")</f>
        <v/>
      </c>
      <c r="AB721" s="98"/>
      <c r="AC721" s="1100" t="str">
        <f>IFERROR(IF(AH721&lt;&gt;"",Z721*VLOOKUP(N721,【参考】数式用!$AG$2:$AL$50,MATCH(Y721,【参考】数式用!$AI$4:$AL$4,0)+2,0), ""), "")</f>
        <v/>
      </c>
      <c r="AD721" s="1100"/>
      <c r="AE721" s="415"/>
      <c r="AF721" s="581"/>
      <c r="AG721" s="590"/>
      <c r="AH721" s="428" t="str">
        <f>IFERROR(VLOOKUP(O721, 【参考】数式用!$AY$5:$AY$13, 1, FALSE), "")</f>
        <v/>
      </c>
      <c r="AI721" s="429" t="str">
        <f>IFERROR(VLOOKUP(N721, 【参考】数式用!$BA$2:$BB$50, 2, FALSE), "")</f>
        <v/>
      </c>
      <c r="AJ721" s="430" t="str">
        <f t="shared" si="23"/>
        <v/>
      </c>
      <c r="AK721" s="431" t="str">
        <f t="shared" si="24"/>
        <v/>
      </c>
      <c r="AL721" s="133"/>
      <c r="AM721" s="133"/>
      <c r="AN721" s="106"/>
      <c r="AO721" s="106"/>
      <c r="AV721" s="105"/>
      <c r="AW721" s="105"/>
      <c r="AX721" s="105"/>
      <c r="AY721" s="105"/>
      <c r="AZ721" s="105"/>
      <c r="BA721" s="105"/>
    </row>
    <row r="722" spans="1:53" ht="30" customHeight="1" thickBot="1">
      <c r="A722" s="140">
        <v>709</v>
      </c>
      <c r="B722" s="1001" t="str">
        <f>IF(基本情報入力シート!C747="","",基本情報入力シート!C747)</f>
        <v/>
      </c>
      <c r="C722" s="1002"/>
      <c r="D722" s="1002"/>
      <c r="E722" s="1002"/>
      <c r="F722" s="1002"/>
      <c r="G722" s="1002"/>
      <c r="H722" s="1002"/>
      <c r="I722" s="1003"/>
      <c r="J722" s="411" t="str">
        <f>IF(基本情報入力シート!M747="","",基本情報入力シート!M747)</f>
        <v/>
      </c>
      <c r="K722" s="411" t="str">
        <f>IF(基本情報入力シート!R747="","",基本情報入力シート!R747)</f>
        <v/>
      </c>
      <c r="L722" s="411" t="str">
        <f>IF(基本情報入力シート!W747="","",基本情報入力シート!W747)</f>
        <v/>
      </c>
      <c r="M722" s="411" t="str">
        <f>IF(基本情報入力シート!X747="","",基本情報入力シート!X747)</f>
        <v/>
      </c>
      <c r="N722" s="141" t="str">
        <f>IF(基本情報入力シート!Y747="","",基本情報入力シート!Y747)</f>
        <v/>
      </c>
      <c r="O722" s="148"/>
      <c r="P722" s="50"/>
      <c r="Q722" s="1004"/>
      <c r="R722" s="1005"/>
      <c r="S722" s="142" t="str">
        <f>IFERROR(ROUNDDOWN(Q722*VLOOKUP(N722,【参考】数式用!$AR$2:$AW$50,MATCH(P722,【参考】数式用!$AT$4:$AW$4)+2,FALSE)*0.5, 0), "")</f>
        <v/>
      </c>
      <c r="T722" s="51"/>
      <c r="U722" s="536" t="str">
        <f>IFERROR(IF(AH722&lt;&gt;"",Q722*VLOOKUP(N722,【参考】数式用!$AG$2:$AL$50,MATCH(P722,【参考】数式用!$AI$4:$AL$4,0)+2,0), ""), "")</f>
        <v/>
      </c>
      <c r="V722" s="41"/>
      <c r="W722" s="1006"/>
      <c r="X722" s="1007"/>
      <c r="Y722" s="88"/>
      <c r="Z722" s="537"/>
      <c r="AA722" s="143" t="str">
        <f>IFERROR(IF(Y722="ー", "", ROUNDDOWN(Z722*VLOOKUP(N722,【参考】数式用!$AR$2:$AW$50,MATCH(Y722,【参考】数式用!$AT$4:$AW$4)+2,FALSE)*0.5, 0)), "")</f>
        <v/>
      </c>
      <c r="AB722" s="98"/>
      <c r="AC722" s="1100" t="str">
        <f>IFERROR(IF(AH722&lt;&gt;"",Z722*VLOOKUP(N722,【参考】数式用!$AG$2:$AL$50,MATCH(Y722,【参考】数式用!$AI$4:$AL$4,0)+2,0), ""), "")</f>
        <v/>
      </c>
      <c r="AD722" s="1100"/>
      <c r="AE722" s="415"/>
      <c r="AF722" s="581"/>
      <c r="AG722" s="590"/>
      <c r="AH722" s="428" t="str">
        <f>IFERROR(VLOOKUP(O722, 【参考】数式用!$AY$5:$AY$13, 1, FALSE), "")</f>
        <v/>
      </c>
      <c r="AI722" s="429" t="str">
        <f>IFERROR(VLOOKUP(N722, 【参考】数式用!$BA$2:$BB$50, 2, FALSE), "")</f>
        <v/>
      </c>
      <c r="AJ722" s="430" t="str">
        <f t="shared" si="23"/>
        <v/>
      </c>
      <c r="AK722" s="431" t="str">
        <f t="shared" si="24"/>
        <v/>
      </c>
      <c r="AL722" s="133"/>
      <c r="AM722" s="133"/>
      <c r="AN722" s="106"/>
      <c r="AO722" s="106"/>
      <c r="AV722" s="105"/>
      <c r="AW722" s="105"/>
      <c r="AX722" s="105"/>
      <c r="AY722" s="105"/>
      <c r="AZ722" s="105"/>
      <c r="BA722" s="105"/>
    </row>
    <row r="723" spans="1:53" ht="30" customHeight="1" thickBot="1">
      <c r="A723" s="140">
        <v>710</v>
      </c>
      <c r="B723" s="1001" t="str">
        <f>IF(基本情報入力シート!C748="","",基本情報入力シート!C748)</f>
        <v/>
      </c>
      <c r="C723" s="1002"/>
      <c r="D723" s="1002"/>
      <c r="E723" s="1002"/>
      <c r="F723" s="1002"/>
      <c r="G723" s="1002"/>
      <c r="H723" s="1002"/>
      <c r="I723" s="1003"/>
      <c r="J723" s="411" t="str">
        <f>IF(基本情報入力シート!M748="","",基本情報入力シート!M748)</f>
        <v/>
      </c>
      <c r="K723" s="411" t="str">
        <f>IF(基本情報入力シート!R748="","",基本情報入力シート!R748)</f>
        <v/>
      </c>
      <c r="L723" s="411" t="str">
        <f>IF(基本情報入力シート!W748="","",基本情報入力シート!W748)</f>
        <v/>
      </c>
      <c r="M723" s="411" t="str">
        <f>IF(基本情報入力シート!X748="","",基本情報入力シート!X748)</f>
        <v/>
      </c>
      <c r="N723" s="141" t="str">
        <f>IF(基本情報入力シート!Y748="","",基本情報入力シート!Y748)</f>
        <v/>
      </c>
      <c r="O723" s="148"/>
      <c r="P723" s="50"/>
      <c r="Q723" s="1004"/>
      <c r="R723" s="1005"/>
      <c r="S723" s="142" t="str">
        <f>IFERROR(ROUNDDOWN(Q723*VLOOKUP(N723,【参考】数式用!$AR$2:$AW$50,MATCH(P723,【参考】数式用!$AT$4:$AW$4)+2,FALSE)*0.5, 0), "")</f>
        <v/>
      </c>
      <c r="T723" s="51"/>
      <c r="U723" s="536" t="str">
        <f>IFERROR(IF(AH723&lt;&gt;"",Q723*VLOOKUP(N723,【参考】数式用!$AG$2:$AL$50,MATCH(P723,【参考】数式用!$AI$4:$AL$4,0)+2,0), ""), "")</f>
        <v/>
      </c>
      <c r="V723" s="41"/>
      <c r="W723" s="1006"/>
      <c r="X723" s="1007"/>
      <c r="Y723" s="88"/>
      <c r="Z723" s="537"/>
      <c r="AA723" s="143" t="str">
        <f>IFERROR(IF(Y723="ー", "", ROUNDDOWN(Z723*VLOOKUP(N723,【参考】数式用!$AR$2:$AW$50,MATCH(Y723,【参考】数式用!$AT$4:$AW$4)+2,FALSE)*0.5, 0)), "")</f>
        <v/>
      </c>
      <c r="AB723" s="98"/>
      <c r="AC723" s="1100" t="str">
        <f>IFERROR(IF(AH723&lt;&gt;"",Z723*VLOOKUP(N723,【参考】数式用!$AG$2:$AL$50,MATCH(Y723,【参考】数式用!$AI$4:$AL$4,0)+2,0), ""), "")</f>
        <v/>
      </c>
      <c r="AD723" s="1100"/>
      <c r="AE723" s="415"/>
      <c r="AF723" s="581"/>
      <c r="AG723" s="590"/>
      <c r="AH723" s="428" t="str">
        <f>IFERROR(VLOOKUP(O723, 【参考】数式用!$AY$5:$AY$13, 1, FALSE), "")</f>
        <v/>
      </c>
      <c r="AI723" s="429" t="str">
        <f>IFERROR(VLOOKUP(N723, 【参考】数式用!$BA$2:$BB$50, 2, FALSE), "")</f>
        <v/>
      </c>
      <c r="AJ723" s="430" t="str">
        <f t="shared" si="23"/>
        <v/>
      </c>
      <c r="AK723" s="431" t="str">
        <f t="shared" si="24"/>
        <v/>
      </c>
      <c r="AL723" s="133"/>
      <c r="AM723" s="133"/>
      <c r="AN723" s="106"/>
      <c r="AO723" s="106"/>
      <c r="AV723" s="105"/>
      <c r="AW723" s="105"/>
      <c r="AX723" s="105"/>
      <c r="AY723" s="105"/>
      <c r="AZ723" s="105"/>
      <c r="BA723" s="105"/>
    </row>
    <row r="724" spans="1:53" ht="30" customHeight="1" thickBot="1">
      <c r="A724" s="140">
        <v>711</v>
      </c>
      <c r="B724" s="1001" t="str">
        <f>IF(基本情報入力シート!C749="","",基本情報入力シート!C749)</f>
        <v/>
      </c>
      <c r="C724" s="1002"/>
      <c r="D724" s="1002"/>
      <c r="E724" s="1002"/>
      <c r="F724" s="1002"/>
      <c r="G724" s="1002"/>
      <c r="H724" s="1002"/>
      <c r="I724" s="1003"/>
      <c r="J724" s="411" t="str">
        <f>IF(基本情報入力シート!M749="","",基本情報入力シート!M749)</f>
        <v/>
      </c>
      <c r="K724" s="411" t="str">
        <f>IF(基本情報入力シート!R749="","",基本情報入力シート!R749)</f>
        <v/>
      </c>
      <c r="L724" s="411" t="str">
        <f>IF(基本情報入力シート!W749="","",基本情報入力シート!W749)</f>
        <v/>
      </c>
      <c r="M724" s="411" t="str">
        <f>IF(基本情報入力シート!X749="","",基本情報入力シート!X749)</f>
        <v/>
      </c>
      <c r="N724" s="141" t="str">
        <f>IF(基本情報入力シート!Y749="","",基本情報入力シート!Y749)</f>
        <v/>
      </c>
      <c r="O724" s="148"/>
      <c r="P724" s="50"/>
      <c r="Q724" s="1004"/>
      <c r="R724" s="1005"/>
      <c r="S724" s="142" t="str">
        <f>IFERROR(ROUNDDOWN(Q724*VLOOKUP(N724,【参考】数式用!$AR$2:$AW$50,MATCH(P724,【参考】数式用!$AT$4:$AW$4)+2,FALSE)*0.5, 0), "")</f>
        <v/>
      </c>
      <c r="T724" s="51"/>
      <c r="U724" s="536" t="str">
        <f>IFERROR(IF(AH724&lt;&gt;"",Q724*VLOOKUP(N724,【参考】数式用!$AG$2:$AL$50,MATCH(P724,【参考】数式用!$AI$4:$AL$4,0)+2,0), ""), "")</f>
        <v/>
      </c>
      <c r="V724" s="41"/>
      <c r="W724" s="1006"/>
      <c r="X724" s="1007"/>
      <c r="Y724" s="88"/>
      <c r="Z724" s="537"/>
      <c r="AA724" s="143" t="str">
        <f>IFERROR(IF(Y724="ー", "", ROUNDDOWN(Z724*VLOOKUP(N724,【参考】数式用!$AR$2:$AW$50,MATCH(Y724,【参考】数式用!$AT$4:$AW$4)+2,FALSE)*0.5, 0)), "")</f>
        <v/>
      </c>
      <c r="AB724" s="98"/>
      <c r="AC724" s="1100" t="str">
        <f>IFERROR(IF(AH724&lt;&gt;"",Z724*VLOOKUP(N724,【参考】数式用!$AG$2:$AL$50,MATCH(Y724,【参考】数式用!$AI$4:$AL$4,0)+2,0), ""), "")</f>
        <v/>
      </c>
      <c r="AD724" s="1100"/>
      <c r="AE724" s="415"/>
      <c r="AF724" s="581"/>
      <c r="AG724" s="590"/>
      <c r="AH724" s="428" t="str">
        <f>IFERROR(VLOOKUP(O724, 【参考】数式用!$AY$5:$AY$13, 1, FALSE), "")</f>
        <v/>
      </c>
      <c r="AI724" s="429" t="str">
        <f>IFERROR(VLOOKUP(N724, 【参考】数式用!$BA$2:$BB$50, 2, FALSE), "")</f>
        <v/>
      </c>
      <c r="AJ724" s="430" t="str">
        <f t="shared" si="23"/>
        <v/>
      </c>
      <c r="AK724" s="431" t="str">
        <f t="shared" si="24"/>
        <v/>
      </c>
      <c r="AL724" s="133"/>
      <c r="AM724" s="133"/>
      <c r="AN724" s="106"/>
      <c r="AO724" s="106"/>
      <c r="AV724" s="105"/>
      <c r="AW724" s="105"/>
      <c r="AX724" s="105"/>
      <c r="AY724" s="105"/>
      <c r="AZ724" s="105"/>
      <c r="BA724" s="105"/>
    </row>
    <row r="725" spans="1:53" ht="30" customHeight="1" thickBot="1">
      <c r="A725" s="140">
        <v>712</v>
      </c>
      <c r="B725" s="1001" t="str">
        <f>IF(基本情報入力シート!C750="","",基本情報入力シート!C750)</f>
        <v/>
      </c>
      <c r="C725" s="1002"/>
      <c r="D725" s="1002"/>
      <c r="E725" s="1002"/>
      <c r="F725" s="1002"/>
      <c r="G725" s="1002"/>
      <c r="H725" s="1002"/>
      <c r="I725" s="1003"/>
      <c r="J725" s="411" t="str">
        <f>IF(基本情報入力シート!M750="","",基本情報入力シート!M750)</f>
        <v/>
      </c>
      <c r="K725" s="411" t="str">
        <f>IF(基本情報入力シート!R750="","",基本情報入力シート!R750)</f>
        <v/>
      </c>
      <c r="L725" s="411" t="str">
        <f>IF(基本情報入力シート!W750="","",基本情報入力シート!W750)</f>
        <v/>
      </c>
      <c r="M725" s="411" t="str">
        <f>IF(基本情報入力シート!X750="","",基本情報入力シート!X750)</f>
        <v/>
      </c>
      <c r="N725" s="141" t="str">
        <f>IF(基本情報入力シート!Y750="","",基本情報入力シート!Y750)</f>
        <v/>
      </c>
      <c r="O725" s="148"/>
      <c r="P725" s="50"/>
      <c r="Q725" s="1004"/>
      <c r="R725" s="1005"/>
      <c r="S725" s="142" t="str">
        <f>IFERROR(ROUNDDOWN(Q725*VLOOKUP(N725,【参考】数式用!$AR$2:$AW$50,MATCH(P725,【参考】数式用!$AT$4:$AW$4)+2,FALSE)*0.5, 0), "")</f>
        <v/>
      </c>
      <c r="T725" s="51"/>
      <c r="U725" s="536" t="str">
        <f>IFERROR(IF(AH725&lt;&gt;"",Q725*VLOOKUP(N725,【参考】数式用!$AG$2:$AL$50,MATCH(P725,【参考】数式用!$AI$4:$AL$4,0)+2,0), ""), "")</f>
        <v/>
      </c>
      <c r="V725" s="41"/>
      <c r="W725" s="1006"/>
      <c r="X725" s="1007"/>
      <c r="Y725" s="88"/>
      <c r="Z725" s="537"/>
      <c r="AA725" s="143" t="str">
        <f>IFERROR(IF(Y725="ー", "", ROUNDDOWN(Z725*VLOOKUP(N725,【参考】数式用!$AR$2:$AW$50,MATCH(Y725,【参考】数式用!$AT$4:$AW$4)+2,FALSE)*0.5, 0)), "")</f>
        <v/>
      </c>
      <c r="AB725" s="98"/>
      <c r="AC725" s="1100" t="str">
        <f>IFERROR(IF(AH725&lt;&gt;"",Z725*VLOOKUP(N725,【参考】数式用!$AG$2:$AL$50,MATCH(Y725,【参考】数式用!$AI$4:$AL$4,0)+2,0), ""), "")</f>
        <v/>
      </c>
      <c r="AD725" s="1100"/>
      <c r="AE725" s="415"/>
      <c r="AF725" s="581"/>
      <c r="AG725" s="590"/>
      <c r="AH725" s="428" t="str">
        <f>IFERROR(VLOOKUP(O725, 【参考】数式用!$AY$5:$AY$13, 1, FALSE), "")</f>
        <v/>
      </c>
      <c r="AI725" s="429" t="str">
        <f>IFERROR(VLOOKUP(N725, 【参考】数式用!$BA$2:$BB$50, 2, FALSE), "")</f>
        <v/>
      </c>
      <c r="AJ725" s="430" t="str">
        <f t="shared" si="23"/>
        <v/>
      </c>
      <c r="AK725" s="431" t="str">
        <f t="shared" si="24"/>
        <v/>
      </c>
      <c r="AL725" s="133"/>
      <c r="AM725" s="133"/>
      <c r="AN725" s="106"/>
      <c r="AO725" s="106"/>
      <c r="AV725" s="105"/>
      <c r="AW725" s="105"/>
      <c r="AX725" s="105"/>
      <c r="AY725" s="105"/>
      <c r="AZ725" s="105"/>
      <c r="BA725" s="105"/>
    </row>
    <row r="726" spans="1:53" ht="30" customHeight="1" thickBot="1">
      <c r="A726" s="140">
        <v>713</v>
      </c>
      <c r="B726" s="1001" t="str">
        <f>IF(基本情報入力シート!C751="","",基本情報入力シート!C751)</f>
        <v/>
      </c>
      <c r="C726" s="1002"/>
      <c r="D726" s="1002"/>
      <c r="E726" s="1002"/>
      <c r="F726" s="1002"/>
      <c r="G726" s="1002"/>
      <c r="H726" s="1002"/>
      <c r="I726" s="1003"/>
      <c r="J726" s="411" t="str">
        <f>IF(基本情報入力シート!M751="","",基本情報入力シート!M751)</f>
        <v/>
      </c>
      <c r="K726" s="411" t="str">
        <f>IF(基本情報入力シート!R751="","",基本情報入力シート!R751)</f>
        <v/>
      </c>
      <c r="L726" s="411" t="str">
        <f>IF(基本情報入力シート!W751="","",基本情報入力シート!W751)</f>
        <v/>
      </c>
      <c r="M726" s="411" t="str">
        <f>IF(基本情報入力シート!X751="","",基本情報入力シート!X751)</f>
        <v/>
      </c>
      <c r="N726" s="141" t="str">
        <f>IF(基本情報入力シート!Y751="","",基本情報入力シート!Y751)</f>
        <v/>
      </c>
      <c r="O726" s="148"/>
      <c r="P726" s="50"/>
      <c r="Q726" s="1004"/>
      <c r="R726" s="1005"/>
      <c r="S726" s="142" t="str">
        <f>IFERROR(ROUNDDOWN(Q726*VLOOKUP(N726,【参考】数式用!$AR$2:$AW$50,MATCH(P726,【参考】数式用!$AT$4:$AW$4)+2,FALSE)*0.5, 0), "")</f>
        <v/>
      </c>
      <c r="T726" s="51"/>
      <c r="U726" s="536" t="str">
        <f>IFERROR(IF(AH726&lt;&gt;"",Q726*VLOOKUP(N726,【参考】数式用!$AG$2:$AL$50,MATCH(P726,【参考】数式用!$AI$4:$AL$4,0)+2,0), ""), "")</f>
        <v/>
      </c>
      <c r="V726" s="41"/>
      <c r="W726" s="1006"/>
      <c r="X726" s="1007"/>
      <c r="Y726" s="88"/>
      <c r="Z726" s="537"/>
      <c r="AA726" s="143" t="str">
        <f>IFERROR(IF(Y726="ー", "", ROUNDDOWN(Z726*VLOOKUP(N726,【参考】数式用!$AR$2:$AW$50,MATCH(Y726,【参考】数式用!$AT$4:$AW$4)+2,FALSE)*0.5, 0)), "")</f>
        <v/>
      </c>
      <c r="AB726" s="98"/>
      <c r="AC726" s="1100" t="str">
        <f>IFERROR(IF(AH726&lt;&gt;"",Z726*VLOOKUP(N726,【参考】数式用!$AG$2:$AL$50,MATCH(Y726,【参考】数式用!$AI$4:$AL$4,0)+2,0), ""), "")</f>
        <v/>
      </c>
      <c r="AD726" s="1100"/>
      <c r="AE726" s="415"/>
      <c r="AF726" s="581"/>
      <c r="AG726" s="590"/>
      <c r="AH726" s="428" t="str">
        <f>IFERROR(VLOOKUP(O726, 【参考】数式用!$AY$5:$AY$13, 1, FALSE), "")</f>
        <v/>
      </c>
      <c r="AI726" s="429" t="str">
        <f>IFERROR(VLOOKUP(N726, 【参考】数式用!$BA$2:$BB$50, 2, FALSE), "")</f>
        <v/>
      </c>
      <c r="AJ726" s="430" t="str">
        <f t="shared" si="23"/>
        <v/>
      </c>
      <c r="AK726" s="431" t="str">
        <f t="shared" si="24"/>
        <v/>
      </c>
      <c r="AL726" s="133"/>
      <c r="AM726" s="133"/>
      <c r="AN726" s="106"/>
      <c r="AO726" s="106"/>
      <c r="AV726" s="105"/>
      <c r="AW726" s="105"/>
      <c r="AX726" s="105"/>
      <c r="AY726" s="105"/>
      <c r="AZ726" s="105"/>
      <c r="BA726" s="105"/>
    </row>
    <row r="727" spans="1:53" ht="30" customHeight="1" thickBot="1">
      <c r="A727" s="140">
        <v>714</v>
      </c>
      <c r="B727" s="1001" t="str">
        <f>IF(基本情報入力シート!C752="","",基本情報入力シート!C752)</f>
        <v/>
      </c>
      <c r="C727" s="1002"/>
      <c r="D727" s="1002"/>
      <c r="E727" s="1002"/>
      <c r="F727" s="1002"/>
      <c r="G727" s="1002"/>
      <c r="H727" s="1002"/>
      <c r="I727" s="1003"/>
      <c r="J727" s="411" t="str">
        <f>IF(基本情報入力シート!M752="","",基本情報入力シート!M752)</f>
        <v/>
      </c>
      <c r="K727" s="411" t="str">
        <f>IF(基本情報入力シート!R752="","",基本情報入力シート!R752)</f>
        <v/>
      </c>
      <c r="L727" s="411" t="str">
        <f>IF(基本情報入力シート!W752="","",基本情報入力シート!W752)</f>
        <v/>
      </c>
      <c r="M727" s="411" t="str">
        <f>IF(基本情報入力シート!X752="","",基本情報入力シート!X752)</f>
        <v/>
      </c>
      <c r="N727" s="141" t="str">
        <f>IF(基本情報入力シート!Y752="","",基本情報入力シート!Y752)</f>
        <v/>
      </c>
      <c r="O727" s="148"/>
      <c r="P727" s="50"/>
      <c r="Q727" s="1004"/>
      <c r="R727" s="1005"/>
      <c r="S727" s="142" t="str">
        <f>IFERROR(ROUNDDOWN(Q727*VLOOKUP(N727,【参考】数式用!$AR$2:$AW$50,MATCH(P727,【参考】数式用!$AT$4:$AW$4)+2,FALSE)*0.5, 0), "")</f>
        <v/>
      </c>
      <c r="T727" s="51"/>
      <c r="U727" s="536" t="str">
        <f>IFERROR(IF(AH727&lt;&gt;"",Q727*VLOOKUP(N727,【参考】数式用!$AG$2:$AL$50,MATCH(P727,【参考】数式用!$AI$4:$AL$4,0)+2,0), ""), "")</f>
        <v/>
      </c>
      <c r="V727" s="41"/>
      <c r="W727" s="1006"/>
      <c r="X727" s="1007"/>
      <c r="Y727" s="88"/>
      <c r="Z727" s="537"/>
      <c r="AA727" s="143" t="str">
        <f>IFERROR(IF(Y727="ー", "", ROUNDDOWN(Z727*VLOOKUP(N727,【参考】数式用!$AR$2:$AW$50,MATCH(Y727,【参考】数式用!$AT$4:$AW$4)+2,FALSE)*0.5, 0)), "")</f>
        <v/>
      </c>
      <c r="AB727" s="98"/>
      <c r="AC727" s="1100" t="str">
        <f>IFERROR(IF(AH727&lt;&gt;"",Z727*VLOOKUP(N727,【参考】数式用!$AG$2:$AL$50,MATCH(Y727,【参考】数式用!$AI$4:$AL$4,0)+2,0), ""), "")</f>
        <v/>
      </c>
      <c r="AD727" s="1100"/>
      <c r="AE727" s="415"/>
      <c r="AF727" s="581"/>
      <c r="AG727" s="590"/>
      <c r="AH727" s="428" t="str">
        <f>IFERROR(VLOOKUP(O727, 【参考】数式用!$AY$5:$AY$13, 1, FALSE), "")</f>
        <v/>
      </c>
      <c r="AI727" s="429" t="str">
        <f>IFERROR(VLOOKUP(N727, 【参考】数式用!$BA$2:$BB$50, 2, FALSE), "")</f>
        <v/>
      </c>
      <c r="AJ727" s="430" t="str">
        <f t="shared" si="23"/>
        <v/>
      </c>
      <c r="AK727" s="431" t="str">
        <f t="shared" si="24"/>
        <v/>
      </c>
      <c r="AL727" s="133"/>
      <c r="AM727" s="133"/>
      <c r="AN727" s="106"/>
      <c r="AO727" s="106"/>
      <c r="AV727" s="105"/>
      <c r="AW727" s="105"/>
      <c r="AX727" s="105"/>
      <c r="AY727" s="105"/>
      <c r="AZ727" s="105"/>
      <c r="BA727" s="105"/>
    </row>
    <row r="728" spans="1:53" ht="30" customHeight="1" thickBot="1">
      <c r="A728" s="140">
        <v>715</v>
      </c>
      <c r="B728" s="1001" t="str">
        <f>IF(基本情報入力シート!C753="","",基本情報入力シート!C753)</f>
        <v/>
      </c>
      <c r="C728" s="1002"/>
      <c r="D728" s="1002"/>
      <c r="E728" s="1002"/>
      <c r="F728" s="1002"/>
      <c r="G728" s="1002"/>
      <c r="H728" s="1002"/>
      <c r="I728" s="1003"/>
      <c r="J728" s="411" t="str">
        <f>IF(基本情報入力シート!M753="","",基本情報入力シート!M753)</f>
        <v/>
      </c>
      <c r="K728" s="411" t="str">
        <f>IF(基本情報入力シート!R753="","",基本情報入力シート!R753)</f>
        <v/>
      </c>
      <c r="L728" s="411" t="str">
        <f>IF(基本情報入力シート!W753="","",基本情報入力シート!W753)</f>
        <v/>
      </c>
      <c r="M728" s="411" t="str">
        <f>IF(基本情報入力シート!X753="","",基本情報入力シート!X753)</f>
        <v/>
      </c>
      <c r="N728" s="141" t="str">
        <f>IF(基本情報入力シート!Y753="","",基本情報入力シート!Y753)</f>
        <v/>
      </c>
      <c r="O728" s="148"/>
      <c r="P728" s="50"/>
      <c r="Q728" s="1004"/>
      <c r="R728" s="1005"/>
      <c r="S728" s="142" t="str">
        <f>IFERROR(ROUNDDOWN(Q728*VLOOKUP(N728,【参考】数式用!$AR$2:$AW$50,MATCH(P728,【参考】数式用!$AT$4:$AW$4)+2,FALSE)*0.5, 0), "")</f>
        <v/>
      </c>
      <c r="T728" s="51"/>
      <c r="U728" s="536" t="str">
        <f>IFERROR(IF(AH728&lt;&gt;"",Q728*VLOOKUP(N728,【参考】数式用!$AG$2:$AL$50,MATCH(P728,【参考】数式用!$AI$4:$AL$4,0)+2,0), ""), "")</f>
        <v/>
      </c>
      <c r="V728" s="41"/>
      <c r="W728" s="1006"/>
      <c r="X728" s="1007"/>
      <c r="Y728" s="88"/>
      <c r="Z728" s="537"/>
      <c r="AA728" s="143" t="str">
        <f>IFERROR(IF(Y728="ー", "", ROUNDDOWN(Z728*VLOOKUP(N728,【参考】数式用!$AR$2:$AW$50,MATCH(Y728,【参考】数式用!$AT$4:$AW$4)+2,FALSE)*0.5, 0)), "")</f>
        <v/>
      </c>
      <c r="AB728" s="98"/>
      <c r="AC728" s="1100" t="str">
        <f>IFERROR(IF(AH728&lt;&gt;"",Z728*VLOOKUP(N728,【参考】数式用!$AG$2:$AL$50,MATCH(Y728,【参考】数式用!$AI$4:$AL$4,0)+2,0), ""), "")</f>
        <v/>
      </c>
      <c r="AD728" s="1100"/>
      <c r="AE728" s="415"/>
      <c r="AF728" s="581"/>
      <c r="AG728" s="590"/>
      <c r="AH728" s="428" t="str">
        <f>IFERROR(VLOOKUP(O728, 【参考】数式用!$AY$5:$AY$13, 1, FALSE), "")</f>
        <v/>
      </c>
      <c r="AI728" s="429" t="str">
        <f>IFERROR(VLOOKUP(N728, 【参考】数式用!$BA$2:$BB$50, 2, FALSE), "")</f>
        <v/>
      </c>
      <c r="AJ728" s="430" t="str">
        <f t="shared" si="23"/>
        <v/>
      </c>
      <c r="AK728" s="431" t="str">
        <f t="shared" si="24"/>
        <v/>
      </c>
      <c r="AL728" s="133"/>
      <c r="AM728" s="133"/>
      <c r="AN728" s="106"/>
      <c r="AO728" s="106"/>
      <c r="AV728" s="105"/>
      <c r="AW728" s="105"/>
      <c r="AX728" s="105"/>
      <c r="AY728" s="105"/>
      <c r="AZ728" s="105"/>
      <c r="BA728" s="105"/>
    </row>
    <row r="729" spans="1:53" ht="30" customHeight="1" thickBot="1">
      <c r="A729" s="140">
        <v>716</v>
      </c>
      <c r="B729" s="1001" t="str">
        <f>IF(基本情報入力シート!C754="","",基本情報入力シート!C754)</f>
        <v/>
      </c>
      <c r="C729" s="1002"/>
      <c r="D729" s="1002"/>
      <c r="E729" s="1002"/>
      <c r="F729" s="1002"/>
      <c r="G729" s="1002"/>
      <c r="H729" s="1002"/>
      <c r="I729" s="1003"/>
      <c r="J729" s="411" t="str">
        <f>IF(基本情報入力シート!M754="","",基本情報入力シート!M754)</f>
        <v/>
      </c>
      <c r="K729" s="411" t="str">
        <f>IF(基本情報入力シート!R754="","",基本情報入力シート!R754)</f>
        <v/>
      </c>
      <c r="L729" s="411" t="str">
        <f>IF(基本情報入力シート!W754="","",基本情報入力シート!W754)</f>
        <v/>
      </c>
      <c r="M729" s="411" t="str">
        <f>IF(基本情報入力シート!X754="","",基本情報入力シート!X754)</f>
        <v/>
      </c>
      <c r="N729" s="141" t="str">
        <f>IF(基本情報入力シート!Y754="","",基本情報入力シート!Y754)</f>
        <v/>
      </c>
      <c r="O729" s="148"/>
      <c r="P729" s="50"/>
      <c r="Q729" s="1004"/>
      <c r="R729" s="1005"/>
      <c r="S729" s="142" t="str">
        <f>IFERROR(ROUNDDOWN(Q729*VLOOKUP(N729,【参考】数式用!$AR$2:$AW$50,MATCH(P729,【参考】数式用!$AT$4:$AW$4)+2,FALSE)*0.5, 0), "")</f>
        <v/>
      </c>
      <c r="T729" s="51"/>
      <c r="U729" s="536" t="str">
        <f>IFERROR(IF(AH729&lt;&gt;"",Q729*VLOOKUP(N729,【参考】数式用!$AG$2:$AL$50,MATCH(P729,【参考】数式用!$AI$4:$AL$4,0)+2,0), ""), "")</f>
        <v/>
      </c>
      <c r="V729" s="41"/>
      <c r="W729" s="1006"/>
      <c r="X729" s="1007"/>
      <c r="Y729" s="88"/>
      <c r="Z729" s="537"/>
      <c r="AA729" s="143" t="str">
        <f>IFERROR(IF(Y729="ー", "", ROUNDDOWN(Z729*VLOOKUP(N729,【参考】数式用!$AR$2:$AW$50,MATCH(Y729,【参考】数式用!$AT$4:$AW$4)+2,FALSE)*0.5, 0)), "")</f>
        <v/>
      </c>
      <c r="AB729" s="98"/>
      <c r="AC729" s="1100" t="str">
        <f>IFERROR(IF(AH729&lt;&gt;"",Z729*VLOOKUP(N729,【参考】数式用!$AG$2:$AL$50,MATCH(Y729,【参考】数式用!$AI$4:$AL$4,0)+2,0), ""), "")</f>
        <v/>
      </c>
      <c r="AD729" s="1100"/>
      <c r="AE729" s="415"/>
      <c r="AF729" s="581"/>
      <c r="AG729" s="590"/>
      <c r="AH729" s="428" t="str">
        <f>IFERROR(VLOOKUP(O729, 【参考】数式用!$AY$5:$AY$13, 1, FALSE), "")</f>
        <v/>
      </c>
      <c r="AI729" s="429" t="str">
        <f>IFERROR(VLOOKUP(N729, 【参考】数式用!$BA$2:$BB$50, 2, FALSE), "")</f>
        <v/>
      </c>
      <c r="AJ729" s="430" t="str">
        <f t="shared" si="23"/>
        <v/>
      </c>
      <c r="AK729" s="431" t="str">
        <f t="shared" si="24"/>
        <v/>
      </c>
      <c r="AL729" s="133"/>
      <c r="AM729" s="133"/>
      <c r="AN729" s="106"/>
      <c r="AO729" s="106"/>
      <c r="AV729" s="105"/>
      <c r="AW729" s="105"/>
      <c r="AX729" s="105"/>
      <c r="AY729" s="105"/>
      <c r="AZ729" s="105"/>
      <c r="BA729" s="105"/>
    </row>
    <row r="730" spans="1:53" ht="30" customHeight="1" thickBot="1">
      <c r="A730" s="140">
        <v>717</v>
      </c>
      <c r="B730" s="1001" t="str">
        <f>IF(基本情報入力シート!C755="","",基本情報入力シート!C755)</f>
        <v/>
      </c>
      <c r="C730" s="1002"/>
      <c r="D730" s="1002"/>
      <c r="E730" s="1002"/>
      <c r="F730" s="1002"/>
      <c r="G730" s="1002"/>
      <c r="H730" s="1002"/>
      <c r="I730" s="1003"/>
      <c r="J730" s="411" t="str">
        <f>IF(基本情報入力シート!M755="","",基本情報入力シート!M755)</f>
        <v/>
      </c>
      <c r="K730" s="411" t="str">
        <f>IF(基本情報入力シート!R755="","",基本情報入力シート!R755)</f>
        <v/>
      </c>
      <c r="L730" s="411" t="str">
        <f>IF(基本情報入力シート!W755="","",基本情報入力シート!W755)</f>
        <v/>
      </c>
      <c r="M730" s="411" t="str">
        <f>IF(基本情報入力シート!X755="","",基本情報入力シート!X755)</f>
        <v/>
      </c>
      <c r="N730" s="141" t="str">
        <f>IF(基本情報入力シート!Y755="","",基本情報入力シート!Y755)</f>
        <v/>
      </c>
      <c r="O730" s="148"/>
      <c r="P730" s="50"/>
      <c r="Q730" s="1004"/>
      <c r="R730" s="1005"/>
      <c r="S730" s="142" t="str">
        <f>IFERROR(ROUNDDOWN(Q730*VLOOKUP(N730,【参考】数式用!$AR$2:$AW$50,MATCH(P730,【参考】数式用!$AT$4:$AW$4)+2,FALSE)*0.5, 0), "")</f>
        <v/>
      </c>
      <c r="T730" s="51"/>
      <c r="U730" s="536" t="str">
        <f>IFERROR(IF(AH730&lt;&gt;"",Q730*VLOOKUP(N730,【参考】数式用!$AG$2:$AL$50,MATCH(P730,【参考】数式用!$AI$4:$AL$4,0)+2,0), ""), "")</f>
        <v/>
      </c>
      <c r="V730" s="41"/>
      <c r="W730" s="1006"/>
      <c r="X730" s="1007"/>
      <c r="Y730" s="88"/>
      <c r="Z730" s="537"/>
      <c r="AA730" s="143" t="str">
        <f>IFERROR(IF(Y730="ー", "", ROUNDDOWN(Z730*VLOOKUP(N730,【参考】数式用!$AR$2:$AW$50,MATCH(Y730,【参考】数式用!$AT$4:$AW$4)+2,FALSE)*0.5, 0)), "")</f>
        <v/>
      </c>
      <c r="AB730" s="98"/>
      <c r="AC730" s="1100" t="str">
        <f>IFERROR(IF(AH730&lt;&gt;"",Z730*VLOOKUP(N730,【参考】数式用!$AG$2:$AL$50,MATCH(Y730,【参考】数式用!$AI$4:$AL$4,0)+2,0), ""), "")</f>
        <v/>
      </c>
      <c r="AD730" s="1100"/>
      <c r="AE730" s="415"/>
      <c r="AF730" s="581"/>
      <c r="AG730" s="590"/>
      <c r="AH730" s="428" t="str">
        <f>IFERROR(VLOOKUP(O730, 【参考】数式用!$AY$5:$AY$13, 1, FALSE), "")</f>
        <v/>
      </c>
      <c r="AI730" s="429" t="str">
        <f>IFERROR(VLOOKUP(N730, 【参考】数式用!$BA$2:$BB$50, 2, FALSE), "")</f>
        <v/>
      </c>
      <c r="AJ730" s="430" t="str">
        <f t="shared" si="23"/>
        <v/>
      </c>
      <c r="AK730" s="431" t="str">
        <f t="shared" si="24"/>
        <v/>
      </c>
      <c r="AL730" s="133"/>
      <c r="AM730" s="133"/>
      <c r="AN730" s="106"/>
      <c r="AO730" s="106"/>
      <c r="AV730" s="105"/>
      <c r="AW730" s="105"/>
      <c r="AX730" s="105"/>
      <c r="AY730" s="105"/>
      <c r="AZ730" s="105"/>
      <c r="BA730" s="105"/>
    </row>
    <row r="731" spans="1:53" ht="30" customHeight="1" thickBot="1">
      <c r="A731" s="140">
        <v>718</v>
      </c>
      <c r="B731" s="1001" t="str">
        <f>IF(基本情報入力シート!C756="","",基本情報入力シート!C756)</f>
        <v/>
      </c>
      <c r="C731" s="1002"/>
      <c r="D731" s="1002"/>
      <c r="E731" s="1002"/>
      <c r="F731" s="1002"/>
      <c r="G731" s="1002"/>
      <c r="H731" s="1002"/>
      <c r="I731" s="1003"/>
      <c r="J731" s="411" t="str">
        <f>IF(基本情報入力シート!M756="","",基本情報入力シート!M756)</f>
        <v/>
      </c>
      <c r="K731" s="411" t="str">
        <f>IF(基本情報入力シート!R756="","",基本情報入力シート!R756)</f>
        <v/>
      </c>
      <c r="L731" s="411" t="str">
        <f>IF(基本情報入力シート!W756="","",基本情報入力シート!W756)</f>
        <v/>
      </c>
      <c r="M731" s="411" t="str">
        <f>IF(基本情報入力シート!X756="","",基本情報入力シート!X756)</f>
        <v/>
      </c>
      <c r="N731" s="141" t="str">
        <f>IF(基本情報入力シート!Y756="","",基本情報入力シート!Y756)</f>
        <v/>
      </c>
      <c r="O731" s="148"/>
      <c r="P731" s="50"/>
      <c r="Q731" s="1004"/>
      <c r="R731" s="1005"/>
      <c r="S731" s="142" t="str">
        <f>IFERROR(ROUNDDOWN(Q731*VLOOKUP(N731,【参考】数式用!$AR$2:$AW$50,MATCH(P731,【参考】数式用!$AT$4:$AW$4)+2,FALSE)*0.5, 0), "")</f>
        <v/>
      </c>
      <c r="T731" s="51"/>
      <c r="U731" s="536" t="str">
        <f>IFERROR(IF(AH731&lt;&gt;"",Q731*VLOOKUP(N731,【参考】数式用!$AG$2:$AL$50,MATCH(P731,【参考】数式用!$AI$4:$AL$4,0)+2,0), ""), "")</f>
        <v/>
      </c>
      <c r="V731" s="41"/>
      <c r="W731" s="1006"/>
      <c r="X731" s="1007"/>
      <c r="Y731" s="88"/>
      <c r="Z731" s="537"/>
      <c r="AA731" s="143" t="str">
        <f>IFERROR(IF(Y731="ー", "", ROUNDDOWN(Z731*VLOOKUP(N731,【参考】数式用!$AR$2:$AW$50,MATCH(Y731,【参考】数式用!$AT$4:$AW$4)+2,FALSE)*0.5, 0)), "")</f>
        <v/>
      </c>
      <c r="AB731" s="98"/>
      <c r="AC731" s="1100" t="str">
        <f>IFERROR(IF(AH731&lt;&gt;"",Z731*VLOOKUP(N731,【参考】数式用!$AG$2:$AL$50,MATCH(Y731,【参考】数式用!$AI$4:$AL$4,0)+2,0), ""), "")</f>
        <v/>
      </c>
      <c r="AD731" s="1100"/>
      <c r="AE731" s="415"/>
      <c r="AF731" s="581"/>
      <c r="AG731" s="590"/>
      <c r="AH731" s="428" t="str">
        <f>IFERROR(VLOOKUP(O731, 【参考】数式用!$AY$5:$AY$13, 1, FALSE), "")</f>
        <v/>
      </c>
      <c r="AI731" s="429" t="str">
        <f>IFERROR(VLOOKUP(N731, 【参考】数式用!$BA$2:$BB$50, 2, FALSE), "")</f>
        <v/>
      </c>
      <c r="AJ731" s="430" t="str">
        <f t="shared" si="23"/>
        <v/>
      </c>
      <c r="AK731" s="431" t="str">
        <f t="shared" si="24"/>
        <v/>
      </c>
      <c r="AL731" s="133"/>
      <c r="AM731" s="133"/>
      <c r="AN731" s="106"/>
      <c r="AO731" s="106"/>
      <c r="AV731" s="105"/>
      <c r="AW731" s="105"/>
      <c r="AX731" s="105"/>
      <c r="AY731" s="105"/>
      <c r="AZ731" s="105"/>
      <c r="BA731" s="105"/>
    </row>
    <row r="732" spans="1:53" ht="30" customHeight="1" thickBot="1">
      <c r="A732" s="140">
        <v>719</v>
      </c>
      <c r="B732" s="1001" t="str">
        <f>IF(基本情報入力シート!C757="","",基本情報入力シート!C757)</f>
        <v/>
      </c>
      <c r="C732" s="1002"/>
      <c r="D732" s="1002"/>
      <c r="E732" s="1002"/>
      <c r="F732" s="1002"/>
      <c r="G732" s="1002"/>
      <c r="H732" s="1002"/>
      <c r="I732" s="1003"/>
      <c r="J732" s="411" t="str">
        <f>IF(基本情報入力シート!M757="","",基本情報入力シート!M757)</f>
        <v/>
      </c>
      <c r="K732" s="411" t="str">
        <f>IF(基本情報入力シート!R757="","",基本情報入力シート!R757)</f>
        <v/>
      </c>
      <c r="L732" s="411" t="str">
        <f>IF(基本情報入力シート!W757="","",基本情報入力シート!W757)</f>
        <v/>
      </c>
      <c r="M732" s="411" t="str">
        <f>IF(基本情報入力シート!X757="","",基本情報入力シート!X757)</f>
        <v/>
      </c>
      <c r="N732" s="141" t="str">
        <f>IF(基本情報入力シート!Y757="","",基本情報入力シート!Y757)</f>
        <v/>
      </c>
      <c r="O732" s="148"/>
      <c r="P732" s="50"/>
      <c r="Q732" s="1004"/>
      <c r="R732" s="1005"/>
      <c r="S732" s="142" t="str">
        <f>IFERROR(ROUNDDOWN(Q732*VLOOKUP(N732,【参考】数式用!$AR$2:$AW$50,MATCH(P732,【参考】数式用!$AT$4:$AW$4)+2,FALSE)*0.5, 0), "")</f>
        <v/>
      </c>
      <c r="T732" s="51"/>
      <c r="U732" s="536" t="str">
        <f>IFERROR(IF(AH732&lt;&gt;"",Q732*VLOOKUP(N732,【参考】数式用!$AG$2:$AL$50,MATCH(P732,【参考】数式用!$AI$4:$AL$4,0)+2,0), ""), "")</f>
        <v/>
      </c>
      <c r="V732" s="41"/>
      <c r="W732" s="1006"/>
      <c r="X732" s="1007"/>
      <c r="Y732" s="88"/>
      <c r="Z732" s="537"/>
      <c r="AA732" s="143" t="str">
        <f>IFERROR(IF(Y732="ー", "", ROUNDDOWN(Z732*VLOOKUP(N732,【参考】数式用!$AR$2:$AW$50,MATCH(Y732,【参考】数式用!$AT$4:$AW$4)+2,FALSE)*0.5, 0)), "")</f>
        <v/>
      </c>
      <c r="AB732" s="98"/>
      <c r="AC732" s="1100" t="str">
        <f>IFERROR(IF(AH732&lt;&gt;"",Z732*VLOOKUP(N732,【参考】数式用!$AG$2:$AL$50,MATCH(Y732,【参考】数式用!$AI$4:$AL$4,0)+2,0), ""), "")</f>
        <v/>
      </c>
      <c r="AD732" s="1100"/>
      <c r="AE732" s="415"/>
      <c r="AF732" s="581"/>
      <c r="AG732" s="590"/>
      <c r="AH732" s="428" t="str">
        <f>IFERROR(VLOOKUP(O732, 【参考】数式用!$AY$5:$AY$13, 1, FALSE), "")</f>
        <v/>
      </c>
      <c r="AI732" s="429" t="str">
        <f>IFERROR(VLOOKUP(N732, 【参考】数式用!$BA$2:$BB$50, 2, FALSE), "")</f>
        <v/>
      </c>
      <c r="AJ732" s="430" t="str">
        <f t="shared" si="23"/>
        <v/>
      </c>
      <c r="AK732" s="431" t="str">
        <f t="shared" si="24"/>
        <v/>
      </c>
      <c r="AL732" s="133"/>
      <c r="AM732" s="133"/>
      <c r="AN732" s="106"/>
      <c r="AO732" s="106"/>
      <c r="AV732" s="105"/>
      <c r="AW732" s="105"/>
      <c r="AX732" s="105"/>
      <c r="AY732" s="105"/>
      <c r="AZ732" s="105"/>
      <c r="BA732" s="105"/>
    </row>
    <row r="733" spans="1:53" ht="30" customHeight="1" thickBot="1">
      <c r="A733" s="140">
        <v>720</v>
      </c>
      <c r="B733" s="1001" t="str">
        <f>IF(基本情報入力シート!C758="","",基本情報入力シート!C758)</f>
        <v/>
      </c>
      <c r="C733" s="1002"/>
      <c r="D733" s="1002"/>
      <c r="E733" s="1002"/>
      <c r="F733" s="1002"/>
      <c r="G733" s="1002"/>
      <c r="H733" s="1002"/>
      <c r="I733" s="1003"/>
      <c r="J733" s="411" t="str">
        <f>IF(基本情報入力シート!M758="","",基本情報入力シート!M758)</f>
        <v/>
      </c>
      <c r="K733" s="411" t="str">
        <f>IF(基本情報入力シート!R758="","",基本情報入力シート!R758)</f>
        <v/>
      </c>
      <c r="L733" s="411" t="str">
        <f>IF(基本情報入力シート!W758="","",基本情報入力シート!W758)</f>
        <v/>
      </c>
      <c r="M733" s="411" t="str">
        <f>IF(基本情報入力シート!X758="","",基本情報入力シート!X758)</f>
        <v/>
      </c>
      <c r="N733" s="141" t="str">
        <f>IF(基本情報入力シート!Y758="","",基本情報入力シート!Y758)</f>
        <v/>
      </c>
      <c r="O733" s="148"/>
      <c r="P733" s="50"/>
      <c r="Q733" s="1004"/>
      <c r="R733" s="1005"/>
      <c r="S733" s="142" t="str">
        <f>IFERROR(ROUNDDOWN(Q733*VLOOKUP(N733,【参考】数式用!$AR$2:$AW$50,MATCH(P733,【参考】数式用!$AT$4:$AW$4)+2,FALSE)*0.5, 0), "")</f>
        <v/>
      </c>
      <c r="T733" s="51"/>
      <c r="U733" s="536" t="str">
        <f>IFERROR(IF(AH733&lt;&gt;"",Q733*VLOOKUP(N733,【参考】数式用!$AG$2:$AL$50,MATCH(P733,【参考】数式用!$AI$4:$AL$4,0)+2,0), ""), "")</f>
        <v/>
      </c>
      <c r="V733" s="41"/>
      <c r="W733" s="1006"/>
      <c r="X733" s="1007"/>
      <c r="Y733" s="88"/>
      <c r="Z733" s="537"/>
      <c r="AA733" s="143" t="str">
        <f>IFERROR(IF(Y733="ー", "", ROUNDDOWN(Z733*VLOOKUP(N733,【参考】数式用!$AR$2:$AW$50,MATCH(Y733,【参考】数式用!$AT$4:$AW$4)+2,FALSE)*0.5, 0)), "")</f>
        <v/>
      </c>
      <c r="AB733" s="98"/>
      <c r="AC733" s="1100" t="str">
        <f>IFERROR(IF(AH733&lt;&gt;"",Z733*VLOOKUP(N733,【参考】数式用!$AG$2:$AL$50,MATCH(Y733,【参考】数式用!$AI$4:$AL$4,0)+2,0), ""), "")</f>
        <v/>
      </c>
      <c r="AD733" s="1100"/>
      <c r="AE733" s="415"/>
      <c r="AF733" s="581"/>
      <c r="AG733" s="590"/>
      <c r="AH733" s="428" t="str">
        <f>IFERROR(VLOOKUP(O733, 【参考】数式用!$AY$5:$AY$13, 1, FALSE), "")</f>
        <v/>
      </c>
      <c r="AI733" s="429" t="str">
        <f>IFERROR(VLOOKUP(N733, 【参考】数式用!$BA$2:$BB$50, 2, FALSE), "")</f>
        <v/>
      </c>
      <c r="AJ733" s="430" t="str">
        <f t="shared" si="23"/>
        <v/>
      </c>
      <c r="AK733" s="431" t="str">
        <f t="shared" si="24"/>
        <v/>
      </c>
      <c r="AL733" s="133"/>
      <c r="AM733" s="133"/>
      <c r="AN733" s="106"/>
      <c r="AO733" s="106"/>
      <c r="AV733" s="105"/>
      <c r="AW733" s="105"/>
      <c r="AX733" s="105"/>
      <c r="AY733" s="105"/>
      <c r="AZ733" s="105"/>
      <c r="BA733" s="105"/>
    </row>
    <row r="734" spans="1:53" ht="30" customHeight="1" thickBot="1">
      <c r="A734" s="140">
        <v>721</v>
      </c>
      <c r="B734" s="1001" t="str">
        <f>IF(基本情報入力シート!C759="","",基本情報入力シート!C759)</f>
        <v/>
      </c>
      <c r="C734" s="1002"/>
      <c r="D734" s="1002"/>
      <c r="E734" s="1002"/>
      <c r="F734" s="1002"/>
      <c r="G734" s="1002"/>
      <c r="H734" s="1002"/>
      <c r="I734" s="1003"/>
      <c r="J734" s="411" t="str">
        <f>IF(基本情報入力シート!M759="","",基本情報入力シート!M759)</f>
        <v/>
      </c>
      <c r="K734" s="411" t="str">
        <f>IF(基本情報入力シート!R759="","",基本情報入力シート!R759)</f>
        <v/>
      </c>
      <c r="L734" s="411" t="str">
        <f>IF(基本情報入力シート!W759="","",基本情報入力シート!W759)</f>
        <v/>
      </c>
      <c r="M734" s="411" t="str">
        <f>IF(基本情報入力シート!X759="","",基本情報入力シート!X759)</f>
        <v/>
      </c>
      <c r="N734" s="141" t="str">
        <f>IF(基本情報入力シート!Y759="","",基本情報入力シート!Y759)</f>
        <v/>
      </c>
      <c r="O734" s="148"/>
      <c r="P734" s="50"/>
      <c r="Q734" s="1004"/>
      <c r="R734" s="1005"/>
      <c r="S734" s="142" t="str">
        <f>IFERROR(ROUNDDOWN(Q734*VLOOKUP(N734,【参考】数式用!$AR$2:$AW$50,MATCH(P734,【参考】数式用!$AT$4:$AW$4)+2,FALSE)*0.5, 0), "")</f>
        <v/>
      </c>
      <c r="T734" s="51"/>
      <c r="U734" s="536" t="str">
        <f>IFERROR(IF(AH734&lt;&gt;"",Q734*VLOOKUP(N734,【参考】数式用!$AG$2:$AL$50,MATCH(P734,【参考】数式用!$AI$4:$AL$4,0)+2,0), ""), "")</f>
        <v/>
      </c>
      <c r="V734" s="41"/>
      <c r="W734" s="1006"/>
      <c r="X734" s="1007"/>
      <c r="Y734" s="88"/>
      <c r="Z734" s="537"/>
      <c r="AA734" s="143" t="str">
        <f>IFERROR(IF(Y734="ー", "", ROUNDDOWN(Z734*VLOOKUP(N734,【参考】数式用!$AR$2:$AW$50,MATCH(Y734,【参考】数式用!$AT$4:$AW$4)+2,FALSE)*0.5, 0)), "")</f>
        <v/>
      </c>
      <c r="AB734" s="98"/>
      <c r="AC734" s="1100" t="str">
        <f>IFERROR(IF(AH734&lt;&gt;"",Z734*VLOOKUP(N734,【参考】数式用!$AG$2:$AL$50,MATCH(Y734,【参考】数式用!$AI$4:$AL$4,0)+2,0), ""), "")</f>
        <v/>
      </c>
      <c r="AD734" s="1100"/>
      <c r="AE734" s="415"/>
      <c r="AF734" s="581"/>
      <c r="AG734" s="590"/>
      <c r="AH734" s="428" t="str">
        <f>IFERROR(VLOOKUP(O734, 【参考】数式用!$AY$5:$AY$13, 1, FALSE), "")</f>
        <v/>
      </c>
      <c r="AI734" s="429" t="str">
        <f>IFERROR(VLOOKUP(N734, 【参考】数式用!$BA$2:$BB$50, 2, FALSE), "")</f>
        <v/>
      </c>
      <c r="AJ734" s="430" t="str">
        <f t="shared" si="23"/>
        <v/>
      </c>
      <c r="AK734" s="431" t="str">
        <f t="shared" si="24"/>
        <v/>
      </c>
      <c r="AL734" s="133"/>
      <c r="AM734" s="133"/>
      <c r="AN734" s="106"/>
      <c r="AO734" s="106"/>
      <c r="AV734" s="105"/>
      <c r="AW734" s="105"/>
      <c r="AX734" s="105"/>
      <c r="AY734" s="105"/>
      <c r="AZ734" s="105"/>
      <c r="BA734" s="105"/>
    </row>
    <row r="735" spans="1:53" ht="30" customHeight="1" thickBot="1">
      <c r="A735" s="140">
        <v>722</v>
      </c>
      <c r="B735" s="1001" t="str">
        <f>IF(基本情報入力シート!C760="","",基本情報入力シート!C760)</f>
        <v/>
      </c>
      <c r="C735" s="1002"/>
      <c r="D735" s="1002"/>
      <c r="E735" s="1002"/>
      <c r="F735" s="1002"/>
      <c r="G735" s="1002"/>
      <c r="H735" s="1002"/>
      <c r="I735" s="1003"/>
      <c r="J735" s="411" t="str">
        <f>IF(基本情報入力シート!M760="","",基本情報入力シート!M760)</f>
        <v/>
      </c>
      <c r="K735" s="411" t="str">
        <f>IF(基本情報入力シート!R760="","",基本情報入力シート!R760)</f>
        <v/>
      </c>
      <c r="L735" s="411" t="str">
        <f>IF(基本情報入力シート!W760="","",基本情報入力シート!W760)</f>
        <v/>
      </c>
      <c r="M735" s="411" t="str">
        <f>IF(基本情報入力シート!X760="","",基本情報入力シート!X760)</f>
        <v/>
      </c>
      <c r="N735" s="141" t="str">
        <f>IF(基本情報入力シート!Y760="","",基本情報入力シート!Y760)</f>
        <v/>
      </c>
      <c r="O735" s="148"/>
      <c r="P735" s="50"/>
      <c r="Q735" s="1004"/>
      <c r="R735" s="1005"/>
      <c r="S735" s="142" t="str">
        <f>IFERROR(ROUNDDOWN(Q735*VLOOKUP(N735,【参考】数式用!$AR$2:$AW$50,MATCH(P735,【参考】数式用!$AT$4:$AW$4)+2,FALSE)*0.5, 0), "")</f>
        <v/>
      </c>
      <c r="T735" s="51"/>
      <c r="U735" s="536" t="str">
        <f>IFERROR(IF(AH735&lt;&gt;"",Q735*VLOOKUP(N735,【参考】数式用!$AG$2:$AL$50,MATCH(P735,【参考】数式用!$AI$4:$AL$4,0)+2,0), ""), "")</f>
        <v/>
      </c>
      <c r="V735" s="41"/>
      <c r="W735" s="1006"/>
      <c r="X735" s="1007"/>
      <c r="Y735" s="88"/>
      <c r="Z735" s="537"/>
      <c r="AA735" s="143" t="str">
        <f>IFERROR(IF(Y735="ー", "", ROUNDDOWN(Z735*VLOOKUP(N735,【参考】数式用!$AR$2:$AW$50,MATCH(Y735,【参考】数式用!$AT$4:$AW$4)+2,FALSE)*0.5, 0)), "")</f>
        <v/>
      </c>
      <c r="AB735" s="98"/>
      <c r="AC735" s="1100" t="str">
        <f>IFERROR(IF(AH735&lt;&gt;"",Z735*VLOOKUP(N735,【参考】数式用!$AG$2:$AL$50,MATCH(Y735,【参考】数式用!$AI$4:$AL$4,0)+2,0), ""), "")</f>
        <v/>
      </c>
      <c r="AD735" s="1100"/>
      <c r="AE735" s="415"/>
      <c r="AF735" s="581"/>
      <c r="AG735" s="590"/>
      <c r="AH735" s="428" t="str">
        <f>IFERROR(VLOOKUP(O735, 【参考】数式用!$AY$5:$AY$13, 1, FALSE), "")</f>
        <v/>
      </c>
      <c r="AI735" s="429" t="str">
        <f>IFERROR(VLOOKUP(N735, 【参考】数式用!$BA$2:$BB$50, 2, FALSE), "")</f>
        <v/>
      </c>
      <c r="AJ735" s="430" t="str">
        <f t="shared" si="23"/>
        <v/>
      </c>
      <c r="AK735" s="431" t="str">
        <f t="shared" si="24"/>
        <v/>
      </c>
      <c r="AL735" s="133"/>
      <c r="AM735" s="133"/>
      <c r="AN735" s="106"/>
      <c r="AO735" s="106"/>
      <c r="AV735" s="105"/>
      <c r="AW735" s="105"/>
      <c r="AX735" s="105"/>
      <c r="AY735" s="105"/>
      <c r="AZ735" s="105"/>
      <c r="BA735" s="105"/>
    </row>
    <row r="736" spans="1:53" ht="30" customHeight="1" thickBot="1">
      <c r="A736" s="140">
        <v>723</v>
      </c>
      <c r="B736" s="1001" t="str">
        <f>IF(基本情報入力シート!C761="","",基本情報入力シート!C761)</f>
        <v/>
      </c>
      <c r="C736" s="1002"/>
      <c r="D736" s="1002"/>
      <c r="E736" s="1002"/>
      <c r="F736" s="1002"/>
      <c r="G736" s="1002"/>
      <c r="H736" s="1002"/>
      <c r="I736" s="1003"/>
      <c r="J736" s="411" t="str">
        <f>IF(基本情報入力シート!M761="","",基本情報入力シート!M761)</f>
        <v/>
      </c>
      <c r="K736" s="411" t="str">
        <f>IF(基本情報入力シート!R761="","",基本情報入力シート!R761)</f>
        <v/>
      </c>
      <c r="L736" s="411" t="str">
        <f>IF(基本情報入力シート!W761="","",基本情報入力シート!W761)</f>
        <v/>
      </c>
      <c r="M736" s="411" t="str">
        <f>IF(基本情報入力シート!X761="","",基本情報入力シート!X761)</f>
        <v/>
      </c>
      <c r="N736" s="141" t="str">
        <f>IF(基本情報入力シート!Y761="","",基本情報入力シート!Y761)</f>
        <v/>
      </c>
      <c r="O736" s="148"/>
      <c r="P736" s="50"/>
      <c r="Q736" s="1004"/>
      <c r="R736" s="1005"/>
      <c r="S736" s="142" t="str">
        <f>IFERROR(ROUNDDOWN(Q736*VLOOKUP(N736,【参考】数式用!$AR$2:$AW$50,MATCH(P736,【参考】数式用!$AT$4:$AW$4)+2,FALSE)*0.5, 0), "")</f>
        <v/>
      </c>
      <c r="T736" s="51"/>
      <c r="U736" s="536" t="str">
        <f>IFERROR(IF(AH736&lt;&gt;"",Q736*VLOOKUP(N736,【参考】数式用!$AG$2:$AL$50,MATCH(P736,【参考】数式用!$AI$4:$AL$4,0)+2,0), ""), "")</f>
        <v/>
      </c>
      <c r="V736" s="41"/>
      <c r="W736" s="1006"/>
      <c r="X736" s="1007"/>
      <c r="Y736" s="88"/>
      <c r="Z736" s="537"/>
      <c r="AA736" s="143" t="str">
        <f>IFERROR(IF(Y736="ー", "", ROUNDDOWN(Z736*VLOOKUP(N736,【参考】数式用!$AR$2:$AW$50,MATCH(Y736,【参考】数式用!$AT$4:$AW$4)+2,FALSE)*0.5, 0)), "")</f>
        <v/>
      </c>
      <c r="AB736" s="98"/>
      <c r="AC736" s="1100" t="str">
        <f>IFERROR(IF(AH736&lt;&gt;"",Z736*VLOOKUP(N736,【参考】数式用!$AG$2:$AL$50,MATCH(Y736,【参考】数式用!$AI$4:$AL$4,0)+2,0), ""), "")</f>
        <v/>
      </c>
      <c r="AD736" s="1100"/>
      <c r="AE736" s="415"/>
      <c r="AF736" s="581"/>
      <c r="AG736" s="590"/>
      <c r="AH736" s="428" t="str">
        <f>IFERROR(VLOOKUP(O736, 【参考】数式用!$AY$5:$AY$13, 1, FALSE), "")</f>
        <v/>
      </c>
      <c r="AI736" s="429" t="str">
        <f>IFERROR(VLOOKUP(N736, 【参考】数式用!$BA$2:$BB$50, 2, FALSE), "")</f>
        <v/>
      </c>
      <c r="AJ736" s="430" t="str">
        <f t="shared" si="23"/>
        <v/>
      </c>
      <c r="AK736" s="431" t="str">
        <f t="shared" si="24"/>
        <v/>
      </c>
      <c r="AL736" s="133"/>
      <c r="AM736" s="133"/>
      <c r="AN736" s="106"/>
      <c r="AO736" s="106"/>
      <c r="AV736" s="105"/>
      <c r="AW736" s="105"/>
      <c r="AX736" s="105"/>
      <c r="AY736" s="105"/>
      <c r="AZ736" s="105"/>
      <c r="BA736" s="105"/>
    </row>
    <row r="737" spans="1:53" ht="30" customHeight="1" thickBot="1">
      <c r="A737" s="140">
        <v>724</v>
      </c>
      <c r="B737" s="1001" t="str">
        <f>IF(基本情報入力シート!C762="","",基本情報入力シート!C762)</f>
        <v/>
      </c>
      <c r="C737" s="1002"/>
      <c r="D737" s="1002"/>
      <c r="E737" s="1002"/>
      <c r="F737" s="1002"/>
      <c r="G737" s="1002"/>
      <c r="H737" s="1002"/>
      <c r="I737" s="1003"/>
      <c r="J737" s="411" t="str">
        <f>IF(基本情報入力シート!M762="","",基本情報入力シート!M762)</f>
        <v/>
      </c>
      <c r="K737" s="411" t="str">
        <f>IF(基本情報入力シート!R762="","",基本情報入力シート!R762)</f>
        <v/>
      </c>
      <c r="L737" s="411" t="str">
        <f>IF(基本情報入力シート!W762="","",基本情報入力シート!W762)</f>
        <v/>
      </c>
      <c r="M737" s="411" t="str">
        <f>IF(基本情報入力シート!X762="","",基本情報入力シート!X762)</f>
        <v/>
      </c>
      <c r="N737" s="141" t="str">
        <f>IF(基本情報入力シート!Y762="","",基本情報入力シート!Y762)</f>
        <v/>
      </c>
      <c r="O737" s="148"/>
      <c r="P737" s="50"/>
      <c r="Q737" s="1004"/>
      <c r="R737" s="1005"/>
      <c r="S737" s="142" t="str">
        <f>IFERROR(ROUNDDOWN(Q737*VLOOKUP(N737,【参考】数式用!$AR$2:$AW$50,MATCH(P737,【参考】数式用!$AT$4:$AW$4)+2,FALSE)*0.5, 0), "")</f>
        <v/>
      </c>
      <c r="T737" s="51"/>
      <c r="U737" s="536" t="str">
        <f>IFERROR(IF(AH737&lt;&gt;"",Q737*VLOOKUP(N737,【参考】数式用!$AG$2:$AL$50,MATCH(P737,【参考】数式用!$AI$4:$AL$4,0)+2,0), ""), "")</f>
        <v/>
      </c>
      <c r="V737" s="41"/>
      <c r="W737" s="1006"/>
      <c r="X737" s="1007"/>
      <c r="Y737" s="88"/>
      <c r="Z737" s="537"/>
      <c r="AA737" s="143" t="str">
        <f>IFERROR(IF(Y737="ー", "", ROUNDDOWN(Z737*VLOOKUP(N737,【参考】数式用!$AR$2:$AW$50,MATCH(Y737,【参考】数式用!$AT$4:$AW$4)+2,FALSE)*0.5, 0)), "")</f>
        <v/>
      </c>
      <c r="AB737" s="98"/>
      <c r="AC737" s="1100" t="str">
        <f>IFERROR(IF(AH737&lt;&gt;"",Z737*VLOOKUP(N737,【参考】数式用!$AG$2:$AL$50,MATCH(Y737,【参考】数式用!$AI$4:$AL$4,0)+2,0), ""), "")</f>
        <v/>
      </c>
      <c r="AD737" s="1100"/>
      <c r="AE737" s="415"/>
      <c r="AF737" s="581"/>
      <c r="AG737" s="590"/>
      <c r="AH737" s="428" t="str">
        <f>IFERROR(VLOOKUP(O737, 【参考】数式用!$AY$5:$AY$13, 1, FALSE), "")</f>
        <v/>
      </c>
      <c r="AI737" s="429" t="str">
        <f>IFERROR(VLOOKUP(N737, 【参考】数式用!$BA$2:$BB$50, 2, FALSE), "")</f>
        <v/>
      </c>
      <c r="AJ737" s="430" t="str">
        <f t="shared" si="23"/>
        <v/>
      </c>
      <c r="AK737" s="431" t="str">
        <f t="shared" si="24"/>
        <v/>
      </c>
      <c r="AL737" s="133"/>
      <c r="AM737" s="133"/>
      <c r="AN737" s="106"/>
      <c r="AO737" s="106"/>
      <c r="AV737" s="105"/>
      <c r="AW737" s="105"/>
      <c r="AX737" s="105"/>
      <c r="AY737" s="105"/>
      <c r="AZ737" s="105"/>
      <c r="BA737" s="105"/>
    </row>
    <row r="738" spans="1:53" ht="30" customHeight="1" thickBot="1">
      <c r="A738" s="140">
        <v>725</v>
      </c>
      <c r="B738" s="1001" t="str">
        <f>IF(基本情報入力シート!C763="","",基本情報入力シート!C763)</f>
        <v/>
      </c>
      <c r="C738" s="1002"/>
      <c r="D738" s="1002"/>
      <c r="E738" s="1002"/>
      <c r="F738" s="1002"/>
      <c r="G738" s="1002"/>
      <c r="H738" s="1002"/>
      <c r="I738" s="1003"/>
      <c r="J738" s="411" t="str">
        <f>IF(基本情報入力シート!M763="","",基本情報入力シート!M763)</f>
        <v/>
      </c>
      <c r="K738" s="411" t="str">
        <f>IF(基本情報入力シート!R763="","",基本情報入力シート!R763)</f>
        <v/>
      </c>
      <c r="L738" s="411" t="str">
        <f>IF(基本情報入力シート!W763="","",基本情報入力シート!W763)</f>
        <v/>
      </c>
      <c r="M738" s="411" t="str">
        <f>IF(基本情報入力シート!X763="","",基本情報入力シート!X763)</f>
        <v/>
      </c>
      <c r="N738" s="141" t="str">
        <f>IF(基本情報入力シート!Y763="","",基本情報入力シート!Y763)</f>
        <v/>
      </c>
      <c r="O738" s="148"/>
      <c r="P738" s="50"/>
      <c r="Q738" s="1004"/>
      <c r="R738" s="1005"/>
      <c r="S738" s="142" t="str">
        <f>IFERROR(ROUNDDOWN(Q738*VLOOKUP(N738,【参考】数式用!$AR$2:$AW$50,MATCH(P738,【参考】数式用!$AT$4:$AW$4)+2,FALSE)*0.5, 0), "")</f>
        <v/>
      </c>
      <c r="T738" s="51"/>
      <c r="U738" s="536" t="str">
        <f>IFERROR(IF(AH738&lt;&gt;"",Q738*VLOOKUP(N738,【参考】数式用!$AG$2:$AL$50,MATCH(P738,【参考】数式用!$AI$4:$AL$4,0)+2,0), ""), "")</f>
        <v/>
      </c>
      <c r="V738" s="41"/>
      <c r="W738" s="1006"/>
      <c r="X738" s="1007"/>
      <c r="Y738" s="88"/>
      <c r="Z738" s="537"/>
      <c r="AA738" s="143" t="str">
        <f>IFERROR(IF(Y738="ー", "", ROUNDDOWN(Z738*VLOOKUP(N738,【参考】数式用!$AR$2:$AW$50,MATCH(Y738,【参考】数式用!$AT$4:$AW$4)+2,FALSE)*0.5, 0)), "")</f>
        <v/>
      </c>
      <c r="AB738" s="98"/>
      <c r="AC738" s="1100" t="str">
        <f>IFERROR(IF(AH738&lt;&gt;"",Z738*VLOOKUP(N738,【参考】数式用!$AG$2:$AL$50,MATCH(Y738,【参考】数式用!$AI$4:$AL$4,0)+2,0), ""), "")</f>
        <v/>
      </c>
      <c r="AD738" s="1100"/>
      <c r="AE738" s="415"/>
      <c r="AF738" s="581"/>
      <c r="AG738" s="590"/>
      <c r="AH738" s="428" t="str">
        <f>IFERROR(VLOOKUP(O738, 【参考】数式用!$AY$5:$AY$13, 1, FALSE), "")</f>
        <v/>
      </c>
      <c r="AI738" s="429" t="str">
        <f>IFERROR(VLOOKUP(N738, 【参考】数式用!$BA$2:$BB$50, 2, FALSE), "")</f>
        <v/>
      </c>
      <c r="AJ738" s="430" t="str">
        <f t="shared" si="23"/>
        <v/>
      </c>
      <c r="AK738" s="431" t="str">
        <f t="shared" si="24"/>
        <v/>
      </c>
      <c r="AL738" s="133"/>
      <c r="AM738" s="133"/>
      <c r="AN738" s="106"/>
      <c r="AO738" s="106"/>
      <c r="AV738" s="105"/>
      <c r="AW738" s="105"/>
      <c r="AX738" s="105"/>
      <c r="AY738" s="105"/>
      <c r="AZ738" s="105"/>
      <c r="BA738" s="105"/>
    </row>
    <row r="739" spans="1:53" ht="30" customHeight="1" thickBot="1">
      <c r="A739" s="140">
        <v>726</v>
      </c>
      <c r="B739" s="1001" t="str">
        <f>IF(基本情報入力シート!C764="","",基本情報入力シート!C764)</f>
        <v/>
      </c>
      <c r="C739" s="1002"/>
      <c r="D739" s="1002"/>
      <c r="E739" s="1002"/>
      <c r="F739" s="1002"/>
      <c r="G739" s="1002"/>
      <c r="H739" s="1002"/>
      <c r="I739" s="1003"/>
      <c r="J739" s="411" t="str">
        <f>IF(基本情報入力シート!M764="","",基本情報入力シート!M764)</f>
        <v/>
      </c>
      <c r="K739" s="411" t="str">
        <f>IF(基本情報入力シート!R764="","",基本情報入力シート!R764)</f>
        <v/>
      </c>
      <c r="L739" s="411" t="str">
        <f>IF(基本情報入力シート!W764="","",基本情報入力シート!W764)</f>
        <v/>
      </c>
      <c r="M739" s="411" t="str">
        <f>IF(基本情報入力シート!X764="","",基本情報入力シート!X764)</f>
        <v/>
      </c>
      <c r="N739" s="141" t="str">
        <f>IF(基本情報入力シート!Y764="","",基本情報入力シート!Y764)</f>
        <v/>
      </c>
      <c r="O739" s="148"/>
      <c r="P739" s="50"/>
      <c r="Q739" s="1004"/>
      <c r="R739" s="1005"/>
      <c r="S739" s="142" t="str">
        <f>IFERROR(ROUNDDOWN(Q739*VLOOKUP(N739,【参考】数式用!$AR$2:$AW$50,MATCH(P739,【参考】数式用!$AT$4:$AW$4)+2,FALSE)*0.5, 0), "")</f>
        <v/>
      </c>
      <c r="T739" s="51"/>
      <c r="U739" s="536" t="str">
        <f>IFERROR(IF(AH739&lt;&gt;"",Q739*VLOOKUP(N739,【参考】数式用!$AG$2:$AL$50,MATCH(P739,【参考】数式用!$AI$4:$AL$4,0)+2,0), ""), "")</f>
        <v/>
      </c>
      <c r="V739" s="41"/>
      <c r="W739" s="1006"/>
      <c r="X739" s="1007"/>
      <c r="Y739" s="88"/>
      <c r="Z739" s="537"/>
      <c r="AA739" s="143" t="str">
        <f>IFERROR(IF(Y739="ー", "", ROUNDDOWN(Z739*VLOOKUP(N739,【参考】数式用!$AR$2:$AW$50,MATCH(Y739,【参考】数式用!$AT$4:$AW$4)+2,FALSE)*0.5, 0)), "")</f>
        <v/>
      </c>
      <c r="AB739" s="98"/>
      <c r="AC739" s="1100" t="str">
        <f>IFERROR(IF(AH739&lt;&gt;"",Z739*VLOOKUP(N739,【参考】数式用!$AG$2:$AL$50,MATCH(Y739,【参考】数式用!$AI$4:$AL$4,0)+2,0), ""), "")</f>
        <v/>
      </c>
      <c r="AD739" s="1100"/>
      <c r="AE739" s="415"/>
      <c r="AF739" s="581"/>
      <c r="AG739" s="590"/>
      <c r="AH739" s="428" t="str">
        <f>IFERROR(VLOOKUP(O739, 【参考】数式用!$AY$5:$AY$13, 1, FALSE), "")</f>
        <v/>
      </c>
      <c r="AI739" s="429" t="str">
        <f>IFERROR(VLOOKUP(N739, 【参考】数式用!$BA$2:$BB$50, 2, FALSE), "")</f>
        <v/>
      </c>
      <c r="AJ739" s="430" t="str">
        <f t="shared" si="23"/>
        <v/>
      </c>
      <c r="AK739" s="431" t="str">
        <f t="shared" si="24"/>
        <v/>
      </c>
      <c r="AL739" s="133"/>
      <c r="AM739" s="133"/>
      <c r="AN739" s="106"/>
      <c r="AO739" s="106"/>
      <c r="AV739" s="105"/>
      <c r="AW739" s="105"/>
      <c r="AX739" s="105"/>
      <c r="AY739" s="105"/>
      <c r="AZ739" s="105"/>
      <c r="BA739" s="105"/>
    </row>
    <row r="740" spans="1:53" ht="30" customHeight="1" thickBot="1">
      <c r="A740" s="140">
        <v>727</v>
      </c>
      <c r="B740" s="1001" t="str">
        <f>IF(基本情報入力シート!C765="","",基本情報入力シート!C765)</f>
        <v/>
      </c>
      <c r="C740" s="1002"/>
      <c r="D740" s="1002"/>
      <c r="E740" s="1002"/>
      <c r="F740" s="1002"/>
      <c r="G740" s="1002"/>
      <c r="H740" s="1002"/>
      <c r="I740" s="1003"/>
      <c r="J740" s="411" t="str">
        <f>IF(基本情報入力シート!M765="","",基本情報入力シート!M765)</f>
        <v/>
      </c>
      <c r="K740" s="411" t="str">
        <f>IF(基本情報入力シート!R765="","",基本情報入力シート!R765)</f>
        <v/>
      </c>
      <c r="L740" s="411" t="str">
        <f>IF(基本情報入力シート!W765="","",基本情報入力シート!W765)</f>
        <v/>
      </c>
      <c r="M740" s="411" t="str">
        <f>IF(基本情報入力シート!X765="","",基本情報入力シート!X765)</f>
        <v/>
      </c>
      <c r="N740" s="141" t="str">
        <f>IF(基本情報入力シート!Y765="","",基本情報入力シート!Y765)</f>
        <v/>
      </c>
      <c r="O740" s="148"/>
      <c r="P740" s="50"/>
      <c r="Q740" s="1004"/>
      <c r="R740" s="1005"/>
      <c r="S740" s="142" t="str">
        <f>IFERROR(ROUNDDOWN(Q740*VLOOKUP(N740,【参考】数式用!$AR$2:$AW$50,MATCH(P740,【参考】数式用!$AT$4:$AW$4)+2,FALSE)*0.5, 0), "")</f>
        <v/>
      </c>
      <c r="T740" s="51"/>
      <c r="U740" s="536" t="str">
        <f>IFERROR(IF(AH740&lt;&gt;"",Q740*VLOOKUP(N740,【参考】数式用!$AG$2:$AL$50,MATCH(P740,【参考】数式用!$AI$4:$AL$4,0)+2,0), ""), "")</f>
        <v/>
      </c>
      <c r="V740" s="41"/>
      <c r="W740" s="1006"/>
      <c r="X740" s="1007"/>
      <c r="Y740" s="88"/>
      <c r="Z740" s="537"/>
      <c r="AA740" s="143" t="str">
        <f>IFERROR(IF(Y740="ー", "", ROUNDDOWN(Z740*VLOOKUP(N740,【参考】数式用!$AR$2:$AW$50,MATCH(Y740,【参考】数式用!$AT$4:$AW$4)+2,FALSE)*0.5, 0)), "")</f>
        <v/>
      </c>
      <c r="AB740" s="98"/>
      <c r="AC740" s="1100" t="str">
        <f>IFERROR(IF(AH740&lt;&gt;"",Z740*VLOOKUP(N740,【参考】数式用!$AG$2:$AL$50,MATCH(Y740,【参考】数式用!$AI$4:$AL$4,0)+2,0), ""), "")</f>
        <v/>
      </c>
      <c r="AD740" s="1100"/>
      <c r="AE740" s="415"/>
      <c r="AF740" s="581"/>
      <c r="AG740" s="590"/>
      <c r="AH740" s="428" t="str">
        <f>IFERROR(VLOOKUP(O740, 【参考】数式用!$AY$5:$AY$13, 1, FALSE), "")</f>
        <v/>
      </c>
      <c r="AI740" s="429" t="str">
        <f>IFERROR(VLOOKUP(N740, 【参考】数式用!$BA$2:$BB$50, 2, FALSE), "")</f>
        <v/>
      </c>
      <c r="AJ740" s="430" t="str">
        <f t="shared" si="23"/>
        <v/>
      </c>
      <c r="AK740" s="431" t="str">
        <f t="shared" si="24"/>
        <v/>
      </c>
      <c r="AL740" s="133"/>
      <c r="AM740" s="133"/>
      <c r="AN740" s="106"/>
      <c r="AO740" s="106"/>
      <c r="AV740" s="105"/>
      <c r="AW740" s="105"/>
      <c r="AX740" s="105"/>
      <c r="AY740" s="105"/>
      <c r="AZ740" s="105"/>
      <c r="BA740" s="105"/>
    </row>
    <row r="741" spans="1:53" ht="30" customHeight="1" thickBot="1">
      <c r="A741" s="140">
        <v>728</v>
      </c>
      <c r="B741" s="1001" t="str">
        <f>IF(基本情報入力シート!C766="","",基本情報入力シート!C766)</f>
        <v/>
      </c>
      <c r="C741" s="1002"/>
      <c r="D741" s="1002"/>
      <c r="E741" s="1002"/>
      <c r="F741" s="1002"/>
      <c r="G741" s="1002"/>
      <c r="H741" s="1002"/>
      <c r="I741" s="1003"/>
      <c r="J741" s="411" t="str">
        <f>IF(基本情報入力シート!M766="","",基本情報入力シート!M766)</f>
        <v/>
      </c>
      <c r="K741" s="411" t="str">
        <f>IF(基本情報入力シート!R766="","",基本情報入力シート!R766)</f>
        <v/>
      </c>
      <c r="L741" s="411" t="str">
        <f>IF(基本情報入力シート!W766="","",基本情報入力シート!W766)</f>
        <v/>
      </c>
      <c r="M741" s="411" t="str">
        <f>IF(基本情報入力シート!X766="","",基本情報入力シート!X766)</f>
        <v/>
      </c>
      <c r="N741" s="141" t="str">
        <f>IF(基本情報入力シート!Y766="","",基本情報入力シート!Y766)</f>
        <v/>
      </c>
      <c r="O741" s="148"/>
      <c r="P741" s="50"/>
      <c r="Q741" s="1004"/>
      <c r="R741" s="1005"/>
      <c r="S741" s="142" t="str">
        <f>IFERROR(ROUNDDOWN(Q741*VLOOKUP(N741,【参考】数式用!$AR$2:$AW$50,MATCH(P741,【参考】数式用!$AT$4:$AW$4)+2,FALSE)*0.5, 0), "")</f>
        <v/>
      </c>
      <c r="T741" s="51"/>
      <c r="U741" s="536" t="str">
        <f>IFERROR(IF(AH741&lt;&gt;"",Q741*VLOOKUP(N741,【参考】数式用!$AG$2:$AL$50,MATCH(P741,【参考】数式用!$AI$4:$AL$4,0)+2,0), ""), "")</f>
        <v/>
      </c>
      <c r="V741" s="41"/>
      <c r="W741" s="1006"/>
      <c r="X741" s="1007"/>
      <c r="Y741" s="88"/>
      <c r="Z741" s="537"/>
      <c r="AA741" s="143" t="str">
        <f>IFERROR(IF(Y741="ー", "", ROUNDDOWN(Z741*VLOOKUP(N741,【参考】数式用!$AR$2:$AW$50,MATCH(Y741,【参考】数式用!$AT$4:$AW$4)+2,FALSE)*0.5, 0)), "")</f>
        <v/>
      </c>
      <c r="AB741" s="98"/>
      <c r="AC741" s="1100" t="str">
        <f>IFERROR(IF(AH741&lt;&gt;"",Z741*VLOOKUP(N741,【参考】数式用!$AG$2:$AL$50,MATCH(Y741,【参考】数式用!$AI$4:$AL$4,0)+2,0), ""), "")</f>
        <v/>
      </c>
      <c r="AD741" s="1100"/>
      <c r="AE741" s="415"/>
      <c r="AF741" s="581"/>
      <c r="AG741" s="590"/>
      <c r="AH741" s="428" t="str">
        <f>IFERROR(VLOOKUP(O741, 【参考】数式用!$AY$5:$AY$13, 1, FALSE), "")</f>
        <v/>
      </c>
      <c r="AI741" s="429" t="str">
        <f>IFERROR(VLOOKUP(N741, 【参考】数式用!$BA$2:$BB$50, 2, FALSE), "")</f>
        <v/>
      </c>
      <c r="AJ741" s="430" t="str">
        <f t="shared" si="23"/>
        <v/>
      </c>
      <c r="AK741" s="431" t="str">
        <f t="shared" si="24"/>
        <v/>
      </c>
      <c r="AL741" s="133"/>
      <c r="AM741" s="133"/>
      <c r="AN741" s="106"/>
      <c r="AO741" s="106"/>
      <c r="AV741" s="105"/>
      <c r="AW741" s="105"/>
      <c r="AX741" s="105"/>
      <c r="AY741" s="105"/>
      <c r="AZ741" s="105"/>
      <c r="BA741" s="105"/>
    </row>
    <row r="742" spans="1:53" ht="30" customHeight="1" thickBot="1">
      <c r="A742" s="140">
        <v>729</v>
      </c>
      <c r="B742" s="1001" t="str">
        <f>IF(基本情報入力シート!C767="","",基本情報入力シート!C767)</f>
        <v/>
      </c>
      <c r="C742" s="1002"/>
      <c r="D742" s="1002"/>
      <c r="E742" s="1002"/>
      <c r="F742" s="1002"/>
      <c r="G742" s="1002"/>
      <c r="H742" s="1002"/>
      <c r="I742" s="1003"/>
      <c r="J742" s="411" t="str">
        <f>IF(基本情報入力シート!M767="","",基本情報入力シート!M767)</f>
        <v/>
      </c>
      <c r="K742" s="411" t="str">
        <f>IF(基本情報入力シート!R767="","",基本情報入力シート!R767)</f>
        <v/>
      </c>
      <c r="L742" s="411" t="str">
        <f>IF(基本情報入力シート!W767="","",基本情報入力シート!W767)</f>
        <v/>
      </c>
      <c r="M742" s="411" t="str">
        <f>IF(基本情報入力シート!X767="","",基本情報入力シート!X767)</f>
        <v/>
      </c>
      <c r="N742" s="141" t="str">
        <f>IF(基本情報入力シート!Y767="","",基本情報入力シート!Y767)</f>
        <v/>
      </c>
      <c r="O742" s="148"/>
      <c r="P742" s="50"/>
      <c r="Q742" s="1004"/>
      <c r="R742" s="1005"/>
      <c r="S742" s="142" t="str">
        <f>IFERROR(ROUNDDOWN(Q742*VLOOKUP(N742,【参考】数式用!$AR$2:$AW$50,MATCH(P742,【参考】数式用!$AT$4:$AW$4)+2,FALSE)*0.5, 0), "")</f>
        <v/>
      </c>
      <c r="T742" s="51"/>
      <c r="U742" s="536" t="str">
        <f>IFERROR(IF(AH742&lt;&gt;"",Q742*VLOOKUP(N742,【参考】数式用!$AG$2:$AL$50,MATCH(P742,【参考】数式用!$AI$4:$AL$4,0)+2,0), ""), "")</f>
        <v/>
      </c>
      <c r="V742" s="41"/>
      <c r="W742" s="1006"/>
      <c r="X742" s="1007"/>
      <c r="Y742" s="88"/>
      <c r="Z742" s="537"/>
      <c r="AA742" s="143" t="str">
        <f>IFERROR(IF(Y742="ー", "", ROUNDDOWN(Z742*VLOOKUP(N742,【参考】数式用!$AR$2:$AW$50,MATCH(Y742,【参考】数式用!$AT$4:$AW$4)+2,FALSE)*0.5, 0)), "")</f>
        <v/>
      </c>
      <c r="AB742" s="98"/>
      <c r="AC742" s="1100" t="str">
        <f>IFERROR(IF(AH742&lt;&gt;"",Z742*VLOOKUP(N742,【参考】数式用!$AG$2:$AL$50,MATCH(Y742,【参考】数式用!$AI$4:$AL$4,0)+2,0), ""), "")</f>
        <v/>
      </c>
      <c r="AD742" s="1100"/>
      <c r="AE742" s="415"/>
      <c r="AF742" s="581"/>
      <c r="AG742" s="590"/>
      <c r="AH742" s="428" t="str">
        <f>IFERROR(VLOOKUP(O742, 【参考】数式用!$AY$5:$AY$13, 1, FALSE), "")</f>
        <v/>
      </c>
      <c r="AI742" s="429" t="str">
        <f>IFERROR(VLOOKUP(N742, 【参考】数式用!$BA$2:$BB$50, 2, FALSE), "")</f>
        <v/>
      </c>
      <c r="AJ742" s="430" t="str">
        <f t="shared" si="23"/>
        <v/>
      </c>
      <c r="AK742" s="431" t="str">
        <f t="shared" si="24"/>
        <v/>
      </c>
      <c r="AL742" s="133"/>
      <c r="AM742" s="133"/>
      <c r="AN742" s="106"/>
      <c r="AO742" s="106"/>
      <c r="AV742" s="105"/>
      <c r="AW742" s="105"/>
      <c r="AX742" s="105"/>
      <c r="AY742" s="105"/>
      <c r="AZ742" s="105"/>
      <c r="BA742" s="105"/>
    </row>
    <row r="743" spans="1:53" ht="30" customHeight="1" thickBot="1">
      <c r="A743" s="140">
        <v>730</v>
      </c>
      <c r="B743" s="1001" t="str">
        <f>IF(基本情報入力シート!C768="","",基本情報入力シート!C768)</f>
        <v/>
      </c>
      <c r="C743" s="1002"/>
      <c r="D743" s="1002"/>
      <c r="E743" s="1002"/>
      <c r="F743" s="1002"/>
      <c r="G743" s="1002"/>
      <c r="H743" s="1002"/>
      <c r="I743" s="1003"/>
      <c r="J743" s="411" t="str">
        <f>IF(基本情報入力シート!M768="","",基本情報入力シート!M768)</f>
        <v/>
      </c>
      <c r="K743" s="411" t="str">
        <f>IF(基本情報入力シート!R768="","",基本情報入力シート!R768)</f>
        <v/>
      </c>
      <c r="L743" s="411" t="str">
        <f>IF(基本情報入力シート!W768="","",基本情報入力シート!W768)</f>
        <v/>
      </c>
      <c r="M743" s="411" t="str">
        <f>IF(基本情報入力シート!X768="","",基本情報入力シート!X768)</f>
        <v/>
      </c>
      <c r="N743" s="141" t="str">
        <f>IF(基本情報入力シート!Y768="","",基本情報入力シート!Y768)</f>
        <v/>
      </c>
      <c r="O743" s="148"/>
      <c r="P743" s="50"/>
      <c r="Q743" s="1004"/>
      <c r="R743" s="1005"/>
      <c r="S743" s="142" t="str">
        <f>IFERROR(ROUNDDOWN(Q743*VLOOKUP(N743,【参考】数式用!$AR$2:$AW$50,MATCH(P743,【参考】数式用!$AT$4:$AW$4)+2,FALSE)*0.5, 0), "")</f>
        <v/>
      </c>
      <c r="T743" s="51"/>
      <c r="U743" s="536" t="str">
        <f>IFERROR(IF(AH743&lt;&gt;"",Q743*VLOOKUP(N743,【参考】数式用!$AG$2:$AL$50,MATCH(P743,【参考】数式用!$AI$4:$AL$4,0)+2,0), ""), "")</f>
        <v/>
      </c>
      <c r="V743" s="41"/>
      <c r="W743" s="1006"/>
      <c r="X743" s="1007"/>
      <c r="Y743" s="88"/>
      <c r="Z743" s="537"/>
      <c r="AA743" s="143" t="str">
        <f>IFERROR(IF(Y743="ー", "", ROUNDDOWN(Z743*VLOOKUP(N743,【参考】数式用!$AR$2:$AW$50,MATCH(Y743,【参考】数式用!$AT$4:$AW$4)+2,FALSE)*0.5, 0)), "")</f>
        <v/>
      </c>
      <c r="AB743" s="98"/>
      <c r="AC743" s="1100" t="str">
        <f>IFERROR(IF(AH743&lt;&gt;"",Z743*VLOOKUP(N743,【参考】数式用!$AG$2:$AL$50,MATCH(Y743,【参考】数式用!$AI$4:$AL$4,0)+2,0), ""), "")</f>
        <v/>
      </c>
      <c r="AD743" s="1100"/>
      <c r="AE743" s="415"/>
      <c r="AF743" s="581"/>
      <c r="AG743" s="590"/>
      <c r="AH743" s="428" t="str">
        <f>IFERROR(VLOOKUP(O743, 【参考】数式用!$AY$5:$AY$13, 1, FALSE), "")</f>
        <v/>
      </c>
      <c r="AI743" s="429" t="str">
        <f>IFERROR(VLOOKUP(N743, 【参考】数式用!$BA$2:$BB$50, 2, FALSE), "")</f>
        <v/>
      </c>
      <c r="AJ743" s="430" t="str">
        <f t="shared" si="23"/>
        <v/>
      </c>
      <c r="AK743" s="431" t="str">
        <f t="shared" si="24"/>
        <v/>
      </c>
      <c r="AL743" s="133"/>
      <c r="AM743" s="133"/>
      <c r="AN743" s="106"/>
      <c r="AO743" s="106"/>
      <c r="AV743" s="105"/>
      <c r="AW743" s="105"/>
      <c r="AX743" s="105"/>
      <c r="AY743" s="105"/>
      <c r="AZ743" s="105"/>
      <c r="BA743" s="105"/>
    </row>
    <row r="744" spans="1:53" ht="30" customHeight="1" thickBot="1">
      <c r="A744" s="140">
        <v>731</v>
      </c>
      <c r="B744" s="1001" t="str">
        <f>IF(基本情報入力シート!C769="","",基本情報入力シート!C769)</f>
        <v/>
      </c>
      <c r="C744" s="1002"/>
      <c r="D744" s="1002"/>
      <c r="E744" s="1002"/>
      <c r="F744" s="1002"/>
      <c r="G744" s="1002"/>
      <c r="H744" s="1002"/>
      <c r="I744" s="1003"/>
      <c r="J744" s="411" t="str">
        <f>IF(基本情報入力シート!M769="","",基本情報入力シート!M769)</f>
        <v/>
      </c>
      <c r="K744" s="411" t="str">
        <f>IF(基本情報入力シート!R769="","",基本情報入力シート!R769)</f>
        <v/>
      </c>
      <c r="L744" s="411" t="str">
        <f>IF(基本情報入力シート!W769="","",基本情報入力シート!W769)</f>
        <v/>
      </c>
      <c r="M744" s="411" t="str">
        <f>IF(基本情報入力シート!X769="","",基本情報入力シート!X769)</f>
        <v/>
      </c>
      <c r="N744" s="141" t="str">
        <f>IF(基本情報入力シート!Y769="","",基本情報入力シート!Y769)</f>
        <v/>
      </c>
      <c r="O744" s="148"/>
      <c r="P744" s="50"/>
      <c r="Q744" s="1004"/>
      <c r="R744" s="1005"/>
      <c r="S744" s="142" t="str">
        <f>IFERROR(ROUNDDOWN(Q744*VLOOKUP(N744,【参考】数式用!$AR$2:$AW$50,MATCH(P744,【参考】数式用!$AT$4:$AW$4)+2,FALSE)*0.5, 0), "")</f>
        <v/>
      </c>
      <c r="T744" s="51"/>
      <c r="U744" s="536" t="str">
        <f>IFERROR(IF(AH744&lt;&gt;"",Q744*VLOOKUP(N744,【参考】数式用!$AG$2:$AL$50,MATCH(P744,【参考】数式用!$AI$4:$AL$4,0)+2,0), ""), "")</f>
        <v/>
      </c>
      <c r="V744" s="41"/>
      <c r="W744" s="1006"/>
      <c r="X744" s="1007"/>
      <c r="Y744" s="88"/>
      <c r="Z744" s="537"/>
      <c r="AA744" s="143" t="str">
        <f>IFERROR(IF(Y744="ー", "", ROUNDDOWN(Z744*VLOOKUP(N744,【参考】数式用!$AR$2:$AW$50,MATCH(Y744,【参考】数式用!$AT$4:$AW$4)+2,FALSE)*0.5, 0)), "")</f>
        <v/>
      </c>
      <c r="AB744" s="98"/>
      <c r="AC744" s="1100" t="str">
        <f>IFERROR(IF(AH744&lt;&gt;"",Z744*VLOOKUP(N744,【参考】数式用!$AG$2:$AL$50,MATCH(Y744,【参考】数式用!$AI$4:$AL$4,0)+2,0), ""), "")</f>
        <v/>
      </c>
      <c r="AD744" s="1100"/>
      <c r="AE744" s="415"/>
      <c r="AF744" s="581"/>
      <c r="AG744" s="590"/>
      <c r="AH744" s="428" t="str">
        <f>IFERROR(VLOOKUP(O744, 【参考】数式用!$AY$5:$AY$13, 1, FALSE), "")</f>
        <v/>
      </c>
      <c r="AI744" s="429" t="str">
        <f>IFERROR(VLOOKUP(N744, 【参考】数式用!$BA$2:$BB$50, 2, FALSE), "")</f>
        <v/>
      </c>
      <c r="AJ744" s="430" t="str">
        <f t="shared" si="23"/>
        <v/>
      </c>
      <c r="AK744" s="431" t="str">
        <f t="shared" si="24"/>
        <v/>
      </c>
      <c r="AL744" s="133"/>
      <c r="AM744" s="133"/>
      <c r="AN744" s="106"/>
      <c r="AO744" s="106"/>
      <c r="AV744" s="105"/>
      <c r="AW744" s="105"/>
      <c r="AX744" s="105"/>
      <c r="AY744" s="105"/>
      <c r="AZ744" s="105"/>
      <c r="BA744" s="105"/>
    </row>
    <row r="745" spans="1:53" ht="30" customHeight="1" thickBot="1">
      <c r="A745" s="140">
        <v>732</v>
      </c>
      <c r="B745" s="1001" t="str">
        <f>IF(基本情報入力シート!C770="","",基本情報入力シート!C770)</f>
        <v/>
      </c>
      <c r="C745" s="1002"/>
      <c r="D745" s="1002"/>
      <c r="E745" s="1002"/>
      <c r="F745" s="1002"/>
      <c r="G745" s="1002"/>
      <c r="H745" s="1002"/>
      <c r="I745" s="1003"/>
      <c r="J745" s="411" t="str">
        <f>IF(基本情報入力シート!M770="","",基本情報入力シート!M770)</f>
        <v/>
      </c>
      <c r="K745" s="411" t="str">
        <f>IF(基本情報入力シート!R770="","",基本情報入力シート!R770)</f>
        <v/>
      </c>
      <c r="L745" s="411" t="str">
        <f>IF(基本情報入力シート!W770="","",基本情報入力シート!W770)</f>
        <v/>
      </c>
      <c r="M745" s="411" t="str">
        <f>IF(基本情報入力シート!X770="","",基本情報入力シート!X770)</f>
        <v/>
      </c>
      <c r="N745" s="141" t="str">
        <f>IF(基本情報入力シート!Y770="","",基本情報入力シート!Y770)</f>
        <v/>
      </c>
      <c r="O745" s="148"/>
      <c r="P745" s="50"/>
      <c r="Q745" s="1004"/>
      <c r="R745" s="1005"/>
      <c r="S745" s="142" t="str">
        <f>IFERROR(ROUNDDOWN(Q745*VLOOKUP(N745,【参考】数式用!$AR$2:$AW$50,MATCH(P745,【参考】数式用!$AT$4:$AW$4)+2,FALSE)*0.5, 0), "")</f>
        <v/>
      </c>
      <c r="T745" s="51"/>
      <c r="U745" s="536" t="str">
        <f>IFERROR(IF(AH745&lt;&gt;"",Q745*VLOOKUP(N745,【参考】数式用!$AG$2:$AL$50,MATCH(P745,【参考】数式用!$AI$4:$AL$4,0)+2,0), ""), "")</f>
        <v/>
      </c>
      <c r="V745" s="41"/>
      <c r="W745" s="1006"/>
      <c r="X745" s="1007"/>
      <c r="Y745" s="88"/>
      <c r="Z745" s="537"/>
      <c r="AA745" s="143" t="str">
        <f>IFERROR(IF(Y745="ー", "", ROUNDDOWN(Z745*VLOOKUP(N745,【参考】数式用!$AR$2:$AW$50,MATCH(Y745,【参考】数式用!$AT$4:$AW$4)+2,FALSE)*0.5, 0)), "")</f>
        <v/>
      </c>
      <c r="AB745" s="98"/>
      <c r="AC745" s="1100" t="str">
        <f>IFERROR(IF(AH745&lt;&gt;"",Z745*VLOOKUP(N745,【参考】数式用!$AG$2:$AL$50,MATCH(Y745,【参考】数式用!$AI$4:$AL$4,0)+2,0), ""), "")</f>
        <v/>
      </c>
      <c r="AD745" s="1100"/>
      <c r="AE745" s="415"/>
      <c r="AF745" s="581"/>
      <c r="AG745" s="590"/>
      <c r="AH745" s="428" t="str">
        <f>IFERROR(VLOOKUP(O745, 【参考】数式用!$AY$5:$AY$13, 1, FALSE), "")</f>
        <v/>
      </c>
      <c r="AI745" s="429" t="str">
        <f>IFERROR(VLOOKUP(N745, 【参考】数式用!$BA$2:$BB$50, 2, FALSE), "")</f>
        <v/>
      </c>
      <c r="AJ745" s="430" t="str">
        <f t="shared" si="23"/>
        <v/>
      </c>
      <c r="AK745" s="431" t="str">
        <f t="shared" si="24"/>
        <v/>
      </c>
      <c r="AL745" s="133"/>
      <c r="AM745" s="133"/>
      <c r="AN745" s="106"/>
      <c r="AO745" s="106"/>
      <c r="AV745" s="105"/>
      <c r="AW745" s="105"/>
      <c r="AX745" s="105"/>
      <c r="AY745" s="105"/>
      <c r="AZ745" s="105"/>
      <c r="BA745" s="105"/>
    </row>
    <row r="746" spans="1:53" ht="30" customHeight="1" thickBot="1">
      <c r="A746" s="140">
        <v>733</v>
      </c>
      <c r="B746" s="1001" t="str">
        <f>IF(基本情報入力シート!C771="","",基本情報入力シート!C771)</f>
        <v/>
      </c>
      <c r="C746" s="1002"/>
      <c r="D746" s="1002"/>
      <c r="E746" s="1002"/>
      <c r="F746" s="1002"/>
      <c r="G746" s="1002"/>
      <c r="H746" s="1002"/>
      <c r="I746" s="1003"/>
      <c r="J746" s="411" t="str">
        <f>IF(基本情報入力シート!M771="","",基本情報入力シート!M771)</f>
        <v/>
      </c>
      <c r="K746" s="411" t="str">
        <f>IF(基本情報入力シート!R771="","",基本情報入力シート!R771)</f>
        <v/>
      </c>
      <c r="L746" s="411" t="str">
        <f>IF(基本情報入力シート!W771="","",基本情報入力シート!W771)</f>
        <v/>
      </c>
      <c r="M746" s="411" t="str">
        <f>IF(基本情報入力シート!X771="","",基本情報入力シート!X771)</f>
        <v/>
      </c>
      <c r="N746" s="141" t="str">
        <f>IF(基本情報入力シート!Y771="","",基本情報入力シート!Y771)</f>
        <v/>
      </c>
      <c r="O746" s="148"/>
      <c r="P746" s="50"/>
      <c r="Q746" s="1004"/>
      <c r="R746" s="1005"/>
      <c r="S746" s="142" t="str">
        <f>IFERROR(ROUNDDOWN(Q746*VLOOKUP(N746,【参考】数式用!$AR$2:$AW$50,MATCH(P746,【参考】数式用!$AT$4:$AW$4)+2,FALSE)*0.5, 0), "")</f>
        <v/>
      </c>
      <c r="T746" s="51"/>
      <c r="U746" s="536" t="str">
        <f>IFERROR(IF(AH746&lt;&gt;"",Q746*VLOOKUP(N746,【参考】数式用!$AG$2:$AL$50,MATCH(P746,【参考】数式用!$AI$4:$AL$4,0)+2,0), ""), "")</f>
        <v/>
      </c>
      <c r="V746" s="41"/>
      <c r="W746" s="1006"/>
      <c r="X746" s="1007"/>
      <c r="Y746" s="88"/>
      <c r="Z746" s="537"/>
      <c r="AA746" s="143" t="str">
        <f>IFERROR(IF(Y746="ー", "", ROUNDDOWN(Z746*VLOOKUP(N746,【参考】数式用!$AR$2:$AW$50,MATCH(Y746,【参考】数式用!$AT$4:$AW$4)+2,FALSE)*0.5, 0)), "")</f>
        <v/>
      </c>
      <c r="AB746" s="98"/>
      <c r="AC746" s="1100" t="str">
        <f>IFERROR(IF(AH746&lt;&gt;"",Z746*VLOOKUP(N746,【参考】数式用!$AG$2:$AL$50,MATCH(Y746,【参考】数式用!$AI$4:$AL$4,0)+2,0), ""), "")</f>
        <v/>
      </c>
      <c r="AD746" s="1100"/>
      <c r="AE746" s="415"/>
      <c r="AF746" s="581"/>
      <c r="AG746" s="590"/>
      <c r="AH746" s="428" t="str">
        <f>IFERROR(VLOOKUP(O746, 【参考】数式用!$AY$5:$AY$13, 1, FALSE), "")</f>
        <v/>
      </c>
      <c r="AI746" s="429" t="str">
        <f>IFERROR(VLOOKUP(N746, 【参考】数式用!$BA$2:$BB$50, 2, FALSE), "")</f>
        <v/>
      </c>
      <c r="AJ746" s="430" t="str">
        <f t="shared" si="23"/>
        <v/>
      </c>
      <c r="AK746" s="431" t="str">
        <f t="shared" si="24"/>
        <v/>
      </c>
      <c r="AL746" s="133"/>
      <c r="AM746" s="133"/>
      <c r="AN746" s="106"/>
      <c r="AO746" s="106"/>
      <c r="AV746" s="105"/>
      <c r="AW746" s="105"/>
      <c r="AX746" s="105"/>
      <c r="AY746" s="105"/>
      <c r="AZ746" s="105"/>
      <c r="BA746" s="105"/>
    </row>
    <row r="747" spans="1:53" ht="30" customHeight="1" thickBot="1">
      <c r="A747" s="140">
        <v>734</v>
      </c>
      <c r="B747" s="1001" t="str">
        <f>IF(基本情報入力シート!C772="","",基本情報入力シート!C772)</f>
        <v/>
      </c>
      <c r="C747" s="1002"/>
      <c r="D747" s="1002"/>
      <c r="E747" s="1002"/>
      <c r="F747" s="1002"/>
      <c r="G747" s="1002"/>
      <c r="H747" s="1002"/>
      <c r="I747" s="1003"/>
      <c r="J747" s="411" t="str">
        <f>IF(基本情報入力シート!M772="","",基本情報入力シート!M772)</f>
        <v/>
      </c>
      <c r="K747" s="411" t="str">
        <f>IF(基本情報入力シート!R772="","",基本情報入力シート!R772)</f>
        <v/>
      </c>
      <c r="L747" s="411" t="str">
        <f>IF(基本情報入力シート!W772="","",基本情報入力シート!W772)</f>
        <v/>
      </c>
      <c r="M747" s="411" t="str">
        <f>IF(基本情報入力シート!X772="","",基本情報入力シート!X772)</f>
        <v/>
      </c>
      <c r="N747" s="141" t="str">
        <f>IF(基本情報入力シート!Y772="","",基本情報入力シート!Y772)</f>
        <v/>
      </c>
      <c r="O747" s="148"/>
      <c r="P747" s="50"/>
      <c r="Q747" s="1004"/>
      <c r="R747" s="1005"/>
      <c r="S747" s="142" t="str">
        <f>IFERROR(ROUNDDOWN(Q747*VLOOKUP(N747,【参考】数式用!$AR$2:$AW$50,MATCH(P747,【参考】数式用!$AT$4:$AW$4)+2,FALSE)*0.5, 0), "")</f>
        <v/>
      </c>
      <c r="T747" s="51"/>
      <c r="U747" s="536" t="str">
        <f>IFERROR(IF(AH747&lt;&gt;"",Q747*VLOOKUP(N747,【参考】数式用!$AG$2:$AL$50,MATCH(P747,【参考】数式用!$AI$4:$AL$4,0)+2,0), ""), "")</f>
        <v/>
      </c>
      <c r="V747" s="41"/>
      <c r="W747" s="1006"/>
      <c r="X747" s="1007"/>
      <c r="Y747" s="88"/>
      <c r="Z747" s="537"/>
      <c r="AA747" s="143" t="str">
        <f>IFERROR(IF(Y747="ー", "", ROUNDDOWN(Z747*VLOOKUP(N747,【参考】数式用!$AR$2:$AW$50,MATCH(Y747,【参考】数式用!$AT$4:$AW$4)+2,FALSE)*0.5, 0)), "")</f>
        <v/>
      </c>
      <c r="AB747" s="98"/>
      <c r="AC747" s="1100" t="str">
        <f>IFERROR(IF(AH747&lt;&gt;"",Z747*VLOOKUP(N747,【参考】数式用!$AG$2:$AL$50,MATCH(Y747,【参考】数式用!$AI$4:$AL$4,0)+2,0), ""), "")</f>
        <v/>
      </c>
      <c r="AD747" s="1100"/>
      <c r="AE747" s="415"/>
      <c r="AF747" s="581"/>
      <c r="AG747" s="590"/>
      <c r="AH747" s="428" t="str">
        <f>IFERROR(VLOOKUP(O747, 【参考】数式用!$AY$5:$AY$13, 1, FALSE), "")</f>
        <v/>
      </c>
      <c r="AI747" s="429" t="str">
        <f>IFERROR(VLOOKUP(N747, 【参考】数式用!$BA$2:$BB$50, 2, FALSE), "")</f>
        <v/>
      </c>
      <c r="AJ747" s="430" t="str">
        <f t="shared" si="23"/>
        <v/>
      </c>
      <c r="AK747" s="431" t="str">
        <f t="shared" si="24"/>
        <v/>
      </c>
      <c r="AL747" s="133"/>
      <c r="AM747" s="133"/>
      <c r="AN747" s="106"/>
      <c r="AO747" s="106"/>
      <c r="AV747" s="105"/>
      <c r="AW747" s="105"/>
      <c r="AX747" s="105"/>
      <c r="AY747" s="105"/>
      <c r="AZ747" s="105"/>
      <c r="BA747" s="105"/>
    </row>
    <row r="748" spans="1:53" ht="30" customHeight="1" thickBot="1">
      <c r="A748" s="140">
        <v>735</v>
      </c>
      <c r="B748" s="1001" t="str">
        <f>IF(基本情報入力シート!C773="","",基本情報入力シート!C773)</f>
        <v/>
      </c>
      <c r="C748" s="1002"/>
      <c r="D748" s="1002"/>
      <c r="E748" s="1002"/>
      <c r="F748" s="1002"/>
      <c r="G748" s="1002"/>
      <c r="H748" s="1002"/>
      <c r="I748" s="1003"/>
      <c r="J748" s="411" t="str">
        <f>IF(基本情報入力シート!M773="","",基本情報入力シート!M773)</f>
        <v/>
      </c>
      <c r="K748" s="411" t="str">
        <f>IF(基本情報入力シート!R773="","",基本情報入力シート!R773)</f>
        <v/>
      </c>
      <c r="L748" s="411" t="str">
        <f>IF(基本情報入力シート!W773="","",基本情報入力シート!W773)</f>
        <v/>
      </c>
      <c r="M748" s="411" t="str">
        <f>IF(基本情報入力シート!X773="","",基本情報入力シート!X773)</f>
        <v/>
      </c>
      <c r="N748" s="141" t="str">
        <f>IF(基本情報入力シート!Y773="","",基本情報入力シート!Y773)</f>
        <v/>
      </c>
      <c r="O748" s="148"/>
      <c r="P748" s="50"/>
      <c r="Q748" s="1004"/>
      <c r="R748" s="1005"/>
      <c r="S748" s="142" t="str">
        <f>IFERROR(ROUNDDOWN(Q748*VLOOKUP(N748,【参考】数式用!$AR$2:$AW$50,MATCH(P748,【参考】数式用!$AT$4:$AW$4)+2,FALSE)*0.5, 0), "")</f>
        <v/>
      </c>
      <c r="T748" s="51"/>
      <c r="U748" s="536" t="str">
        <f>IFERROR(IF(AH748&lt;&gt;"",Q748*VLOOKUP(N748,【参考】数式用!$AG$2:$AL$50,MATCH(P748,【参考】数式用!$AI$4:$AL$4,0)+2,0), ""), "")</f>
        <v/>
      </c>
      <c r="V748" s="41"/>
      <c r="W748" s="1006"/>
      <c r="X748" s="1007"/>
      <c r="Y748" s="88"/>
      <c r="Z748" s="537"/>
      <c r="AA748" s="143" t="str">
        <f>IFERROR(IF(Y748="ー", "", ROUNDDOWN(Z748*VLOOKUP(N748,【参考】数式用!$AR$2:$AW$50,MATCH(Y748,【参考】数式用!$AT$4:$AW$4)+2,FALSE)*0.5, 0)), "")</f>
        <v/>
      </c>
      <c r="AB748" s="98"/>
      <c r="AC748" s="1100" t="str">
        <f>IFERROR(IF(AH748&lt;&gt;"",Z748*VLOOKUP(N748,【参考】数式用!$AG$2:$AL$50,MATCH(Y748,【参考】数式用!$AI$4:$AL$4,0)+2,0), ""), "")</f>
        <v/>
      </c>
      <c r="AD748" s="1100"/>
      <c r="AE748" s="415"/>
      <c r="AF748" s="581"/>
      <c r="AG748" s="590"/>
      <c r="AH748" s="428" t="str">
        <f>IFERROR(VLOOKUP(O748, 【参考】数式用!$AY$5:$AY$13, 1, FALSE), "")</f>
        <v/>
      </c>
      <c r="AI748" s="429" t="str">
        <f>IFERROR(VLOOKUP(N748, 【参考】数式用!$BA$2:$BB$50, 2, FALSE), "")</f>
        <v/>
      </c>
      <c r="AJ748" s="430" t="str">
        <f t="shared" si="23"/>
        <v/>
      </c>
      <c r="AK748" s="431" t="str">
        <f t="shared" si="24"/>
        <v/>
      </c>
      <c r="AL748" s="133"/>
      <c r="AM748" s="133"/>
      <c r="AN748" s="106"/>
      <c r="AO748" s="106"/>
      <c r="AV748" s="105"/>
      <c r="AW748" s="105"/>
      <c r="AX748" s="105"/>
      <c r="AY748" s="105"/>
      <c r="AZ748" s="105"/>
      <c r="BA748" s="105"/>
    </row>
    <row r="749" spans="1:53" ht="30" customHeight="1" thickBot="1">
      <c r="A749" s="140">
        <v>736</v>
      </c>
      <c r="B749" s="1001" t="str">
        <f>IF(基本情報入力シート!C774="","",基本情報入力シート!C774)</f>
        <v/>
      </c>
      <c r="C749" s="1002"/>
      <c r="D749" s="1002"/>
      <c r="E749" s="1002"/>
      <c r="F749" s="1002"/>
      <c r="G749" s="1002"/>
      <c r="H749" s="1002"/>
      <c r="I749" s="1003"/>
      <c r="J749" s="411" t="str">
        <f>IF(基本情報入力シート!M774="","",基本情報入力シート!M774)</f>
        <v/>
      </c>
      <c r="K749" s="411" t="str">
        <f>IF(基本情報入力シート!R774="","",基本情報入力シート!R774)</f>
        <v/>
      </c>
      <c r="L749" s="411" t="str">
        <f>IF(基本情報入力シート!W774="","",基本情報入力シート!W774)</f>
        <v/>
      </c>
      <c r="M749" s="411" t="str">
        <f>IF(基本情報入力シート!X774="","",基本情報入力シート!X774)</f>
        <v/>
      </c>
      <c r="N749" s="141" t="str">
        <f>IF(基本情報入力シート!Y774="","",基本情報入力シート!Y774)</f>
        <v/>
      </c>
      <c r="O749" s="148"/>
      <c r="P749" s="50"/>
      <c r="Q749" s="1004"/>
      <c r="R749" s="1005"/>
      <c r="S749" s="142" t="str">
        <f>IFERROR(ROUNDDOWN(Q749*VLOOKUP(N749,【参考】数式用!$AR$2:$AW$50,MATCH(P749,【参考】数式用!$AT$4:$AW$4)+2,FALSE)*0.5, 0), "")</f>
        <v/>
      </c>
      <c r="T749" s="51"/>
      <c r="U749" s="536" t="str">
        <f>IFERROR(IF(AH749&lt;&gt;"",Q749*VLOOKUP(N749,【参考】数式用!$AG$2:$AL$50,MATCH(P749,【参考】数式用!$AI$4:$AL$4,0)+2,0), ""), "")</f>
        <v/>
      </c>
      <c r="V749" s="41"/>
      <c r="W749" s="1006"/>
      <c r="X749" s="1007"/>
      <c r="Y749" s="88"/>
      <c r="Z749" s="537"/>
      <c r="AA749" s="143" t="str">
        <f>IFERROR(IF(Y749="ー", "", ROUNDDOWN(Z749*VLOOKUP(N749,【参考】数式用!$AR$2:$AW$50,MATCH(Y749,【参考】数式用!$AT$4:$AW$4)+2,FALSE)*0.5, 0)), "")</f>
        <v/>
      </c>
      <c r="AB749" s="98"/>
      <c r="AC749" s="1100" t="str">
        <f>IFERROR(IF(AH749&lt;&gt;"",Z749*VLOOKUP(N749,【参考】数式用!$AG$2:$AL$50,MATCH(Y749,【参考】数式用!$AI$4:$AL$4,0)+2,0), ""), "")</f>
        <v/>
      </c>
      <c r="AD749" s="1100"/>
      <c r="AE749" s="415"/>
      <c r="AF749" s="581"/>
      <c r="AG749" s="590"/>
      <c r="AH749" s="428" t="str">
        <f>IFERROR(VLOOKUP(O749, 【参考】数式用!$AY$5:$AY$13, 1, FALSE), "")</f>
        <v/>
      </c>
      <c r="AI749" s="429" t="str">
        <f>IFERROR(VLOOKUP(N749, 【参考】数式用!$BA$2:$BB$50, 2, FALSE), "")</f>
        <v/>
      </c>
      <c r="AJ749" s="430" t="str">
        <f t="shared" si="23"/>
        <v/>
      </c>
      <c r="AK749" s="431" t="str">
        <f t="shared" si="24"/>
        <v/>
      </c>
      <c r="AL749" s="133"/>
      <c r="AM749" s="133"/>
      <c r="AN749" s="106"/>
      <c r="AO749" s="106"/>
      <c r="AV749" s="105"/>
      <c r="AW749" s="105"/>
      <c r="AX749" s="105"/>
      <c r="AY749" s="105"/>
      <c r="AZ749" s="105"/>
      <c r="BA749" s="105"/>
    </row>
    <row r="750" spans="1:53" ht="30" customHeight="1" thickBot="1">
      <c r="A750" s="140">
        <v>737</v>
      </c>
      <c r="B750" s="1001" t="str">
        <f>IF(基本情報入力シート!C775="","",基本情報入力シート!C775)</f>
        <v/>
      </c>
      <c r="C750" s="1002"/>
      <c r="D750" s="1002"/>
      <c r="E750" s="1002"/>
      <c r="F750" s="1002"/>
      <c r="G750" s="1002"/>
      <c r="H750" s="1002"/>
      <c r="I750" s="1003"/>
      <c r="J750" s="411" t="str">
        <f>IF(基本情報入力シート!M775="","",基本情報入力シート!M775)</f>
        <v/>
      </c>
      <c r="K750" s="411" t="str">
        <f>IF(基本情報入力シート!R775="","",基本情報入力シート!R775)</f>
        <v/>
      </c>
      <c r="L750" s="411" t="str">
        <f>IF(基本情報入力シート!W775="","",基本情報入力シート!W775)</f>
        <v/>
      </c>
      <c r="M750" s="411" t="str">
        <f>IF(基本情報入力シート!X775="","",基本情報入力シート!X775)</f>
        <v/>
      </c>
      <c r="N750" s="141" t="str">
        <f>IF(基本情報入力シート!Y775="","",基本情報入力シート!Y775)</f>
        <v/>
      </c>
      <c r="O750" s="148"/>
      <c r="P750" s="50"/>
      <c r="Q750" s="1004"/>
      <c r="R750" s="1005"/>
      <c r="S750" s="142" t="str">
        <f>IFERROR(ROUNDDOWN(Q750*VLOOKUP(N750,【参考】数式用!$AR$2:$AW$50,MATCH(P750,【参考】数式用!$AT$4:$AW$4)+2,FALSE)*0.5, 0), "")</f>
        <v/>
      </c>
      <c r="T750" s="51"/>
      <c r="U750" s="536" t="str">
        <f>IFERROR(IF(AH750&lt;&gt;"",Q750*VLOOKUP(N750,【参考】数式用!$AG$2:$AL$50,MATCH(P750,【参考】数式用!$AI$4:$AL$4,0)+2,0), ""), "")</f>
        <v/>
      </c>
      <c r="V750" s="41"/>
      <c r="W750" s="1006"/>
      <c r="X750" s="1007"/>
      <c r="Y750" s="88"/>
      <c r="Z750" s="537"/>
      <c r="AA750" s="143" t="str">
        <f>IFERROR(IF(Y750="ー", "", ROUNDDOWN(Z750*VLOOKUP(N750,【参考】数式用!$AR$2:$AW$50,MATCH(Y750,【参考】数式用!$AT$4:$AW$4)+2,FALSE)*0.5, 0)), "")</f>
        <v/>
      </c>
      <c r="AB750" s="98"/>
      <c r="AC750" s="1100" t="str">
        <f>IFERROR(IF(AH750&lt;&gt;"",Z750*VLOOKUP(N750,【参考】数式用!$AG$2:$AL$50,MATCH(Y750,【参考】数式用!$AI$4:$AL$4,0)+2,0), ""), "")</f>
        <v/>
      </c>
      <c r="AD750" s="1100"/>
      <c r="AE750" s="415"/>
      <c r="AF750" s="581"/>
      <c r="AG750" s="590"/>
      <c r="AH750" s="428" t="str">
        <f>IFERROR(VLOOKUP(O750, 【参考】数式用!$AY$5:$AY$13, 1, FALSE), "")</f>
        <v/>
      </c>
      <c r="AI750" s="429" t="str">
        <f>IFERROR(VLOOKUP(N750, 【参考】数式用!$BA$2:$BB$50, 2, FALSE), "")</f>
        <v/>
      </c>
      <c r="AJ750" s="430" t="str">
        <f t="shared" si="23"/>
        <v/>
      </c>
      <c r="AK750" s="431" t="str">
        <f t="shared" si="24"/>
        <v/>
      </c>
      <c r="AL750" s="133"/>
      <c r="AM750" s="133"/>
      <c r="AN750" s="106"/>
      <c r="AO750" s="106"/>
      <c r="AV750" s="105"/>
      <c r="AW750" s="105"/>
      <c r="AX750" s="105"/>
      <c r="AY750" s="105"/>
      <c r="AZ750" s="105"/>
      <c r="BA750" s="105"/>
    </row>
    <row r="751" spans="1:53" ht="30" customHeight="1" thickBot="1">
      <c r="A751" s="140">
        <v>738</v>
      </c>
      <c r="B751" s="1001" t="str">
        <f>IF(基本情報入力シート!C776="","",基本情報入力シート!C776)</f>
        <v/>
      </c>
      <c r="C751" s="1002"/>
      <c r="D751" s="1002"/>
      <c r="E751" s="1002"/>
      <c r="F751" s="1002"/>
      <c r="G751" s="1002"/>
      <c r="H751" s="1002"/>
      <c r="I751" s="1003"/>
      <c r="J751" s="411" t="str">
        <f>IF(基本情報入力シート!M776="","",基本情報入力シート!M776)</f>
        <v/>
      </c>
      <c r="K751" s="411" t="str">
        <f>IF(基本情報入力シート!R776="","",基本情報入力シート!R776)</f>
        <v/>
      </c>
      <c r="L751" s="411" t="str">
        <f>IF(基本情報入力シート!W776="","",基本情報入力シート!W776)</f>
        <v/>
      </c>
      <c r="M751" s="411" t="str">
        <f>IF(基本情報入力シート!X776="","",基本情報入力シート!X776)</f>
        <v/>
      </c>
      <c r="N751" s="141" t="str">
        <f>IF(基本情報入力シート!Y776="","",基本情報入力シート!Y776)</f>
        <v/>
      </c>
      <c r="O751" s="148"/>
      <c r="P751" s="50"/>
      <c r="Q751" s="1004"/>
      <c r="R751" s="1005"/>
      <c r="S751" s="142" t="str">
        <f>IFERROR(ROUNDDOWN(Q751*VLOOKUP(N751,【参考】数式用!$AR$2:$AW$50,MATCH(P751,【参考】数式用!$AT$4:$AW$4)+2,FALSE)*0.5, 0), "")</f>
        <v/>
      </c>
      <c r="T751" s="51"/>
      <c r="U751" s="536" t="str">
        <f>IFERROR(IF(AH751&lt;&gt;"",Q751*VLOOKUP(N751,【参考】数式用!$AG$2:$AL$50,MATCH(P751,【参考】数式用!$AI$4:$AL$4,0)+2,0), ""), "")</f>
        <v/>
      </c>
      <c r="V751" s="41"/>
      <c r="W751" s="1006"/>
      <c r="X751" s="1007"/>
      <c r="Y751" s="88"/>
      <c r="Z751" s="537"/>
      <c r="AA751" s="143" t="str">
        <f>IFERROR(IF(Y751="ー", "", ROUNDDOWN(Z751*VLOOKUP(N751,【参考】数式用!$AR$2:$AW$50,MATCH(Y751,【参考】数式用!$AT$4:$AW$4)+2,FALSE)*0.5, 0)), "")</f>
        <v/>
      </c>
      <c r="AB751" s="98"/>
      <c r="AC751" s="1100" t="str">
        <f>IFERROR(IF(AH751&lt;&gt;"",Z751*VLOOKUP(N751,【参考】数式用!$AG$2:$AL$50,MATCH(Y751,【参考】数式用!$AI$4:$AL$4,0)+2,0), ""), "")</f>
        <v/>
      </c>
      <c r="AD751" s="1100"/>
      <c r="AE751" s="415"/>
      <c r="AF751" s="581"/>
      <c r="AG751" s="590"/>
      <c r="AH751" s="428" t="str">
        <f>IFERROR(VLOOKUP(O751, 【参考】数式用!$AY$5:$AY$13, 1, FALSE), "")</f>
        <v/>
      </c>
      <c r="AI751" s="429" t="str">
        <f>IFERROR(VLOOKUP(N751, 【参考】数式用!$BA$2:$BB$50, 2, FALSE), "")</f>
        <v/>
      </c>
      <c r="AJ751" s="430" t="str">
        <f t="shared" si="23"/>
        <v/>
      </c>
      <c r="AK751" s="431" t="str">
        <f t="shared" si="24"/>
        <v/>
      </c>
      <c r="AL751" s="133"/>
      <c r="AM751" s="133"/>
      <c r="AN751" s="106"/>
      <c r="AO751" s="106"/>
      <c r="AV751" s="105"/>
      <c r="AW751" s="105"/>
      <c r="AX751" s="105"/>
      <c r="AY751" s="105"/>
      <c r="AZ751" s="105"/>
      <c r="BA751" s="105"/>
    </row>
    <row r="752" spans="1:53" ht="30" customHeight="1" thickBot="1">
      <c r="A752" s="140">
        <v>739</v>
      </c>
      <c r="B752" s="1001" t="str">
        <f>IF(基本情報入力シート!C777="","",基本情報入力シート!C777)</f>
        <v/>
      </c>
      <c r="C752" s="1002"/>
      <c r="D752" s="1002"/>
      <c r="E752" s="1002"/>
      <c r="F752" s="1002"/>
      <c r="G752" s="1002"/>
      <c r="H752" s="1002"/>
      <c r="I752" s="1003"/>
      <c r="J752" s="411" t="str">
        <f>IF(基本情報入力シート!M777="","",基本情報入力シート!M777)</f>
        <v/>
      </c>
      <c r="K752" s="411" t="str">
        <f>IF(基本情報入力シート!R777="","",基本情報入力シート!R777)</f>
        <v/>
      </c>
      <c r="L752" s="411" t="str">
        <f>IF(基本情報入力シート!W777="","",基本情報入力シート!W777)</f>
        <v/>
      </c>
      <c r="M752" s="411" t="str">
        <f>IF(基本情報入力シート!X777="","",基本情報入力シート!X777)</f>
        <v/>
      </c>
      <c r="N752" s="141" t="str">
        <f>IF(基本情報入力シート!Y777="","",基本情報入力シート!Y777)</f>
        <v/>
      </c>
      <c r="O752" s="148"/>
      <c r="P752" s="50"/>
      <c r="Q752" s="1004"/>
      <c r="R752" s="1005"/>
      <c r="S752" s="142" t="str">
        <f>IFERROR(ROUNDDOWN(Q752*VLOOKUP(N752,【参考】数式用!$AR$2:$AW$50,MATCH(P752,【参考】数式用!$AT$4:$AW$4)+2,FALSE)*0.5, 0), "")</f>
        <v/>
      </c>
      <c r="T752" s="51"/>
      <c r="U752" s="536" t="str">
        <f>IFERROR(IF(AH752&lt;&gt;"",Q752*VLOOKUP(N752,【参考】数式用!$AG$2:$AL$50,MATCH(P752,【参考】数式用!$AI$4:$AL$4,0)+2,0), ""), "")</f>
        <v/>
      </c>
      <c r="V752" s="41"/>
      <c r="W752" s="1006"/>
      <c r="X752" s="1007"/>
      <c r="Y752" s="88"/>
      <c r="Z752" s="537"/>
      <c r="AA752" s="143" t="str">
        <f>IFERROR(IF(Y752="ー", "", ROUNDDOWN(Z752*VLOOKUP(N752,【参考】数式用!$AR$2:$AW$50,MATCH(Y752,【参考】数式用!$AT$4:$AW$4)+2,FALSE)*0.5, 0)), "")</f>
        <v/>
      </c>
      <c r="AB752" s="98"/>
      <c r="AC752" s="1100" t="str">
        <f>IFERROR(IF(AH752&lt;&gt;"",Z752*VLOOKUP(N752,【参考】数式用!$AG$2:$AL$50,MATCH(Y752,【参考】数式用!$AI$4:$AL$4,0)+2,0), ""), "")</f>
        <v/>
      </c>
      <c r="AD752" s="1100"/>
      <c r="AE752" s="415"/>
      <c r="AF752" s="581"/>
      <c r="AG752" s="590"/>
      <c r="AH752" s="428" t="str">
        <f>IFERROR(VLOOKUP(O752, 【参考】数式用!$AY$5:$AY$13, 1, FALSE), "")</f>
        <v/>
      </c>
      <c r="AI752" s="429" t="str">
        <f>IFERROR(VLOOKUP(N752, 【参考】数式用!$BA$2:$BB$50, 2, FALSE), "")</f>
        <v/>
      </c>
      <c r="AJ752" s="430" t="str">
        <f t="shared" si="23"/>
        <v/>
      </c>
      <c r="AK752" s="431" t="str">
        <f t="shared" si="24"/>
        <v/>
      </c>
      <c r="AL752" s="133"/>
      <c r="AM752" s="133"/>
      <c r="AN752" s="106"/>
      <c r="AO752" s="106"/>
      <c r="AV752" s="105"/>
      <c r="AW752" s="105"/>
      <c r="AX752" s="105"/>
      <c r="AY752" s="105"/>
      <c r="AZ752" s="105"/>
      <c r="BA752" s="105"/>
    </row>
    <row r="753" spans="1:53" ht="30" customHeight="1" thickBot="1">
      <c r="A753" s="140">
        <v>740</v>
      </c>
      <c r="B753" s="1001" t="str">
        <f>IF(基本情報入力シート!C778="","",基本情報入力シート!C778)</f>
        <v/>
      </c>
      <c r="C753" s="1002"/>
      <c r="D753" s="1002"/>
      <c r="E753" s="1002"/>
      <c r="F753" s="1002"/>
      <c r="G753" s="1002"/>
      <c r="H753" s="1002"/>
      <c r="I753" s="1003"/>
      <c r="J753" s="411" t="str">
        <f>IF(基本情報入力シート!M778="","",基本情報入力シート!M778)</f>
        <v/>
      </c>
      <c r="K753" s="411" t="str">
        <f>IF(基本情報入力シート!R778="","",基本情報入力シート!R778)</f>
        <v/>
      </c>
      <c r="L753" s="411" t="str">
        <f>IF(基本情報入力シート!W778="","",基本情報入力シート!W778)</f>
        <v/>
      </c>
      <c r="M753" s="411" t="str">
        <f>IF(基本情報入力シート!X778="","",基本情報入力シート!X778)</f>
        <v/>
      </c>
      <c r="N753" s="141" t="str">
        <f>IF(基本情報入力シート!Y778="","",基本情報入力シート!Y778)</f>
        <v/>
      </c>
      <c r="O753" s="148"/>
      <c r="P753" s="50"/>
      <c r="Q753" s="1004"/>
      <c r="R753" s="1005"/>
      <c r="S753" s="142" t="str">
        <f>IFERROR(ROUNDDOWN(Q753*VLOOKUP(N753,【参考】数式用!$AR$2:$AW$50,MATCH(P753,【参考】数式用!$AT$4:$AW$4)+2,FALSE)*0.5, 0), "")</f>
        <v/>
      </c>
      <c r="T753" s="51"/>
      <c r="U753" s="536" t="str">
        <f>IFERROR(IF(AH753&lt;&gt;"",Q753*VLOOKUP(N753,【参考】数式用!$AG$2:$AL$50,MATCH(P753,【参考】数式用!$AI$4:$AL$4,0)+2,0), ""), "")</f>
        <v/>
      </c>
      <c r="V753" s="41"/>
      <c r="W753" s="1006"/>
      <c r="X753" s="1007"/>
      <c r="Y753" s="88"/>
      <c r="Z753" s="537"/>
      <c r="AA753" s="143" t="str">
        <f>IFERROR(IF(Y753="ー", "", ROUNDDOWN(Z753*VLOOKUP(N753,【参考】数式用!$AR$2:$AW$50,MATCH(Y753,【参考】数式用!$AT$4:$AW$4)+2,FALSE)*0.5, 0)), "")</f>
        <v/>
      </c>
      <c r="AB753" s="98"/>
      <c r="AC753" s="1100" t="str">
        <f>IFERROR(IF(AH753&lt;&gt;"",Z753*VLOOKUP(N753,【参考】数式用!$AG$2:$AL$50,MATCH(Y753,【参考】数式用!$AI$4:$AL$4,0)+2,0), ""), "")</f>
        <v/>
      </c>
      <c r="AD753" s="1100"/>
      <c r="AE753" s="415"/>
      <c r="AF753" s="581"/>
      <c r="AG753" s="590"/>
      <c r="AH753" s="428" t="str">
        <f>IFERROR(VLOOKUP(O753, 【参考】数式用!$AY$5:$AY$13, 1, FALSE), "")</f>
        <v/>
      </c>
      <c r="AI753" s="429" t="str">
        <f>IFERROR(VLOOKUP(N753, 【参考】数式用!$BA$2:$BB$50, 2, FALSE), "")</f>
        <v/>
      </c>
      <c r="AJ753" s="430" t="str">
        <f t="shared" si="23"/>
        <v/>
      </c>
      <c r="AK753" s="431" t="str">
        <f t="shared" si="24"/>
        <v/>
      </c>
      <c r="AL753" s="133"/>
      <c r="AM753" s="133"/>
      <c r="AN753" s="106"/>
      <c r="AO753" s="106"/>
      <c r="AV753" s="105"/>
      <c r="AW753" s="105"/>
      <c r="AX753" s="105"/>
      <c r="AY753" s="105"/>
      <c r="AZ753" s="105"/>
      <c r="BA753" s="105"/>
    </row>
    <row r="754" spans="1:53" ht="30" customHeight="1" thickBot="1">
      <c r="A754" s="140">
        <v>741</v>
      </c>
      <c r="B754" s="1001" t="str">
        <f>IF(基本情報入力シート!C779="","",基本情報入力シート!C779)</f>
        <v/>
      </c>
      <c r="C754" s="1002"/>
      <c r="D754" s="1002"/>
      <c r="E754" s="1002"/>
      <c r="F754" s="1002"/>
      <c r="G754" s="1002"/>
      <c r="H754" s="1002"/>
      <c r="I754" s="1003"/>
      <c r="J754" s="411" t="str">
        <f>IF(基本情報入力シート!M779="","",基本情報入力シート!M779)</f>
        <v/>
      </c>
      <c r="K754" s="411" t="str">
        <f>IF(基本情報入力シート!R779="","",基本情報入力シート!R779)</f>
        <v/>
      </c>
      <c r="L754" s="411" t="str">
        <f>IF(基本情報入力シート!W779="","",基本情報入力シート!W779)</f>
        <v/>
      </c>
      <c r="M754" s="411" t="str">
        <f>IF(基本情報入力シート!X779="","",基本情報入力シート!X779)</f>
        <v/>
      </c>
      <c r="N754" s="141" t="str">
        <f>IF(基本情報入力シート!Y779="","",基本情報入力シート!Y779)</f>
        <v/>
      </c>
      <c r="O754" s="148"/>
      <c r="P754" s="50"/>
      <c r="Q754" s="1004"/>
      <c r="R754" s="1005"/>
      <c r="S754" s="142" t="str">
        <f>IFERROR(ROUNDDOWN(Q754*VLOOKUP(N754,【参考】数式用!$AR$2:$AW$50,MATCH(P754,【参考】数式用!$AT$4:$AW$4)+2,FALSE)*0.5, 0), "")</f>
        <v/>
      </c>
      <c r="T754" s="51"/>
      <c r="U754" s="536" t="str">
        <f>IFERROR(IF(AH754&lt;&gt;"",Q754*VLOOKUP(N754,【参考】数式用!$AG$2:$AL$50,MATCH(P754,【参考】数式用!$AI$4:$AL$4,0)+2,0), ""), "")</f>
        <v/>
      </c>
      <c r="V754" s="41"/>
      <c r="W754" s="1006"/>
      <c r="X754" s="1007"/>
      <c r="Y754" s="88"/>
      <c r="Z754" s="537"/>
      <c r="AA754" s="143" t="str">
        <f>IFERROR(IF(Y754="ー", "", ROUNDDOWN(Z754*VLOOKUP(N754,【参考】数式用!$AR$2:$AW$50,MATCH(Y754,【参考】数式用!$AT$4:$AW$4)+2,FALSE)*0.5, 0)), "")</f>
        <v/>
      </c>
      <c r="AB754" s="98"/>
      <c r="AC754" s="1100" t="str">
        <f>IFERROR(IF(AH754&lt;&gt;"",Z754*VLOOKUP(N754,【参考】数式用!$AG$2:$AL$50,MATCH(Y754,【参考】数式用!$AI$4:$AL$4,0)+2,0), ""), "")</f>
        <v/>
      </c>
      <c r="AD754" s="1100"/>
      <c r="AE754" s="415"/>
      <c r="AF754" s="581"/>
      <c r="AG754" s="590"/>
      <c r="AH754" s="428" t="str">
        <f>IFERROR(VLOOKUP(O754, 【参考】数式用!$AY$5:$AY$13, 1, FALSE), "")</f>
        <v/>
      </c>
      <c r="AI754" s="429" t="str">
        <f>IFERROR(VLOOKUP(N754, 【参考】数式用!$BA$2:$BB$50, 2, FALSE), "")</f>
        <v/>
      </c>
      <c r="AJ754" s="430" t="str">
        <f t="shared" ref="AJ754:AJ817" si="25">IF(AND(OR(P754="処遇加算Ⅰ",P754="処遇加算Ⅱ"),AI754="対象"), 1,"")</f>
        <v/>
      </c>
      <c r="AK754" s="431" t="str">
        <f t="shared" ref="AK754:AK817" si="26">IF(OR(Y754="処遇加算Ⅰ",Y754="処遇加算Ⅱ"),1,"")</f>
        <v/>
      </c>
      <c r="AL754" s="133"/>
      <c r="AM754" s="133"/>
      <c r="AN754" s="106"/>
      <c r="AO754" s="106"/>
      <c r="AV754" s="105"/>
      <c r="AW754" s="105"/>
      <c r="AX754" s="105"/>
      <c r="AY754" s="105"/>
      <c r="AZ754" s="105"/>
      <c r="BA754" s="105"/>
    </row>
    <row r="755" spans="1:53" ht="30" customHeight="1" thickBot="1">
      <c r="A755" s="140">
        <v>742</v>
      </c>
      <c r="B755" s="1001" t="str">
        <f>IF(基本情報入力シート!C780="","",基本情報入力シート!C780)</f>
        <v/>
      </c>
      <c r="C755" s="1002"/>
      <c r="D755" s="1002"/>
      <c r="E755" s="1002"/>
      <c r="F755" s="1002"/>
      <c r="G755" s="1002"/>
      <c r="H755" s="1002"/>
      <c r="I755" s="1003"/>
      <c r="J755" s="411" t="str">
        <f>IF(基本情報入力シート!M780="","",基本情報入力シート!M780)</f>
        <v/>
      </c>
      <c r="K755" s="411" t="str">
        <f>IF(基本情報入力シート!R780="","",基本情報入力シート!R780)</f>
        <v/>
      </c>
      <c r="L755" s="411" t="str">
        <f>IF(基本情報入力シート!W780="","",基本情報入力シート!W780)</f>
        <v/>
      </c>
      <c r="M755" s="411" t="str">
        <f>IF(基本情報入力シート!X780="","",基本情報入力シート!X780)</f>
        <v/>
      </c>
      <c r="N755" s="141" t="str">
        <f>IF(基本情報入力シート!Y780="","",基本情報入力シート!Y780)</f>
        <v/>
      </c>
      <c r="O755" s="148"/>
      <c r="P755" s="50"/>
      <c r="Q755" s="1004"/>
      <c r="R755" s="1005"/>
      <c r="S755" s="142" t="str">
        <f>IFERROR(ROUNDDOWN(Q755*VLOOKUP(N755,【参考】数式用!$AR$2:$AW$50,MATCH(P755,【参考】数式用!$AT$4:$AW$4)+2,FALSE)*0.5, 0), "")</f>
        <v/>
      </c>
      <c r="T755" s="51"/>
      <c r="U755" s="536" t="str">
        <f>IFERROR(IF(AH755&lt;&gt;"",Q755*VLOOKUP(N755,【参考】数式用!$AG$2:$AL$50,MATCH(P755,【参考】数式用!$AI$4:$AL$4,0)+2,0), ""), "")</f>
        <v/>
      </c>
      <c r="V755" s="41"/>
      <c r="W755" s="1006"/>
      <c r="X755" s="1007"/>
      <c r="Y755" s="88"/>
      <c r="Z755" s="537"/>
      <c r="AA755" s="143" t="str">
        <f>IFERROR(IF(Y755="ー", "", ROUNDDOWN(Z755*VLOOKUP(N755,【参考】数式用!$AR$2:$AW$50,MATCH(Y755,【参考】数式用!$AT$4:$AW$4)+2,FALSE)*0.5, 0)), "")</f>
        <v/>
      </c>
      <c r="AB755" s="98"/>
      <c r="AC755" s="1100" t="str">
        <f>IFERROR(IF(AH755&lt;&gt;"",Z755*VLOOKUP(N755,【参考】数式用!$AG$2:$AL$50,MATCH(Y755,【参考】数式用!$AI$4:$AL$4,0)+2,0), ""), "")</f>
        <v/>
      </c>
      <c r="AD755" s="1100"/>
      <c r="AE755" s="415"/>
      <c r="AF755" s="581"/>
      <c r="AG755" s="590"/>
      <c r="AH755" s="428" t="str">
        <f>IFERROR(VLOOKUP(O755, 【参考】数式用!$AY$5:$AY$13, 1, FALSE), "")</f>
        <v/>
      </c>
      <c r="AI755" s="429" t="str">
        <f>IFERROR(VLOOKUP(N755, 【参考】数式用!$BA$2:$BB$50, 2, FALSE), "")</f>
        <v/>
      </c>
      <c r="AJ755" s="430" t="str">
        <f t="shared" si="25"/>
        <v/>
      </c>
      <c r="AK755" s="431" t="str">
        <f t="shared" si="26"/>
        <v/>
      </c>
      <c r="AL755" s="133"/>
      <c r="AM755" s="133"/>
      <c r="AN755" s="106"/>
      <c r="AO755" s="106"/>
      <c r="AV755" s="105"/>
      <c r="AW755" s="105"/>
      <c r="AX755" s="105"/>
      <c r="AY755" s="105"/>
      <c r="AZ755" s="105"/>
      <c r="BA755" s="105"/>
    </row>
    <row r="756" spans="1:53" ht="30" customHeight="1" thickBot="1">
      <c r="A756" s="140">
        <v>743</v>
      </c>
      <c r="B756" s="1001" t="str">
        <f>IF(基本情報入力シート!C781="","",基本情報入力シート!C781)</f>
        <v/>
      </c>
      <c r="C756" s="1002"/>
      <c r="D756" s="1002"/>
      <c r="E756" s="1002"/>
      <c r="F756" s="1002"/>
      <c r="G756" s="1002"/>
      <c r="H756" s="1002"/>
      <c r="I756" s="1003"/>
      <c r="J756" s="411" t="str">
        <f>IF(基本情報入力シート!M781="","",基本情報入力シート!M781)</f>
        <v/>
      </c>
      <c r="K756" s="411" t="str">
        <f>IF(基本情報入力シート!R781="","",基本情報入力シート!R781)</f>
        <v/>
      </c>
      <c r="L756" s="411" t="str">
        <f>IF(基本情報入力シート!W781="","",基本情報入力シート!W781)</f>
        <v/>
      </c>
      <c r="M756" s="411" t="str">
        <f>IF(基本情報入力シート!X781="","",基本情報入力シート!X781)</f>
        <v/>
      </c>
      <c r="N756" s="141" t="str">
        <f>IF(基本情報入力シート!Y781="","",基本情報入力シート!Y781)</f>
        <v/>
      </c>
      <c r="O756" s="148"/>
      <c r="P756" s="50"/>
      <c r="Q756" s="1004"/>
      <c r="R756" s="1005"/>
      <c r="S756" s="142" t="str">
        <f>IFERROR(ROUNDDOWN(Q756*VLOOKUP(N756,【参考】数式用!$AR$2:$AW$50,MATCH(P756,【参考】数式用!$AT$4:$AW$4)+2,FALSE)*0.5, 0), "")</f>
        <v/>
      </c>
      <c r="T756" s="51"/>
      <c r="U756" s="536" t="str">
        <f>IFERROR(IF(AH756&lt;&gt;"",Q756*VLOOKUP(N756,【参考】数式用!$AG$2:$AL$50,MATCH(P756,【参考】数式用!$AI$4:$AL$4,0)+2,0), ""), "")</f>
        <v/>
      </c>
      <c r="V756" s="41"/>
      <c r="W756" s="1006"/>
      <c r="X756" s="1007"/>
      <c r="Y756" s="88"/>
      <c r="Z756" s="537"/>
      <c r="AA756" s="143" t="str">
        <f>IFERROR(IF(Y756="ー", "", ROUNDDOWN(Z756*VLOOKUP(N756,【参考】数式用!$AR$2:$AW$50,MATCH(Y756,【参考】数式用!$AT$4:$AW$4)+2,FALSE)*0.5, 0)), "")</f>
        <v/>
      </c>
      <c r="AB756" s="98"/>
      <c r="AC756" s="1100" t="str">
        <f>IFERROR(IF(AH756&lt;&gt;"",Z756*VLOOKUP(N756,【参考】数式用!$AG$2:$AL$50,MATCH(Y756,【参考】数式用!$AI$4:$AL$4,0)+2,0), ""), "")</f>
        <v/>
      </c>
      <c r="AD756" s="1100"/>
      <c r="AE756" s="415"/>
      <c r="AF756" s="581"/>
      <c r="AG756" s="590"/>
      <c r="AH756" s="428" t="str">
        <f>IFERROR(VLOOKUP(O756, 【参考】数式用!$AY$5:$AY$13, 1, FALSE), "")</f>
        <v/>
      </c>
      <c r="AI756" s="429" t="str">
        <f>IFERROR(VLOOKUP(N756, 【参考】数式用!$BA$2:$BB$50, 2, FALSE), "")</f>
        <v/>
      </c>
      <c r="AJ756" s="430" t="str">
        <f t="shared" si="25"/>
        <v/>
      </c>
      <c r="AK756" s="431" t="str">
        <f t="shared" si="26"/>
        <v/>
      </c>
      <c r="AL756" s="133"/>
      <c r="AM756" s="133"/>
      <c r="AN756" s="106"/>
      <c r="AO756" s="106"/>
      <c r="AV756" s="105"/>
      <c r="AW756" s="105"/>
      <c r="AX756" s="105"/>
      <c r="AY756" s="105"/>
      <c r="AZ756" s="105"/>
      <c r="BA756" s="105"/>
    </row>
    <row r="757" spans="1:53" ht="30" customHeight="1" thickBot="1">
      <c r="A757" s="140">
        <v>744</v>
      </c>
      <c r="B757" s="1001" t="str">
        <f>IF(基本情報入力シート!C782="","",基本情報入力シート!C782)</f>
        <v/>
      </c>
      <c r="C757" s="1002"/>
      <c r="D757" s="1002"/>
      <c r="E757" s="1002"/>
      <c r="F757" s="1002"/>
      <c r="G757" s="1002"/>
      <c r="H757" s="1002"/>
      <c r="I757" s="1003"/>
      <c r="J757" s="411" t="str">
        <f>IF(基本情報入力シート!M782="","",基本情報入力シート!M782)</f>
        <v/>
      </c>
      <c r="K757" s="411" t="str">
        <f>IF(基本情報入力シート!R782="","",基本情報入力シート!R782)</f>
        <v/>
      </c>
      <c r="L757" s="411" t="str">
        <f>IF(基本情報入力シート!W782="","",基本情報入力シート!W782)</f>
        <v/>
      </c>
      <c r="M757" s="411" t="str">
        <f>IF(基本情報入力シート!X782="","",基本情報入力シート!X782)</f>
        <v/>
      </c>
      <c r="N757" s="141" t="str">
        <f>IF(基本情報入力シート!Y782="","",基本情報入力シート!Y782)</f>
        <v/>
      </c>
      <c r="O757" s="148"/>
      <c r="P757" s="50"/>
      <c r="Q757" s="1004"/>
      <c r="R757" s="1005"/>
      <c r="S757" s="142" t="str">
        <f>IFERROR(ROUNDDOWN(Q757*VLOOKUP(N757,【参考】数式用!$AR$2:$AW$50,MATCH(P757,【参考】数式用!$AT$4:$AW$4)+2,FALSE)*0.5, 0), "")</f>
        <v/>
      </c>
      <c r="T757" s="51"/>
      <c r="U757" s="536" t="str">
        <f>IFERROR(IF(AH757&lt;&gt;"",Q757*VLOOKUP(N757,【参考】数式用!$AG$2:$AL$50,MATCH(P757,【参考】数式用!$AI$4:$AL$4,0)+2,0), ""), "")</f>
        <v/>
      </c>
      <c r="V757" s="41"/>
      <c r="W757" s="1006"/>
      <c r="X757" s="1007"/>
      <c r="Y757" s="88"/>
      <c r="Z757" s="537"/>
      <c r="AA757" s="143" t="str">
        <f>IFERROR(IF(Y757="ー", "", ROUNDDOWN(Z757*VLOOKUP(N757,【参考】数式用!$AR$2:$AW$50,MATCH(Y757,【参考】数式用!$AT$4:$AW$4)+2,FALSE)*0.5, 0)), "")</f>
        <v/>
      </c>
      <c r="AB757" s="98"/>
      <c r="AC757" s="1100" t="str">
        <f>IFERROR(IF(AH757&lt;&gt;"",Z757*VLOOKUP(N757,【参考】数式用!$AG$2:$AL$50,MATCH(Y757,【参考】数式用!$AI$4:$AL$4,0)+2,0), ""), "")</f>
        <v/>
      </c>
      <c r="AD757" s="1100"/>
      <c r="AE757" s="415"/>
      <c r="AF757" s="581"/>
      <c r="AG757" s="590"/>
      <c r="AH757" s="428" t="str">
        <f>IFERROR(VLOOKUP(O757, 【参考】数式用!$AY$5:$AY$13, 1, FALSE), "")</f>
        <v/>
      </c>
      <c r="AI757" s="429" t="str">
        <f>IFERROR(VLOOKUP(N757, 【参考】数式用!$BA$2:$BB$50, 2, FALSE), "")</f>
        <v/>
      </c>
      <c r="AJ757" s="430" t="str">
        <f t="shared" si="25"/>
        <v/>
      </c>
      <c r="AK757" s="431" t="str">
        <f t="shared" si="26"/>
        <v/>
      </c>
      <c r="AL757" s="133"/>
      <c r="AM757" s="133"/>
      <c r="AN757" s="106"/>
      <c r="AO757" s="106"/>
      <c r="AV757" s="105"/>
      <c r="AW757" s="105"/>
      <c r="AX757" s="105"/>
      <c r="AY757" s="105"/>
      <c r="AZ757" s="105"/>
      <c r="BA757" s="105"/>
    </row>
    <row r="758" spans="1:53" ht="30" customHeight="1" thickBot="1">
      <c r="A758" s="140">
        <v>745</v>
      </c>
      <c r="B758" s="1001" t="str">
        <f>IF(基本情報入力シート!C783="","",基本情報入力シート!C783)</f>
        <v/>
      </c>
      <c r="C758" s="1002"/>
      <c r="D758" s="1002"/>
      <c r="E758" s="1002"/>
      <c r="F758" s="1002"/>
      <c r="G758" s="1002"/>
      <c r="H758" s="1002"/>
      <c r="I758" s="1003"/>
      <c r="J758" s="411" t="str">
        <f>IF(基本情報入力シート!M783="","",基本情報入力シート!M783)</f>
        <v/>
      </c>
      <c r="K758" s="411" t="str">
        <f>IF(基本情報入力シート!R783="","",基本情報入力シート!R783)</f>
        <v/>
      </c>
      <c r="L758" s="411" t="str">
        <f>IF(基本情報入力シート!W783="","",基本情報入力シート!W783)</f>
        <v/>
      </c>
      <c r="M758" s="411" t="str">
        <f>IF(基本情報入力シート!X783="","",基本情報入力シート!X783)</f>
        <v/>
      </c>
      <c r="N758" s="141" t="str">
        <f>IF(基本情報入力シート!Y783="","",基本情報入力シート!Y783)</f>
        <v/>
      </c>
      <c r="O758" s="148"/>
      <c r="P758" s="50"/>
      <c r="Q758" s="1004"/>
      <c r="R758" s="1005"/>
      <c r="S758" s="142" t="str">
        <f>IFERROR(ROUNDDOWN(Q758*VLOOKUP(N758,【参考】数式用!$AR$2:$AW$50,MATCH(P758,【参考】数式用!$AT$4:$AW$4)+2,FALSE)*0.5, 0), "")</f>
        <v/>
      </c>
      <c r="T758" s="51"/>
      <c r="U758" s="536" t="str">
        <f>IFERROR(IF(AH758&lt;&gt;"",Q758*VLOOKUP(N758,【参考】数式用!$AG$2:$AL$50,MATCH(P758,【参考】数式用!$AI$4:$AL$4,0)+2,0), ""), "")</f>
        <v/>
      </c>
      <c r="V758" s="41"/>
      <c r="W758" s="1006"/>
      <c r="X758" s="1007"/>
      <c r="Y758" s="88"/>
      <c r="Z758" s="537"/>
      <c r="AA758" s="143" t="str">
        <f>IFERROR(IF(Y758="ー", "", ROUNDDOWN(Z758*VLOOKUP(N758,【参考】数式用!$AR$2:$AW$50,MATCH(Y758,【参考】数式用!$AT$4:$AW$4)+2,FALSE)*0.5, 0)), "")</f>
        <v/>
      </c>
      <c r="AB758" s="98"/>
      <c r="AC758" s="1100" t="str">
        <f>IFERROR(IF(AH758&lt;&gt;"",Z758*VLOOKUP(N758,【参考】数式用!$AG$2:$AL$50,MATCH(Y758,【参考】数式用!$AI$4:$AL$4,0)+2,0), ""), "")</f>
        <v/>
      </c>
      <c r="AD758" s="1100"/>
      <c r="AE758" s="415"/>
      <c r="AF758" s="581"/>
      <c r="AG758" s="590"/>
      <c r="AH758" s="428" t="str">
        <f>IFERROR(VLOOKUP(O758, 【参考】数式用!$AY$5:$AY$13, 1, FALSE), "")</f>
        <v/>
      </c>
      <c r="AI758" s="429" t="str">
        <f>IFERROR(VLOOKUP(N758, 【参考】数式用!$BA$2:$BB$50, 2, FALSE), "")</f>
        <v/>
      </c>
      <c r="AJ758" s="430" t="str">
        <f t="shared" si="25"/>
        <v/>
      </c>
      <c r="AK758" s="431" t="str">
        <f t="shared" si="26"/>
        <v/>
      </c>
      <c r="AL758" s="133"/>
      <c r="AM758" s="133"/>
      <c r="AN758" s="106"/>
      <c r="AO758" s="106"/>
      <c r="AV758" s="105"/>
      <c r="AW758" s="105"/>
      <c r="AX758" s="105"/>
      <c r="AY758" s="105"/>
      <c r="AZ758" s="105"/>
      <c r="BA758" s="105"/>
    </row>
    <row r="759" spans="1:53" ht="30" customHeight="1" thickBot="1">
      <c r="A759" s="140">
        <v>746</v>
      </c>
      <c r="B759" s="1001" t="str">
        <f>IF(基本情報入力シート!C784="","",基本情報入力シート!C784)</f>
        <v/>
      </c>
      <c r="C759" s="1002"/>
      <c r="D759" s="1002"/>
      <c r="E759" s="1002"/>
      <c r="F759" s="1002"/>
      <c r="G759" s="1002"/>
      <c r="H759" s="1002"/>
      <c r="I759" s="1003"/>
      <c r="J759" s="411" t="str">
        <f>IF(基本情報入力シート!M784="","",基本情報入力シート!M784)</f>
        <v/>
      </c>
      <c r="K759" s="411" t="str">
        <f>IF(基本情報入力シート!R784="","",基本情報入力シート!R784)</f>
        <v/>
      </c>
      <c r="L759" s="411" t="str">
        <f>IF(基本情報入力シート!W784="","",基本情報入力シート!W784)</f>
        <v/>
      </c>
      <c r="M759" s="411" t="str">
        <f>IF(基本情報入力シート!X784="","",基本情報入力シート!X784)</f>
        <v/>
      </c>
      <c r="N759" s="141" t="str">
        <f>IF(基本情報入力シート!Y784="","",基本情報入力シート!Y784)</f>
        <v/>
      </c>
      <c r="O759" s="148"/>
      <c r="P759" s="50"/>
      <c r="Q759" s="1004"/>
      <c r="R759" s="1005"/>
      <c r="S759" s="142" t="str">
        <f>IFERROR(ROUNDDOWN(Q759*VLOOKUP(N759,【参考】数式用!$AR$2:$AW$50,MATCH(P759,【参考】数式用!$AT$4:$AW$4)+2,FALSE)*0.5, 0), "")</f>
        <v/>
      </c>
      <c r="T759" s="51"/>
      <c r="U759" s="536" t="str">
        <f>IFERROR(IF(AH759&lt;&gt;"",Q759*VLOOKUP(N759,【参考】数式用!$AG$2:$AL$50,MATCH(P759,【参考】数式用!$AI$4:$AL$4,0)+2,0), ""), "")</f>
        <v/>
      </c>
      <c r="V759" s="41"/>
      <c r="W759" s="1006"/>
      <c r="X759" s="1007"/>
      <c r="Y759" s="88"/>
      <c r="Z759" s="537"/>
      <c r="AA759" s="143" t="str">
        <f>IFERROR(IF(Y759="ー", "", ROUNDDOWN(Z759*VLOOKUP(N759,【参考】数式用!$AR$2:$AW$50,MATCH(Y759,【参考】数式用!$AT$4:$AW$4)+2,FALSE)*0.5, 0)), "")</f>
        <v/>
      </c>
      <c r="AB759" s="98"/>
      <c r="AC759" s="1100" t="str">
        <f>IFERROR(IF(AH759&lt;&gt;"",Z759*VLOOKUP(N759,【参考】数式用!$AG$2:$AL$50,MATCH(Y759,【参考】数式用!$AI$4:$AL$4,0)+2,0), ""), "")</f>
        <v/>
      </c>
      <c r="AD759" s="1100"/>
      <c r="AE759" s="415"/>
      <c r="AF759" s="581"/>
      <c r="AG759" s="590"/>
      <c r="AH759" s="428" t="str">
        <f>IFERROR(VLOOKUP(O759, 【参考】数式用!$AY$5:$AY$13, 1, FALSE), "")</f>
        <v/>
      </c>
      <c r="AI759" s="429" t="str">
        <f>IFERROR(VLOOKUP(N759, 【参考】数式用!$BA$2:$BB$50, 2, FALSE), "")</f>
        <v/>
      </c>
      <c r="AJ759" s="430" t="str">
        <f t="shared" si="25"/>
        <v/>
      </c>
      <c r="AK759" s="431" t="str">
        <f t="shared" si="26"/>
        <v/>
      </c>
      <c r="AL759" s="133"/>
      <c r="AM759" s="133"/>
      <c r="AN759" s="106"/>
      <c r="AO759" s="106"/>
      <c r="AV759" s="105"/>
      <c r="AW759" s="105"/>
      <c r="AX759" s="105"/>
      <c r="AY759" s="105"/>
      <c r="AZ759" s="105"/>
      <c r="BA759" s="105"/>
    </row>
    <row r="760" spans="1:53" ht="30" customHeight="1" thickBot="1">
      <c r="A760" s="140">
        <v>747</v>
      </c>
      <c r="B760" s="1001" t="str">
        <f>IF(基本情報入力シート!C785="","",基本情報入力シート!C785)</f>
        <v/>
      </c>
      <c r="C760" s="1002"/>
      <c r="D760" s="1002"/>
      <c r="E760" s="1002"/>
      <c r="F760" s="1002"/>
      <c r="G760" s="1002"/>
      <c r="H760" s="1002"/>
      <c r="I760" s="1003"/>
      <c r="J760" s="411" t="str">
        <f>IF(基本情報入力シート!M785="","",基本情報入力シート!M785)</f>
        <v/>
      </c>
      <c r="K760" s="411" t="str">
        <f>IF(基本情報入力シート!R785="","",基本情報入力シート!R785)</f>
        <v/>
      </c>
      <c r="L760" s="411" t="str">
        <f>IF(基本情報入力シート!W785="","",基本情報入力シート!W785)</f>
        <v/>
      </c>
      <c r="M760" s="411" t="str">
        <f>IF(基本情報入力シート!X785="","",基本情報入力シート!X785)</f>
        <v/>
      </c>
      <c r="N760" s="141" t="str">
        <f>IF(基本情報入力シート!Y785="","",基本情報入力シート!Y785)</f>
        <v/>
      </c>
      <c r="O760" s="148"/>
      <c r="P760" s="50"/>
      <c r="Q760" s="1004"/>
      <c r="R760" s="1005"/>
      <c r="S760" s="142" t="str">
        <f>IFERROR(ROUNDDOWN(Q760*VLOOKUP(N760,【参考】数式用!$AR$2:$AW$50,MATCH(P760,【参考】数式用!$AT$4:$AW$4)+2,FALSE)*0.5, 0), "")</f>
        <v/>
      </c>
      <c r="T760" s="51"/>
      <c r="U760" s="536" t="str">
        <f>IFERROR(IF(AH760&lt;&gt;"",Q760*VLOOKUP(N760,【参考】数式用!$AG$2:$AL$50,MATCH(P760,【参考】数式用!$AI$4:$AL$4,0)+2,0), ""), "")</f>
        <v/>
      </c>
      <c r="V760" s="41"/>
      <c r="W760" s="1006"/>
      <c r="X760" s="1007"/>
      <c r="Y760" s="88"/>
      <c r="Z760" s="537"/>
      <c r="AA760" s="143" t="str">
        <f>IFERROR(IF(Y760="ー", "", ROUNDDOWN(Z760*VLOOKUP(N760,【参考】数式用!$AR$2:$AW$50,MATCH(Y760,【参考】数式用!$AT$4:$AW$4)+2,FALSE)*0.5, 0)), "")</f>
        <v/>
      </c>
      <c r="AB760" s="98"/>
      <c r="AC760" s="1100" t="str">
        <f>IFERROR(IF(AH760&lt;&gt;"",Z760*VLOOKUP(N760,【参考】数式用!$AG$2:$AL$50,MATCH(Y760,【参考】数式用!$AI$4:$AL$4,0)+2,0), ""), "")</f>
        <v/>
      </c>
      <c r="AD760" s="1100"/>
      <c r="AE760" s="415"/>
      <c r="AF760" s="581"/>
      <c r="AG760" s="590"/>
      <c r="AH760" s="428" t="str">
        <f>IFERROR(VLOOKUP(O760, 【参考】数式用!$AY$5:$AY$13, 1, FALSE), "")</f>
        <v/>
      </c>
      <c r="AI760" s="429" t="str">
        <f>IFERROR(VLOOKUP(N760, 【参考】数式用!$BA$2:$BB$50, 2, FALSE), "")</f>
        <v/>
      </c>
      <c r="AJ760" s="430" t="str">
        <f t="shared" si="25"/>
        <v/>
      </c>
      <c r="AK760" s="431" t="str">
        <f t="shared" si="26"/>
        <v/>
      </c>
      <c r="AL760" s="133"/>
      <c r="AM760" s="133"/>
      <c r="AN760" s="106"/>
      <c r="AO760" s="106"/>
      <c r="AV760" s="105"/>
      <c r="AW760" s="105"/>
      <c r="AX760" s="105"/>
      <c r="AY760" s="105"/>
      <c r="AZ760" s="105"/>
      <c r="BA760" s="105"/>
    </row>
    <row r="761" spans="1:53" ht="30" customHeight="1" thickBot="1">
      <c r="A761" s="140">
        <v>748</v>
      </c>
      <c r="B761" s="1001" t="str">
        <f>IF(基本情報入力シート!C786="","",基本情報入力シート!C786)</f>
        <v/>
      </c>
      <c r="C761" s="1002"/>
      <c r="D761" s="1002"/>
      <c r="E761" s="1002"/>
      <c r="F761" s="1002"/>
      <c r="G761" s="1002"/>
      <c r="H761" s="1002"/>
      <c r="I761" s="1003"/>
      <c r="J761" s="411" t="str">
        <f>IF(基本情報入力シート!M786="","",基本情報入力シート!M786)</f>
        <v/>
      </c>
      <c r="K761" s="411" t="str">
        <f>IF(基本情報入力シート!R786="","",基本情報入力シート!R786)</f>
        <v/>
      </c>
      <c r="L761" s="411" t="str">
        <f>IF(基本情報入力シート!W786="","",基本情報入力シート!W786)</f>
        <v/>
      </c>
      <c r="M761" s="411" t="str">
        <f>IF(基本情報入力シート!X786="","",基本情報入力シート!X786)</f>
        <v/>
      </c>
      <c r="N761" s="141" t="str">
        <f>IF(基本情報入力シート!Y786="","",基本情報入力シート!Y786)</f>
        <v/>
      </c>
      <c r="O761" s="148"/>
      <c r="P761" s="50"/>
      <c r="Q761" s="1004"/>
      <c r="R761" s="1005"/>
      <c r="S761" s="142" t="str">
        <f>IFERROR(ROUNDDOWN(Q761*VLOOKUP(N761,【参考】数式用!$AR$2:$AW$50,MATCH(P761,【参考】数式用!$AT$4:$AW$4)+2,FALSE)*0.5, 0), "")</f>
        <v/>
      </c>
      <c r="T761" s="51"/>
      <c r="U761" s="536" t="str">
        <f>IFERROR(IF(AH761&lt;&gt;"",Q761*VLOOKUP(N761,【参考】数式用!$AG$2:$AL$50,MATCH(P761,【参考】数式用!$AI$4:$AL$4,0)+2,0), ""), "")</f>
        <v/>
      </c>
      <c r="V761" s="41"/>
      <c r="W761" s="1006"/>
      <c r="X761" s="1007"/>
      <c r="Y761" s="88"/>
      <c r="Z761" s="537"/>
      <c r="AA761" s="143" t="str">
        <f>IFERROR(IF(Y761="ー", "", ROUNDDOWN(Z761*VLOOKUP(N761,【参考】数式用!$AR$2:$AW$50,MATCH(Y761,【参考】数式用!$AT$4:$AW$4)+2,FALSE)*0.5, 0)), "")</f>
        <v/>
      </c>
      <c r="AB761" s="98"/>
      <c r="AC761" s="1100" t="str">
        <f>IFERROR(IF(AH761&lt;&gt;"",Z761*VLOOKUP(N761,【参考】数式用!$AG$2:$AL$50,MATCH(Y761,【参考】数式用!$AI$4:$AL$4,0)+2,0), ""), "")</f>
        <v/>
      </c>
      <c r="AD761" s="1100"/>
      <c r="AE761" s="415"/>
      <c r="AF761" s="581"/>
      <c r="AG761" s="590"/>
      <c r="AH761" s="428" t="str">
        <f>IFERROR(VLOOKUP(O761, 【参考】数式用!$AY$5:$AY$13, 1, FALSE), "")</f>
        <v/>
      </c>
      <c r="AI761" s="429" t="str">
        <f>IFERROR(VLOOKUP(N761, 【参考】数式用!$BA$2:$BB$50, 2, FALSE), "")</f>
        <v/>
      </c>
      <c r="AJ761" s="430" t="str">
        <f t="shared" si="25"/>
        <v/>
      </c>
      <c r="AK761" s="431" t="str">
        <f t="shared" si="26"/>
        <v/>
      </c>
      <c r="AL761" s="133"/>
      <c r="AM761" s="133"/>
      <c r="AN761" s="106"/>
      <c r="AO761" s="106"/>
      <c r="AV761" s="105"/>
      <c r="AW761" s="105"/>
      <c r="AX761" s="105"/>
      <c r="AY761" s="105"/>
      <c r="AZ761" s="105"/>
      <c r="BA761" s="105"/>
    </row>
    <row r="762" spans="1:53" ht="30" customHeight="1" thickBot="1">
      <c r="A762" s="140">
        <v>749</v>
      </c>
      <c r="B762" s="1001" t="str">
        <f>IF(基本情報入力シート!C787="","",基本情報入力シート!C787)</f>
        <v/>
      </c>
      <c r="C762" s="1002"/>
      <c r="D762" s="1002"/>
      <c r="E762" s="1002"/>
      <c r="F762" s="1002"/>
      <c r="G762" s="1002"/>
      <c r="H762" s="1002"/>
      <c r="I762" s="1003"/>
      <c r="J762" s="411" t="str">
        <f>IF(基本情報入力シート!M787="","",基本情報入力シート!M787)</f>
        <v/>
      </c>
      <c r="K762" s="411" t="str">
        <f>IF(基本情報入力シート!R787="","",基本情報入力シート!R787)</f>
        <v/>
      </c>
      <c r="L762" s="411" t="str">
        <f>IF(基本情報入力シート!W787="","",基本情報入力シート!W787)</f>
        <v/>
      </c>
      <c r="M762" s="411" t="str">
        <f>IF(基本情報入力シート!X787="","",基本情報入力シート!X787)</f>
        <v/>
      </c>
      <c r="N762" s="141" t="str">
        <f>IF(基本情報入力シート!Y787="","",基本情報入力シート!Y787)</f>
        <v/>
      </c>
      <c r="O762" s="148"/>
      <c r="P762" s="50"/>
      <c r="Q762" s="1004"/>
      <c r="R762" s="1005"/>
      <c r="S762" s="142" t="str">
        <f>IFERROR(ROUNDDOWN(Q762*VLOOKUP(N762,【参考】数式用!$AR$2:$AW$50,MATCH(P762,【参考】数式用!$AT$4:$AW$4)+2,FALSE)*0.5, 0), "")</f>
        <v/>
      </c>
      <c r="T762" s="51"/>
      <c r="U762" s="536" t="str">
        <f>IFERROR(IF(AH762&lt;&gt;"",Q762*VLOOKUP(N762,【参考】数式用!$AG$2:$AL$50,MATCH(P762,【参考】数式用!$AI$4:$AL$4,0)+2,0), ""), "")</f>
        <v/>
      </c>
      <c r="V762" s="41"/>
      <c r="W762" s="1006"/>
      <c r="X762" s="1007"/>
      <c r="Y762" s="88"/>
      <c r="Z762" s="537"/>
      <c r="AA762" s="143" t="str">
        <f>IFERROR(IF(Y762="ー", "", ROUNDDOWN(Z762*VLOOKUP(N762,【参考】数式用!$AR$2:$AW$50,MATCH(Y762,【参考】数式用!$AT$4:$AW$4)+2,FALSE)*0.5, 0)), "")</f>
        <v/>
      </c>
      <c r="AB762" s="98"/>
      <c r="AC762" s="1100" t="str">
        <f>IFERROR(IF(AH762&lt;&gt;"",Z762*VLOOKUP(N762,【参考】数式用!$AG$2:$AL$50,MATCH(Y762,【参考】数式用!$AI$4:$AL$4,0)+2,0), ""), "")</f>
        <v/>
      </c>
      <c r="AD762" s="1100"/>
      <c r="AE762" s="415"/>
      <c r="AF762" s="581"/>
      <c r="AG762" s="590"/>
      <c r="AH762" s="428" t="str">
        <f>IFERROR(VLOOKUP(O762, 【参考】数式用!$AY$5:$AY$13, 1, FALSE), "")</f>
        <v/>
      </c>
      <c r="AI762" s="429" t="str">
        <f>IFERROR(VLOOKUP(N762, 【参考】数式用!$BA$2:$BB$50, 2, FALSE), "")</f>
        <v/>
      </c>
      <c r="AJ762" s="430" t="str">
        <f t="shared" si="25"/>
        <v/>
      </c>
      <c r="AK762" s="431" t="str">
        <f t="shared" si="26"/>
        <v/>
      </c>
      <c r="AL762" s="133"/>
      <c r="AM762" s="133"/>
      <c r="AN762" s="106"/>
      <c r="AO762" s="106"/>
      <c r="AV762" s="105"/>
      <c r="AW762" s="105"/>
      <c r="AX762" s="105"/>
      <c r="AY762" s="105"/>
      <c r="AZ762" s="105"/>
      <c r="BA762" s="105"/>
    </row>
    <row r="763" spans="1:53" ht="30" customHeight="1" thickBot="1">
      <c r="A763" s="140">
        <v>750</v>
      </c>
      <c r="B763" s="1001" t="str">
        <f>IF(基本情報入力シート!C788="","",基本情報入力シート!C788)</f>
        <v/>
      </c>
      <c r="C763" s="1002"/>
      <c r="D763" s="1002"/>
      <c r="E763" s="1002"/>
      <c r="F763" s="1002"/>
      <c r="G763" s="1002"/>
      <c r="H763" s="1002"/>
      <c r="I763" s="1003"/>
      <c r="J763" s="411" t="str">
        <f>IF(基本情報入力シート!M788="","",基本情報入力シート!M788)</f>
        <v/>
      </c>
      <c r="K763" s="411" t="str">
        <f>IF(基本情報入力シート!R788="","",基本情報入力シート!R788)</f>
        <v/>
      </c>
      <c r="L763" s="411" t="str">
        <f>IF(基本情報入力シート!W788="","",基本情報入力シート!W788)</f>
        <v/>
      </c>
      <c r="M763" s="411" t="str">
        <f>IF(基本情報入力シート!X788="","",基本情報入力シート!X788)</f>
        <v/>
      </c>
      <c r="N763" s="141" t="str">
        <f>IF(基本情報入力シート!Y788="","",基本情報入力シート!Y788)</f>
        <v/>
      </c>
      <c r="O763" s="148"/>
      <c r="P763" s="50"/>
      <c r="Q763" s="1004"/>
      <c r="R763" s="1005"/>
      <c r="S763" s="142" t="str">
        <f>IFERROR(ROUNDDOWN(Q763*VLOOKUP(N763,【参考】数式用!$AR$2:$AW$50,MATCH(P763,【参考】数式用!$AT$4:$AW$4)+2,FALSE)*0.5, 0), "")</f>
        <v/>
      </c>
      <c r="T763" s="51"/>
      <c r="U763" s="536" t="str">
        <f>IFERROR(IF(AH763&lt;&gt;"",Q763*VLOOKUP(N763,【参考】数式用!$AG$2:$AL$50,MATCH(P763,【参考】数式用!$AI$4:$AL$4,0)+2,0), ""), "")</f>
        <v/>
      </c>
      <c r="V763" s="41"/>
      <c r="W763" s="1006"/>
      <c r="X763" s="1007"/>
      <c r="Y763" s="88"/>
      <c r="Z763" s="537"/>
      <c r="AA763" s="143" t="str">
        <f>IFERROR(IF(Y763="ー", "", ROUNDDOWN(Z763*VLOOKUP(N763,【参考】数式用!$AR$2:$AW$50,MATCH(Y763,【参考】数式用!$AT$4:$AW$4)+2,FALSE)*0.5, 0)), "")</f>
        <v/>
      </c>
      <c r="AB763" s="98"/>
      <c r="AC763" s="1100" t="str">
        <f>IFERROR(IF(AH763&lt;&gt;"",Z763*VLOOKUP(N763,【参考】数式用!$AG$2:$AL$50,MATCH(Y763,【参考】数式用!$AI$4:$AL$4,0)+2,0), ""), "")</f>
        <v/>
      </c>
      <c r="AD763" s="1100"/>
      <c r="AE763" s="415"/>
      <c r="AF763" s="581"/>
      <c r="AG763" s="590"/>
      <c r="AH763" s="428" t="str">
        <f>IFERROR(VLOOKUP(O763, 【参考】数式用!$AY$5:$AY$13, 1, FALSE), "")</f>
        <v/>
      </c>
      <c r="AI763" s="429" t="str">
        <f>IFERROR(VLOOKUP(N763, 【参考】数式用!$BA$2:$BB$50, 2, FALSE), "")</f>
        <v/>
      </c>
      <c r="AJ763" s="430" t="str">
        <f t="shared" si="25"/>
        <v/>
      </c>
      <c r="AK763" s="431" t="str">
        <f t="shared" si="26"/>
        <v/>
      </c>
      <c r="AL763" s="133"/>
      <c r="AM763" s="133"/>
      <c r="AN763" s="106"/>
      <c r="AO763" s="106"/>
      <c r="AV763" s="105"/>
      <c r="AW763" s="105"/>
      <c r="AX763" s="105"/>
      <c r="AY763" s="105"/>
      <c r="AZ763" s="105"/>
      <c r="BA763" s="105"/>
    </row>
    <row r="764" spans="1:53" ht="30" customHeight="1" thickBot="1">
      <c r="A764" s="140">
        <v>751</v>
      </c>
      <c r="B764" s="1001" t="str">
        <f>IF(基本情報入力シート!C789="","",基本情報入力シート!C789)</f>
        <v/>
      </c>
      <c r="C764" s="1002"/>
      <c r="D764" s="1002"/>
      <c r="E764" s="1002"/>
      <c r="F764" s="1002"/>
      <c r="G764" s="1002"/>
      <c r="H764" s="1002"/>
      <c r="I764" s="1003"/>
      <c r="J764" s="411" t="str">
        <f>IF(基本情報入力シート!M789="","",基本情報入力シート!M789)</f>
        <v/>
      </c>
      <c r="K764" s="411" t="str">
        <f>IF(基本情報入力シート!R789="","",基本情報入力シート!R789)</f>
        <v/>
      </c>
      <c r="L764" s="411" t="str">
        <f>IF(基本情報入力シート!W789="","",基本情報入力シート!W789)</f>
        <v/>
      </c>
      <c r="M764" s="411" t="str">
        <f>IF(基本情報入力シート!X789="","",基本情報入力シート!X789)</f>
        <v/>
      </c>
      <c r="N764" s="141" t="str">
        <f>IF(基本情報入力シート!Y789="","",基本情報入力シート!Y789)</f>
        <v/>
      </c>
      <c r="O764" s="148"/>
      <c r="P764" s="50"/>
      <c r="Q764" s="1004"/>
      <c r="R764" s="1005"/>
      <c r="S764" s="142" t="str">
        <f>IFERROR(ROUNDDOWN(Q764*VLOOKUP(N764,【参考】数式用!$AR$2:$AW$50,MATCH(P764,【参考】数式用!$AT$4:$AW$4)+2,FALSE)*0.5, 0), "")</f>
        <v/>
      </c>
      <c r="T764" s="51"/>
      <c r="U764" s="536" t="str">
        <f>IFERROR(IF(AH764&lt;&gt;"",Q764*VLOOKUP(N764,【参考】数式用!$AG$2:$AL$50,MATCH(P764,【参考】数式用!$AI$4:$AL$4,0)+2,0), ""), "")</f>
        <v/>
      </c>
      <c r="V764" s="41"/>
      <c r="W764" s="1006"/>
      <c r="X764" s="1007"/>
      <c r="Y764" s="88"/>
      <c r="Z764" s="537"/>
      <c r="AA764" s="143" t="str">
        <f>IFERROR(IF(Y764="ー", "", ROUNDDOWN(Z764*VLOOKUP(N764,【参考】数式用!$AR$2:$AW$50,MATCH(Y764,【参考】数式用!$AT$4:$AW$4)+2,FALSE)*0.5, 0)), "")</f>
        <v/>
      </c>
      <c r="AB764" s="98"/>
      <c r="AC764" s="1100" t="str">
        <f>IFERROR(IF(AH764&lt;&gt;"",Z764*VLOOKUP(N764,【参考】数式用!$AG$2:$AL$50,MATCH(Y764,【参考】数式用!$AI$4:$AL$4,0)+2,0), ""), "")</f>
        <v/>
      </c>
      <c r="AD764" s="1100"/>
      <c r="AE764" s="415"/>
      <c r="AF764" s="581"/>
      <c r="AG764" s="590"/>
      <c r="AH764" s="428" t="str">
        <f>IFERROR(VLOOKUP(O764, 【参考】数式用!$AY$5:$AY$13, 1, FALSE), "")</f>
        <v/>
      </c>
      <c r="AI764" s="429" t="str">
        <f>IFERROR(VLOOKUP(N764, 【参考】数式用!$BA$2:$BB$50, 2, FALSE), "")</f>
        <v/>
      </c>
      <c r="AJ764" s="430" t="str">
        <f t="shared" si="25"/>
        <v/>
      </c>
      <c r="AK764" s="431" t="str">
        <f t="shared" si="26"/>
        <v/>
      </c>
      <c r="AL764" s="133"/>
      <c r="AM764" s="133"/>
      <c r="AN764" s="106"/>
      <c r="AO764" s="106"/>
      <c r="AV764" s="105"/>
      <c r="AW764" s="105"/>
      <c r="AX764" s="105"/>
      <c r="AY764" s="105"/>
      <c r="AZ764" s="105"/>
      <c r="BA764" s="105"/>
    </row>
    <row r="765" spans="1:53" ht="30" customHeight="1" thickBot="1">
      <c r="A765" s="140">
        <v>752</v>
      </c>
      <c r="B765" s="1001" t="str">
        <f>IF(基本情報入力シート!C790="","",基本情報入力シート!C790)</f>
        <v/>
      </c>
      <c r="C765" s="1002"/>
      <c r="D765" s="1002"/>
      <c r="E765" s="1002"/>
      <c r="F765" s="1002"/>
      <c r="G765" s="1002"/>
      <c r="H765" s="1002"/>
      <c r="I765" s="1003"/>
      <c r="J765" s="411" t="str">
        <f>IF(基本情報入力シート!M790="","",基本情報入力シート!M790)</f>
        <v/>
      </c>
      <c r="K765" s="411" t="str">
        <f>IF(基本情報入力シート!R790="","",基本情報入力シート!R790)</f>
        <v/>
      </c>
      <c r="L765" s="411" t="str">
        <f>IF(基本情報入力シート!W790="","",基本情報入力シート!W790)</f>
        <v/>
      </c>
      <c r="M765" s="411" t="str">
        <f>IF(基本情報入力シート!X790="","",基本情報入力シート!X790)</f>
        <v/>
      </c>
      <c r="N765" s="141" t="str">
        <f>IF(基本情報入力シート!Y790="","",基本情報入力シート!Y790)</f>
        <v/>
      </c>
      <c r="O765" s="148"/>
      <c r="P765" s="50"/>
      <c r="Q765" s="1004"/>
      <c r="R765" s="1005"/>
      <c r="S765" s="142" t="str">
        <f>IFERROR(ROUNDDOWN(Q765*VLOOKUP(N765,【参考】数式用!$AR$2:$AW$50,MATCH(P765,【参考】数式用!$AT$4:$AW$4)+2,FALSE)*0.5, 0), "")</f>
        <v/>
      </c>
      <c r="T765" s="51"/>
      <c r="U765" s="536" t="str">
        <f>IFERROR(IF(AH765&lt;&gt;"",Q765*VLOOKUP(N765,【参考】数式用!$AG$2:$AL$50,MATCH(P765,【参考】数式用!$AI$4:$AL$4,0)+2,0), ""), "")</f>
        <v/>
      </c>
      <c r="V765" s="41"/>
      <c r="W765" s="1006"/>
      <c r="X765" s="1007"/>
      <c r="Y765" s="88"/>
      <c r="Z765" s="537"/>
      <c r="AA765" s="143" t="str">
        <f>IFERROR(IF(Y765="ー", "", ROUNDDOWN(Z765*VLOOKUP(N765,【参考】数式用!$AR$2:$AW$50,MATCH(Y765,【参考】数式用!$AT$4:$AW$4)+2,FALSE)*0.5, 0)), "")</f>
        <v/>
      </c>
      <c r="AB765" s="98"/>
      <c r="AC765" s="1100" t="str">
        <f>IFERROR(IF(AH765&lt;&gt;"",Z765*VLOOKUP(N765,【参考】数式用!$AG$2:$AL$50,MATCH(Y765,【参考】数式用!$AI$4:$AL$4,0)+2,0), ""), "")</f>
        <v/>
      </c>
      <c r="AD765" s="1100"/>
      <c r="AE765" s="415"/>
      <c r="AF765" s="581"/>
      <c r="AG765" s="590"/>
      <c r="AH765" s="428" t="str">
        <f>IFERROR(VLOOKUP(O765, 【参考】数式用!$AY$5:$AY$13, 1, FALSE), "")</f>
        <v/>
      </c>
      <c r="AI765" s="429" t="str">
        <f>IFERROR(VLOOKUP(N765, 【参考】数式用!$BA$2:$BB$50, 2, FALSE), "")</f>
        <v/>
      </c>
      <c r="AJ765" s="430" t="str">
        <f t="shared" si="25"/>
        <v/>
      </c>
      <c r="AK765" s="431" t="str">
        <f t="shared" si="26"/>
        <v/>
      </c>
      <c r="AL765" s="133"/>
      <c r="AM765" s="133"/>
      <c r="AN765" s="106"/>
      <c r="AO765" s="106"/>
      <c r="AV765" s="105"/>
      <c r="AW765" s="105"/>
      <c r="AX765" s="105"/>
      <c r="AY765" s="105"/>
      <c r="AZ765" s="105"/>
      <c r="BA765" s="105"/>
    </row>
    <row r="766" spans="1:53" ht="30" customHeight="1" thickBot="1">
      <c r="A766" s="140">
        <v>753</v>
      </c>
      <c r="B766" s="1001" t="str">
        <f>IF(基本情報入力シート!C791="","",基本情報入力シート!C791)</f>
        <v/>
      </c>
      <c r="C766" s="1002"/>
      <c r="D766" s="1002"/>
      <c r="E766" s="1002"/>
      <c r="F766" s="1002"/>
      <c r="G766" s="1002"/>
      <c r="H766" s="1002"/>
      <c r="I766" s="1003"/>
      <c r="J766" s="411" t="str">
        <f>IF(基本情報入力シート!M791="","",基本情報入力シート!M791)</f>
        <v/>
      </c>
      <c r="K766" s="411" t="str">
        <f>IF(基本情報入力シート!R791="","",基本情報入力シート!R791)</f>
        <v/>
      </c>
      <c r="L766" s="411" t="str">
        <f>IF(基本情報入力シート!W791="","",基本情報入力シート!W791)</f>
        <v/>
      </c>
      <c r="M766" s="411" t="str">
        <f>IF(基本情報入力シート!X791="","",基本情報入力シート!X791)</f>
        <v/>
      </c>
      <c r="N766" s="141" t="str">
        <f>IF(基本情報入力シート!Y791="","",基本情報入力シート!Y791)</f>
        <v/>
      </c>
      <c r="O766" s="148"/>
      <c r="P766" s="50"/>
      <c r="Q766" s="1004"/>
      <c r="R766" s="1005"/>
      <c r="S766" s="142" t="str">
        <f>IFERROR(ROUNDDOWN(Q766*VLOOKUP(N766,【参考】数式用!$AR$2:$AW$50,MATCH(P766,【参考】数式用!$AT$4:$AW$4)+2,FALSE)*0.5, 0), "")</f>
        <v/>
      </c>
      <c r="T766" s="51"/>
      <c r="U766" s="536" t="str">
        <f>IFERROR(IF(AH766&lt;&gt;"",Q766*VLOOKUP(N766,【参考】数式用!$AG$2:$AL$50,MATCH(P766,【参考】数式用!$AI$4:$AL$4,0)+2,0), ""), "")</f>
        <v/>
      </c>
      <c r="V766" s="41"/>
      <c r="W766" s="1006"/>
      <c r="X766" s="1007"/>
      <c r="Y766" s="88"/>
      <c r="Z766" s="537"/>
      <c r="AA766" s="143" t="str">
        <f>IFERROR(IF(Y766="ー", "", ROUNDDOWN(Z766*VLOOKUP(N766,【参考】数式用!$AR$2:$AW$50,MATCH(Y766,【参考】数式用!$AT$4:$AW$4)+2,FALSE)*0.5, 0)), "")</f>
        <v/>
      </c>
      <c r="AB766" s="98"/>
      <c r="AC766" s="1100" t="str">
        <f>IFERROR(IF(AH766&lt;&gt;"",Z766*VLOOKUP(N766,【参考】数式用!$AG$2:$AL$50,MATCH(Y766,【参考】数式用!$AI$4:$AL$4,0)+2,0), ""), "")</f>
        <v/>
      </c>
      <c r="AD766" s="1100"/>
      <c r="AE766" s="415"/>
      <c r="AF766" s="581"/>
      <c r="AG766" s="590"/>
      <c r="AH766" s="428" t="str">
        <f>IFERROR(VLOOKUP(O766, 【参考】数式用!$AY$5:$AY$13, 1, FALSE), "")</f>
        <v/>
      </c>
      <c r="AI766" s="429" t="str">
        <f>IFERROR(VLOOKUP(N766, 【参考】数式用!$BA$2:$BB$50, 2, FALSE), "")</f>
        <v/>
      </c>
      <c r="AJ766" s="430" t="str">
        <f t="shared" si="25"/>
        <v/>
      </c>
      <c r="AK766" s="431" t="str">
        <f t="shared" si="26"/>
        <v/>
      </c>
      <c r="AL766" s="133"/>
      <c r="AM766" s="133"/>
      <c r="AN766" s="106"/>
      <c r="AO766" s="106"/>
      <c r="AV766" s="105"/>
      <c r="AW766" s="105"/>
      <c r="AX766" s="105"/>
      <c r="AY766" s="105"/>
      <c r="AZ766" s="105"/>
      <c r="BA766" s="105"/>
    </row>
    <row r="767" spans="1:53" ht="30" customHeight="1" thickBot="1">
      <c r="A767" s="140">
        <v>754</v>
      </c>
      <c r="B767" s="1001" t="str">
        <f>IF(基本情報入力シート!C792="","",基本情報入力シート!C792)</f>
        <v/>
      </c>
      <c r="C767" s="1002"/>
      <c r="D767" s="1002"/>
      <c r="E767" s="1002"/>
      <c r="F767" s="1002"/>
      <c r="G767" s="1002"/>
      <c r="H767" s="1002"/>
      <c r="I767" s="1003"/>
      <c r="J767" s="411" t="str">
        <f>IF(基本情報入力シート!M792="","",基本情報入力シート!M792)</f>
        <v/>
      </c>
      <c r="K767" s="411" t="str">
        <f>IF(基本情報入力シート!R792="","",基本情報入力シート!R792)</f>
        <v/>
      </c>
      <c r="L767" s="411" t="str">
        <f>IF(基本情報入力シート!W792="","",基本情報入力シート!W792)</f>
        <v/>
      </c>
      <c r="M767" s="411" t="str">
        <f>IF(基本情報入力シート!X792="","",基本情報入力シート!X792)</f>
        <v/>
      </c>
      <c r="N767" s="141" t="str">
        <f>IF(基本情報入力シート!Y792="","",基本情報入力シート!Y792)</f>
        <v/>
      </c>
      <c r="O767" s="148"/>
      <c r="P767" s="50"/>
      <c r="Q767" s="1004"/>
      <c r="R767" s="1005"/>
      <c r="S767" s="142" t="str">
        <f>IFERROR(ROUNDDOWN(Q767*VLOOKUP(N767,【参考】数式用!$AR$2:$AW$50,MATCH(P767,【参考】数式用!$AT$4:$AW$4)+2,FALSE)*0.5, 0), "")</f>
        <v/>
      </c>
      <c r="T767" s="51"/>
      <c r="U767" s="536" t="str">
        <f>IFERROR(IF(AH767&lt;&gt;"",Q767*VLOOKUP(N767,【参考】数式用!$AG$2:$AL$50,MATCH(P767,【参考】数式用!$AI$4:$AL$4,0)+2,0), ""), "")</f>
        <v/>
      </c>
      <c r="V767" s="41"/>
      <c r="W767" s="1006"/>
      <c r="X767" s="1007"/>
      <c r="Y767" s="88"/>
      <c r="Z767" s="537"/>
      <c r="AA767" s="143" t="str">
        <f>IFERROR(IF(Y767="ー", "", ROUNDDOWN(Z767*VLOOKUP(N767,【参考】数式用!$AR$2:$AW$50,MATCH(Y767,【参考】数式用!$AT$4:$AW$4)+2,FALSE)*0.5, 0)), "")</f>
        <v/>
      </c>
      <c r="AB767" s="98"/>
      <c r="AC767" s="1100" t="str">
        <f>IFERROR(IF(AH767&lt;&gt;"",Z767*VLOOKUP(N767,【参考】数式用!$AG$2:$AL$50,MATCH(Y767,【参考】数式用!$AI$4:$AL$4,0)+2,0), ""), "")</f>
        <v/>
      </c>
      <c r="AD767" s="1100"/>
      <c r="AE767" s="415"/>
      <c r="AF767" s="581"/>
      <c r="AG767" s="590"/>
      <c r="AH767" s="428" t="str">
        <f>IFERROR(VLOOKUP(O767, 【参考】数式用!$AY$5:$AY$13, 1, FALSE), "")</f>
        <v/>
      </c>
      <c r="AI767" s="429" t="str">
        <f>IFERROR(VLOOKUP(N767, 【参考】数式用!$BA$2:$BB$50, 2, FALSE), "")</f>
        <v/>
      </c>
      <c r="AJ767" s="430" t="str">
        <f t="shared" si="25"/>
        <v/>
      </c>
      <c r="AK767" s="431" t="str">
        <f t="shared" si="26"/>
        <v/>
      </c>
      <c r="AL767" s="133"/>
      <c r="AM767" s="133"/>
      <c r="AN767" s="106"/>
      <c r="AO767" s="106"/>
      <c r="AV767" s="105"/>
      <c r="AW767" s="105"/>
      <c r="AX767" s="105"/>
      <c r="AY767" s="105"/>
      <c r="AZ767" s="105"/>
      <c r="BA767" s="105"/>
    </row>
    <row r="768" spans="1:53" ht="30" customHeight="1" thickBot="1">
      <c r="A768" s="140">
        <v>755</v>
      </c>
      <c r="B768" s="1001" t="str">
        <f>IF(基本情報入力シート!C793="","",基本情報入力シート!C793)</f>
        <v/>
      </c>
      <c r="C768" s="1002"/>
      <c r="D768" s="1002"/>
      <c r="E768" s="1002"/>
      <c r="F768" s="1002"/>
      <c r="G768" s="1002"/>
      <c r="H768" s="1002"/>
      <c r="I768" s="1003"/>
      <c r="J768" s="411" t="str">
        <f>IF(基本情報入力シート!M793="","",基本情報入力シート!M793)</f>
        <v/>
      </c>
      <c r="K768" s="411" t="str">
        <f>IF(基本情報入力シート!R793="","",基本情報入力シート!R793)</f>
        <v/>
      </c>
      <c r="L768" s="411" t="str">
        <f>IF(基本情報入力シート!W793="","",基本情報入力シート!W793)</f>
        <v/>
      </c>
      <c r="M768" s="411" t="str">
        <f>IF(基本情報入力シート!X793="","",基本情報入力シート!X793)</f>
        <v/>
      </c>
      <c r="N768" s="141" t="str">
        <f>IF(基本情報入力シート!Y793="","",基本情報入力シート!Y793)</f>
        <v/>
      </c>
      <c r="O768" s="148"/>
      <c r="P768" s="50"/>
      <c r="Q768" s="1004"/>
      <c r="R768" s="1005"/>
      <c r="S768" s="142" t="str">
        <f>IFERROR(ROUNDDOWN(Q768*VLOOKUP(N768,【参考】数式用!$AR$2:$AW$50,MATCH(P768,【参考】数式用!$AT$4:$AW$4)+2,FALSE)*0.5, 0), "")</f>
        <v/>
      </c>
      <c r="T768" s="51"/>
      <c r="U768" s="536" t="str">
        <f>IFERROR(IF(AH768&lt;&gt;"",Q768*VLOOKUP(N768,【参考】数式用!$AG$2:$AL$50,MATCH(P768,【参考】数式用!$AI$4:$AL$4,0)+2,0), ""), "")</f>
        <v/>
      </c>
      <c r="V768" s="41"/>
      <c r="W768" s="1006"/>
      <c r="X768" s="1007"/>
      <c r="Y768" s="88"/>
      <c r="Z768" s="537"/>
      <c r="AA768" s="143" t="str">
        <f>IFERROR(IF(Y768="ー", "", ROUNDDOWN(Z768*VLOOKUP(N768,【参考】数式用!$AR$2:$AW$50,MATCH(Y768,【参考】数式用!$AT$4:$AW$4)+2,FALSE)*0.5, 0)), "")</f>
        <v/>
      </c>
      <c r="AB768" s="98"/>
      <c r="AC768" s="1100" t="str">
        <f>IFERROR(IF(AH768&lt;&gt;"",Z768*VLOOKUP(N768,【参考】数式用!$AG$2:$AL$50,MATCH(Y768,【参考】数式用!$AI$4:$AL$4,0)+2,0), ""), "")</f>
        <v/>
      </c>
      <c r="AD768" s="1100"/>
      <c r="AE768" s="415"/>
      <c r="AF768" s="581"/>
      <c r="AG768" s="590"/>
      <c r="AH768" s="428" t="str">
        <f>IFERROR(VLOOKUP(O768, 【参考】数式用!$AY$5:$AY$13, 1, FALSE), "")</f>
        <v/>
      </c>
      <c r="AI768" s="429" t="str">
        <f>IFERROR(VLOOKUP(N768, 【参考】数式用!$BA$2:$BB$50, 2, FALSE), "")</f>
        <v/>
      </c>
      <c r="AJ768" s="430" t="str">
        <f t="shared" si="25"/>
        <v/>
      </c>
      <c r="AK768" s="431" t="str">
        <f t="shared" si="26"/>
        <v/>
      </c>
      <c r="AL768" s="133"/>
      <c r="AM768" s="133"/>
      <c r="AN768" s="106"/>
      <c r="AO768" s="106"/>
      <c r="AV768" s="105"/>
      <c r="AW768" s="105"/>
      <c r="AX768" s="105"/>
      <c r="AY768" s="105"/>
      <c r="AZ768" s="105"/>
      <c r="BA768" s="105"/>
    </row>
    <row r="769" spans="1:53" ht="30" customHeight="1" thickBot="1">
      <c r="A769" s="140">
        <v>756</v>
      </c>
      <c r="B769" s="1001" t="str">
        <f>IF(基本情報入力シート!C794="","",基本情報入力シート!C794)</f>
        <v/>
      </c>
      <c r="C769" s="1002"/>
      <c r="D769" s="1002"/>
      <c r="E769" s="1002"/>
      <c r="F769" s="1002"/>
      <c r="G769" s="1002"/>
      <c r="H769" s="1002"/>
      <c r="I769" s="1003"/>
      <c r="J769" s="411" t="str">
        <f>IF(基本情報入力シート!M794="","",基本情報入力シート!M794)</f>
        <v/>
      </c>
      <c r="K769" s="411" t="str">
        <f>IF(基本情報入力シート!R794="","",基本情報入力シート!R794)</f>
        <v/>
      </c>
      <c r="L769" s="411" t="str">
        <f>IF(基本情報入力シート!W794="","",基本情報入力シート!W794)</f>
        <v/>
      </c>
      <c r="M769" s="411" t="str">
        <f>IF(基本情報入力シート!X794="","",基本情報入力シート!X794)</f>
        <v/>
      </c>
      <c r="N769" s="141" t="str">
        <f>IF(基本情報入力シート!Y794="","",基本情報入力シート!Y794)</f>
        <v/>
      </c>
      <c r="O769" s="148"/>
      <c r="P769" s="50"/>
      <c r="Q769" s="1004"/>
      <c r="R769" s="1005"/>
      <c r="S769" s="142" t="str">
        <f>IFERROR(ROUNDDOWN(Q769*VLOOKUP(N769,【参考】数式用!$AR$2:$AW$50,MATCH(P769,【参考】数式用!$AT$4:$AW$4)+2,FALSE)*0.5, 0), "")</f>
        <v/>
      </c>
      <c r="T769" s="51"/>
      <c r="U769" s="536" t="str">
        <f>IFERROR(IF(AH769&lt;&gt;"",Q769*VLOOKUP(N769,【参考】数式用!$AG$2:$AL$50,MATCH(P769,【参考】数式用!$AI$4:$AL$4,0)+2,0), ""), "")</f>
        <v/>
      </c>
      <c r="V769" s="41"/>
      <c r="W769" s="1006"/>
      <c r="X769" s="1007"/>
      <c r="Y769" s="88"/>
      <c r="Z769" s="537"/>
      <c r="AA769" s="143" t="str">
        <f>IFERROR(IF(Y769="ー", "", ROUNDDOWN(Z769*VLOOKUP(N769,【参考】数式用!$AR$2:$AW$50,MATCH(Y769,【参考】数式用!$AT$4:$AW$4)+2,FALSE)*0.5, 0)), "")</f>
        <v/>
      </c>
      <c r="AB769" s="98"/>
      <c r="AC769" s="1100" t="str">
        <f>IFERROR(IF(AH769&lt;&gt;"",Z769*VLOOKUP(N769,【参考】数式用!$AG$2:$AL$50,MATCH(Y769,【参考】数式用!$AI$4:$AL$4,0)+2,0), ""), "")</f>
        <v/>
      </c>
      <c r="AD769" s="1100"/>
      <c r="AE769" s="415"/>
      <c r="AF769" s="581"/>
      <c r="AG769" s="590"/>
      <c r="AH769" s="428" t="str">
        <f>IFERROR(VLOOKUP(O769, 【参考】数式用!$AY$5:$AY$13, 1, FALSE), "")</f>
        <v/>
      </c>
      <c r="AI769" s="429" t="str">
        <f>IFERROR(VLOOKUP(N769, 【参考】数式用!$BA$2:$BB$50, 2, FALSE), "")</f>
        <v/>
      </c>
      <c r="AJ769" s="430" t="str">
        <f t="shared" si="25"/>
        <v/>
      </c>
      <c r="AK769" s="431" t="str">
        <f t="shared" si="26"/>
        <v/>
      </c>
      <c r="AL769" s="133"/>
      <c r="AM769" s="133"/>
      <c r="AN769" s="106"/>
      <c r="AO769" s="106"/>
      <c r="AV769" s="105"/>
      <c r="AW769" s="105"/>
      <c r="AX769" s="105"/>
      <c r="AY769" s="105"/>
      <c r="AZ769" s="105"/>
      <c r="BA769" s="105"/>
    </row>
    <row r="770" spans="1:53" ht="30" customHeight="1" thickBot="1">
      <c r="A770" s="140">
        <v>757</v>
      </c>
      <c r="B770" s="1001" t="str">
        <f>IF(基本情報入力シート!C795="","",基本情報入力シート!C795)</f>
        <v/>
      </c>
      <c r="C770" s="1002"/>
      <c r="D770" s="1002"/>
      <c r="E770" s="1002"/>
      <c r="F770" s="1002"/>
      <c r="G770" s="1002"/>
      <c r="H770" s="1002"/>
      <c r="I770" s="1003"/>
      <c r="J770" s="411" t="str">
        <f>IF(基本情報入力シート!M795="","",基本情報入力シート!M795)</f>
        <v/>
      </c>
      <c r="K770" s="411" t="str">
        <f>IF(基本情報入力シート!R795="","",基本情報入力シート!R795)</f>
        <v/>
      </c>
      <c r="L770" s="411" t="str">
        <f>IF(基本情報入力シート!W795="","",基本情報入力シート!W795)</f>
        <v/>
      </c>
      <c r="M770" s="411" t="str">
        <f>IF(基本情報入力シート!X795="","",基本情報入力シート!X795)</f>
        <v/>
      </c>
      <c r="N770" s="141" t="str">
        <f>IF(基本情報入力シート!Y795="","",基本情報入力シート!Y795)</f>
        <v/>
      </c>
      <c r="O770" s="148"/>
      <c r="P770" s="50"/>
      <c r="Q770" s="1004"/>
      <c r="R770" s="1005"/>
      <c r="S770" s="142" t="str">
        <f>IFERROR(ROUNDDOWN(Q770*VLOOKUP(N770,【参考】数式用!$AR$2:$AW$50,MATCH(P770,【参考】数式用!$AT$4:$AW$4)+2,FALSE)*0.5, 0), "")</f>
        <v/>
      </c>
      <c r="T770" s="51"/>
      <c r="U770" s="536" t="str">
        <f>IFERROR(IF(AH770&lt;&gt;"",Q770*VLOOKUP(N770,【参考】数式用!$AG$2:$AL$50,MATCH(P770,【参考】数式用!$AI$4:$AL$4,0)+2,0), ""), "")</f>
        <v/>
      </c>
      <c r="V770" s="41"/>
      <c r="W770" s="1006"/>
      <c r="X770" s="1007"/>
      <c r="Y770" s="88"/>
      <c r="Z770" s="537"/>
      <c r="AA770" s="143" t="str">
        <f>IFERROR(IF(Y770="ー", "", ROUNDDOWN(Z770*VLOOKUP(N770,【参考】数式用!$AR$2:$AW$50,MATCH(Y770,【参考】数式用!$AT$4:$AW$4)+2,FALSE)*0.5, 0)), "")</f>
        <v/>
      </c>
      <c r="AB770" s="98"/>
      <c r="AC770" s="1100" t="str">
        <f>IFERROR(IF(AH770&lt;&gt;"",Z770*VLOOKUP(N770,【参考】数式用!$AG$2:$AL$50,MATCH(Y770,【参考】数式用!$AI$4:$AL$4,0)+2,0), ""), "")</f>
        <v/>
      </c>
      <c r="AD770" s="1100"/>
      <c r="AE770" s="415"/>
      <c r="AF770" s="581"/>
      <c r="AG770" s="590"/>
      <c r="AH770" s="428" t="str">
        <f>IFERROR(VLOOKUP(O770, 【参考】数式用!$AY$5:$AY$13, 1, FALSE), "")</f>
        <v/>
      </c>
      <c r="AI770" s="429" t="str">
        <f>IFERROR(VLOOKUP(N770, 【参考】数式用!$BA$2:$BB$50, 2, FALSE), "")</f>
        <v/>
      </c>
      <c r="AJ770" s="430" t="str">
        <f t="shared" si="25"/>
        <v/>
      </c>
      <c r="AK770" s="431" t="str">
        <f t="shared" si="26"/>
        <v/>
      </c>
      <c r="AL770" s="133"/>
      <c r="AM770" s="133"/>
      <c r="AN770" s="106"/>
      <c r="AO770" s="106"/>
      <c r="AV770" s="105"/>
      <c r="AW770" s="105"/>
      <c r="AX770" s="105"/>
      <c r="AY770" s="105"/>
      <c r="AZ770" s="105"/>
      <c r="BA770" s="105"/>
    </row>
    <row r="771" spans="1:53" ht="30" customHeight="1" thickBot="1">
      <c r="A771" s="140">
        <v>758</v>
      </c>
      <c r="B771" s="1001" t="str">
        <f>IF(基本情報入力シート!C796="","",基本情報入力シート!C796)</f>
        <v/>
      </c>
      <c r="C771" s="1002"/>
      <c r="D771" s="1002"/>
      <c r="E771" s="1002"/>
      <c r="F771" s="1002"/>
      <c r="G771" s="1002"/>
      <c r="H771" s="1002"/>
      <c r="I771" s="1003"/>
      <c r="J771" s="411" t="str">
        <f>IF(基本情報入力シート!M796="","",基本情報入力シート!M796)</f>
        <v/>
      </c>
      <c r="K771" s="411" t="str">
        <f>IF(基本情報入力シート!R796="","",基本情報入力シート!R796)</f>
        <v/>
      </c>
      <c r="L771" s="411" t="str">
        <f>IF(基本情報入力シート!W796="","",基本情報入力シート!W796)</f>
        <v/>
      </c>
      <c r="M771" s="411" t="str">
        <f>IF(基本情報入力シート!X796="","",基本情報入力シート!X796)</f>
        <v/>
      </c>
      <c r="N771" s="141" t="str">
        <f>IF(基本情報入力シート!Y796="","",基本情報入力シート!Y796)</f>
        <v/>
      </c>
      <c r="O771" s="148"/>
      <c r="P771" s="50"/>
      <c r="Q771" s="1004"/>
      <c r="R771" s="1005"/>
      <c r="S771" s="142" t="str">
        <f>IFERROR(ROUNDDOWN(Q771*VLOOKUP(N771,【参考】数式用!$AR$2:$AW$50,MATCH(P771,【参考】数式用!$AT$4:$AW$4)+2,FALSE)*0.5, 0), "")</f>
        <v/>
      </c>
      <c r="T771" s="51"/>
      <c r="U771" s="536" t="str">
        <f>IFERROR(IF(AH771&lt;&gt;"",Q771*VLOOKUP(N771,【参考】数式用!$AG$2:$AL$50,MATCH(P771,【参考】数式用!$AI$4:$AL$4,0)+2,0), ""), "")</f>
        <v/>
      </c>
      <c r="V771" s="41"/>
      <c r="W771" s="1006"/>
      <c r="X771" s="1007"/>
      <c r="Y771" s="88"/>
      <c r="Z771" s="537"/>
      <c r="AA771" s="143" t="str">
        <f>IFERROR(IF(Y771="ー", "", ROUNDDOWN(Z771*VLOOKUP(N771,【参考】数式用!$AR$2:$AW$50,MATCH(Y771,【参考】数式用!$AT$4:$AW$4)+2,FALSE)*0.5, 0)), "")</f>
        <v/>
      </c>
      <c r="AB771" s="98"/>
      <c r="AC771" s="1100" t="str">
        <f>IFERROR(IF(AH771&lt;&gt;"",Z771*VLOOKUP(N771,【参考】数式用!$AG$2:$AL$50,MATCH(Y771,【参考】数式用!$AI$4:$AL$4,0)+2,0), ""), "")</f>
        <v/>
      </c>
      <c r="AD771" s="1100"/>
      <c r="AE771" s="415"/>
      <c r="AF771" s="581"/>
      <c r="AG771" s="590"/>
      <c r="AH771" s="428" t="str">
        <f>IFERROR(VLOOKUP(O771, 【参考】数式用!$AY$5:$AY$13, 1, FALSE), "")</f>
        <v/>
      </c>
      <c r="AI771" s="429" t="str">
        <f>IFERROR(VLOOKUP(N771, 【参考】数式用!$BA$2:$BB$50, 2, FALSE), "")</f>
        <v/>
      </c>
      <c r="AJ771" s="430" t="str">
        <f t="shared" si="25"/>
        <v/>
      </c>
      <c r="AK771" s="431" t="str">
        <f t="shared" si="26"/>
        <v/>
      </c>
      <c r="AL771" s="133"/>
      <c r="AM771" s="133"/>
      <c r="AN771" s="106"/>
      <c r="AO771" s="106"/>
      <c r="AV771" s="105"/>
      <c r="AW771" s="105"/>
      <c r="AX771" s="105"/>
      <c r="AY771" s="105"/>
      <c r="AZ771" s="105"/>
      <c r="BA771" s="105"/>
    </row>
    <row r="772" spans="1:53" ht="30" customHeight="1" thickBot="1">
      <c r="A772" s="140">
        <v>759</v>
      </c>
      <c r="B772" s="1001" t="str">
        <f>IF(基本情報入力シート!C797="","",基本情報入力シート!C797)</f>
        <v/>
      </c>
      <c r="C772" s="1002"/>
      <c r="D772" s="1002"/>
      <c r="E772" s="1002"/>
      <c r="F772" s="1002"/>
      <c r="G772" s="1002"/>
      <c r="H772" s="1002"/>
      <c r="I772" s="1003"/>
      <c r="J772" s="411" t="str">
        <f>IF(基本情報入力シート!M797="","",基本情報入力シート!M797)</f>
        <v/>
      </c>
      <c r="K772" s="411" t="str">
        <f>IF(基本情報入力シート!R797="","",基本情報入力シート!R797)</f>
        <v/>
      </c>
      <c r="L772" s="411" t="str">
        <f>IF(基本情報入力シート!W797="","",基本情報入力シート!W797)</f>
        <v/>
      </c>
      <c r="M772" s="411" t="str">
        <f>IF(基本情報入力シート!X797="","",基本情報入力シート!X797)</f>
        <v/>
      </c>
      <c r="N772" s="141" t="str">
        <f>IF(基本情報入力シート!Y797="","",基本情報入力シート!Y797)</f>
        <v/>
      </c>
      <c r="O772" s="148"/>
      <c r="P772" s="50"/>
      <c r="Q772" s="1004"/>
      <c r="R772" s="1005"/>
      <c r="S772" s="142" t="str">
        <f>IFERROR(ROUNDDOWN(Q772*VLOOKUP(N772,【参考】数式用!$AR$2:$AW$50,MATCH(P772,【参考】数式用!$AT$4:$AW$4)+2,FALSE)*0.5, 0), "")</f>
        <v/>
      </c>
      <c r="T772" s="51"/>
      <c r="U772" s="536" t="str">
        <f>IFERROR(IF(AH772&lt;&gt;"",Q772*VLOOKUP(N772,【参考】数式用!$AG$2:$AL$50,MATCH(P772,【参考】数式用!$AI$4:$AL$4,0)+2,0), ""), "")</f>
        <v/>
      </c>
      <c r="V772" s="41"/>
      <c r="W772" s="1006"/>
      <c r="X772" s="1007"/>
      <c r="Y772" s="88"/>
      <c r="Z772" s="537"/>
      <c r="AA772" s="143" t="str">
        <f>IFERROR(IF(Y772="ー", "", ROUNDDOWN(Z772*VLOOKUP(N772,【参考】数式用!$AR$2:$AW$50,MATCH(Y772,【参考】数式用!$AT$4:$AW$4)+2,FALSE)*0.5, 0)), "")</f>
        <v/>
      </c>
      <c r="AB772" s="98"/>
      <c r="AC772" s="1100" t="str">
        <f>IFERROR(IF(AH772&lt;&gt;"",Z772*VLOOKUP(N772,【参考】数式用!$AG$2:$AL$50,MATCH(Y772,【参考】数式用!$AI$4:$AL$4,0)+2,0), ""), "")</f>
        <v/>
      </c>
      <c r="AD772" s="1100"/>
      <c r="AE772" s="415"/>
      <c r="AF772" s="581"/>
      <c r="AG772" s="590"/>
      <c r="AH772" s="428" t="str">
        <f>IFERROR(VLOOKUP(O772, 【参考】数式用!$AY$5:$AY$13, 1, FALSE), "")</f>
        <v/>
      </c>
      <c r="AI772" s="429" t="str">
        <f>IFERROR(VLOOKUP(N772, 【参考】数式用!$BA$2:$BB$50, 2, FALSE), "")</f>
        <v/>
      </c>
      <c r="AJ772" s="430" t="str">
        <f t="shared" si="25"/>
        <v/>
      </c>
      <c r="AK772" s="431" t="str">
        <f t="shared" si="26"/>
        <v/>
      </c>
      <c r="AL772" s="133"/>
      <c r="AM772" s="133"/>
      <c r="AN772" s="106"/>
      <c r="AO772" s="106"/>
      <c r="AV772" s="105"/>
      <c r="AW772" s="105"/>
      <c r="AX772" s="105"/>
      <c r="AY772" s="105"/>
      <c r="AZ772" s="105"/>
      <c r="BA772" s="105"/>
    </row>
    <row r="773" spans="1:53" ht="30" customHeight="1" thickBot="1">
      <c r="A773" s="140">
        <v>760</v>
      </c>
      <c r="B773" s="1001" t="str">
        <f>IF(基本情報入力シート!C798="","",基本情報入力シート!C798)</f>
        <v/>
      </c>
      <c r="C773" s="1002"/>
      <c r="D773" s="1002"/>
      <c r="E773" s="1002"/>
      <c r="F773" s="1002"/>
      <c r="G773" s="1002"/>
      <c r="H773" s="1002"/>
      <c r="I773" s="1003"/>
      <c r="J773" s="411" t="str">
        <f>IF(基本情報入力シート!M798="","",基本情報入力シート!M798)</f>
        <v/>
      </c>
      <c r="K773" s="411" t="str">
        <f>IF(基本情報入力シート!R798="","",基本情報入力シート!R798)</f>
        <v/>
      </c>
      <c r="L773" s="411" t="str">
        <f>IF(基本情報入力シート!W798="","",基本情報入力シート!W798)</f>
        <v/>
      </c>
      <c r="M773" s="411" t="str">
        <f>IF(基本情報入力シート!X798="","",基本情報入力シート!X798)</f>
        <v/>
      </c>
      <c r="N773" s="141" t="str">
        <f>IF(基本情報入力シート!Y798="","",基本情報入力シート!Y798)</f>
        <v/>
      </c>
      <c r="O773" s="148"/>
      <c r="P773" s="50"/>
      <c r="Q773" s="1004"/>
      <c r="R773" s="1005"/>
      <c r="S773" s="142" t="str">
        <f>IFERROR(ROUNDDOWN(Q773*VLOOKUP(N773,【参考】数式用!$AR$2:$AW$50,MATCH(P773,【参考】数式用!$AT$4:$AW$4)+2,FALSE)*0.5, 0), "")</f>
        <v/>
      </c>
      <c r="T773" s="51"/>
      <c r="U773" s="536" t="str">
        <f>IFERROR(IF(AH773&lt;&gt;"",Q773*VLOOKUP(N773,【参考】数式用!$AG$2:$AL$50,MATCH(P773,【参考】数式用!$AI$4:$AL$4,0)+2,0), ""), "")</f>
        <v/>
      </c>
      <c r="V773" s="41"/>
      <c r="W773" s="1006"/>
      <c r="X773" s="1007"/>
      <c r="Y773" s="88"/>
      <c r="Z773" s="537"/>
      <c r="AA773" s="143" t="str">
        <f>IFERROR(IF(Y773="ー", "", ROUNDDOWN(Z773*VLOOKUP(N773,【参考】数式用!$AR$2:$AW$50,MATCH(Y773,【参考】数式用!$AT$4:$AW$4)+2,FALSE)*0.5, 0)), "")</f>
        <v/>
      </c>
      <c r="AB773" s="98"/>
      <c r="AC773" s="1100" t="str">
        <f>IFERROR(IF(AH773&lt;&gt;"",Z773*VLOOKUP(N773,【参考】数式用!$AG$2:$AL$50,MATCH(Y773,【参考】数式用!$AI$4:$AL$4,0)+2,0), ""), "")</f>
        <v/>
      </c>
      <c r="AD773" s="1100"/>
      <c r="AE773" s="415"/>
      <c r="AF773" s="581"/>
      <c r="AG773" s="590"/>
      <c r="AH773" s="428" t="str">
        <f>IFERROR(VLOOKUP(O773, 【参考】数式用!$AY$5:$AY$13, 1, FALSE), "")</f>
        <v/>
      </c>
      <c r="AI773" s="429" t="str">
        <f>IFERROR(VLOOKUP(N773, 【参考】数式用!$BA$2:$BB$50, 2, FALSE), "")</f>
        <v/>
      </c>
      <c r="AJ773" s="430" t="str">
        <f t="shared" si="25"/>
        <v/>
      </c>
      <c r="AK773" s="431" t="str">
        <f t="shared" si="26"/>
        <v/>
      </c>
      <c r="AL773" s="133"/>
      <c r="AM773" s="133"/>
      <c r="AN773" s="106"/>
      <c r="AO773" s="106"/>
      <c r="AV773" s="105"/>
      <c r="AW773" s="105"/>
      <c r="AX773" s="105"/>
      <c r="AY773" s="105"/>
      <c r="AZ773" s="105"/>
      <c r="BA773" s="105"/>
    </row>
    <row r="774" spans="1:53" ht="30" customHeight="1" thickBot="1">
      <c r="A774" s="140">
        <v>761</v>
      </c>
      <c r="B774" s="1001" t="str">
        <f>IF(基本情報入力シート!C799="","",基本情報入力シート!C799)</f>
        <v/>
      </c>
      <c r="C774" s="1002"/>
      <c r="D774" s="1002"/>
      <c r="E774" s="1002"/>
      <c r="F774" s="1002"/>
      <c r="G774" s="1002"/>
      <c r="H774" s="1002"/>
      <c r="I774" s="1003"/>
      <c r="J774" s="411" t="str">
        <f>IF(基本情報入力シート!M799="","",基本情報入力シート!M799)</f>
        <v/>
      </c>
      <c r="K774" s="411" t="str">
        <f>IF(基本情報入力シート!R799="","",基本情報入力シート!R799)</f>
        <v/>
      </c>
      <c r="L774" s="411" t="str">
        <f>IF(基本情報入力シート!W799="","",基本情報入力シート!W799)</f>
        <v/>
      </c>
      <c r="M774" s="411" t="str">
        <f>IF(基本情報入力シート!X799="","",基本情報入力シート!X799)</f>
        <v/>
      </c>
      <c r="N774" s="141" t="str">
        <f>IF(基本情報入力シート!Y799="","",基本情報入力シート!Y799)</f>
        <v/>
      </c>
      <c r="O774" s="148"/>
      <c r="P774" s="50"/>
      <c r="Q774" s="1004"/>
      <c r="R774" s="1005"/>
      <c r="S774" s="142" t="str">
        <f>IFERROR(ROUNDDOWN(Q774*VLOOKUP(N774,【参考】数式用!$AR$2:$AW$50,MATCH(P774,【参考】数式用!$AT$4:$AW$4)+2,FALSE)*0.5, 0), "")</f>
        <v/>
      </c>
      <c r="T774" s="51"/>
      <c r="U774" s="536" t="str">
        <f>IFERROR(IF(AH774&lt;&gt;"",Q774*VLOOKUP(N774,【参考】数式用!$AG$2:$AL$50,MATCH(P774,【参考】数式用!$AI$4:$AL$4,0)+2,0), ""), "")</f>
        <v/>
      </c>
      <c r="V774" s="41"/>
      <c r="W774" s="1006"/>
      <c r="X774" s="1007"/>
      <c r="Y774" s="88"/>
      <c r="Z774" s="537"/>
      <c r="AA774" s="143" t="str">
        <f>IFERROR(IF(Y774="ー", "", ROUNDDOWN(Z774*VLOOKUP(N774,【参考】数式用!$AR$2:$AW$50,MATCH(Y774,【参考】数式用!$AT$4:$AW$4)+2,FALSE)*0.5, 0)), "")</f>
        <v/>
      </c>
      <c r="AB774" s="98"/>
      <c r="AC774" s="1100" t="str">
        <f>IFERROR(IF(AH774&lt;&gt;"",Z774*VLOOKUP(N774,【参考】数式用!$AG$2:$AL$50,MATCH(Y774,【参考】数式用!$AI$4:$AL$4,0)+2,0), ""), "")</f>
        <v/>
      </c>
      <c r="AD774" s="1100"/>
      <c r="AE774" s="415"/>
      <c r="AF774" s="581"/>
      <c r="AG774" s="590"/>
      <c r="AH774" s="428" t="str">
        <f>IFERROR(VLOOKUP(O774, 【参考】数式用!$AY$5:$AY$13, 1, FALSE), "")</f>
        <v/>
      </c>
      <c r="AI774" s="429" t="str">
        <f>IFERROR(VLOOKUP(N774, 【参考】数式用!$BA$2:$BB$50, 2, FALSE), "")</f>
        <v/>
      </c>
      <c r="AJ774" s="430" t="str">
        <f t="shared" si="25"/>
        <v/>
      </c>
      <c r="AK774" s="431" t="str">
        <f t="shared" si="26"/>
        <v/>
      </c>
      <c r="AL774" s="133"/>
      <c r="AM774" s="133"/>
      <c r="AN774" s="106"/>
      <c r="AO774" s="106"/>
      <c r="AV774" s="105"/>
      <c r="AW774" s="105"/>
      <c r="AX774" s="105"/>
      <c r="AY774" s="105"/>
      <c r="AZ774" s="105"/>
      <c r="BA774" s="105"/>
    </row>
    <row r="775" spans="1:53" ht="30" customHeight="1" thickBot="1">
      <c r="A775" s="140">
        <v>762</v>
      </c>
      <c r="B775" s="1001" t="str">
        <f>IF(基本情報入力シート!C800="","",基本情報入力シート!C800)</f>
        <v/>
      </c>
      <c r="C775" s="1002"/>
      <c r="D775" s="1002"/>
      <c r="E775" s="1002"/>
      <c r="F775" s="1002"/>
      <c r="G775" s="1002"/>
      <c r="H775" s="1002"/>
      <c r="I775" s="1003"/>
      <c r="J775" s="411" t="str">
        <f>IF(基本情報入力シート!M800="","",基本情報入力シート!M800)</f>
        <v/>
      </c>
      <c r="K775" s="411" t="str">
        <f>IF(基本情報入力シート!R800="","",基本情報入力シート!R800)</f>
        <v/>
      </c>
      <c r="L775" s="411" t="str">
        <f>IF(基本情報入力シート!W800="","",基本情報入力シート!W800)</f>
        <v/>
      </c>
      <c r="M775" s="411" t="str">
        <f>IF(基本情報入力シート!X800="","",基本情報入力シート!X800)</f>
        <v/>
      </c>
      <c r="N775" s="141" t="str">
        <f>IF(基本情報入力シート!Y800="","",基本情報入力シート!Y800)</f>
        <v/>
      </c>
      <c r="O775" s="148"/>
      <c r="P775" s="50"/>
      <c r="Q775" s="1004"/>
      <c r="R775" s="1005"/>
      <c r="S775" s="142" t="str">
        <f>IFERROR(ROUNDDOWN(Q775*VLOOKUP(N775,【参考】数式用!$AR$2:$AW$50,MATCH(P775,【参考】数式用!$AT$4:$AW$4)+2,FALSE)*0.5, 0), "")</f>
        <v/>
      </c>
      <c r="T775" s="51"/>
      <c r="U775" s="536" t="str">
        <f>IFERROR(IF(AH775&lt;&gt;"",Q775*VLOOKUP(N775,【参考】数式用!$AG$2:$AL$50,MATCH(P775,【参考】数式用!$AI$4:$AL$4,0)+2,0), ""), "")</f>
        <v/>
      </c>
      <c r="V775" s="41"/>
      <c r="W775" s="1006"/>
      <c r="X775" s="1007"/>
      <c r="Y775" s="88"/>
      <c r="Z775" s="537"/>
      <c r="AA775" s="143" t="str">
        <f>IFERROR(IF(Y775="ー", "", ROUNDDOWN(Z775*VLOOKUP(N775,【参考】数式用!$AR$2:$AW$50,MATCH(Y775,【参考】数式用!$AT$4:$AW$4)+2,FALSE)*0.5, 0)), "")</f>
        <v/>
      </c>
      <c r="AB775" s="98"/>
      <c r="AC775" s="1100" t="str">
        <f>IFERROR(IF(AH775&lt;&gt;"",Z775*VLOOKUP(N775,【参考】数式用!$AG$2:$AL$50,MATCH(Y775,【参考】数式用!$AI$4:$AL$4,0)+2,0), ""), "")</f>
        <v/>
      </c>
      <c r="AD775" s="1100"/>
      <c r="AE775" s="415"/>
      <c r="AF775" s="581"/>
      <c r="AG775" s="590"/>
      <c r="AH775" s="428" t="str">
        <f>IFERROR(VLOOKUP(O775, 【参考】数式用!$AY$5:$AY$13, 1, FALSE), "")</f>
        <v/>
      </c>
      <c r="AI775" s="429" t="str">
        <f>IFERROR(VLOOKUP(N775, 【参考】数式用!$BA$2:$BB$50, 2, FALSE), "")</f>
        <v/>
      </c>
      <c r="AJ775" s="430" t="str">
        <f t="shared" si="25"/>
        <v/>
      </c>
      <c r="AK775" s="431" t="str">
        <f t="shared" si="26"/>
        <v/>
      </c>
      <c r="AL775" s="133"/>
      <c r="AM775" s="133"/>
      <c r="AN775" s="106"/>
      <c r="AO775" s="106"/>
      <c r="AV775" s="105"/>
      <c r="AW775" s="105"/>
      <c r="AX775" s="105"/>
      <c r="AY775" s="105"/>
      <c r="AZ775" s="105"/>
      <c r="BA775" s="105"/>
    </row>
    <row r="776" spans="1:53" ht="30" customHeight="1" thickBot="1">
      <c r="A776" s="140">
        <v>763</v>
      </c>
      <c r="B776" s="1001" t="str">
        <f>IF(基本情報入力シート!C801="","",基本情報入力シート!C801)</f>
        <v/>
      </c>
      <c r="C776" s="1002"/>
      <c r="D776" s="1002"/>
      <c r="E776" s="1002"/>
      <c r="F776" s="1002"/>
      <c r="G776" s="1002"/>
      <c r="H776" s="1002"/>
      <c r="I776" s="1003"/>
      <c r="J776" s="411" t="str">
        <f>IF(基本情報入力シート!M801="","",基本情報入力シート!M801)</f>
        <v/>
      </c>
      <c r="K776" s="411" t="str">
        <f>IF(基本情報入力シート!R801="","",基本情報入力シート!R801)</f>
        <v/>
      </c>
      <c r="L776" s="411" t="str">
        <f>IF(基本情報入力シート!W801="","",基本情報入力シート!W801)</f>
        <v/>
      </c>
      <c r="M776" s="411" t="str">
        <f>IF(基本情報入力シート!X801="","",基本情報入力シート!X801)</f>
        <v/>
      </c>
      <c r="N776" s="141" t="str">
        <f>IF(基本情報入力シート!Y801="","",基本情報入力シート!Y801)</f>
        <v/>
      </c>
      <c r="O776" s="148"/>
      <c r="P776" s="50"/>
      <c r="Q776" s="1004"/>
      <c r="R776" s="1005"/>
      <c r="S776" s="142" t="str">
        <f>IFERROR(ROUNDDOWN(Q776*VLOOKUP(N776,【参考】数式用!$AR$2:$AW$50,MATCH(P776,【参考】数式用!$AT$4:$AW$4)+2,FALSE)*0.5, 0), "")</f>
        <v/>
      </c>
      <c r="T776" s="51"/>
      <c r="U776" s="536" t="str">
        <f>IFERROR(IF(AH776&lt;&gt;"",Q776*VLOOKUP(N776,【参考】数式用!$AG$2:$AL$50,MATCH(P776,【参考】数式用!$AI$4:$AL$4,0)+2,0), ""), "")</f>
        <v/>
      </c>
      <c r="V776" s="41"/>
      <c r="W776" s="1006"/>
      <c r="X776" s="1007"/>
      <c r="Y776" s="88"/>
      <c r="Z776" s="537"/>
      <c r="AA776" s="143" t="str">
        <f>IFERROR(IF(Y776="ー", "", ROUNDDOWN(Z776*VLOOKUP(N776,【参考】数式用!$AR$2:$AW$50,MATCH(Y776,【参考】数式用!$AT$4:$AW$4)+2,FALSE)*0.5, 0)), "")</f>
        <v/>
      </c>
      <c r="AB776" s="98"/>
      <c r="AC776" s="1100" t="str">
        <f>IFERROR(IF(AH776&lt;&gt;"",Z776*VLOOKUP(N776,【参考】数式用!$AG$2:$AL$50,MATCH(Y776,【参考】数式用!$AI$4:$AL$4,0)+2,0), ""), "")</f>
        <v/>
      </c>
      <c r="AD776" s="1100"/>
      <c r="AE776" s="415"/>
      <c r="AF776" s="581"/>
      <c r="AG776" s="590"/>
      <c r="AH776" s="428" t="str">
        <f>IFERROR(VLOOKUP(O776, 【参考】数式用!$AY$5:$AY$13, 1, FALSE), "")</f>
        <v/>
      </c>
      <c r="AI776" s="429" t="str">
        <f>IFERROR(VLOOKUP(N776, 【参考】数式用!$BA$2:$BB$50, 2, FALSE), "")</f>
        <v/>
      </c>
      <c r="AJ776" s="430" t="str">
        <f t="shared" si="25"/>
        <v/>
      </c>
      <c r="AK776" s="431" t="str">
        <f t="shared" si="26"/>
        <v/>
      </c>
      <c r="AL776" s="133"/>
      <c r="AM776" s="133"/>
      <c r="AN776" s="106"/>
      <c r="AO776" s="106"/>
      <c r="AV776" s="105"/>
      <c r="AW776" s="105"/>
      <c r="AX776" s="105"/>
      <c r="AY776" s="105"/>
      <c r="AZ776" s="105"/>
      <c r="BA776" s="105"/>
    </row>
    <row r="777" spans="1:53" ht="30" customHeight="1" thickBot="1">
      <c r="A777" s="140">
        <v>764</v>
      </c>
      <c r="B777" s="1001" t="str">
        <f>IF(基本情報入力シート!C802="","",基本情報入力シート!C802)</f>
        <v/>
      </c>
      <c r="C777" s="1002"/>
      <c r="D777" s="1002"/>
      <c r="E777" s="1002"/>
      <c r="F777" s="1002"/>
      <c r="G777" s="1002"/>
      <c r="H777" s="1002"/>
      <c r="I777" s="1003"/>
      <c r="J777" s="411" t="str">
        <f>IF(基本情報入力シート!M802="","",基本情報入力シート!M802)</f>
        <v/>
      </c>
      <c r="K777" s="411" t="str">
        <f>IF(基本情報入力シート!R802="","",基本情報入力シート!R802)</f>
        <v/>
      </c>
      <c r="L777" s="411" t="str">
        <f>IF(基本情報入力シート!W802="","",基本情報入力シート!W802)</f>
        <v/>
      </c>
      <c r="M777" s="411" t="str">
        <f>IF(基本情報入力シート!X802="","",基本情報入力シート!X802)</f>
        <v/>
      </c>
      <c r="N777" s="141" t="str">
        <f>IF(基本情報入力シート!Y802="","",基本情報入力シート!Y802)</f>
        <v/>
      </c>
      <c r="O777" s="148"/>
      <c r="P777" s="50"/>
      <c r="Q777" s="1004"/>
      <c r="R777" s="1005"/>
      <c r="S777" s="142" t="str">
        <f>IFERROR(ROUNDDOWN(Q777*VLOOKUP(N777,【参考】数式用!$AR$2:$AW$50,MATCH(P777,【参考】数式用!$AT$4:$AW$4)+2,FALSE)*0.5, 0), "")</f>
        <v/>
      </c>
      <c r="T777" s="51"/>
      <c r="U777" s="536" t="str">
        <f>IFERROR(IF(AH777&lt;&gt;"",Q777*VLOOKUP(N777,【参考】数式用!$AG$2:$AL$50,MATCH(P777,【参考】数式用!$AI$4:$AL$4,0)+2,0), ""), "")</f>
        <v/>
      </c>
      <c r="V777" s="41"/>
      <c r="W777" s="1006"/>
      <c r="X777" s="1007"/>
      <c r="Y777" s="88"/>
      <c r="Z777" s="537"/>
      <c r="AA777" s="143" t="str">
        <f>IFERROR(IF(Y777="ー", "", ROUNDDOWN(Z777*VLOOKUP(N777,【参考】数式用!$AR$2:$AW$50,MATCH(Y777,【参考】数式用!$AT$4:$AW$4)+2,FALSE)*0.5, 0)), "")</f>
        <v/>
      </c>
      <c r="AB777" s="98"/>
      <c r="AC777" s="1100" t="str">
        <f>IFERROR(IF(AH777&lt;&gt;"",Z777*VLOOKUP(N777,【参考】数式用!$AG$2:$AL$50,MATCH(Y777,【参考】数式用!$AI$4:$AL$4,0)+2,0), ""), "")</f>
        <v/>
      </c>
      <c r="AD777" s="1100"/>
      <c r="AE777" s="415"/>
      <c r="AF777" s="581"/>
      <c r="AG777" s="590"/>
      <c r="AH777" s="428" t="str">
        <f>IFERROR(VLOOKUP(O777, 【参考】数式用!$AY$5:$AY$13, 1, FALSE), "")</f>
        <v/>
      </c>
      <c r="AI777" s="429" t="str">
        <f>IFERROR(VLOOKUP(N777, 【参考】数式用!$BA$2:$BB$50, 2, FALSE), "")</f>
        <v/>
      </c>
      <c r="AJ777" s="430" t="str">
        <f t="shared" si="25"/>
        <v/>
      </c>
      <c r="AK777" s="431" t="str">
        <f t="shared" si="26"/>
        <v/>
      </c>
      <c r="AL777" s="133"/>
      <c r="AM777" s="133"/>
      <c r="AN777" s="106"/>
      <c r="AO777" s="106"/>
      <c r="AV777" s="105"/>
      <c r="AW777" s="105"/>
      <c r="AX777" s="105"/>
      <c r="AY777" s="105"/>
      <c r="AZ777" s="105"/>
      <c r="BA777" s="105"/>
    </row>
    <row r="778" spans="1:53" ht="30" customHeight="1" thickBot="1">
      <c r="A778" s="140">
        <v>765</v>
      </c>
      <c r="B778" s="1001" t="str">
        <f>IF(基本情報入力シート!C803="","",基本情報入力シート!C803)</f>
        <v/>
      </c>
      <c r="C778" s="1002"/>
      <c r="D778" s="1002"/>
      <c r="E778" s="1002"/>
      <c r="F778" s="1002"/>
      <c r="G778" s="1002"/>
      <c r="H778" s="1002"/>
      <c r="I778" s="1003"/>
      <c r="J778" s="411" t="str">
        <f>IF(基本情報入力シート!M803="","",基本情報入力シート!M803)</f>
        <v/>
      </c>
      <c r="K778" s="411" t="str">
        <f>IF(基本情報入力シート!R803="","",基本情報入力シート!R803)</f>
        <v/>
      </c>
      <c r="L778" s="411" t="str">
        <f>IF(基本情報入力シート!W803="","",基本情報入力シート!W803)</f>
        <v/>
      </c>
      <c r="M778" s="411" t="str">
        <f>IF(基本情報入力シート!X803="","",基本情報入力シート!X803)</f>
        <v/>
      </c>
      <c r="N778" s="141" t="str">
        <f>IF(基本情報入力シート!Y803="","",基本情報入力シート!Y803)</f>
        <v/>
      </c>
      <c r="O778" s="148"/>
      <c r="P778" s="50"/>
      <c r="Q778" s="1004"/>
      <c r="R778" s="1005"/>
      <c r="S778" s="142" t="str">
        <f>IFERROR(ROUNDDOWN(Q778*VLOOKUP(N778,【参考】数式用!$AR$2:$AW$50,MATCH(P778,【参考】数式用!$AT$4:$AW$4)+2,FALSE)*0.5, 0), "")</f>
        <v/>
      </c>
      <c r="T778" s="51"/>
      <c r="U778" s="536" t="str">
        <f>IFERROR(IF(AH778&lt;&gt;"",Q778*VLOOKUP(N778,【参考】数式用!$AG$2:$AL$50,MATCH(P778,【参考】数式用!$AI$4:$AL$4,0)+2,0), ""), "")</f>
        <v/>
      </c>
      <c r="V778" s="41"/>
      <c r="W778" s="1006"/>
      <c r="X778" s="1007"/>
      <c r="Y778" s="88"/>
      <c r="Z778" s="537"/>
      <c r="AA778" s="143" t="str">
        <f>IFERROR(IF(Y778="ー", "", ROUNDDOWN(Z778*VLOOKUP(N778,【参考】数式用!$AR$2:$AW$50,MATCH(Y778,【参考】数式用!$AT$4:$AW$4)+2,FALSE)*0.5, 0)), "")</f>
        <v/>
      </c>
      <c r="AB778" s="98"/>
      <c r="AC778" s="1100" t="str">
        <f>IFERROR(IF(AH778&lt;&gt;"",Z778*VLOOKUP(N778,【参考】数式用!$AG$2:$AL$50,MATCH(Y778,【参考】数式用!$AI$4:$AL$4,0)+2,0), ""), "")</f>
        <v/>
      </c>
      <c r="AD778" s="1100"/>
      <c r="AE778" s="415"/>
      <c r="AF778" s="581"/>
      <c r="AG778" s="590"/>
      <c r="AH778" s="428" t="str">
        <f>IFERROR(VLOOKUP(O778, 【参考】数式用!$AY$5:$AY$13, 1, FALSE), "")</f>
        <v/>
      </c>
      <c r="AI778" s="429" t="str">
        <f>IFERROR(VLOOKUP(N778, 【参考】数式用!$BA$2:$BB$50, 2, FALSE), "")</f>
        <v/>
      </c>
      <c r="AJ778" s="430" t="str">
        <f t="shared" si="25"/>
        <v/>
      </c>
      <c r="AK778" s="431" t="str">
        <f t="shared" si="26"/>
        <v/>
      </c>
      <c r="AL778" s="133"/>
      <c r="AM778" s="133"/>
      <c r="AN778" s="106"/>
      <c r="AO778" s="106"/>
      <c r="AV778" s="105"/>
      <c r="AW778" s="105"/>
      <c r="AX778" s="105"/>
      <c r="AY778" s="105"/>
      <c r="AZ778" s="105"/>
      <c r="BA778" s="105"/>
    </row>
    <row r="779" spans="1:53" ht="30" customHeight="1" thickBot="1">
      <c r="A779" s="140">
        <v>766</v>
      </c>
      <c r="B779" s="1001" t="str">
        <f>IF(基本情報入力シート!C804="","",基本情報入力シート!C804)</f>
        <v/>
      </c>
      <c r="C779" s="1002"/>
      <c r="D779" s="1002"/>
      <c r="E779" s="1002"/>
      <c r="F779" s="1002"/>
      <c r="G779" s="1002"/>
      <c r="H779" s="1002"/>
      <c r="I779" s="1003"/>
      <c r="J779" s="411" t="str">
        <f>IF(基本情報入力シート!M804="","",基本情報入力シート!M804)</f>
        <v/>
      </c>
      <c r="K779" s="411" t="str">
        <f>IF(基本情報入力シート!R804="","",基本情報入力シート!R804)</f>
        <v/>
      </c>
      <c r="L779" s="411" t="str">
        <f>IF(基本情報入力シート!W804="","",基本情報入力シート!W804)</f>
        <v/>
      </c>
      <c r="M779" s="411" t="str">
        <f>IF(基本情報入力シート!X804="","",基本情報入力シート!X804)</f>
        <v/>
      </c>
      <c r="N779" s="141" t="str">
        <f>IF(基本情報入力シート!Y804="","",基本情報入力シート!Y804)</f>
        <v/>
      </c>
      <c r="O779" s="148"/>
      <c r="P779" s="50"/>
      <c r="Q779" s="1004"/>
      <c r="R779" s="1005"/>
      <c r="S779" s="142" t="str">
        <f>IFERROR(ROUNDDOWN(Q779*VLOOKUP(N779,【参考】数式用!$AR$2:$AW$50,MATCH(P779,【参考】数式用!$AT$4:$AW$4)+2,FALSE)*0.5, 0), "")</f>
        <v/>
      </c>
      <c r="T779" s="51"/>
      <c r="U779" s="536" t="str">
        <f>IFERROR(IF(AH779&lt;&gt;"",Q779*VLOOKUP(N779,【参考】数式用!$AG$2:$AL$50,MATCH(P779,【参考】数式用!$AI$4:$AL$4,0)+2,0), ""), "")</f>
        <v/>
      </c>
      <c r="V779" s="41"/>
      <c r="W779" s="1006"/>
      <c r="X779" s="1007"/>
      <c r="Y779" s="88"/>
      <c r="Z779" s="537"/>
      <c r="AA779" s="143" t="str">
        <f>IFERROR(IF(Y779="ー", "", ROUNDDOWN(Z779*VLOOKUP(N779,【参考】数式用!$AR$2:$AW$50,MATCH(Y779,【参考】数式用!$AT$4:$AW$4)+2,FALSE)*0.5, 0)), "")</f>
        <v/>
      </c>
      <c r="AB779" s="98"/>
      <c r="AC779" s="1100" t="str">
        <f>IFERROR(IF(AH779&lt;&gt;"",Z779*VLOOKUP(N779,【参考】数式用!$AG$2:$AL$50,MATCH(Y779,【参考】数式用!$AI$4:$AL$4,0)+2,0), ""), "")</f>
        <v/>
      </c>
      <c r="AD779" s="1100"/>
      <c r="AE779" s="415"/>
      <c r="AF779" s="581"/>
      <c r="AG779" s="590"/>
      <c r="AH779" s="428" t="str">
        <f>IFERROR(VLOOKUP(O779, 【参考】数式用!$AY$5:$AY$13, 1, FALSE), "")</f>
        <v/>
      </c>
      <c r="AI779" s="429" t="str">
        <f>IFERROR(VLOOKUP(N779, 【参考】数式用!$BA$2:$BB$50, 2, FALSE), "")</f>
        <v/>
      </c>
      <c r="AJ779" s="430" t="str">
        <f t="shared" si="25"/>
        <v/>
      </c>
      <c r="AK779" s="431" t="str">
        <f t="shared" si="26"/>
        <v/>
      </c>
      <c r="AL779" s="133"/>
      <c r="AM779" s="133"/>
      <c r="AN779" s="106"/>
      <c r="AO779" s="106"/>
      <c r="AV779" s="105"/>
      <c r="AW779" s="105"/>
      <c r="AX779" s="105"/>
      <c r="AY779" s="105"/>
      <c r="AZ779" s="105"/>
      <c r="BA779" s="105"/>
    </row>
    <row r="780" spans="1:53" ht="30" customHeight="1" thickBot="1">
      <c r="A780" s="140">
        <v>767</v>
      </c>
      <c r="B780" s="1001" t="str">
        <f>IF(基本情報入力シート!C805="","",基本情報入力シート!C805)</f>
        <v/>
      </c>
      <c r="C780" s="1002"/>
      <c r="D780" s="1002"/>
      <c r="E780" s="1002"/>
      <c r="F780" s="1002"/>
      <c r="G780" s="1002"/>
      <c r="H780" s="1002"/>
      <c r="I780" s="1003"/>
      <c r="J780" s="411" t="str">
        <f>IF(基本情報入力シート!M805="","",基本情報入力シート!M805)</f>
        <v/>
      </c>
      <c r="K780" s="411" t="str">
        <f>IF(基本情報入力シート!R805="","",基本情報入力シート!R805)</f>
        <v/>
      </c>
      <c r="L780" s="411" t="str">
        <f>IF(基本情報入力シート!W805="","",基本情報入力シート!W805)</f>
        <v/>
      </c>
      <c r="M780" s="411" t="str">
        <f>IF(基本情報入力シート!X805="","",基本情報入力シート!X805)</f>
        <v/>
      </c>
      <c r="N780" s="141" t="str">
        <f>IF(基本情報入力シート!Y805="","",基本情報入力シート!Y805)</f>
        <v/>
      </c>
      <c r="O780" s="148"/>
      <c r="P780" s="50"/>
      <c r="Q780" s="1004"/>
      <c r="R780" s="1005"/>
      <c r="S780" s="142" t="str">
        <f>IFERROR(ROUNDDOWN(Q780*VLOOKUP(N780,【参考】数式用!$AR$2:$AW$50,MATCH(P780,【参考】数式用!$AT$4:$AW$4)+2,FALSE)*0.5, 0), "")</f>
        <v/>
      </c>
      <c r="T780" s="51"/>
      <c r="U780" s="536" t="str">
        <f>IFERROR(IF(AH780&lt;&gt;"",Q780*VLOOKUP(N780,【参考】数式用!$AG$2:$AL$50,MATCH(P780,【参考】数式用!$AI$4:$AL$4,0)+2,0), ""), "")</f>
        <v/>
      </c>
      <c r="V780" s="41"/>
      <c r="W780" s="1006"/>
      <c r="X780" s="1007"/>
      <c r="Y780" s="88"/>
      <c r="Z780" s="537"/>
      <c r="AA780" s="143" t="str">
        <f>IFERROR(IF(Y780="ー", "", ROUNDDOWN(Z780*VLOOKUP(N780,【参考】数式用!$AR$2:$AW$50,MATCH(Y780,【参考】数式用!$AT$4:$AW$4)+2,FALSE)*0.5, 0)), "")</f>
        <v/>
      </c>
      <c r="AB780" s="98"/>
      <c r="AC780" s="1100" t="str">
        <f>IFERROR(IF(AH780&lt;&gt;"",Z780*VLOOKUP(N780,【参考】数式用!$AG$2:$AL$50,MATCH(Y780,【参考】数式用!$AI$4:$AL$4,0)+2,0), ""), "")</f>
        <v/>
      </c>
      <c r="AD780" s="1100"/>
      <c r="AE780" s="415"/>
      <c r="AF780" s="581"/>
      <c r="AG780" s="590"/>
      <c r="AH780" s="428" t="str">
        <f>IFERROR(VLOOKUP(O780, 【参考】数式用!$AY$5:$AY$13, 1, FALSE), "")</f>
        <v/>
      </c>
      <c r="AI780" s="429" t="str">
        <f>IFERROR(VLOOKUP(N780, 【参考】数式用!$BA$2:$BB$50, 2, FALSE), "")</f>
        <v/>
      </c>
      <c r="AJ780" s="430" t="str">
        <f t="shared" si="25"/>
        <v/>
      </c>
      <c r="AK780" s="431" t="str">
        <f t="shared" si="26"/>
        <v/>
      </c>
      <c r="AL780" s="133"/>
      <c r="AM780" s="133"/>
      <c r="AN780" s="106"/>
      <c r="AO780" s="106"/>
      <c r="AV780" s="105"/>
      <c r="AW780" s="105"/>
      <c r="AX780" s="105"/>
      <c r="AY780" s="105"/>
      <c r="AZ780" s="105"/>
      <c r="BA780" s="105"/>
    </row>
    <row r="781" spans="1:53" ht="30" customHeight="1" thickBot="1">
      <c r="A781" s="140">
        <v>768</v>
      </c>
      <c r="B781" s="1001" t="str">
        <f>IF(基本情報入力シート!C806="","",基本情報入力シート!C806)</f>
        <v/>
      </c>
      <c r="C781" s="1002"/>
      <c r="D781" s="1002"/>
      <c r="E781" s="1002"/>
      <c r="F781" s="1002"/>
      <c r="G781" s="1002"/>
      <c r="H781" s="1002"/>
      <c r="I781" s="1003"/>
      <c r="J781" s="411" t="str">
        <f>IF(基本情報入力シート!M806="","",基本情報入力シート!M806)</f>
        <v/>
      </c>
      <c r="K781" s="411" t="str">
        <f>IF(基本情報入力シート!R806="","",基本情報入力シート!R806)</f>
        <v/>
      </c>
      <c r="L781" s="411" t="str">
        <f>IF(基本情報入力シート!W806="","",基本情報入力シート!W806)</f>
        <v/>
      </c>
      <c r="M781" s="411" t="str">
        <f>IF(基本情報入力シート!X806="","",基本情報入力シート!X806)</f>
        <v/>
      </c>
      <c r="N781" s="141" t="str">
        <f>IF(基本情報入力シート!Y806="","",基本情報入力シート!Y806)</f>
        <v/>
      </c>
      <c r="O781" s="148"/>
      <c r="P781" s="50"/>
      <c r="Q781" s="1004"/>
      <c r="R781" s="1005"/>
      <c r="S781" s="142" t="str">
        <f>IFERROR(ROUNDDOWN(Q781*VLOOKUP(N781,【参考】数式用!$AR$2:$AW$50,MATCH(P781,【参考】数式用!$AT$4:$AW$4)+2,FALSE)*0.5, 0), "")</f>
        <v/>
      </c>
      <c r="T781" s="51"/>
      <c r="U781" s="536" t="str">
        <f>IFERROR(IF(AH781&lt;&gt;"",Q781*VLOOKUP(N781,【参考】数式用!$AG$2:$AL$50,MATCH(P781,【参考】数式用!$AI$4:$AL$4,0)+2,0), ""), "")</f>
        <v/>
      </c>
      <c r="V781" s="41"/>
      <c r="W781" s="1006"/>
      <c r="X781" s="1007"/>
      <c r="Y781" s="88"/>
      <c r="Z781" s="537"/>
      <c r="AA781" s="143" t="str">
        <f>IFERROR(IF(Y781="ー", "", ROUNDDOWN(Z781*VLOOKUP(N781,【参考】数式用!$AR$2:$AW$50,MATCH(Y781,【参考】数式用!$AT$4:$AW$4)+2,FALSE)*0.5, 0)), "")</f>
        <v/>
      </c>
      <c r="AB781" s="98"/>
      <c r="AC781" s="1100" t="str">
        <f>IFERROR(IF(AH781&lt;&gt;"",Z781*VLOOKUP(N781,【参考】数式用!$AG$2:$AL$50,MATCH(Y781,【参考】数式用!$AI$4:$AL$4,0)+2,0), ""), "")</f>
        <v/>
      </c>
      <c r="AD781" s="1100"/>
      <c r="AE781" s="415"/>
      <c r="AF781" s="581"/>
      <c r="AG781" s="590"/>
      <c r="AH781" s="428" t="str">
        <f>IFERROR(VLOOKUP(O781, 【参考】数式用!$AY$5:$AY$13, 1, FALSE), "")</f>
        <v/>
      </c>
      <c r="AI781" s="429" t="str">
        <f>IFERROR(VLOOKUP(N781, 【参考】数式用!$BA$2:$BB$50, 2, FALSE), "")</f>
        <v/>
      </c>
      <c r="AJ781" s="430" t="str">
        <f t="shared" si="25"/>
        <v/>
      </c>
      <c r="AK781" s="431" t="str">
        <f t="shared" si="26"/>
        <v/>
      </c>
      <c r="AL781" s="133"/>
      <c r="AM781" s="133"/>
      <c r="AN781" s="106"/>
      <c r="AO781" s="106"/>
      <c r="AV781" s="105"/>
      <c r="AW781" s="105"/>
      <c r="AX781" s="105"/>
      <c r="AY781" s="105"/>
      <c r="AZ781" s="105"/>
      <c r="BA781" s="105"/>
    </row>
    <row r="782" spans="1:53" ht="30" customHeight="1" thickBot="1">
      <c r="A782" s="140">
        <v>769</v>
      </c>
      <c r="B782" s="1001" t="str">
        <f>IF(基本情報入力シート!C807="","",基本情報入力シート!C807)</f>
        <v/>
      </c>
      <c r="C782" s="1002"/>
      <c r="D782" s="1002"/>
      <c r="E782" s="1002"/>
      <c r="F782" s="1002"/>
      <c r="G782" s="1002"/>
      <c r="H782" s="1002"/>
      <c r="I782" s="1003"/>
      <c r="J782" s="411" t="str">
        <f>IF(基本情報入力シート!M807="","",基本情報入力シート!M807)</f>
        <v/>
      </c>
      <c r="K782" s="411" t="str">
        <f>IF(基本情報入力シート!R807="","",基本情報入力シート!R807)</f>
        <v/>
      </c>
      <c r="L782" s="411" t="str">
        <f>IF(基本情報入力シート!W807="","",基本情報入力シート!W807)</f>
        <v/>
      </c>
      <c r="M782" s="411" t="str">
        <f>IF(基本情報入力シート!X807="","",基本情報入力シート!X807)</f>
        <v/>
      </c>
      <c r="N782" s="141" t="str">
        <f>IF(基本情報入力シート!Y807="","",基本情報入力シート!Y807)</f>
        <v/>
      </c>
      <c r="O782" s="148"/>
      <c r="P782" s="50"/>
      <c r="Q782" s="1004"/>
      <c r="R782" s="1005"/>
      <c r="S782" s="142" t="str">
        <f>IFERROR(ROUNDDOWN(Q782*VLOOKUP(N782,【参考】数式用!$AR$2:$AW$50,MATCH(P782,【参考】数式用!$AT$4:$AW$4)+2,FALSE)*0.5, 0), "")</f>
        <v/>
      </c>
      <c r="T782" s="51"/>
      <c r="U782" s="536" t="str">
        <f>IFERROR(IF(AH782&lt;&gt;"",Q782*VLOOKUP(N782,【参考】数式用!$AG$2:$AL$50,MATCH(P782,【参考】数式用!$AI$4:$AL$4,0)+2,0), ""), "")</f>
        <v/>
      </c>
      <c r="V782" s="41"/>
      <c r="W782" s="1006"/>
      <c r="X782" s="1007"/>
      <c r="Y782" s="88"/>
      <c r="Z782" s="537"/>
      <c r="AA782" s="143" t="str">
        <f>IFERROR(IF(Y782="ー", "", ROUNDDOWN(Z782*VLOOKUP(N782,【参考】数式用!$AR$2:$AW$50,MATCH(Y782,【参考】数式用!$AT$4:$AW$4)+2,FALSE)*0.5, 0)), "")</f>
        <v/>
      </c>
      <c r="AB782" s="98"/>
      <c r="AC782" s="1100" t="str">
        <f>IFERROR(IF(AH782&lt;&gt;"",Z782*VLOOKUP(N782,【参考】数式用!$AG$2:$AL$50,MATCH(Y782,【参考】数式用!$AI$4:$AL$4,0)+2,0), ""), "")</f>
        <v/>
      </c>
      <c r="AD782" s="1100"/>
      <c r="AE782" s="415"/>
      <c r="AF782" s="581"/>
      <c r="AG782" s="590"/>
      <c r="AH782" s="428" t="str">
        <f>IFERROR(VLOOKUP(O782, 【参考】数式用!$AY$5:$AY$13, 1, FALSE), "")</f>
        <v/>
      </c>
      <c r="AI782" s="429" t="str">
        <f>IFERROR(VLOOKUP(N782, 【参考】数式用!$BA$2:$BB$50, 2, FALSE), "")</f>
        <v/>
      </c>
      <c r="AJ782" s="430" t="str">
        <f t="shared" si="25"/>
        <v/>
      </c>
      <c r="AK782" s="431" t="str">
        <f t="shared" si="26"/>
        <v/>
      </c>
      <c r="AL782" s="133"/>
      <c r="AM782" s="133"/>
      <c r="AN782" s="106"/>
      <c r="AO782" s="106"/>
      <c r="AV782" s="105"/>
      <c r="AW782" s="105"/>
      <c r="AX782" s="105"/>
      <c r="AY782" s="105"/>
      <c r="AZ782" s="105"/>
      <c r="BA782" s="105"/>
    </row>
    <row r="783" spans="1:53" ht="30" customHeight="1" thickBot="1">
      <c r="A783" s="140">
        <v>770</v>
      </c>
      <c r="B783" s="1001" t="str">
        <f>IF(基本情報入力シート!C808="","",基本情報入力シート!C808)</f>
        <v/>
      </c>
      <c r="C783" s="1002"/>
      <c r="D783" s="1002"/>
      <c r="E783" s="1002"/>
      <c r="F783" s="1002"/>
      <c r="G783" s="1002"/>
      <c r="H783" s="1002"/>
      <c r="I783" s="1003"/>
      <c r="J783" s="411" t="str">
        <f>IF(基本情報入力シート!M808="","",基本情報入力シート!M808)</f>
        <v/>
      </c>
      <c r="K783" s="411" t="str">
        <f>IF(基本情報入力シート!R808="","",基本情報入力シート!R808)</f>
        <v/>
      </c>
      <c r="L783" s="411" t="str">
        <f>IF(基本情報入力シート!W808="","",基本情報入力シート!W808)</f>
        <v/>
      </c>
      <c r="M783" s="411" t="str">
        <f>IF(基本情報入力シート!X808="","",基本情報入力シート!X808)</f>
        <v/>
      </c>
      <c r="N783" s="141" t="str">
        <f>IF(基本情報入力シート!Y808="","",基本情報入力シート!Y808)</f>
        <v/>
      </c>
      <c r="O783" s="148"/>
      <c r="P783" s="50"/>
      <c r="Q783" s="1004"/>
      <c r="R783" s="1005"/>
      <c r="S783" s="142" t="str">
        <f>IFERROR(ROUNDDOWN(Q783*VLOOKUP(N783,【参考】数式用!$AR$2:$AW$50,MATCH(P783,【参考】数式用!$AT$4:$AW$4)+2,FALSE)*0.5, 0), "")</f>
        <v/>
      </c>
      <c r="T783" s="51"/>
      <c r="U783" s="536" t="str">
        <f>IFERROR(IF(AH783&lt;&gt;"",Q783*VLOOKUP(N783,【参考】数式用!$AG$2:$AL$50,MATCH(P783,【参考】数式用!$AI$4:$AL$4,0)+2,0), ""), "")</f>
        <v/>
      </c>
      <c r="V783" s="41"/>
      <c r="W783" s="1006"/>
      <c r="X783" s="1007"/>
      <c r="Y783" s="88"/>
      <c r="Z783" s="537"/>
      <c r="AA783" s="143" t="str">
        <f>IFERROR(IF(Y783="ー", "", ROUNDDOWN(Z783*VLOOKUP(N783,【参考】数式用!$AR$2:$AW$50,MATCH(Y783,【参考】数式用!$AT$4:$AW$4)+2,FALSE)*0.5, 0)), "")</f>
        <v/>
      </c>
      <c r="AB783" s="98"/>
      <c r="AC783" s="1100" t="str">
        <f>IFERROR(IF(AH783&lt;&gt;"",Z783*VLOOKUP(N783,【参考】数式用!$AG$2:$AL$50,MATCH(Y783,【参考】数式用!$AI$4:$AL$4,0)+2,0), ""), "")</f>
        <v/>
      </c>
      <c r="AD783" s="1100"/>
      <c r="AE783" s="415"/>
      <c r="AF783" s="581"/>
      <c r="AG783" s="590"/>
      <c r="AH783" s="428" t="str">
        <f>IFERROR(VLOOKUP(O783, 【参考】数式用!$AY$5:$AY$13, 1, FALSE), "")</f>
        <v/>
      </c>
      <c r="AI783" s="429" t="str">
        <f>IFERROR(VLOOKUP(N783, 【参考】数式用!$BA$2:$BB$50, 2, FALSE), "")</f>
        <v/>
      </c>
      <c r="AJ783" s="430" t="str">
        <f t="shared" si="25"/>
        <v/>
      </c>
      <c r="AK783" s="431" t="str">
        <f t="shared" si="26"/>
        <v/>
      </c>
      <c r="AL783" s="133"/>
      <c r="AM783" s="133"/>
      <c r="AN783" s="106"/>
      <c r="AO783" s="106"/>
      <c r="AV783" s="105"/>
      <c r="AW783" s="105"/>
      <c r="AX783" s="105"/>
      <c r="AY783" s="105"/>
      <c r="AZ783" s="105"/>
      <c r="BA783" s="105"/>
    </row>
    <row r="784" spans="1:53" ht="30" customHeight="1" thickBot="1">
      <c r="A784" s="140">
        <v>771</v>
      </c>
      <c r="B784" s="1001" t="str">
        <f>IF(基本情報入力シート!C809="","",基本情報入力シート!C809)</f>
        <v/>
      </c>
      <c r="C784" s="1002"/>
      <c r="D784" s="1002"/>
      <c r="E784" s="1002"/>
      <c r="F784" s="1002"/>
      <c r="G784" s="1002"/>
      <c r="H784" s="1002"/>
      <c r="I784" s="1003"/>
      <c r="J784" s="411" t="str">
        <f>IF(基本情報入力シート!M809="","",基本情報入力シート!M809)</f>
        <v/>
      </c>
      <c r="K784" s="411" t="str">
        <f>IF(基本情報入力シート!R809="","",基本情報入力シート!R809)</f>
        <v/>
      </c>
      <c r="L784" s="411" t="str">
        <f>IF(基本情報入力シート!W809="","",基本情報入力シート!W809)</f>
        <v/>
      </c>
      <c r="M784" s="411" t="str">
        <f>IF(基本情報入力シート!X809="","",基本情報入力シート!X809)</f>
        <v/>
      </c>
      <c r="N784" s="141" t="str">
        <f>IF(基本情報入力シート!Y809="","",基本情報入力シート!Y809)</f>
        <v/>
      </c>
      <c r="O784" s="148"/>
      <c r="P784" s="50"/>
      <c r="Q784" s="1004"/>
      <c r="R784" s="1005"/>
      <c r="S784" s="142" t="str">
        <f>IFERROR(ROUNDDOWN(Q784*VLOOKUP(N784,【参考】数式用!$AR$2:$AW$50,MATCH(P784,【参考】数式用!$AT$4:$AW$4)+2,FALSE)*0.5, 0), "")</f>
        <v/>
      </c>
      <c r="T784" s="51"/>
      <c r="U784" s="536" t="str">
        <f>IFERROR(IF(AH784&lt;&gt;"",Q784*VLOOKUP(N784,【参考】数式用!$AG$2:$AL$50,MATCH(P784,【参考】数式用!$AI$4:$AL$4,0)+2,0), ""), "")</f>
        <v/>
      </c>
      <c r="V784" s="41"/>
      <c r="W784" s="1006"/>
      <c r="X784" s="1007"/>
      <c r="Y784" s="88"/>
      <c r="Z784" s="537"/>
      <c r="AA784" s="143" t="str">
        <f>IFERROR(IF(Y784="ー", "", ROUNDDOWN(Z784*VLOOKUP(N784,【参考】数式用!$AR$2:$AW$50,MATCH(Y784,【参考】数式用!$AT$4:$AW$4)+2,FALSE)*0.5, 0)), "")</f>
        <v/>
      </c>
      <c r="AB784" s="98"/>
      <c r="AC784" s="1100" t="str">
        <f>IFERROR(IF(AH784&lt;&gt;"",Z784*VLOOKUP(N784,【参考】数式用!$AG$2:$AL$50,MATCH(Y784,【参考】数式用!$AI$4:$AL$4,0)+2,0), ""), "")</f>
        <v/>
      </c>
      <c r="AD784" s="1100"/>
      <c r="AE784" s="415"/>
      <c r="AF784" s="581"/>
      <c r="AG784" s="590"/>
      <c r="AH784" s="428" t="str">
        <f>IFERROR(VLOOKUP(O784, 【参考】数式用!$AY$5:$AY$13, 1, FALSE), "")</f>
        <v/>
      </c>
      <c r="AI784" s="429" t="str">
        <f>IFERROR(VLOOKUP(N784, 【参考】数式用!$BA$2:$BB$50, 2, FALSE), "")</f>
        <v/>
      </c>
      <c r="AJ784" s="430" t="str">
        <f t="shared" si="25"/>
        <v/>
      </c>
      <c r="AK784" s="431" t="str">
        <f t="shared" si="26"/>
        <v/>
      </c>
      <c r="AL784" s="133"/>
      <c r="AM784" s="133"/>
      <c r="AN784" s="106"/>
      <c r="AO784" s="106"/>
      <c r="AV784" s="105"/>
      <c r="AW784" s="105"/>
      <c r="AX784" s="105"/>
      <c r="AY784" s="105"/>
      <c r="AZ784" s="105"/>
      <c r="BA784" s="105"/>
    </row>
    <row r="785" spans="1:53" ht="30" customHeight="1" thickBot="1">
      <c r="A785" s="140">
        <v>772</v>
      </c>
      <c r="B785" s="1001" t="str">
        <f>IF(基本情報入力シート!C810="","",基本情報入力シート!C810)</f>
        <v/>
      </c>
      <c r="C785" s="1002"/>
      <c r="D785" s="1002"/>
      <c r="E785" s="1002"/>
      <c r="F785" s="1002"/>
      <c r="G785" s="1002"/>
      <c r="H785" s="1002"/>
      <c r="I785" s="1003"/>
      <c r="J785" s="411" t="str">
        <f>IF(基本情報入力シート!M810="","",基本情報入力シート!M810)</f>
        <v/>
      </c>
      <c r="K785" s="411" t="str">
        <f>IF(基本情報入力シート!R810="","",基本情報入力シート!R810)</f>
        <v/>
      </c>
      <c r="L785" s="411" t="str">
        <f>IF(基本情報入力シート!W810="","",基本情報入力シート!W810)</f>
        <v/>
      </c>
      <c r="M785" s="411" t="str">
        <f>IF(基本情報入力シート!X810="","",基本情報入力シート!X810)</f>
        <v/>
      </c>
      <c r="N785" s="141" t="str">
        <f>IF(基本情報入力シート!Y810="","",基本情報入力シート!Y810)</f>
        <v/>
      </c>
      <c r="O785" s="148"/>
      <c r="P785" s="50"/>
      <c r="Q785" s="1004"/>
      <c r="R785" s="1005"/>
      <c r="S785" s="142" t="str">
        <f>IFERROR(ROUNDDOWN(Q785*VLOOKUP(N785,【参考】数式用!$AR$2:$AW$50,MATCH(P785,【参考】数式用!$AT$4:$AW$4)+2,FALSE)*0.5, 0), "")</f>
        <v/>
      </c>
      <c r="T785" s="51"/>
      <c r="U785" s="536" t="str">
        <f>IFERROR(IF(AH785&lt;&gt;"",Q785*VLOOKUP(N785,【参考】数式用!$AG$2:$AL$50,MATCH(P785,【参考】数式用!$AI$4:$AL$4,0)+2,0), ""), "")</f>
        <v/>
      </c>
      <c r="V785" s="41"/>
      <c r="W785" s="1006"/>
      <c r="X785" s="1007"/>
      <c r="Y785" s="88"/>
      <c r="Z785" s="537"/>
      <c r="AA785" s="143" t="str">
        <f>IFERROR(IF(Y785="ー", "", ROUNDDOWN(Z785*VLOOKUP(N785,【参考】数式用!$AR$2:$AW$50,MATCH(Y785,【参考】数式用!$AT$4:$AW$4)+2,FALSE)*0.5, 0)), "")</f>
        <v/>
      </c>
      <c r="AB785" s="98"/>
      <c r="AC785" s="1100" t="str">
        <f>IFERROR(IF(AH785&lt;&gt;"",Z785*VLOOKUP(N785,【参考】数式用!$AG$2:$AL$50,MATCH(Y785,【参考】数式用!$AI$4:$AL$4,0)+2,0), ""), "")</f>
        <v/>
      </c>
      <c r="AD785" s="1100"/>
      <c r="AE785" s="415"/>
      <c r="AF785" s="581"/>
      <c r="AG785" s="590"/>
      <c r="AH785" s="428" t="str">
        <f>IFERROR(VLOOKUP(O785, 【参考】数式用!$AY$5:$AY$13, 1, FALSE), "")</f>
        <v/>
      </c>
      <c r="AI785" s="429" t="str">
        <f>IFERROR(VLOOKUP(N785, 【参考】数式用!$BA$2:$BB$50, 2, FALSE), "")</f>
        <v/>
      </c>
      <c r="AJ785" s="430" t="str">
        <f t="shared" si="25"/>
        <v/>
      </c>
      <c r="AK785" s="431" t="str">
        <f t="shared" si="26"/>
        <v/>
      </c>
      <c r="AL785" s="133"/>
      <c r="AM785" s="133"/>
      <c r="AN785" s="106"/>
      <c r="AO785" s="106"/>
      <c r="AV785" s="105"/>
      <c r="AW785" s="105"/>
      <c r="AX785" s="105"/>
      <c r="AY785" s="105"/>
      <c r="AZ785" s="105"/>
      <c r="BA785" s="105"/>
    </row>
    <row r="786" spans="1:53" ht="30" customHeight="1" thickBot="1">
      <c r="A786" s="140">
        <v>773</v>
      </c>
      <c r="B786" s="1001" t="str">
        <f>IF(基本情報入力シート!C811="","",基本情報入力シート!C811)</f>
        <v/>
      </c>
      <c r="C786" s="1002"/>
      <c r="D786" s="1002"/>
      <c r="E786" s="1002"/>
      <c r="F786" s="1002"/>
      <c r="G786" s="1002"/>
      <c r="H786" s="1002"/>
      <c r="I786" s="1003"/>
      <c r="J786" s="411" t="str">
        <f>IF(基本情報入力シート!M811="","",基本情報入力シート!M811)</f>
        <v/>
      </c>
      <c r="K786" s="411" t="str">
        <f>IF(基本情報入力シート!R811="","",基本情報入力シート!R811)</f>
        <v/>
      </c>
      <c r="L786" s="411" t="str">
        <f>IF(基本情報入力シート!W811="","",基本情報入力シート!W811)</f>
        <v/>
      </c>
      <c r="M786" s="411" t="str">
        <f>IF(基本情報入力シート!X811="","",基本情報入力シート!X811)</f>
        <v/>
      </c>
      <c r="N786" s="141" t="str">
        <f>IF(基本情報入力シート!Y811="","",基本情報入力シート!Y811)</f>
        <v/>
      </c>
      <c r="O786" s="148"/>
      <c r="P786" s="50"/>
      <c r="Q786" s="1004"/>
      <c r="R786" s="1005"/>
      <c r="S786" s="142" t="str">
        <f>IFERROR(ROUNDDOWN(Q786*VLOOKUP(N786,【参考】数式用!$AR$2:$AW$50,MATCH(P786,【参考】数式用!$AT$4:$AW$4)+2,FALSE)*0.5, 0), "")</f>
        <v/>
      </c>
      <c r="T786" s="51"/>
      <c r="U786" s="536" t="str">
        <f>IFERROR(IF(AH786&lt;&gt;"",Q786*VLOOKUP(N786,【参考】数式用!$AG$2:$AL$50,MATCH(P786,【参考】数式用!$AI$4:$AL$4,0)+2,0), ""), "")</f>
        <v/>
      </c>
      <c r="V786" s="41"/>
      <c r="W786" s="1006"/>
      <c r="X786" s="1007"/>
      <c r="Y786" s="88"/>
      <c r="Z786" s="537"/>
      <c r="AA786" s="143" t="str">
        <f>IFERROR(IF(Y786="ー", "", ROUNDDOWN(Z786*VLOOKUP(N786,【参考】数式用!$AR$2:$AW$50,MATCH(Y786,【参考】数式用!$AT$4:$AW$4)+2,FALSE)*0.5, 0)), "")</f>
        <v/>
      </c>
      <c r="AB786" s="98"/>
      <c r="AC786" s="1100" t="str">
        <f>IFERROR(IF(AH786&lt;&gt;"",Z786*VLOOKUP(N786,【参考】数式用!$AG$2:$AL$50,MATCH(Y786,【参考】数式用!$AI$4:$AL$4,0)+2,0), ""), "")</f>
        <v/>
      </c>
      <c r="AD786" s="1100"/>
      <c r="AE786" s="415"/>
      <c r="AF786" s="581"/>
      <c r="AG786" s="590"/>
      <c r="AH786" s="428" t="str">
        <f>IFERROR(VLOOKUP(O786, 【参考】数式用!$AY$5:$AY$13, 1, FALSE), "")</f>
        <v/>
      </c>
      <c r="AI786" s="429" t="str">
        <f>IFERROR(VLOOKUP(N786, 【参考】数式用!$BA$2:$BB$50, 2, FALSE), "")</f>
        <v/>
      </c>
      <c r="AJ786" s="430" t="str">
        <f t="shared" si="25"/>
        <v/>
      </c>
      <c r="AK786" s="431" t="str">
        <f t="shared" si="26"/>
        <v/>
      </c>
      <c r="AL786" s="133"/>
      <c r="AM786" s="133"/>
      <c r="AN786" s="106"/>
      <c r="AO786" s="106"/>
      <c r="AV786" s="105"/>
      <c r="AW786" s="105"/>
      <c r="AX786" s="105"/>
      <c r="AY786" s="105"/>
      <c r="AZ786" s="105"/>
      <c r="BA786" s="105"/>
    </row>
    <row r="787" spans="1:53" ht="30" customHeight="1" thickBot="1">
      <c r="A787" s="140">
        <v>774</v>
      </c>
      <c r="B787" s="1001" t="str">
        <f>IF(基本情報入力シート!C812="","",基本情報入力シート!C812)</f>
        <v/>
      </c>
      <c r="C787" s="1002"/>
      <c r="D787" s="1002"/>
      <c r="E787" s="1002"/>
      <c r="F787" s="1002"/>
      <c r="G787" s="1002"/>
      <c r="H787" s="1002"/>
      <c r="I787" s="1003"/>
      <c r="J787" s="411" t="str">
        <f>IF(基本情報入力シート!M812="","",基本情報入力シート!M812)</f>
        <v/>
      </c>
      <c r="K787" s="411" t="str">
        <f>IF(基本情報入力シート!R812="","",基本情報入力シート!R812)</f>
        <v/>
      </c>
      <c r="L787" s="411" t="str">
        <f>IF(基本情報入力シート!W812="","",基本情報入力シート!W812)</f>
        <v/>
      </c>
      <c r="M787" s="411" t="str">
        <f>IF(基本情報入力シート!X812="","",基本情報入力シート!X812)</f>
        <v/>
      </c>
      <c r="N787" s="141" t="str">
        <f>IF(基本情報入力シート!Y812="","",基本情報入力シート!Y812)</f>
        <v/>
      </c>
      <c r="O787" s="148"/>
      <c r="P787" s="50"/>
      <c r="Q787" s="1004"/>
      <c r="R787" s="1005"/>
      <c r="S787" s="142" t="str">
        <f>IFERROR(ROUNDDOWN(Q787*VLOOKUP(N787,【参考】数式用!$AR$2:$AW$50,MATCH(P787,【参考】数式用!$AT$4:$AW$4)+2,FALSE)*0.5, 0), "")</f>
        <v/>
      </c>
      <c r="T787" s="51"/>
      <c r="U787" s="536" t="str">
        <f>IFERROR(IF(AH787&lt;&gt;"",Q787*VLOOKUP(N787,【参考】数式用!$AG$2:$AL$50,MATCH(P787,【参考】数式用!$AI$4:$AL$4,0)+2,0), ""), "")</f>
        <v/>
      </c>
      <c r="V787" s="41"/>
      <c r="W787" s="1006"/>
      <c r="X787" s="1007"/>
      <c r="Y787" s="88"/>
      <c r="Z787" s="537"/>
      <c r="AA787" s="143" t="str">
        <f>IFERROR(IF(Y787="ー", "", ROUNDDOWN(Z787*VLOOKUP(N787,【参考】数式用!$AR$2:$AW$50,MATCH(Y787,【参考】数式用!$AT$4:$AW$4)+2,FALSE)*0.5, 0)), "")</f>
        <v/>
      </c>
      <c r="AB787" s="98"/>
      <c r="AC787" s="1100" t="str">
        <f>IFERROR(IF(AH787&lt;&gt;"",Z787*VLOOKUP(N787,【参考】数式用!$AG$2:$AL$50,MATCH(Y787,【参考】数式用!$AI$4:$AL$4,0)+2,0), ""), "")</f>
        <v/>
      </c>
      <c r="AD787" s="1100"/>
      <c r="AE787" s="415"/>
      <c r="AF787" s="581"/>
      <c r="AG787" s="590"/>
      <c r="AH787" s="428" t="str">
        <f>IFERROR(VLOOKUP(O787, 【参考】数式用!$AY$5:$AY$13, 1, FALSE), "")</f>
        <v/>
      </c>
      <c r="AI787" s="429" t="str">
        <f>IFERROR(VLOOKUP(N787, 【参考】数式用!$BA$2:$BB$50, 2, FALSE), "")</f>
        <v/>
      </c>
      <c r="AJ787" s="430" t="str">
        <f t="shared" si="25"/>
        <v/>
      </c>
      <c r="AK787" s="431" t="str">
        <f t="shared" si="26"/>
        <v/>
      </c>
      <c r="AL787" s="133"/>
      <c r="AM787" s="133"/>
      <c r="AN787" s="106"/>
      <c r="AO787" s="106"/>
      <c r="AV787" s="105"/>
      <c r="AW787" s="105"/>
      <c r="AX787" s="105"/>
      <c r="AY787" s="105"/>
      <c r="AZ787" s="105"/>
      <c r="BA787" s="105"/>
    </row>
    <row r="788" spans="1:53" ht="30" customHeight="1" thickBot="1">
      <c r="A788" s="140">
        <v>775</v>
      </c>
      <c r="B788" s="1001" t="str">
        <f>IF(基本情報入力シート!C813="","",基本情報入力シート!C813)</f>
        <v/>
      </c>
      <c r="C788" s="1002"/>
      <c r="D788" s="1002"/>
      <c r="E788" s="1002"/>
      <c r="F788" s="1002"/>
      <c r="G788" s="1002"/>
      <c r="H788" s="1002"/>
      <c r="I788" s="1003"/>
      <c r="J788" s="411" t="str">
        <f>IF(基本情報入力シート!M813="","",基本情報入力シート!M813)</f>
        <v/>
      </c>
      <c r="K788" s="411" t="str">
        <f>IF(基本情報入力シート!R813="","",基本情報入力シート!R813)</f>
        <v/>
      </c>
      <c r="L788" s="411" t="str">
        <f>IF(基本情報入力シート!W813="","",基本情報入力シート!W813)</f>
        <v/>
      </c>
      <c r="M788" s="411" t="str">
        <f>IF(基本情報入力シート!X813="","",基本情報入力シート!X813)</f>
        <v/>
      </c>
      <c r="N788" s="141" t="str">
        <f>IF(基本情報入力シート!Y813="","",基本情報入力シート!Y813)</f>
        <v/>
      </c>
      <c r="O788" s="148"/>
      <c r="P788" s="50"/>
      <c r="Q788" s="1004"/>
      <c r="R788" s="1005"/>
      <c r="S788" s="142" t="str">
        <f>IFERROR(ROUNDDOWN(Q788*VLOOKUP(N788,【参考】数式用!$AR$2:$AW$50,MATCH(P788,【参考】数式用!$AT$4:$AW$4)+2,FALSE)*0.5, 0), "")</f>
        <v/>
      </c>
      <c r="T788" s="51"/>
      <c r="U788" s="536" t="str">
        <f>IFERROR(IF(AH788&lt;&gt;"",Q788*VLOOKUP(N788,【参考】数式用!$AG$2:$AL$50,MATCH(P788,【参考】数式用!$AI$4:$AL$4,0)+2,0), ""), "")</f>
        <v/>
      </c>
      <c r="V788" s="41"/>
      <c r="W788" s="1006"/>
      <c r="X788" s="1007"/>
      <c r="Y788" s="88"/>
      <c r="Z788" s="537"/>
      <c r="AA788" s="143" t="str">
        <f>IFERROR(IF(Y788="ー", "", ROUNDDOWN(Z788*VLOOKUP(N788,【参考】数式用!$AR$2:$AW$50,MATCH(Y788,【参考】数式用!$AT$4:$AW$4)+2,FALSE)*0.5, 0)), "")</f>
        <v/>
      </c>
      <c r="AB788" s="98"/>
      <c r="AC788" s="1100" t="str">
        <f>IFERROR(IF(AH788&lt;&gt;"",Z788*VLOOKUP(N788,【参考】数式用!$AG$2:$AL$50,MATCH(Y788,【参考】数式用!$AI$4:$AL$4,0)+2,0), ""), "")</f>
        <v/>
      </c>
      <c r="AD788" s="1100"/>
      <c r="AE788" s="415"/>
      <c r="AF788" s="581"/>
      <c r="AG788" s="590"/>
      <c r="AH788" s="428" t="str">
        <f>IFERROR(VLOOKUP(O788, 【参考】数式用!$AY$5:$AY$13, 1, FALSE), "")</f>
        <v/>
      </c>
      <c r="AI788" s="429" t="str">
        <f>IFERROR(VLOOKUP(N788, 【参考】数式用!$BA$2:$BB$50, 2, FALSE), "")</f>
        <v/>
      </c>
      <c r="AJ788" s="430" t="str">
        <f t="shared" si="25"/>
        <v/>
      </c>
      <c r="AK788" s="431" t="str">
        <f t="shared" si="26"/>
        <v/>
      </c>
      <c r="AL788" s="133"/>
      <c r="AM788" s="133"/>
      <c r="AN788" s="106"/>
      <c r="AO788" s="106"/>
      <c r="AV788" s="105"/>
      <c r="AW788" s="105"/>
      <c r="AX788" s="105"/>
      <c r="AY788" s="105"/>
      <c r="AZ788" s="105"/>
      <c r="BA788" s="105"/>
    </row>
    <row r="789" spans="1:53" ht="30" customHeight="1" thickBot="1">
      <c r="A789" s="140">
        <v>776</v>
      </c>
      <c r="B789" s="1001" t="str">
        <f>IF(基本情報入力シート!C814="","",基本情報入力シート!C814)</f>
        <v/>
      </c>
      <c r="C789" s="1002"/>
      <c r="D789" s="1002"/>
      <c r="E789" s="1002"/>
      <c r="F789" s="1002"/>
      <c r="G789" s="1002"/>
      <c r="H789" s="1002"/>
      <c r="I789" s="1003"/>
      <c r="J789" s="411" t="str">
        <f>IF(基本情報入力シート!M814="","",基本情報入力シート!M814)</f>
        <v/>
      </c>
      <c r="K789" s="411" t="str">
        <f>IF(基本情報入力シート!R814="","",基本情報入力シート!R814)</f>
        <v/>
      </c>
      <c r="L789" s="411" t="str">
        <f>IF(基本情報入力シート!W814="","",基本情報入力シート!W814)</f>
        <v/>
      </c>
      <c r="M789" s="411" t="str">
        <f>IF(基本情報入力シート!X814="","",基本情報入力シート!X814)</f>
        <v/>
      </c>
      <c r="N789" s="141" t="str">
        <f>IF(基本情報入力シート!Y814="","",基本情報入力シート!Y814)</f>
        <v/>
      </c>
      <c r="O789" s="148"/>
      <c r="P789" s="50"/>
      <c r="Q789" s="1004"/>
      <c r="R789" s="1005"/>
      <c r="S789" s="142" t="str">
        <f>IFERROR(ROUNDDOWN(Q789*VLOOKUP(N789,【参考】数式用!$AR$2:$AW$50,MATCH(P789,【参考】数式用!$AT$4:$AW$4)+2,FALSE)*0.5, 0), "")</f>
        <v/>
      </c>
      <c r="T789" s="51"/>
      <c r="U789" s="536" t="str">
        <f>IFERROR(IF(AH789&lt;&gt;"",Q789*VLOOKUP(N789,【参考】数式用!$AG$2:$AL$50,MATCH(P789,【参考】数式用!$AI$4:$AL$4,0)+2,0), ""), "")</f>
        <v/>
      </c>
      <c r="V789" s="41"/>
      <c r="W789" s="1006"/>
      <c r="X789" s="1007"/>
      <c r="Y789" s="88"/>
      <c r="Z789" s="537"/>
      <c r="AA789" s="143" t="str">
        <f>IFERROR(IF(Y789="ー", "", ROUNDDOWN(Z789*VLOOKUP(N789,【参考】数式用!$AR$2:$AW$50,MATCH(Y789,【参考】数式用!$AT$4:$AW$4)+2,FALSE)*0.5, 0)), "")</f>
        <v/>
      </c>
      <c r="AB789" s="98"/>
      <c r="AC789" s="1100" t="str">
        <f>IFERROR(IF(AH789&lt;&gt;"",Z789*VLOOKUP(N789,【参考】数式用!$AG$2:$AL$50,MATCH(Y789,【参考】数式用!$AI$4:$AL$4,0)+2,0), ""), "")</f>
        <v/>
      </c>
      <c r="AD789" s="1100"/>
      <c r="AE789" s="415"/>
      <c r="AF789" s="581"/>
      <c r="AG789" s="590"/>
      <c r="AH789" s="428" t="str">
        <f>IFERROR(VLOOKUP(O789, 【参考】数式用!$AY$5:$AY$13, 1, FALSE), "")</f>
        <v/>
      </c>
      <c r="AI789" s="429" t="str">
        <f>IFERROR(VLOOKUP(N789, 【参考】数式用!$BA$2:$BB$50, 2, FALSE), "")</f>
        <v/>
      </c>
      <c r="AJ789" s="430" t="str">
        <f t="shared" si="25"/>
        <v/>
      </c>
      <c r="AK789" s="431" t="str">
        <f t="shared" si="26"/>
        <v/>
      </c>
      <c r="AL789" s="133"/>
      <c r="AM789" s="133"/>
      <c r="AN789" s="106"/>
      <c r="AO789" s="106"/>
      <c r="AV789" s="105"/>
      <c r="AW789" s="105"/>
      <c r="AX789" s="105"/>
      <c r="AY789" s="105"/>
      <c r="AZ789" s="105"/>
      <c r="BA789" s="105"/>
    </row>
    <row r="790" spans="1:53" ht="30" customHeight="1" thickBot="1">
      <c r="A790" s="140">
        <v>777</v>
      </c>
      <c r="B790" s="1001" t="str">
        <f>IF(基本情報入力シート!C815="","",基本情報入力シート!C815)</f>
        <v/>
      </c>
      <c r="C790" s="1002"/>
      <c r="D790" s="1002"/>
      <c r="E790" s="1002"/>
      <c r="F790" s="1002"/>
      <c r="G790" s="1002"/>
      <c r="H790" s="1002"/>
      <c r="I790" s="1003"/>
      <c r="J790" s="411" t="str">
        <f>IF(基本情報入力シート!M815="","",基本情報入力シート!M815)</f>
        <v/>
      </c>
      <c r="K790" s="411" t="str">
        <f>IF(基本情報入力シート!R815="","",基本情報入力シート!R815)</f>
        <v/>
      </c>
      <c r="L790" s="411" t="str">
        <f>IF(基本情報入力シート!W815="","",基本情報入力シート!W815)</f>
        <v/>
      </c>
      <c r="M790" s="411" t="str">
        <f>IF(基本情報入力シート!X815="","",基本情報入力シート!X815)</f>
        <v/>
      </c>
      <c r="N790" s="141" t="str">
        <f>IF(基本情報入力シート!Y815="","",基本情報入力シート!Y815)</f>
        <v/>
      </c>
      <c r="O790" s="148"/>
      <c r="P790" s="50"/>
      <c r="Q790" s="1004"/>
      <c r="R790" s="1005"/>
      <c r="S790" s="142" t="str">
        <f>IFERROR(ROUNDDOWN(Q790*VLOOKUP(N790,【参考】数式用!$AR$2:$AW$50,MATCH(P790,【参考】数式用!$AT$4:$AW$4)+2,FALSE)*0.5, 0), "")</f>
        <v/>
      </c>
      <c r="T790" s="51"/>
      <c r="U790" s="536" t="str">
        <f>IFERROR(IF(AH790&lt;&gt;"",Q790*VLOOKUP(N790,【参考】数式用!$AG$2:$AL$50,MATCH(P790,【参考】数式用!$AI$4:$AL$4,0)+2,0), ""), "")</f>
        <v/>
      </c>
      <c r="V790" s="41"/>
      <c r="W790" s="1006"/>
      <c r="X790" s="1007"/>
      <c r="Y790" s="88"/>
      <c r="Z790" s="537"/>
      <c r="AA790" s="143" t="str">
        <f>IFERROR(IF(Y790="ー", "", ROUNDDOWN(Z790*VLOOKUP(N790,【参考】数式用!$AR$2:$AW$50,MATCH(Y790,【参考】数式用!$AT$4:$AW$4)+2,FALSE)*0.5, 0)), "")</f>
        <v/>
      </c>
      <c r="AB790" s="98"/>
      <c r="AC790" s="1100" t="str">
        <f>IFERROR(IF(AH790&lt;&gt;"",Z790*VLOOKUP(N790,【参考】数式用!$AG$2:$AL$50,MATCH(Y790,【参考】数式用!$AI$4:$AL$4,0)+2,0), ""), "")</f>
        <v/>
      </c>
      <c r="AD790" s="1100"/>
      <c r="AE790" s="415"/>
      <c r="AF790" s="581"/>
      <c r="AG790" s="590"/>
      <c r="AH790" s="428" t="str">
        <f>IFERROR(VLOOKUP(O790, 【参考】数式用!$AY$5:$AY$13, 1, FALSE), "")</f>
        <v/>
      </c>
      <c r="AI790" s="429" t="str">
        <f>IFERROR(VLOOKUP(N790, 【参考】数式用!$BA$2:$BB$50, 2, FALSE), "")</f>
        <v/>
      </c>
      <c r="AJ790" s="430" t="str">
        <f t="shared" si="25"/>
        <v/>
      </c>
      <c r="AK790" s="431" t="str">
        <f t="shared" si="26"/>
        <v/>
      </c>
      <c r="AL790" s="133"/>
      <c r="AM790" s="133"/>
      <c r="AN790" s="106"/>
      <c r="AO790" s="106"/>
      <c r="AV790" s="105"/>
      <c r="AW790" s="105"/>
      <c r="AX790" s="105"/>
      <c r="AY790" s="105"/>
      <c r="AZ790" s="105"/>
      <c r="BA790" s="105"/>
    </row>
    <row r="791" spans="1:53" ht="30" customHeight="1" thickBot="1">
      <c r="A791" s="140">
        <v>778</v>
      </c>
      <c r="B791" s="1001" t="str">
        <f>IF(基本情報入力シート!C816="","",基本情報入力シート!C816)</f>
        <v/>
      </c>
      <c r="C791" s="1002"/>
      <c r="D791" s="1002"/>
      <c r="E791" s="1002"/>
      <c r="F791" s="1002"/>
      <c r="G791" s="1002"/>
      <c r="H791" s="1002"/>
      <c r="I791" s="1003"/>
      <c r="J791" s="411" t="str">
        <f>IF(基本情報入力シート!M816="","",基本情報入力シート!M816)</f>
        <v/>
      </c>
      <c r="K791" s="411" t="str">
        <f>IF(基本情報入力シート!R816="","",基本情報入力シート!R816)</f>
        <v/>
      </c>
      <c r="L791" s="411" t="str">
        <f>IF(基本情報入力シート!W816="","",基本情報入力シート!W816)</f>
        <v/>
      </c>
      <c r="M791" s="411" t="str">
        <f>IF(基本情報入力シート!X816="","",基本情報入力シート!X816)</f>
        <v/>
      </c>
      <c r="N791" s="141" t="str">
        <f>IF(基本情報入力シート!Y816="","",基本情報入力シート!Y816)</f>
        <v/>
      </c>
      <c r="O791" s="148"/>
      <c r="P791" s="50"/>
      <c r="Q791" s="1004"/>
      <c r="R791" s="1005"/>
      <c r="S791" s="142" t="str">
        <f>IFERROR(ROUNDDOWN(Q791*VLOOKUP(N791,【参考】数式用!$AR$2:$AW$50,MATCH(P791,【参考】数式用!$AT$4:$AW$4)+2,FALSE)*0.5, 0), "")</f>
        <v/>
      </c>
      <c r="T791" s="51"/>
      <c r="U791" s="536" t="str">
        <f>IFERROR(IF(AH791&lt;&gt;"",Q791*VLOOKUP(N791,【参考】数式用!$AG$2:$AL$50,MATCH(P791,【参考】数式用!$AI$4:$AL$4,0)+2,0), ""), "")</f>
        <v/>
      </c>
      <c r="V791" s="41"/>
      <c r="W791" s="1006"/>
      <c r="X791" s="1007"/>
      <c r="Y791" s="88"/>
      <c r="Z791" s="537"/>
      <c r="AA791" s="143" t="str">
        <f>IFERROR(IF(Y791="ー", "", ROUNDDOWN(Z791*VLOOKUP(N791,【参考】数式用!$AR$2:$AW$50,MATCH(Y791,【参考】数式用!$AT$4:$AW$4)+2,FALSE)*0.5, 0)), "")</f>
        <v/>
      </c>
      <c r="AB791" s="98"/>
      <c r="AC791" s="1100" t="str">
        <f>IFERROR(IF(AH791&lt;&gt;"",Z791*VLOOKUP(N791,【参考】数式用!$AG$2:$AL$50,MATCH(Y791,【参考】数式用!$AI$4:$AL$4,0)+2,0), ""), "")</f>
        <v/>
      </c>
      <c r="AD791" s="1100"/>
      <c r="AE791" s="415"/>
      <c r="AF791" s="581"/>
      <c r="AG791" s="590"/>
      <c r="AH791" s="428" t="str">
        <f>IFERROR(VLOOKUP(O791, 【参考】数式用!$AY$5:$AY$13, 1, FALSE), "")</f>
        <v/>
      </c>
      <c r="AI791" s="429" t="str">
        <f>IFERROR(VLOOKUP(N791, 【参考】数式用!$BA$2:$BB$50, 2, FALSE), "")</f>
        <v/>
      </c>
      <c r="AJ791" s="430" t="str">
        <f t="shared" si="25"/>
        <v/>
      </c>
      <c r="AK791" s="431" t="str">
        <f t="shared" si="26"/>
        <v/>
      </c>
      <c r="AL791" s="133"/>
      <c r="AM791" s="133"/>
      <c r="AN791" s="106"/>
      <c r="AO791" s="106"/>
      <c r="AV791" s="105"/>
      <c r="AW791" s="105"/>
      <c r="AX791" s="105"/>
      <c r="AY791" s="105"/>
      <c r="AZ791" s="105"/>
      <c r="BA791" s="105"/>
    </row>
    <row r="792" spans="1:53" ht="30" customHeight="1" thickBot="1">
      <c r="A792" s="140">
        <v>779</v>
      </c>
      <c r="B792" s="1001" t="str">
        <f>IF(基本情報入力シート!C817="","",基本情報入力シート!C817)</f>
        <v/>
      </c>
      <c r="C792" s="1002"/>
      <c r="D792" s="1002"/>
      <c r="E792" s="1002"/>
      <c r="F792" s="1002"/>
      <c r="G792" s="1002"/>
      <c r="H792" s="1002"/>
      <c r="I792" s="1003"/>
      <c r="J792" s="411" t="str">
        <f>IF(基本情報入力シート!M817="","",基本情報入力シート!M817)</f>
        <v/>
      </c>
      <c r="K792" s="411" t="str">
        <f>IF(基本情報入力シート!R817="","",基本情報入力シート!R817)</f>
        <v/>
      </c>
      <c r="L792" s="411" t="str">
        <f>IF(基本情報入力シート!W817="","",基本情報入力シート!W817)</f>
        <v/>
      </c>
      <c r="M792" s="411" t="str">
        <f>IF(基本情報入力シート!X817="","",基本情報入力シート!X817)</f>
        <v/>
      </c>
      <c r="N792" s="141" t="str">
        <f>IF(基本情報入力シート!Y817="","",基本情報入力シート!Y817)</f>
        <v/>
      </c>
      <c r="O792" s="148"/>
      <c r="P792" s="50"/>
      <c r="Q792" s="1004"/>
      <c r="R792" s="1005"/>
      <c r="S792" s="142" t="str">
        <f>IFERROR(ROUNDDOWN(Q792*VLOOKUP(N792,【参考】数式用!$AR$2:$AW$50,MATCH(P792,【参考】数式用!$AT$4:$AW$4)+2,FALSE)*0.5, 0), "")</f>
        <v/>
      </c>
      <c r="T792" s="51"/>
      <c r="U792" s="536" t="str">
        <f>IFERROR(IF(AH792&lt;&gt;"",Q792*VLOOKUP(N792,【参考】数式用!$AG$2:$AL$50,MATCH(P792,【参考】数式用!$AI$4:$AL$4,0)+2,0), ""), "")</f>
        <v/>
      </c>
      <c r="V792" s="41"/>
      <c r="W792" s="1006"/>
      <c r="X792" s="1007"/>
      <c r="Y792" s="88"/>
      <c r="Z792" s="537"/>
      <c r="AA792" s="143" t="str">
        <f>IFERROR(IF(Y792="ー", "", ROUNDDOWN(Z792*VLOOKUP(N792,【参考】数式用!$AR$2:$AW$50,MATCH(Y792,【参考】数式用!$AT$4:$AW$4)+2,FALSE)*0.5, 0)), "")</f>
        <v/>
      </c>
      <c r="AB792" s="98"/>
      <c r="AC792" s="1100" t="str">
        <f>IFERROR(IF(AH792&lt;&gt;"",Z792*VLOOKUP(N792,【参考】数式用!$AG$2:$AL$50,MATCH(Y792,【参考】数式用!$AI$4:$AL$4,0)+2,0), ""), "")</f>
        <v/>
      </c>
      <c r="AD792" s="1100"/>
      <c r="AE792" s="415"/>
      <c r="AF792" s="581"/>
      <c r="AG792" s="590"/>
      <c r="AH792" s="428" t="str">
        <f>IFERROR(VLOOKUP(O792, 【参考】数式用!$AY$5:$AY$13, 1, FALSE), "")</f>
        <v/>
      </c>
      <c r="AI792" s="429" t="str">
        <f>IFERROR(VLOOKUP(N792, 【参考】数式用!$BA$2:$BB$50, 2, FALSE), "")</f>
        <v/>
      </c>
      <c r="AJ792" s="430" t="str">
        <f t="shared" si="25"/>
        <v/>
      </c>
      <c r="AK792" s="431" t="str">
        <f t="shared" si="26"/>
        <v/>
      </c>
      <c r="AL792" s="133"/>
      <c r="AM792" s="133"/>
      <c r="AN792" s="106"/>
      <c r="AO792" s="106"/>
      <c r="AV792" s="105"/>
      <c r="AW792" s="105"/>
      <c r="AX792" s="105"/>
      <c r="AY792" s="105"/>
      <c r="AZ792" s="105"/>
      <c r="BA792" s="105"/>
    </row>
    <row r="793" spans="1:53" ht="30" customHeight="1" thickBot="1">
      <c r="A793" s="140">
        <v>780</v>
      </c>
      <c r="B793" s="1001" t="str">
        <f>IF(基本情報入力シート!C818="","",基本情報入力シート!C818)</f>
        <v/>
      </c>
      <c r="C793" s="1002"/>
      <c r="D793" s="1002"/>
      <c r="E793" s="1002"/>
      <c r="F793" s="1002"/>
      <c r="G793" s="1002"/>
      <c r="H793" s="1002"/>
      <c r="I793" s="1003"/>
      <c r="J793" s="411" t="str">
        <f>IF(基本情報入力シート!M818="","",基本情報入力シート!M818)</f>
        <v/>
      </c>
      <c r="K793" s="411" t="str">
        <f>IF(基本情報入力シート!R818="","",基本情報入力シート!R818)</f>
        <v/>
      </c>
      <c r="L793" s="411" t="str">
        <f>IF(基本情報入力シート!W818="","",基本情報入力シート!W818)</f>
        <v/>
      </c>
      <c r="M793" s="411" t="str">
        <f>IF(基本情報入力シート!X818="","",基本情報入力シート!X818)</f>
        <v/>
      </c>
      <c r="N793" s="141" t="str">
        <f>IF(基本情報入力シート!Y818="","",基本情報入力シート!Y818)</f>
        <v/>
      </c>
      <c r="O793" s="148"/>
      <c r="P793" s="50"/>
      <c r="Q793" s="1004"/>
      <c r="R793" s="1005"/>
      <c r="S793" s="142" t="str">
        <f>IFERROR(ROUNDDOWN(Q793*VLOOKUP(N793,【参考】数式用!$AR$2:$AW$50,MATCH(P793,【参考】数式用!$AT$4:$AW$4)+2,FALSE)*0.5, 0), "")</f>
        <v/>
      </c>
      <c r="T793" s="51"/>
      <c r="U793" s="536" t="str">
        <f>IFERROR(IF(AH793&lt;&gt;"",Q793*VLOOKUP(N793,【参考】数式用!$AG$2:$AL$50,MATCH(P793,【参考】数式用!$AI$4:$AL$4,0)+2,0), ""), "")</f>
        <v/>
      </c>
      <c r="V793" s="41"/>
      <c r="W793" s="1006"/>
      <c r="X793" s="1007"/>
      <c r="Y793" s="88"/>
      <c r="Z793" s="537"/>
      <c r="AA793" s="143" t="str">
        <f>IFERROR(IF(Y793="ー", "", ROUNDDOWN(Z793*VLOOKUP(N793,【参考】数式用!$AR$2:$AW$50,MATCH(Y793,【参考】数式用!$AT$4:$AW$4)+2,FALSE)*0.5, 0)), "")</f>
        <v/>
      </c>
      <c r="AB793" s="98"/>
      <c r="AC793" s="1100" t="str">
        <f>IFERROR(IF(AH793&lt;&gt;"",Z793*VLOOKUP(N793,【参考】数式用!$AG$2:$AL$50,MATCH(Y793,【参考】数式用!$AI$4:$AL$4,0)+2,0), ""), "")</f>
        <v/>
      </c>
      <c r="AD793" s="1100"/>
      <c r="AE793" s="415"/>
      <c r="AF793" s="581"/>
      <c r="AG793" s="590"/>
      <c r="AH793" s="428" t="str">
        <f>IFERROR(VLOOKUP(O793, 【参考】数式用!$AY$5:$AY$13, 1, FALSE), "")</f>
        <v/>
      </c>
      <c r="AI793" s="429" t="str">
        <f>IFERROR(VLOOKUP(N793, 【参考】数式用!$BA$2:$BB$50, 2, FALSE), "")</f>
        <v/>
      </c>
      <c r="AJ793" s="430" t="str">
        <f t="shared" si="25"/>
        <v/>
      </c>
      <c r="AK793" s="431" t="str">
        <f t="shared" si="26"/>
        <v/>
      </c>
      <c r="AL793" s="133"/>
      <c r="AM793" s="133"/>
      <c r="AN793" s="106"/>
      <c r="AO793" s="106"/>
      <c r="AV793" s="105"/>
      <c r="AW793" s="105"/>
      <c r="AX793" s="105"/>
      <c r="AY793" s="105"/>
      <c r="AZ793" s="105"/>
      <c r="BA793" s="105"/>
    </row>
    <row r="794" spans="1:53" ht="30" customHeight="1" thickBot="1">
      <c r="A794" s="140">
        <v>781</v>
      </c>
      <c r="B794" s="1001" t="str">
        <f>IF(基本情報入力シート!C819="","",基本情報入力シート!C819)</f>
        <v/>
      </c>
      <c r="C794" s="1002"/>
      <c r="D794" s="1002"/>
      <c r="E794" s="1002"/>
      <c r="F794" s="1002"/>
      <c r="G794" s="1002"/>
      <c r="H794" s="1002"/>
      <c r="I794" s="1003"/>
      <c r="J794" s="411" t="str">
        <f>IF(基本情報入力シート!M819="","",基本情報入力シート!M819)</f>
        <v/>
      </c>
      <c r="K794" s="411" t="str">
        <f>IF(基本情報入力シート!R819="","",基本情報入力シート!R819)</f>
        <v/>
      </c>
      <c r="L794" s="411" t="str">
        <f>IF(基本情報入力シート!W819="","",基本情報入力シート!W819)</f>
        <v/>
      </c>
      <c r="M794" s="411" t="str">
        <f>IF(基本情報入力シート!X819="","",基本情報入力シート!X819)</f>
        <v/>
      </c>
      <c r="N794" s="141" t="str">
        <f>IF(基本情報入力シート!Y819="","",基本情報入力シート!Y819)</f>
        <v/>
      </c>
      <c r="O794" s="148"/>
      <c r="P794" s="50"/>
      <c r="Q794" s="1004"/>
      <c r="R794" s="1005"/>
      <c r="S794" s="142" t="str">
        <f>IFERROR(ROUNDDOWN(Q794*VLOOKUP(N794,【参考】数式用!$AR$2:$AW$50,MATCH(P794,【参考】数式用!$AT$4:$AW$4)+2,FALSE)*0.5, 0), "")</f>
        <v/>
      </c>
      <c r="T794" s="51"/>
      <c r="U794" s="536" t="str">
        <f>IFERROR(IF(AH794&lt;&gt;"",Q794*VLOOKUP(N794,【参考】数式用!$AG$2:$AL$50,MATCH(P794,【参考】数式用!$AI$4:$AL$4,0)+2,0), ""), "")</f>
        <v/>
      </c>
      <c r="V794" s="41"/>
      <c r="W794" s="1006"/>
      <c r="X794" s="1007"/>
      <c r="Y794" s="88"/>
      <c r="Z794" s="537"/>
      <c r="AA794" s="143" t="str">
        <f>IFERROR(IF(Y794="ー", "", ROUNDDOWN(Z794*VLOOKUP(N794,【参考】数式用!$AR$2:$AW$50,MATCH(Y794,【参考】数式用!$AT$4:$AW$4)+2,FALSE)*0.5, 0)), "")</f>
        <v/>
      </c>
      <c r="AB794" s="98"/>
      <c r="AC794" s="1100" t="str">
        <f>IFERROR(IF(AH794&lt;&gt;"",Z794*VLOOKUP(N794,【参考】数式用!$AG$2:$AL$50,MATCH(Y794,【参考】数式用!$AI$4:$AL$4,0)+2,0), ""), "")</f>
        <v/>
      </c>
      <c r="AD794" s="1100"/>
      <c r="AE794" s="415"/>
      <c r="AF794" s="581"/>
      <c r="AG794" s="590"/>
      <c r="AH794" s="428" t="str">
        <f>IFERROR(VLOOKUP(O794, 【参考】数式用!$AY$5:$AY$13, 1, FALSE), "")</f>
        <v/>
      </c>
      <c r="AI794" s="429" t="str">
        <f>IFERROR(VLOOKUP(N794, 【参考】数式用!$BA$2:$BB$50, 2, FALSE), "")</f>
        <v/>
      </c>
      <c r="AJ794" s="430" t="str">
        <f t="shared" si="25"/>
        <v/>
      </c>
      <c r="AK794" s="431" t="str">
        <f t="shared" si="26"/>
        <v/>
      </c>
      <c r="AL794" s="133"/>
      <c r="AM794" s="133"/>
      <c r="AN794" s="106"/>
      <c r="AO794" s="106"/>
      <c r="AV794" s="105"/>
      <c r="AW794" s="105"/>
      <c r="AX794" s="105"/>
      <c r="AY794" s="105"/>
      <c r="AZ794" s="105"/>
      <c r="BA794" s="105"/>
    </row>
    <row r="795" spans="1:53" ht="30" customHeight="1" thickBot="1">
      <c r="A795" s="140">
        <v>782</v>
      </c>
      <c r="B795" s="1001" t="str">
        <f>IF(基本情報入力シート!C820="","",基本情報入力シート!C820)</f>
        <v/>
      </c>
      <c r="C795" s="1002"/>
      <c r="D795" s="1002"/>
      <c r="E795" s="1002"/>
      <c r="F795" s="1002"/>
      <c r="G795" s="1002"/>
      <c r="H795" s="1002"/>
      <c r="I795" s="1003"/>
      <c r="J795" s="411" t="str">
        <f>IF(基本情報入力シート!M820="","",基本情報入力シート!M820)</f>
        <v/>
      </c>
      <c r="K795" s="411" t="str">
        <f>IF(基本情報入力シート!R820="","",基本情報入力シート!R820)</f>
        <v/>
      </c>
      <c r="L795" s="411" t="str">
        <f>IF(基本情報入力シート!W820="","",基本情報入力シート!W820)</f>
        <v/>
      </c>
      <c r="M795" s="411" t="str">
        <f>IF(基本情報入力シート!X820="","",基本情報入力シート!X820)</f>
        <v/>
      </c>
      <c r="N795" s="141" t="str">
        <f>IF(基本情報入力シート!Y820="","",基本情報入力シート!Y820)</f>
        <v/>
      </c>
      <c r="O795" s="148"/>
      <c r="P795" s="50"/>
      <c r="Q795" s="1004"/>
      <c r="R795" s="1005"/>
      <c r="S795" s="142" t="str">
        <f>IFERROR(ROUNDDOWN(Q795*VLOOKUP(N795,【参考】数式用!$AR$2:$AW$50,MATCH(P795,【参考】数式用!$AT$4:$AW$4)+2,FALSE)*0.5, 0), "")</f>
        <v/>
      </c>
      <c r="T795" s="51"/>
      <c r="U795" s="536" t="str">
        <f>IFERROR(IF(AH795&lt;&gt;"",Q795*VLOOKUP(N795,【参考】数式用!$AG$2:$AL$50,MATCH(P795,【参考】数式用!$AI$4:$AL$4,0)+2,0), ""), "")</f>
        <v/>
      </c>
      <c r="V795" s="41"/>
      <c r="W795" s="1006"/>
      <c r="X795" s="1007"/>
      <c r="Y795" s="88"/>
      <c r="Z795" s="537"/>
      <c r="AA795" s="143" t="str">
        <f>IFERROR(IF(Y795="ー", "", ROUNDDOWN(Z795*VLOOKUP(N795,【参考】数式用!$AR$2:$AW$50,MATCH(Y795,【参考】数式用!$AT$4:$AW$4)+2,FALSE)*0.5, 0)), "")</f>
        <v/>
      </c>
      <c r="AB795" s="98"/>
      <c r="AC795" s="1100" t="str">
        <f>IFERROR(IF(AH795&lt;&gt;"",Z795*VLOOKUP(N795,【参考】数式用!$AG$2:$AL$50,MATCH(Y795,【参考】数式用!$AI$4:$AL$4,0)+2,0), ""), "")</f>
        <v/>
      </c>
      <c r="AD795" s="1100"/>
      <c r="AE795" s="415"/>
      <c r="AF795" s="581"/>
      <c r="AG795" s="590"/>
      <c r="AH795" s="428" t="str">
        <f>IFERROR(VLOOKUP(O795, 【参考】数式用!$AY$5:$AY$13, 1, FALSE), "")</f>
        <v/>
      </c>
      <c r="AI795" s="429" t="str">
        <f>IFERROR(VLOOKUP(N795, 【参考】数式用!$BA$2:$BB$50, 2, FALSE), "")</f>
        <v/>
      </c>
      <c r="AJ795" s="430" t="str">
        <f t="shared" si="25"/>
        <v/>
      </c>
      <c r="AK795" s="431" t="str">
        <f t="shared" si="26"/>
        <v/>
      </c>
      <c r="AL795" s="133"/>
      <c r="AM795" s="133"/>
      <c r="AN795" s="106"/>
      <c r="AO795" s="106"/>
      <c r="AV795" s="105"/>
      <c r="AW795" s="105"/>
      <c r="AX795" s="105"/>
      <c r="AY795" s="105"/>
      <c r="AZ795" s="105"/>
      <c r="BA795" s="105"/>
    </row>
    <row r="796" spans="1:53" ht="30" customHeight="1" thickBot="1">
      <c r="A796" s="140">
        <v>783</v>
      </c>
      <c r="B796" s="1001" t="str">
        <f>IF(基本情報入力シート!C821="","",基本情報入力シート!C821)</f>
        <v/>
      </c>
      <c r="C796" s="1002"/>
      <c r="D796" s="1002"/>
      <c r="E796" s="1002"/>
      <c r="F796" s="1002"/>
      <c r="G796" s="1002"/>
      <c r="H796" s="1002"/>
      <c r="I796" s="1003"/>
      <c r="J796" s="411" t="str">
        <f>IF(基本情報入力シート!M821="","",基本情報入力シート!M821)</f>
        <v/>
      </c>
      <c r="K796" s="411" t="str">
        <f>IF(基本情報入力シート!R821="","",基本情報入力シート!R821)</f>
        <v/>
      </c>
      <c r="L796" s="411" t="str">
        <f>IF(基本情報入力シート!W821="","",基本情報入力シート!W821)</f>
        <v/>
      </c>
      <c r="M796" s="411" t="str">
        <f>IF(基本情報入力シート!X821="","",基本情報入力シート!X821)</f>
        <v/>
      </c>
      <c r="N796" s="141" t="str">
        <f>IF(基本情報入力シート!Y821="","",基本情報入力シート!Y821)</f>
        <v/>
      </c>
      <c r="O796" s="148"/>
      <c r="P796" s="50"/>
      <c r="Q796" s="1004"/>
      <c r="R796" s="1005"/>
      <c r="S796" s="142" t="str">
        <f>IFERROR(ROUNDDOWN(Q796*VLOOKUP(N796,【参考】数式用!$AR$2:$AW$50,MATCH(P796,【参考】数式用!$AT$4:$AW$4)+2,FALSE)*0.5, 0), "")</f>
        <v/>
      </c>
      <c r="T796" s="51"/>
      <c r="U796" s="536" t="str">
        <f>IFERROR(IF(AH796&lt;&gt;"",Q796*VLOOKUP(N796,【参考】数式用!$AG$2:$AL$50,MATCH(P796,【参考】数式用!$AI$4:$AL$4,0)+2,0), ""), "")</f>
        <v/>
      </c>
      <c r="V796" s="41"/>
      <c r="W796" s="1006"/>
      <c r="X796" s="1007"/>
      <c r="Y796" s="88"/>
      <c r="Z796" s="537"/>
      <c r="AA796" s="143" t="str">
        <f>IFERROR(IF(Y796="ー", "", ROUNDDOWN(Z796*VLOOKUP(N796,【参考】数式用!$AR$2:$AW$50,MATCH(Y796,【参考】数式用!$AT$4:$AW$4)+2,FALSE)*0.5, 0)), "")</f>
        <v/>
      </c>
      <c r="AB796" s="98"/>
      <c r="AC796" s="1100" t="str">
        <f>IFERROR(IF(AH796&lt;&gt;"",Z796*VLOOKUP(N796,【参考】数式用!$AG$2:$AL$50,MATCH(Y796,【参考】数式用!$AI$4:$AL$4,0)+2,0), ""), "")</f>
        <v/>
      </c>
      <c r="AD796" s="1100"/>
      <c r="AE796" s="415"/>
      <c r="AF796" s="581"/>
      <c r="AG796" s="590"/>
      <c r="AH796" s="428" t="str">
        <f>IFERROR(VLOOKUP(O796, 【参考】数式用!$AY$5:$AY$13, 1, FALSE), "")</f>
        <v/>
      </c>
      <c r="AI796" s="429" t="str">
        <f>IFERROR(VLOOKUP(N796, 【参考】数式用!$BA$2:$BB$50, 2, FALSE), "")</f>
        <v/>
      </c>
      <c r="AJ796" s="430" t="str">
        <f t="shared" si="25"/>
        <v/>
      </c>
      <c r="AK796" s="431" t="str">
        <f t="shared" si="26"/>
        <v/>
      </c>
      <c r="AL796" s="133"/>
      <c r="AM796" s="133"/>
      <c r="AN796" s="106"/>
      <c r="AO796" s="106"/>
      <c r="AV796" s="105"/>
      <c r="AW796" s="105"/>
      <c r="AX796" s="105"/>
      <c r="AY796" s="105"/>
      <c r="AZ796" s="105"/>
      <c r="BA796" s="105"/>
    </row>
    <row r="797" spans="1:53" ht="30" customHeight="1" thickBot="1">
      <c r="A797" s="140">
        <v>784</v>
      </c>
      <c r="B797" s="1001" t="str">
        <f>IF(基本情報入力シート!C822="","",基本情報入力シート!C822)</f>
        <v/>
      </c>
      <c r="C797" s="1002"/>
      <c r="D797" s="1002"/>
      <c r="E797" s="1002"/>
      <c r="F797" s="1002"/>
      <c r="G797" s="1002"/>
      <c r="H797" s="1002"/>
      <c r="I797" s="1003"/>
      <c r="J797" s="411" t="str">
        <f>IF(基本情報入力シート!M822="","",基本情報入力シート!M822)</f>
        <v/>
      </c>
      <c r="K797" s="411" t="str">
        <f>IF(基本情報入力シート!R822="","",基本情報入力シート!R822)</f>
        <v/>
      </c>
      <c r="L797" s="411" t="str">
        <f>IF(基本情報入力シート!W822="","",基本情報入力シート!W822)</f>
        <v/>
      </c>
      <c r="M797" s="411" t="str">
        <f>IF(基本情報入力シート!X822="","",基本情報入力シート!X822)</f>
        <v/>
      </c>
      <c r="N797" s="141" t="str">
        <f>IF(基本情報入力シート!Y822="","",基本情報入力シート!Y822)</f>
        <v/>
      </c>
      <c r="O797" s="148"/>
      <c r="P797" s="50"/>
      <c r="Q797" s="1004"/>
      <c r="R797" s="1005"/>
      <c r="S797" s="142" t="str">
        <f>IFERROR(ROUNDDOWN(Q797*VLOOKUP(N797,【参考】数式用!$AR$2:$AW$50,MATCH(P797,【参考】数式用!$AT$4:$AW$4)+2,FALSE)*0.5, 0), "")</f>
        <v/>
      </c>
      <c r="T797" s="51"/>
      <c r="U797" s="536" t="str">
        <f>IFERROR(IF(AH797&lt;&gt;"",Q797*VLOOKUP(N797,【参考】数式用!$AG$2:$AL$50,MATCH(P797,【参考】数式用!$AI$4:$AL$4,0)+2,0), ""), "")</f>
        <v/>
      </c>
      <c r="V797" s="41"/>
      <c r="W797" s="1006"/>
      <c r="X797" s="1007"/>
      <c r="Y797" s="88"/>
      <c r="Z797" s="537"/>
      <c r="AA797" s="143" t="str">
        <f>IFERROR(IF(Y797="ー", "", ROUNDDOWN(Z797*VLOOKUP(N797,【参考】数式用!$AR$2:$AW$50,MATCH(Y797,【参考】数式用!$AT$4:$AW$4)+2,FALSE)*0.5, 0)), "")</f>
        <v/>
      </c>
      <c r="AB797" s="98"/>
      <c r="AC797" s="1100" t="str">
        <f>IFERROR(IF(AH797&lt;&gt;"",Z797*VLOOKUP(N797,【参考】数式用!$AG$2:$AL$50,MATCH(Y797,【参考】数式用!$AI$4:$AL$4,0)+2,0), ""), "")</f>
        <v/>
      </c>
      <c r="AD797" s="1100"/>
      <c r="AE797" s="415"/>
      <c r="AF797" s="581"/>
      <c r="AG797" s="590"/>
      <c r="AH797" s="428" t="str">
        <f>IFERROR(VLOOKUP(O797, 【参考】数式用!$AY$5:$AY$13, 1, FALSE), "")</f>
        <v/>
      </c>
      <c r="AI797" s="429" t="str">
        <f>IFERROR(VLOOKUP(N797, 【参考】数式用!$BA$2:$BB$50, 2, FALSE), "")</f>
        <v/>
      </c>
      <c r="AJ797" s="430" t="str">
        <f t="shared" si="25"/>
        <v/>
      </c>
      <c r="AK797" s="431" t="str">
        <f t="shared" si="26"/>
        <v/>
      </c>
      <c r="AL797" s="133"/>
      <c r="AM797" s="133"/>
      <c r="AN797" s="106"/>
      <c r="AO797" s="106"/>
      <c r="AV797" s="105"/>
      <c r="AW797" s="105"/>
      <c r="AX797" s="105"/>
      <c r="AY797" s="105"/>
      <c r="AZ797" s="105"/>
      <c r="BA797" s="105"/>
    </row>
    <row r="798" spans="1:53" ht="30" customHeight="1" thickBot="1">
      <c r="A798" s="140">
        <v>785</v>
      </c>
      <c r="B798" s="1001" t="str">
        <f>IF(基本情報入力シート!C823="","",基本情報入力シート!C823)</f>
        <v/>
      </c>
      <c r="C798" s="1002"/>
      <c r="D798" s="1002"/>
      <c r="E798" s="1002"/>
      <c r="F798" s="1002"/>
      <c r="G798" s="1002"/>
      <c r="H798" s="1002"/>
      <c r="I798" s="1003"/>
      <c r="J798" s="411" t="str">
        <f>IF(基本情報入力シート!M823="","",基本情報入力シート!M823)</f>
        <v/>
      </c>
      <c r="K798" s="411" t="str">
        <f>IF(基本情報入力シート!R823="","",基本情報入力シート!R823)</f>
        <v/>
      </c>
      <c r="L798" s="411" t="str">
        <f>IF(基本情報入力シート!W823="","",基本情報入力シート!W823)</f>
        <v/>
      </c>
      <c r="M798" s="411" t="str">
        <f>IF(基本情報入力シート!X823="","",基本情報入力シート!X823)</f>
        <v/>
      </c>
      <c r="N798" s="141" t="str">
        <f>IF(基本情報入力シート!Y823="","",基本情報入力シート!Y823)</f>
        <v/>
      </c>
      <c r="O798" s="148"/>
      <c r="P798" s="50"/>
      <c r="Q798" s="1004"/>
      <c r="R798" s="1005"/>
      <c r="S798" s="142" t="str">
        <f>IFERROR(ROUNDDOWN(Q798*VLOOKUP(N798,【参考】数式用!$AR$2:$AW$50,MATCH(P798,【参考】数式用!$AT$4:$AW$4)+2,FALSE)*0.5, 0), "")</f>
        <v/>
      </c>
      <c r="T798" s="51"/>
      <c r="U798" s="536" t="str">
        <f>IFERROR(IF(AH798&lt;&gt;"",Q798*VLOOKUP(N798,【参考】数式用!$AG$2:$AL$50,MATCH(P798,【参考】数式用!$AI$4:$AL$4,0)+2,0), ""), "")</f>
        <v/>
      </c>
      <c r="V798" s="41"/>
      <c r="W798" s="1006"/>
      <c r="X798" s="1007"/>
      <c r="Y798" s="88"/>
      <c r="Z798" s="537"/>
      <c r="AA798" s="143" t="str">
        <f>IFERROR(IF(Y798="ー", "", ROUNDDOWN(Z798*VLOOKUP(N798,【参考】数式用!$AR$2:$AW$50,MATCH(Y798,【参考】数式用!$AT$4:$AW$4)+2,FALSE)*0.5, 0)), "")</f>
        <v/>
      </c>
      <c r="AB798" s="98"/>
      <c r="AC798" s="1100" t="str">
        <f>IFERROR(IF(AH798&lt;&gt;"",Z798*VLOOKUP(N798,【参考】数式用!$AG$2:$AL$50,MATCH(Y798,【参考】数式用!$AI$4:$AL$4,0)+2,0), ""), "")</f>
        <v/>
      </c>
      <c r="AD798" s="1100"/>
      <c r="AE798" s="415"/>
      <c r="AF798" s="581"/>
      <c r="AG798" s="590"/>
      <c r="AH798" s="428" t="str">
        <f>IFERROR(VLOOKUP(O798, 【参考】数式用!$AY$5:$AY$13, 1, FALSE), "")</f>
        <v/>
      </c>
      <c r="AI798" s="429" t="str">
        <f>IFERROR(VLOOKUP(N798, 【参考】数式用!$BA$2:$BB$50, 2, FALSE), "")</f>
        <v/>
      </c>
      <c r="AJ798" s="430" t="str">
        <f t="shared" si="25"/>
        <v/>
      </c>
      <c r="AK798" s="431" t="str">
        <f t="shared" si="26"/>
        <v/>
      </c>
      <c r="AL798" s="133"/>
      <c r="AM798" s="133"/>
      <c r="AN798" s="106"/>
      <c r="AO798" s="106"/>
      <c r="AV798" s="105"/>
      <c r="AW798" s="105"/>
      <c r="AX798" s="105"/>
      <c r="AY798" s="105"/>
      <c r="AZ798" s="105"/>
      <c r="BA798" s="105"/>
    </row>
    <row r="799" spans="1:53" ht="30" customHeight="1" thickBot="1">
      <c r="A799" s="140">
        <v>786</v>
      </c>
      <c r="B799" s="1001" t="str">
        <f>IF(基本情報入力シート!C824="","",基本情報入力シート!C824)</f>
        <v/>
      </c>
      <c r="C799" s="1002"/>
      <c r="D799" s="1002"/>
      <c r="E799" s="1002"/>
      <c r="F799" s="1002"/>
      <c r="G799" s="1002"/>
      <c r="H799" s="1002"/>
      <c r="I799" s="1003"/>
      <c r="J799" s="411" t="str">
        <f>IF(基本情報入力シート!M824="","",基本情報入力シート!M824)</f>
        <v/>
      </c>
      <c r="K799" s="411" t="str">
        <f>IF(基本情報入力シート!R824="","",基本情報入力シート!R824)</f>
        <v/>
      </c>
      <c r="L799" s="411" t="str">
        <f>IF(基本情報入力シート!W824="","",基本情報入力シート!W824)</f>
        <v/>
      </c>
      <c r="M799" s="411" t="str">
        <f>IF(基本情報入力シート!X824="","",基本情報入力シート!X824)</f>
        <v/>
      </c>
      <c r="N799" s="141" t="str">
        <f>IF(基本情報入力シート!Y824="","",基本情報入力シート!Y824)</f>
        <v/>
      </c>
      <c r="O799" s="148"/>
      <c r="P799" s="50"/>
      <c r="Q799" s="1004"/>
      <c r="R799" s="1005"/>
      <c r="S799" s="142" t="str">
        <f>IFERROR(ROUNDDOWN(Q799*VLOOKUP(N799,【参考】数式用!$AR$2:$AW$50,MATCH(P799,【参考】数式用!$AT$4:$AW$4)+2,FALSE)*0.5, 0), "")</f>
        <v/>
      </c>
      <c r="T799" s="51"/>
      <c r="U799" s="536" t="str">
        <f>IFERROR(IF(AH799&lt;&gt;"",Q799*VLOOKUP(N799,【参考】数式用!$AG$2:$AL$50,MATCH(P799,【参考】数式用!$AI$4:$AL$4,0)+2,0), ""), "")</f>
        <v/>
      </c>
      <c r="V799" s="41"/>
      <c r="W799" s="1006"/>
      <c r="X799" s="1007"/>
      <c r="Y799" s="88"/>
      <c r="Z799" s="537"/>
      <c r="AA799" s="143" t="str">
        <f>IFERROR(IF(Y799="ー", "", ROUNDDOWN(Z799*VLOOKUP(N799,【参考】数式用!$AR$2:$AW$50,MATCH(Y799,【参考】数式用!$AT$4:$AW$4)+2,FALSE)*0.5, 0)), "")</f>
        <v/>
      </c>
      <c r="AB799" s="98"/>
      <c r="AC799" s="1100" t="str">
        <f>IFERROR(IF(AH799&lt;&gt;"",Z799*VLOOKUP(N799,【参考】数式用!$AG$2:$AL$50,MATCH(Y799,【参考】数式用!$AI$4:$AL$4,0)+2,0), ""), "")</f>
        <v/>
      </c>
      <c r="AD799" s="1100"/>
      <c r="AE799" s="415"/>
      <c r="AF799" s="581"/>
      <c r="AG799" s="590"/>
      <c r="AH799" s="428" t="str">
        <f>IFERROR(VLOOKUP(O799, 【参考】数式用!$AY$5:$AY$13, 1, FALSE), "")</f>
        <v/>
      </c>
      <c r="AI799" s="429" t="str">
        <f>IFERROR(VLOOKUP(N799, 【参考】数式用!$BA$2:$BB$50, 2, FALSE), "")</f>
        <v/>
      </c>
      <c r="AJ799" s="430" t="str">
        <f t="shared" si="25"/>
        <v/>
      </c>
      <c r="AK799" s="431" t="str">
        <f t="shared" si="26"/>
        <v/>
      </c>
      <c r="AL799" s="133"/>
      <c r="AM799" s="133"/>
      <c r="AN799" s="106"/>
      <c r="AO799" s="106"/>
      <c r="AV799" s="105"/>
      <c r="AW799" s="105"/>
      <c r="AX799" s="105"/>
      <c r="AY799" s="105"/>
      <c r="AZ799" s="105"/>
      <c r="BA799" s="105"/>
    </row>
    <row r="800" spans="1:53" ht="30" customHeight="1" thickBot="1">
      <c r="A800" s="140">
        <v>787</v>
      </c>
      <c r="B800" s="1001" t="str">
        <f>IF(基本情報入力シート!C825="","",基本情報入力シート!C825)</f>
        <v/>
      </c>
      <c r="C800" s="1002"/>
      <c r="D800" s="1002"/>
      <c r="E800" s="1002"/>
      <c r="F800" s="1002"/>
      <c r="G800" s="1002"/>
      <c r="H800" s="1002"/>
      <c r="I800" s="1003"/>
      <c r="J800" s="411" t="str">
        <f>IF(基本情報入力シート!M825="","",基本情報入力シート!M825)</f>
        <v/>
      </c>
      <c r="K800" s="411" t="str">
        <f>IF(基本情報入力シート!R825="","",基本情報入力シート!R825)</f>
        <v/>
      </c>
      <c r="L800" s="411" t="str">
        <f>IF(基本情報入力シート!W825="","",基本情報入力シート!W825)</f>
        <v/>
      </c>
      <c r="M800" s="411" t="str">
        <f>IF(基本情報入力シート!X825="","",基本情報入力シート!X825)</f>
        <v/>
      </c>
      <c r="N800" s="141" t="str">
        <f>IF(基本情報入力シート!Y825="","",基本情報入力シート!Y825)</f>
        <v/>
      </c>
      <c r="O800" s="148"/>
      <c r="P800" s="50"/>
      <c r="Q800" s="1004"/>
      <c r="R800" s="1005"/>
      <c r="S800" s="142" t="str">
        <f>IFERROR(ROUNDDOWN(Q800*VLOOKUP(N800,【参考】数式用!$AR$2:$AW$50,MATCH(P800,【参考】数式用!$AT$4:$AW$4)+2,FALSE)*0.5, 0), "")</f>
        <v/>
      </c>
      <c r="T800" s="51"/>
      <c r="U800" s="536" t="str">
        <f>IFERROR(IF(AH800&lt;&gt;"",Q800*VLOOKUP(N800,【参考】数式用!$AG$2:$AL$50,MATCH(P800,【参考】数式用!$AI$4:$AL$4,0)+2,0), ""), "")</f>
        <v/>
      </c>
      <c r="V800" s="41"/>
      <c r="W800" s="1006"/>
      <c r="X800" s="1007"/>
      <c r="Y800" s="88"/>
      <c r="Z800" s="537"/>
      <c r="AA800" s="143" t="str">
        <f>IFERROR(IF(Y800="ー", "", ROUNDDOWN(Z800*VLOOKUP(N800,【参考】数式用!$AR$2:$AW$50,MATCH(Y800,【参考】数式用!$AT$4:$AW$4)+2,FALSE)*0.5, 0)), "")</f>
        <v/>
      </c>
      <c r="AB800" s="98"/>
      <c r="AC800" s="1100" t="str">
        <f>IFERROR(IF(AH800&lt;&gt;"",Z800*VLOOKUP(N800,【参考】数式用!$AG$2:$AL$50,MATCH(Y800,【参考】数式用!$AI$4:$AL$4,0)+2,0), ""), "")</f>
        <v/>
      </c>
      <c r="AD800" s="1100"/>
      <c r="AE800" s="415"/>
      <c r="AF800" s="581"/>
      <c r="AG800" s="590"/>
      <c r="AH800" s="428" t="str">
        <f>IFERROR(VLOOKUP(O800, 【参考】数式用!$AY$5:$AY$13, 1, FALSE), "")</f>
        <v/>
      </c>
      <c r="AI800" s="429" t="str">
        <f>IFERROR(VLOOKUP(N800, 【参考】数式用!$BA$2:$BB$50, 2, FALSE), "")</f>
        <v/>
      </c>
      <c r="AJ800" s="430" t="str">
        <f t="shared" si="25"/>
        <v/>
      </c>
      <c r="AK800" s="431" t="str">
        <f t="shared" si="26"/>
        <v/>
      </c>
      <c r="AL800" s="133"/>
      <c r="AM800" s="133"/>
      <c r="AN800" s="106"/>
      <c r="AO800" s="106"/>
      <c r="AV800" s="105"/>
      <c r="AW800" s="105"/>
      <c r="AX800" s="105"/>
      <c r="AY800" s="105"/>
      <c r="AZ800" s="105"/>
      <c r="BA800" s="105"/>
    </row>
    <row r="801" spans="1:53" ht="30" customHeight="1" thickBot="1">
      <c r="A801" s="140">
        <v>788</v>
      </c>
      <c r="B801" s="1001" t="str">
        <f>IF(基本情報入力シート!C826="","",基本情報入力シート!C826)</f>
        <v/>
      </c>
      <c r="C801" s="1002"/>
      <c r="D801" s="1002"/>
      <c r="E801" s="1002"/>
      <c r="F801" s="1002"/>
      <c r="G801" s="1002"/>
      <c r="H801" s="1002"/>
      <c r="I801" s="1003"/>
      <c r="J801" s="411" t="str">
        <f>IF(基本情報入力シート!M826="","",基本情報入力シート!M826)</f>
        <v/>
      </c>
      <c r="K801" s="411" t="str">
        <f>IF(基本情報入力シート!R826="","",基本情報入力シート!R826)</f>
        <v/>
      </c>
      <c r="L801" s="411" t="str">
        <f>IF(基本情報入力シート!W826="","",基本情報入力シート!W826)</f>
        <v/>
      </c>
      <c r="M801" s="411" t="str">
        <f>IF(基本情報入力シート!X826="","",基本情報入力シート!X826)</f>
        <v/>
      </c>
      <c r="N801" s="141" t="str">
        <f>IF(基本情報入力シート!Y826="","",基本情報入力シート!Y826)</f>
        <v/>
      </c>
      <c r="O801" s="148"/>
      <c r="P801" s="50"/>
      <c r="Q801" s="1004"/>
      <c r="R801" s="1005"/>
      <c r="S801" s="142" t="str">
        <f>IFERROR(ROUNDDOWN(Q801*VLOOKUP(N801,【参考】数式用!$AR$2:$AW$50,MATCH(P801,【参考】数式用!$AT$4:$AW$4)+2,FALSE)*0.5, 0), "")</f>
        <v/>
      </c>
      <c r="T801" s="51"/>
      <c r="U801" s="536" t="str">
        <f>IFERROR(IF(AH801&lt;&gt;"",Q801*VLOOKUP(N801,【参考】数式用!$AG$2:$AL$50,MATCH(P801,【参考】数式用!$AI$4:$AL$4,0)+2,0), ""), "")</f>
        <v/>
      </c>
      <c r="V801" s="41"/>
      <c r="W801" s="1006"/>
      <c r="X801" s="1007"/>
      <c r="Y801" s="88"/>
      <c r="Z801" s="537"/>
      <c r="AA801" s="143" t="str">
        <f>IFERROR(IF(Y801="ー", "", ROUNDDOWN(Z801*VLOOKUP(N801,【参考】数式用!$AR$2:$AW$50,MATCH(Y801,【参考】数式用!$AT$4:$AW$4)+2,FALSE)*0.5, 0)), "")</f>
        <v/>
      </c>
      <c r="AB801" s="98"/>
      <c r="AC801" s="1100" t="str">
        <f>IFERROR(IF(AH801&lt;&gt;"",Z801*VLOOKUP(N801,【参考】数式用!$AG$2:$AL$50,MATCH(Y801,【参考】数式用!$AI$4:$AL$4,0)+2,0), ""), "")</f>
        <v/>
      </c>
      <c r="AD801" s="1100"/>
      <c r="AE801" s="415"/>
      <c r="AF801" s="581"/>
      <c r="AG801" s="590"/>
      <c r="AH801" s="428" t="str">
        <f>IFERROR(VLOOKUP(O801, 【参考】数式用!$AY$5:$AY$13, 1, FALSE), "")</f>
        <v/>
      </c>
      <c r="AI801" s="429" t="str">
        <f>IFERROR(VLOOKUP(N801, 【参考】数式用!$BA$2:$BB$50, 2, FALSE), "")</f>
        <v/>
      </c>
      <c r="AJ801" s="430" t="str">
        <f t="shared" si="25"/>
        <v/>
      </c>
      <c r="AK801" s="431" t="str">
        <f t="shared" si="26"/>
        <v/>
      </c>
      <c r="AL801" s="133"/>
      <c r="AM801" s="133"/>
      <c r="AN801" s="106"/>
      <c r="AO801" s="106"/>
      <c r="AV801" s="105"/>
      <c r="AW801" s="105"/>
      <c r="AX801" s="105"/>
      <c r="AY801" s="105"/>
      <c r="AZ801" s="105"/>
      <c r="BA801" s="105"/>
    </row>
    <row r="802" spans="1:53" ht="30" customHeight="1" thickBot="1">
      <c r="A802" s="140">
        <v>789</v>
      </c>
      <c r="B802" s="1001" t="str">
        <f>IF(基本情報入力シート!C827="","",基本情報入力シート!C827)</f>
        <v/>
      </c>
      <c r="C802" s="1002"/>
      <c r="D802" s="1002"/>
      <c r="E802" s="1002"/>
      <c r="F802" s="1002"/>
      <c r="G802" s="1002"/>
      <c r="H802" s="1002"/>
      <c r="I802" s="1003"/>
      <c r="J802" s="411" t="str">
        <f>IF(基本情報入力シート!M827="","",基本情報入力シート!M827)</f>
        <v/>
      </c>
      <c r="K802" s="411" t="str">
        <f>IF(基本情報入力シート!R827="","",基本情報入力シート!R827)</f>
        <v/>
      </c>
      <c r="L802" s="411" t="str">
        <f>IF(基本情報入力シート!W827="","",基本情報入力シート!W827)</f>
        <v/>
      </c>
      <c r="M802" s="411" t="str">
        <f>IF(基本情報入力シート!X827="","",基本情報入力シート!X827)</f>
        <v/>
      </c>
      <c r="N802" s="141" t="str">
        <f>IF(基本情報入力シート!Y827="","",基本情報入力シート!Y827)</f>
        <v/>
      </c>
      <c r="O802" s="148"/>
      <c r="P802" s="50"/>
      <c r="Q802" s="1004"/>
      <c r="R802" s="1005"/>
      <c r="S802" s="142" t="str">
        <f>IFERROR(ROUNDDOWN(Q802*VLOOKUP(N802,【参考】数式用!$AR$2:$AW$50,MATCH(P802,【参考】数式用!$AT$4:$AW$4)+2,FALSE)*0.5, 0), "")</f>
        <v/>
      </c>
      <c r="T802" s="51"/>
      <c r="U802" s="536" t="str">
        <f>IFERROR(IF(AH802&lt;&gt;"",Q802*VLOOKUP(N802,【参考】数式用!$AG$2:$AL$50,MATCH(P802,【参考】数式用!$AI$4:$AL$4,0)+2,0), ""), "")</f>
        <v/>
      </c>
      <c r="V802" s="41"/>
      <c r="W802" s="1006"/>
      <c r="X802" s="1007"/>
      <c r="Y802" s="88"/>
      <c r="Z802" s="537"/>
      <c r="AA802" s="143" t="str">
        <f>IFERROR(IF(Y802="ー", "", ROUNDDOWN(Z802*VLOOKUP(N802,【参考】数式用!$AR$2:$AW$50,MATCH(Y802,【参考】数式用!$AT$4:$AW$4)+2,FALSE)*0.5, 0)), "")</f>
        <v/>
      </c>
      <c r="AB802" s="98"/>
      <c r="AC802" s="1100" t="str">
        <f>IFERROR(IF(AH802&lt;&gt;"",Z802*VLOOKUP(N802,【参考】数式用!$AG$2:$AL$50,MATCH(Y802,【参考】数式用!$AI$4:$AL$4,0)+2,0), ""), "")</f>
        <v/>
      </c>
      <c r="AD802" s="1100"/>
      <c r="AE802" s="415"/>
      <c r="AF802" s="581"/>
      <c r="AG802" s="590"/>
      <c r="AH802" s="428" t="str">
        <f>IFERROR(VLOOKUP(O802, 【参考】数式用!$AY$5:$AY$13, 1, FALSE), "")</f>
        <v/>
      </c>
      <c r="AI802" s="429" t="str">
        <f>IFERROR(VLOOKUP(N802, 【参考】数式用!$BA$2:$BB$50, 2, FALSE), "")</f>
        <v/>
      </c>
      <c r="AJ802" s="430" t="str">
        <f t="shared" si="25"/>
        <v/>
      </c>
      <c r="AK802" s="431" t="str">
        <f t="shared" si="26"/>
        <v/>
      </c>
      <c r="AL802" s="133"/>
      <c r="AM802" s="133"/>
      <c r="AN802" s="106"/>
      <c r="AO802" s="106"/>
      <c r="AV802" s="105"/>
      <c r="AW802" s="105"/>
      <c r="AX802" s="105"/>
      <c r="AY802" s="105"/>
      <c r="AZ802" s="105"/>
      <c r="BA802" s="105"/>
    </row>
    <row r="803" spans="1:53" ht="30" customHeight="1" thickBot="1">
      <c r="A803" s="140">
        <v>790</v>
      </c>
      <c r="B803" s="1001" t="str">
        <f>IF(基本情報入力シート!C828="","",基本情報入力シート!C828)</f>
        <v/>
      </c>
      <c r="C803" s="1002"/>
      <c r="D803" s="1002"/>
      <c r="E803" s="1002"/>
      <c r="F803" s="1002"/>
      <c r="G803" s="1002"/>
      <c r="H803" s="1002"/>
      <c r="I803" s="1003"/>
      <c r="J803" s="411" t="str">
        <f>IF(基本情報入力シート!M828="","",基本情報入力シート!M828)</f>
        <v/>
      </c>
      <c r="K803" s="411" t="str">
        <f>IF(基本情報入力シート!R828="","",基本情報入力シート!R828)</f>
        <v/>
      </c>
      <c r="L803" s="411" t="str">
        <f>IF(基本情報入力シート!W828="","",基本情報入力シート!W828)</f>
        <v/>
      </c>
      <c r="M803" s="411" t="str">
        <f>IF(基本情報入力シート!X828="","",基本情報入力シート!X828)</f>
        <v/>
      </c>
      <c r="N803" s="141" t="str">
        <f>IF(基本情報入力シート!Y828="","",基本情報入力シート!Y828)</f>
        <v/>
      </c>
      <c r="O803" s="148"/>
      <c r="P803" s="50"/>
      <c r="Q803" s="1004"/>
      <c r="R803" s="1005"/>
      <c r="S803" s="142" t="str">
        <f>IFERROR(ROUNDDOWN(Q803*VLOOKUP(N803,【参考】数式用!$AR$2:$AW$50,MATCH(P803,【参考】数式用!$AT$4:$AW$4)+2,FALSE)*0.5, 0), "")</f>
        <v/>
      </c>
      <c r="T803" s="51"/>
      <c r="U803" s="536" t="str">
        <f>IFERROR(IF(AH803&lt;&gt;"",Q803*VLOOKUP(N803,【参考】数式用!$AG$2:$AL$50,MATCH(P803,【参考】数式用!$AI$4:$AL$4,0)+2,0), ""), "")</f>
        <v/>
      </c>
      <c r="V803" s="41"/>
      <c r="W803" s="1006"/>
      <c r="X803" s="1007"/>
      <c r="Y803" s="88"/>
      <c r="Z803" s="537"/>
      <c r="AA803" s="143" t="str">
        <f>IFERROR(IF(Y803="ー", "", ROUNDDOWN(Z803*VLOOKUP(N803,【参考】数式用!$AR$2:$AW$50,MATCH(Y803,【参考】数式用!$AT$4:$AW$4)+2,FALSE)*0.5, 0)), "")</f>
        <v/>
      </c>
      <c r="AB803" s="98"/>
      <c r="AC803" s="1100" t="str">
        <f>IFERROR(IF(AH803&lt;&gt;"",Z803*VLOOKUP(N803,【参考】数式用!$AG$2:$AL$50,MATCH(Y803,【参考】数式用!$AI$4:$AL$4,0)+2,0), ""), "")</f>
        <v/>
      </c>
      <c r="AD803" s="1100"/>
      <c r="AE803" s="415"/>
      <c r="AF803" s="581"/>
      <c r="AG803" s="590"/>
      <c r="AH803" s="428" t="str">
        <f>IFERROR(VLOOKUP(O803, 【参考】数式用!$AY$5:$AY$13, 1, FALSE), "")</f>
        <v/>
      </c>
      <c r="AI803" s="429" t="str">
        <f>IFERROR(VLOOKUP(N803, 【参考】数式用!$BA$2:$BB$50, 2, FALSE), "")</f>
        <v/>
      </c>
      <c r="AJ803" s="430" t="str">
        <f t="shared" si="25"/>
        <v/>
      </c>
      <c r="AK803" s="431" t="str">
        <f t="shared" si="26"/>
        <v/>
      </c>
      <c r="AL803" s="133"/>
      <c r="AM803" s="133"/>
      <c r="AN803" s="106"/>
      <c r="AO803" s="106"/>
      <c r="AV803" s="105"/>
      <c r="AW803" s="105"/>
      <c r="AX803" s="105"/>
      <c r="AY803" s="105"/>
      <c r="AZ803" s="105"/>
      <c r="BA803" s="105"/>
    </row>
    <row r="804" spans="1:53" ht="30" customHeight="1" thickBot="1">
      <c r="A804" s="140">
        <v>791</v>
      </c>
      <c r="B804" s="1001" t="str">
        <f>IF(基本情報入力シート!C829="","",基本情報入力シート!C829)</f>
        <v/>
      </c>
      <c r="C804" s="1002"/>
      <c r="D804" s="1002"/>
      <c r="E804" s="1002"/>
      <c r="F804" s="1002"/>
      <c r="G804" s="1002"/>
      <c r="H804" s="1002"/>
      <c r="I804" s="1003"/>
      <c r="J804" s="411" t="str">
        <f>IF(基本情報入力シート!M829="","",基本情報入力シート!M829)</f>
        <v/>
      </c>
      <c r="K804" s="411" t="str">
        <f>IF(基本情報入力シート!R829="","",基本情報入力シート!R829)</f>
        <v/>
      </c>
      <c r="L804" s="411" t="str">
        <f>IF(基本情報入力シート!W829="","",基本情報入力シート!W829)</f>
        <v/>
      </c>
      <c r="M804" s="411" t="str">
        <f>IF(基本情報入力シート!X829="","",基本情報入力シート!X829)</f>
        <v/>
      </c>
      <c r="N804" s="141" t="str">
        <f>IF(基本情報入力シート!Y829="","",基本情報入力シート!Y829)</f>
        <v/>
      </c>
      <c r="O804" s="148"/>
      <c r="P804" s="50"/>
      <c r="Q804" s="1004"/>
      <c r="R804" s="1005"/>
      <c r="S804" s="142" t="str">
        <f>IFERROR(ROUNDDOWN(Q804*VLOOKUP(N804,【参考】数式用!$AR$2:$AW$50,MATCH(P804,【参考】数式用!$AT$4:$AW$4)+2,FALSE)*0.5, 0), "")</f>
        <v/>
      </c>
      <c r="T804" s="51"/>
      <c r="U804" s="536" t="str">
        <f>IFERROR(IF(AH804&lt;&gt;"",Q804*VLOOKUP(N804,【参考】数式用!$AG$2:$AL$50,MATCH(P804,【参考】数式用!$AI$4:$AL$4,0)+2,0), ""), "")</f>
        <v/>
      </c>
      <c r="V804" s="41"/>
      <c r="W804" s="1006"/>
      <c r="X804" s="1007"/>
      <c r="Y804" s="88"/>
      <c r="Z804" s="537"/>
      <c r="AA804" s="143" t="str">
        <f>IFERROR(IF(Y804="ー", "", ROUNDDOWN(Z804*VLOOKUP(N804,【参考】数式用!$AR$2:$AW$50,MATCH(Y804,【参考】数式用!$AT$4:$AW$4)+2,FALSE)*0.5, 0)), "")</f>
        <v/>
      </c>
      <c r="AB804" s="98"/>
      <c r="AC804" s="1100" t="str">
        <f>IFERROR(IF(AH804&lt;&gt;"",Z804*VLOOKUP(N804,【参考】数式用!$AG$2:$AL$50,MATCH(Y804,【参考】数式用!$AI$4:$AL$4,0)+2,0), ""), "")</f>
        <v/>
      </c>
      <c r="AD804" s="1100"/>
      <c r="AE804" s="415"/>
      <c r="AF804" s="581"/>
      <c r="AG804" s="590"/>
      <c r="AH804" s="428" t="str">
        <f>IFERROR(VLOOKUP(O804, 【参考】数式用!$AY$5:$AY$13, 1, FALSE), "")</f>
        <v/>
      </c>
      <c r="AI804" s="429" t="str">
        <f>IFERROR(VLOOKUP(N804, 【参考】数式用!$BA$2:$BB$50, 2, FALSE), "")</f>
        <v/>
      </c>
      <c r="AJ804" s="430" t="str">
        <f t="shared" si="25"/>
        <v/>
      </c>
      <c r="AK804" s="431" t="str">
        <f t="shared" si="26"/>
        <v/>
      </c>
      <c r="AL804" s="133"/>
      <c r="AM804" s="133"/>
      <c r="AN804" s="106"/>
      <c r="AO804" s="106"/>
      <c r="AV804" s="105"/>
      <c r="AW804" s="105"/>
      <c r="AX804" s="105"/>
      <c r="AY804" s="105"/>
      <c r="AZ804" s="105"/>
      <c r="BA804" s="105"/>
    </row>
    <row r="805" spans="1:53" ht="30" customHeight="1" thickBot="1">
      <c r="A805" s="140">
        <v>792</v>
      </c>
      <c r="B805" s="1001" t="str">
        <f>IF(基本情報入力シート!C830="","",基本情報入力シート!C830)</f>
        <v/>
      </c>
      <c r="C805" s="1002"/>
      <c r="D805" s="1002"/>
      <c r="E805" s="1002"/>
      <c r="F805" s="1002"/>
      <c r="G805" s="1002"/>
      <c r="H805" s="1002"/>
      <c r="I805" s="1003"/>
      <c r="J805" s="411" t="str">
        <f>IF(基本情報入力シート!M830="","",基本情報入力シート!M830)</f>
        <v/>
      </c>
      <c r="K805" s="411" t="str">
        <f>IF(基本情報入力シート!R830="","",基本情報入力シート!R830)</f>
        <v/>
      </c>
      <c r="L805" s="411" t="str">
        <f>IF(基本情報入力シート!W830="","",基本情報入力シート!W830)</f>
        <v/>
      </c>
      <c r="M805" s="411" t="str">
        <f>IF(基本情報入力シート!X830="","",基本情報入力シート!X830)</f>
        <v/>
      </c>
      <c r="N805" s="141" t="str">
        <f>IF(基本情報入力シート!Y830="","",基本情報入力シート!Y830)</f>
        <v/>
      </c>
      <c r="O805" s="148"/>
      <c r="P805" s="50"/>
      <c r="Q805" s="1004"/>
      <c r="R805" s="1005"/>
      <c r="S805" s="142" t="str">
        <f>IFERROR(ROUNDDOWN(Q805*VLOOKUP(N805,【参考】数式用!$AR$2:$AW$50,MATCH(P805,【参考】数式用!$AT$4:$AW$4)+2,FALSE)*0.5, 0), "")</f>
        <v/>
      </c>
      <c r="T805" s="51"/>
      <c r="U805" s="536" t="str">
        <f>IFERROR(IF(AH805&lt;&gt;"",Q805*VLOOKUP(N805,【参考】数式用!$AG$2:$AL$50,MATCH(P805,【参考】数式用!$AI$4:$AL$4,0)+2,0), ""), "")</f>
        <v/>
      </c>
      <c r="V805" s="41"/>
      <c r="W805" s="1006"/>
      <c r="X805" s="1007"/>
      <c r="Y805" s="88"/>
      <c r="Z805" s="537"/>
      <c r="AA805" s="143" t="str">
        <f>IFERROR(IF(Y805="ー", "", ROUNDDOWN(Z805*VLOOKUP(N805,【参考】数式用!$AR$2:$AW$50,MATCH(Y805,【参考】数式用!$AT$4:$AW$4)+2,FALSE)*0.5, 0)), "")</f>
        <v/>
      </c>
      <c r="AB805" s="98"/>
      <c r="AC805" s="1100" t="str">
        <f>IFERROR(IF(AH805&lt;&gt;"",Z805*VLOOKUP(N805,【参考】数式用!$AG$2:$AL$50,MATCH(Y805,【参考】数式用!$AI$4:$AL$4,0)+2,0), ""), "")</f>
        <v/>
      </c>
      <c r="AD805" s="1100"/>
      <c r="AE805" s="415"/>
      <c r="AF805" s="581"/>
      <c r="AG805" s="590"/>
      <c r="AH805" s="428" t="str">
        <f>IFERROR(VLOOKUP(O805, 【参考】数式用!$AY$5:$AY$13, 1, FALSE), "")</f>
        <v/>
      </c>
      <c r="AI805" s="429" t="str">
        <f>IFERROR(VLOOKUP(N805, 【参考】数式用!$BA$2:$BB$50, 2, FALSE), "")</f>
        <v/>
      </c>
      <c r="AJ805" s="430" t="str">
        <f t="shared" si="25"/>
        <v/>
      </c>
      <c r="AK805" s="431" t="str">
        <f t="shared" si="26"/>
        <v/>
      </c>
      <c r="AL805" s="133"/>
      <c r="AM805" s="133"/>
      <c r="AN805" s="106"/>
      <c r="AO805" s="106"/>
      <c r="AV805" s="105"/>
      <c r="AW805" s="105"/>
      <c r="AX805" s="105"/>
      <c r="AY805" s="105"/>
      <c r="AZ805" s="105"/>
      <c r="BA805" s="105"/>
    </row>
    <row r="806" spans="1:53" ht="30" customHeight="1" thickBot="1">
      <c r="A806" s="140">
        <v>793</v>
      </c>
      <c r="B806" s="1001" t="str">
        <f>IF(基本情報入力シート!C831="","",基本情報入力シート!C831)</f>
        <v/>
      </c>
      <c r="C806" s="1002"/>
      <c r="D806" s="1002"/>
      <c r="E806" s="1002"/>
      <c r="F806" s="1002"/>
      <c r="G806" s="1002"/>
      <c r="H806" s="1002"/>
      <c r="I806" s="1003"/>
      <c r="J806" s="411" t="str">
        <f>IF(基本情報入力シート!M831="","",基本情報入力シート!M831)</f>
        <v/>
      </c>
      <c r="K806" s="411" t="str">
        <f>IF(基本情報入力シート!R831="","",基本情報入力シート!R831)</f>
        <v/>
      </c>
      <c r="L806" s="411" t="str">
        <f>IF(基本情報入力シート!W831="","",基本情報入力シート!W831)</f>
        <v/>
      </c>
      <c r="M806" s="411" t="str">
        <f>IF(基本情報入力シート!X831="","",基本情報入力シート!X831)</f>
        <v/>
      </c>
      <c r="N806" s="141" t="str">
        <f>IF(基本情報入力シート!Y831="","",基本情報入力シート!Y831)</f>
        <v/>
      </c>
      <c r="O806" s="148"/>
      <c r="P806" s="50"/>
      <c r="Q806" s="1004"/>
      <c r="R806" s="1005"/>
      <c r="S806" s="142" t="str">
        <f>IFERROR(ROUNDDOWN(Q806*VLOOKUP(N806,【参考】数式用!$AR$2:$AW$50,MATCH(P806,【参考】数式用!$AT$4:$AW$4)+2,FALSE)*0.5, 0), "")</f>
        <v/>
      </c>
      <c r="T806" s="51"/>
      <c r="U806" s="536" t="str">
        <f>IFERROR(IF(AH806&lt;&gt;"",Q806*VLOOKUP(N806,【参考】数式用!$AG$2:$AL$50,MATCH(P806,【参考】数式用!$AI$4:$AL$4,0)+2,0), ""), "")</f>
        <v/>
      </c>
      <c r="V806" s="41"/>
      <c r="W806" s="1006"/>
      <c r="X806" s="1007"/>
      <c r="Y806" s="88"/>
      <c r="Z806" s="537"/>
      <c r="AA806" s="143" t="str">
        <f>IFERROR(IF(Y806="ー", "", ROUNDDOWN(Z806*VLOOKUP(N806,【参考】数式用!$AR$2:$AW$50,MATCH(Y806,【参考】数式用!$AT$4:$AW$4)+2,FALSE)*0.5, 0)), "")</f>
        <v/>
      </c>
      <c r="AB806" s="98"/>
      <c r="AC806" s="1100" t="str">
        <f>IFERROR(IF(AH806&lt;&gt;"",Z806*VLOOKUP(N806,【参考】数式用!$AG$2:$AL$50,MATCH(Y806,【参考】数式用!$AI$4:$AL$4,0)+2,0), ""), "")</f>
        <v/>
      </c>
      <c r="AD806" s="1100"/>
      <c r="AE806" s="415"/>
      <c r="AF806" s="581"/>
      <c r="AG806" s="590"/>
      <c r="AH806" s="428" t="str">
        <f>IFERROR(VLOOKUP(O806, 【参考】数式用!$AY$5:$AY$13, 1, FALSE), "")</f>
        <v/>
      </c>
      <c r="AI806" s="429" t="str">
        <f>IFERROR(VLOOKUP(N806, 【参考】数式用!$BA$2:$BB$50, 2, FALSE), "")</f>
        <v/>
      </c>
      <c r="AJ806" s="430" t="str">
        <f t="shared" si="25"/>
        <v/>
      </c>
      <c r="AK806" s="431" t="str">
        <f t="shared" si="26"/>
        <v/>
      </c>
      <c r="AL806" s="133"/>
      <c r="AM806" s="133"/>
      <c r="AN806" s="106"/>
      <c r="AO806" s="106"/>
      <c r="AV806" s="105"/>
      <c r="AW806" s="105"/>
      <c r="AX806" s="105"/>
      <c r="AY806" s="105"/>
      <c r="AZ806" s="105"/>
      <c r="BA806" s="105"/>
    </row>
    <row r="807" spans="1:53" ht="30" customHeight="1" thickBot="1">
      <c r="A807" s="140">
        <v>794</v>
      </c>
      <c r="B807" s="1001" t="str">
        <f>IF(基本情報入力シート!C832="","",基本情報入力シート!C832)</f>
        <v/>
      </c>
      <c r="C807" s="1002"/>
      <c r="D807" s="1002"/>
      <c r="E807" s="1002"/>
      <c r="F807" s="1002"/>
      <c r="G807" s="1002"/>
      <c r="H807" s="1002"/>
      <c r="I807" s="1003"/>
      <c r="J807" s="411" t="str">
        <f>IF(基本情報入力シート!M832="","",基本情報入力シート!M832)</f>
        <v/>
      </c>
      <c r="K807" s="411" t="str">
        <f>IF(基本情報入力シート!R832="","",基本情報入力シート!R832)</f>
        <v/>
      </c>
      <c r="L807" s="411" t="str">
        <f>IF(基本情報入力シート!W832="","",基本情報入力シート!W832)</f>
        <v/>
      </c>
      <c r="M807" s="411" t="str">
        <f>IF(基本情報入力シート!X832="","",基本情報入力シート!X832)</f>
        <v/>
      </c>
      <c r="N807" s="141" t="str">
        <f>IF(基本情報入力シート!Y832="","",基本情報入力シート!Y832)</f>
        <v/>
      </c>
      <c r="O807" s="148"/>
      <c r="P807" s="50"/>
      <c r="Q807" s="1004"/>
      <c r="R807" s="1005"/>
      <c r="S807" s="142" t="str">
        <f>IFERROR(ROUNDDOWN(Q807*VLOOKUP(N807,【参考】数式用!$AR$2:$AW$50,MATCH(P807,【参考】数式用!$AT$4:$AW$4)+2,FALSE)*0.5, 0), "")</f>
        <v/>
      </c>
      <c r="T807" s="51"/>
      <c r="U807" s="536" t="str">
        <f>IFERROR(IF(AH807&lt;&gt;"",Q807*VLOOKUP(N807,【参考】数式用!$AG$2:$AL$50,MATCH(P807,【参考】数式用!$AI$4:$AL$4,0)+2,0), ""), "")</f>
        <v/>
      </c>
      <c r="V807" s="41"/>
      <c r="W807" s="1006"/>
      <c r="X807" s="1007"/>
      <c r="Y807" s="88"/>
      <c r="Z807" s="537"/>
      <c r="AA807" s="143" t="str">
        <f>IFERROR(IF(Y807="ー", "", ROUNDDOWN(Z807*VLOOKUP(N807,【参考】数式用!$AR$2:$AW$50,MATCH(Y807,【参考】数式用!$AT$4:$AW$4)+2,FALSE)*0.5, 0)), "")</f>
        <v/>
      </c>
      <c r="AB807" s="98"/>
      <c r="AC807" s="1100" t="str">
        <f>IFERROR(IF(AH807&lt;&gt;"",Z807*VLOOKUP(N807,【参考】数式用!$AG$2:$AL$50,MATCH(Y807,【参考】数式用!$AI$4:$AL$4,0)+2,0), ""), "")</f>
        <v/>
      </c>
      <c r="AD807" s="1100"/>
      <c r="AE807" s="415"/>
      <c r="AF807" s="581"/>
      <c r="AG807" s="590"/>
      <c r="AH807" s="428" t="str">
        <f>IFERROR(VLOOKUP(O807, 【参考】数式用!$AY$5:$AY$13, 1, FALSE), "")</f>
        <v/>
      </c>
      <c r="AI807" s="429" t="str">
        <f>IFERROR(VLOOKUP(N807, 【参考】数式用!$BA$2:$BB$50, 2, FALSE), "")</f>
        <v/>
      </c>
      <c r="AJ807" s="430" t="str">
        <f t="shared" si="25"/>
        <v/>
      </c>
      <c r="AK807" s="431" t="str">
        <f t="shared" si="26"/>
        <v/>
      </c>
      <c r="AL807" s="133"/>
      <c r="AM807" s="133"/>
      <c r="AN807" s="106"/>
      <c r="AO807" s="106"/>
      <c r="AV807" s="105"/>
      <c r="AW807" s="105"/>
      <c r="AX807" s="105"/>
      <c r="AY807" s="105"/>
      <c r="AZ807" s="105"/>
      <c r="BA807" s="105"/>
    </row>
    <row r="808" spans="1:53" ht="30" customHeight="1" thickBot="1">
      <c r="A808" s="140">
        <v>795</v>
      </c>
      <c r="B808" s="1001" t="str">
        <f>IF(基本情報入力シート!C833="","",基本情報入力シート!C833)</f>
        <v/>
      </c>
      <c r="C808" s="1002"/>
      <c r="D808" s="1002"/>
      <c r="E808" s="1002"/>
      <c r="F808" s="1002"/>
      <c r="G808" s="1002"/>
      <c r="H808" s="1002"/>
      <c r="I808" s="1003"/>
      <c r="J808" s="411" t="str">
        <f>IF(基本情報入力シート!M833="","",基本情報入力シート!M833)</f>
        <v/>
      </c>
      <c r="K808" s="411" t="str">
        <f>IF(基本情報入力シート!R833="","",基本情報入力シート!R833)</f>
        <v/>
      </c>
      <c r="L808" s="411" t="str">
        <f>IF(基本情報入力シート!W833="","",基本情報入力シート!W833)</f>
        <v/>
      </c>
      <c r="M808" s="411" t="str">
        <f>IF(基本情報入力シート!X833="","",基本情報入力シート!X833)</f>
        <v/>
      </c>
      <c r="N808" s="141" t="str">
        <f>IF(基本情報入力シート!Y833="","",基本情報入力シート!Y833)</f>
        <v/>
      </c>
      <c r="O808" s="148"/>
      <c r="P808" s="50"/>
      <c r="Q808" s="1004"/>
      <c r="R808" s="1005"/>
      <c r="S808" s="142" t="str">
        <f>IFERROR(ROUNDDOWN(Q808*VLOOKUP(N808,【参考】数式用!$AR$2:$AW$50,MATCH(P808,【参考】数式用!$AT$4:$AW$4)+2,FALSE)*0.5, 0), "")</f>
        <v/>
      </c>
      <c r="T808" s="51"/>
      <c r="U808" s="536" t="str">
        <f>IFERROR(IF(AH808&lt;&gt;"",Q808*VLOOKUP(N808,【参考】数式用!$AG$2:$AL$50,MATCH(P808,【参考】数式用!$AI$4:$AL$4,0)+2,0), ""), "")</f>
        <v/>
      </c>
      <c r="V808" s="41"/>
      <c r="W808" s="1006"/>
      <c r="X808" s="1007"/>
      <c r="Y808" s="88"/>
      <c r="Z808" s="537"/>
      <c r="AA808" s="143" t="str">
        <f>IFERROR(IF(Y808="ー", "", ROUNDDOWN(Z808*VLOOKUP(N808,【参考】数式用!$AR$2:$AW$50,MATCH(Y808,【参考】数式用!$AT$4:$AW$4)+2,FALSE)*0.5, 0)), "")</f>
        <v/>
      </c>
      <c r="AB808" s="98"/>
      <c r="AC808" s="1100" t="str">
        <f>IFERROR(IF(AH808&lt;&gt;"",Z808*VLOOKUP(N808,【参考】数式用!$AG$2:$AL$50,MATCH(Y808,【参考】数式用!$AI$4:$AL$4,0)+2,0), ""), "")</f>
        <v/>
      </c>
      <c r="AD808" s="1100"/>
      <c r="AE808" s="415"/>
      <c r="AF808" s="581"/>
      <c r="AG808" s="590"/>
      <c r="AH808" s="428" t="str">
        <f>IFERROR(VLOOKUP(O808, 【参考】数式用!$AY$5:$AY$13, 1, FALSE), "")</f>
        <v/>
      </c>
      <c r="AI808" s="429" t="str">
        <f>IFERROR(VLOOKUP(N808, 【参考】数式用!$BA$2:$BB$50, 2, FALSE), "")</f>
        <v/>
      </c>
      <c r="AJ808" s="430" t="str">
        <f t="shared" si="25"/>
        <v/>
      </c>
      <c r="AK808" s="431" t="str">
        <f t="shared" si="26"/>
        <v/>
      </c>
      <c r="AL808" s="133"/>
      <c r="AM808" s="133"/>
      <c r="AN808" s="106"/>
      <c r="AO808" s="106"/>
      <c r="AV808" s="105"/>
      <c r="AW808" s="105"/>
      <c r="AX808" s="105"/>
      <c r="AY808" s="105"/>
      <c r="AZ808" s="105"/>
      <c r="BA808" s="105"/>
    </row>
    <row r="809" spans="1:53" ht="30" customHeight="1" thickBot="1">
      <c r="A809" s="140">
        <v>796</v>
      </c>
      <c r="B809" s="1001" t="str">
        <f>IF(基本情報入力シート!C834="","",基本情報入力シート!C834)</f>
        <v/>
      </c>
      <c r="C809" s="1002"/>
      <c r="D809" s="1002"/>
      <c r="E809" s="1002"/>
      <c r="F809" s="1002"/>
      <c r="G809" s="1002"/>
      <c r="H809" s="1002"/>
      <c r="I809" s="1003"/>
      <c r="J809" s="411" t="str">
        <f>IF(基本情報入力シート!M834="","",基本情報入力シート!M834)</f>
        <v/>
      </c>
      <c r="K809" s="411" t="str">
        <f>IF(基本情報入力シート!R834="","",基本情報入力シート!R834)</f>
        <v/>
      </c>
      <c r="L809" s="411" t="str">
        <f>IF(基本情報入力シート!W834="","",基本情報入力シート!W834)</f>
        <v/>
      </c>
      <c r="M809" s="411" t="str">
        <f>IF(基本情報入力シート!X834="","",基本情報入力シート!X834)</f>
        <v/>
      </c>
      <c r="N809" s="141" t="str">
        <f>IF(基本情報入力シート!Y834="","",基本情報入力シート!Y834)</f>
        <v/>
      </c>
      <c r="O809" s="148"/>
      <c r="P809" s="50"/>
      <c r="Q809" s="1004"/>
      <c r="R809" s="1005"/>
      <c r="S809" s="142" t="str">
        <f>IFERROR(ROUNDDOWN(Q809*VLOOKUP(N809,【参考】数式用!$AR$2:$AW$50,MATCH(P809,【参考】数式用!$AT$4:$AW$4)+2,FALSE)*0.5, 0), "")</f>
        <v/>
      </c>
      <c r="T809" s="51"/>
      <c r="U809" s="536" t="str">
        <f>IFERROR(IF(AH809&lt;&gt;"",Q809*VLOOKUP(N809,【参考】数式用!$AG$2:$AL$50,MATCH(P809,【参考】数式用!$AI$4:$AL$4,0)+2,0), ""), "")</f>
        <v/>
      </c>
      <c r="V809" s="41"/>
      <c r="W809" s="1006"/>
      <c r="X809" s="1007"/>
      <c r="Y809" s="88"/>
      <c r="Z809" s="537"/>
      <c r="AA809" s="143" t="str">
        <f>IFERROR(IF(Y809="ー", "", ROUNDDOWN(Z809*VLOOKUP(N809,【参考】数式用!$AR$2:$AW$50,MATCH(Y809,【参考】数式用!$AT$4:$AW$4)+2,FALSE)*0.5, 0)), "")</f>
        <v/>
      </c>
      <c r="AB809" s="98"/>
      <c r="AC809" s="1100" t="str">
        <f>IFERROR(IF(AH809&lt;&gt;"",Z809*VLOOKUP(N809,【参考】数式用!$AG$2:$AL$50,MATCH(Y809,【参考】数式用!$AI$4:$AL$4,0)+2,0), ""), "")</f>
        <v/>
      </c>
      <c r="AD809" s="1100"/>
      <c r="AE809" s="415"/>
      <c r="AF809" s="581"/>
      <c r="AG809" s="590"/>
      <c r="AH809" s="428" t="str">
        <f>IFERROR(VLOOKUP(O809, 【参考】数式用!$AY$5:$AY$13, 1, FALSE), "")</f>
        <v/>
      </c>
      <c r="AI809" s="429" t="str">
        <f>IFERROR(VLOOKUP(N809, 【参考】数式用!$BA$2:$BB$50, 2, FALSE), "")</f>
        <v/>
      </c>
      <c r="AJ809" s="430" t="str">
        <f t="shared" si="25"/>
        <v/>
      </c>
      <c r="AK809" s="431" t="str">
        <f t="shared" si="26"/>
        <v/>
      </c>
      <c r="AL809" s="133"/>
      <c r="AM809" s="133"/>
      <c r="AN809" s="106"/>
      <c r="AO809" s="106"/>
      <c r="AV809" s="105"/>
      <c r="AW809" s="105"/>
      <c r="AX809" s="105"/>
      <c r="AY809" s="105"/>
      <c r="AZ809" s="105"/>
      <c r="BA809" s="105"/>
    </row>
    <row r="810" spans="1:53" ht="30" customHeight="1" thickBot="1">
      <c r="A810" s="140">
        <v>797</v>
      </c>
      <c r="B810" s="1001" t="str">
        <f>IF(基本情報入力シート!C835="","",基本情報入力シート!C835)</f>
        <v/>
      </c>
      <c r="C810" s="1002"/>
      <c r="D810" s="1002"/>
      <c r="E810" s="1002"/>
      <c r="F810" s="1002"/>
      <c r="G810" s="1002"/>
      <c r="H810" s="1002"/>
      <c r="I810" s="1003"/>
      <c r="J810" s="411" t="str">
        <f>IF(基本情報入力シート!M835="","",基本情報入力シート!M835)</f>
        <v/>
      </c>
      <c r="K810" s="411" t="str">
        <f>IF(基本情報入力シート!R835="","",基本情報入力シート!R835)</f>
        <v/>
      </c>
      <c r="L810" s="411" t="str">
        <f>IF(基本情報入力シート!W835="","",基本情報入力シート!W835)</f>
        <v/>
      </c>
      <c r="M810" s="411" t="str">
        <f>IF(基本情報入力シート!X835="","",基本情報入力シート!X835)</f>
        <v/>
      </c>
      <c r="N810" s="141" t="str">
        <f>IF(基本情報入力シート!Y835="","",基本情報入力シート!Y835)</f>
        <v/>
      </c>
      <c r="O810" s="148"/>
      <c r="P810" s="50"/>
      <c r="Q810" s="1004"/>
      <c r="R810" s="1005"/>
      <c r="S810" s="142" t="str">
        <f>IFERROR(ROUNDDOWN(Q810*VLOOKUP(N810,【参考】数式用!$AR$2:$AW$50,MATCH(P810,【参考】数式用!$AT$4:$AW$4)+2,FALSE)*0.5, 0), "")</f>
        <v/>
      </c>
      <c r="T810" s="51"/>
      <c r="U810" s="536" t="str">
        <f>IFERROR(IF(AH810&lt;&gt;"",Q810*VLOOKUP(N810,【参考】数式用!$AG$2:$AL$50,MATCH(P810,【参考】数式用!$AI$4:$AL$4,0)+2,0), ""), "")</f>
        <v/>
      </c>
      <c r="V810" s="41"/>
      <c r="W810" s="1006"/>
      <c r="X810" s="1007"/>
      <c r="Y810" s="88"/>
      <c r="Z810" s="537"/>
      <c r="AA810" s="143" t="str">
        <f>IFERROR(IF(Y810="ー", "", ROUNDDOWN(Z810*VLOOKUP(N810,【参考】数式用!$AR$2:$AW$50,MATCH(Y810,【参考】数式用!$AT$4:$AW$4)+2,FALSE)*0.5, 0)), "")</f>
        <v/>
      </c>
      <c r="AB810" s="98"/>
      <c r="AC810" s="1100" t="str">
        <f>IFERROR(IF(AH810&lt;&gt;"",Z810*VLOOKUP(N810,【参考】数式用!$AG$2:$AL$50,MATCH(Y810,【参考】数式用!$AI$4:$AL$4,0)+2,0), ""), "")</f>
        <v/>
      </c>
      <c r="AD810" s="1100"/>
      <c r="AE810" s="415"/>
      <c r="AF810" s="581"/>
      <c r="AG810" s="590"/>
      <c r="AH810" s="428" t="str">
        <f>IFERROR(VLOOKUP(O810, 【参考】数式用!$AY$5:$AY$13, 1, FALSE), "")</f>
        <v/>
      </c>
      <c r="AI810" s="429" t="str">
        <f>IFERROR(VLOOKUP(N810, 【参考】数式用!$BA$2:$BB$50, 2, FALSE), "")</f>
        <v/>
      </c>
      <c r="AJ810" s="430" t="str">
        <f t="shared" si="25"/>
        <v/>
      </c>
      <c r="AK810" s="431" t="str">
        <f t="shared" si="26"/>
        <v/>
      </c>
      <c r="AL810" s="133"/>
      <c r="AM810" s="133"/>
      <c r="AN810" s="106"/>
      <c r="AO810" s="106"/>
      <c r="AV810" s="105"/>
      <c r="AW810" s="105"/>
      <c r="AX810" s="105"/>
      <c r="AY810" s="105"/>
      <c r="AZ810" s="105"/>
      <c r="BA810" s="105"/>
    </row>
    <row r="811" spans="1:53" ht="30" customHeight="1" thickBot="1">
      <c r="A811" s="140">
        <v>798</v>
      </c>
      <c r="B811" s="1001" t="str">
        <f>IF(基本情報入力シート!C836="","",基本情報入力シート!C836)</f>
        <v/>
      </c>
      <c r="C811" s="1002"/>
      <c r="D811" s="1002"/>
      <c r="E811" s="1002"/>
      <c r="F811" s="1002"/>
      <c r="G811" s="1002"/>
      <c r="H811" s="1002"/>
      <c r="I811" s="1003"/>
      <c r="J811" s="411" t="str">
        <f>IF(基本情報入力シート!M836="","",基本情報入力シート!M836)</f>
        <v/>
      </c>
      <c r="K811" s="411" t="str">
        <f>IF(基本情報入力シート!R836="","",基本情報入力シート!R836)</f>
        <v/>
      </c>
      <c r="L811" s="411" t="str">
        <f>IF(基本情報入力シート!W836="","",基本情報入力シート!W836)</f>
        <v/>
      </c>
      <c r="M811" s="411" t="str">
        <f>IF(基本情報入力シート!X836="","",基本情報入力シート!X836)</f>
        <v/>
      </c>
      <c r="N811" s="141" t="str">
        <f>IF(基本情報入力シート!Y836="","",基本情報入力シート!Y836)</f>
        <v/>
      </c>
      <c r="O811" s="148"/>
      <c r="P811" s="50"/>
      <c r="Q811" s="1004"/>
      <c r="R811" s="1005"/>
      <c r="S811" s="142" t="str">
        <f>IFERROR(ROUNDDOWN(Q811*VLOOKUP(N811,【参考】数式用!$AR$2:$AW$50,MATCH(P811,【参考】数式用!$AT$4:$AW$4)+2,FALSE)*0.5, 0), "")</f>
        <v/>
      </c>
      <c r="T811" s="51"/>
      <c r="U811" s="536" t="str">
        <f>IFERROR(IF(AH811&lt;&gt;"",Q811*VLOOKUP(N811,【参考】数式用!$AG$2:$AL$50,MATCH(P811,【参考】数式用!$AI$4:$AL$4,0)+2,0), ""), "")</f>
        <v/>
      </c>
      <c r="V811" s="41"/>
      <c r="W811" s="1006"/>
      <c r="X811" s="1007"/>
      <c r="Y811" s="88"/>
      <c r="Z811" s="537"/>
      <c r="AA811" s="143" t="str">
        <f>IFERROR(IF(Y811="ー", "", ROUNDDOWN(Z811*VLOOKUP(N811,【参考】数式用!$AR$2:$AW$50,MATCH(Y811,【参考】数式用!$AT$4:$AW$4)+2,FALSE)*0.5, 0)), "")</f>
        <v/>
      </c>
      <c r="AB811" s="98"/>
      <c r="AC811" s="1100" t="str">
        <f>IFERROR(IF(AH811&lt;&gt;"",Z811*VLOOKUP(N811,【参考】数式用!$AG$2:$AL$50,MATCH(Y811,【参考】数式用!$AI$4:$AL$4,0)+2,0), ""), "")</f>
        <v/>
      </c>
      <c r="AD811" s="1100"/>
      <c r="AE811" s="415"/>
      <c r="AF811" s="581"/>
      <c r="AG811" s="590"/>
      <c r="AH811" s="428" t="str">
        <f>IFERROR(VLOOKUP(O811, 【参考】数式用!$AY$5:$AY$13, 1, FALSE), "")</f>
        <v/>
      </c>
      <c r="AI811" s="429" t="str">
        <f>IFERROR(VLOOKUP(N811, 【参考】数式用!$BA$2:$BB$50, 2, FALSE), "")</f>
        <v/>
      </c>
      <c r="AJ811" s="430" t="str">
        <f t="shared" si="25"/>
        <v/>
      </c>
      <c r="AK811" s="431" t="str">
        <f t="shared" si="26"/>
        <v/>
      </c>
      <c r="AL811" s="133"/>
      <c r="AM811" s="133"/>
      <c r="AN811" s="106"/>
      <c r="AO811" s="106"/>
      <c r="AV811" s="105"/>
      <c r="AW811" s="105"/>
      <c r="AX811" s="105"/>
      <c r="AY811" s="105"/>
      <c r="AZ811" s="105"/>
      <c r="BA811" s="105"/>
    </row>
    <row r="812" spans="1:53" ht="30" customHeight="1" thickBot="1">
      <c r="A812" s="140">
        <v>799</v>
      </c>
      <c r="B812" s="1001" t="str">
        <f>IF(基本情報入力シート!C837="","",基本情報入力シート!C837)</f>
        <v/>
      </c>
      <c r="C812" s="1002"/>
      <c r="D812" s="1002"/>
      <c r="E812" s="1002"/>
      <c r="F812" s="1002"/>
      <c r="G812" s="1002"/>
      <c r="H812" s="1002"/>
      <c r="I812" s="1003"/>
      <c r="J812" s="411" t="str">
        <f>IF(基本情報入力シート!M837="","",基本情報入力シート!M837)</f>
        <v/>
      </c>
      <c r="K812" s="411" t="str">
        <f>IF(基本情報入力シート!R837="","",基本情報入力シート!R837)</f>
        <v/>
      </c>
      <c r="L812" s="411" t="str">
        <f>IF(基本情報入力シート!W837="","",基本情報入力シート!W837)</f>
        <v/>
      </c>
      <c r="M812" s="411" t="str">
        <f>IF(基本情報入力シート!X837="","",基本情報入力シート!X837)</f>
        <v/>
      </c>
      <c r="N812" s="141" t="str">
        <f>IF(基本情報入力シート!Y837="","",基本情報入力シート!Y837)</f>
        <v/>
      </c>
      <c r="O812" s="148"/>
      <c r="P812" s="50"/>
      <c r="Q812" s="1004"/>
      <c r="R812" s="1005"/>
      <c r="S812" s="142" t="str">
        <f>IFERROR(ROUNDDOWN(Q812*VLOOKUP(N812,【参考】数式用!$AR$2:$AW$50,MATCH(P812,【参考】数式用!$AT$4:$AW$4)+2,FALSE)*0.5, 0), "")</f>
        <v/>
      </c>
      <c r="T812" s="51"/>
      <c r="U812" s="536" t="str">
        <f>IFERROR(IF(AH812&lt;&gt;"",Q812*VLOOKUP(N812,【参考】数式用!$AG$2:$AL$50,MATCH(P812,【参考】数式用!$AI$4:$AL$4,0)+2,0), ""), "")</f>
        <v/>
      </c>
      <c r="V812" s="41"/>
      <c r="W812" s="1006"/>
      <c r="X812" s="1007"/>
      <c r="Y812" s="88"/>
      <c r="Z812" s="537"/>
      <c r="AA812" s="143" t="str">
        <f>IFERROR(IF(Y812="ー", "", ROUNDDOWN(Z812*VLOOKUP(N812,【参考】数式用!$AR$2:$AW$50,MATCH(Y812,【参考】数式用!$AT$4:$AW$4)+2,FALSE)*0.5, 0)), "")</f>
        <v/>
      </c>
      <c r="AB812" s="98"/>
      <c r="AC812" s="1100" t="str">
        <f>IFERROR(IF(AH812&lt;&gt;"",Z812*VLOOKUP(N812,【参考】数式用!$AG$2:$AL$50,MATCH(Y812,【参考】数式用!$AI$4:$AL$4,0)+2,0), ""), "")</f>
        <v/>
      </c>
      <c r="AD812" s="1100"/>
      <c r="AE812" s="415"/>
      <c r="AF812" s="581"/>
      <c r="AG812" s="590"/>
      <c r="AH812" s="428" t="str">
        <f>IFERROR(VLOOKUP(O812, 【参考】数式用!$AY$5:$AY$13, 1, FALSE), "")</f>
        <v/>
      </c>
      <c r="AI812" s="429" t="str">
        <f>IFERROR(VLOOKUP(N812, 【参考】数式用!$BA$2:$BB$50, 2, FALSE), "")</f>
        <v/>
      </c>
      <c r="AJ812" s="430" t="str">
        <f t="shared" si="25"/>
        <v/>
      </c>
      <c r="AK812" s="431" t="str">
        <f t="shared" si="26"/>
        <v/>
      </c>
      <c r="AL812" s="133"/>
      <c r="AM812" s="133"/>
      <c r="AN812" s="106"/>
      <c r="AO812" s="106"/>
      <c r="AV812" s="105"/>
      <c r="AW812" s="105"/>
      <c r="AX812" s="105"/>
      <c r="AY812" s="105"/>
      <c r="AZ812" s="105"/>
      <c r="BA812" s="105"/>
    </row>
    <row r="813" spans="1:53" ht="30" customHeight="1" thickBot="1">
      <c r="A813" s="140">
        <v>800</v>
      </c>
      <c r="B813" s="1001" t="str">
        <f>IF(基本情報入力シート!C838="","",基本情報入力シート!C838)</f>
        <v/>
      </c>
      <c r="C813" s="1002"/>
      <c r="D813" s="1002"/>
      <c r="E813" s="1002"/>
      <c r="F813" s="1002"/>
      <c r="G813" s="1002"/>
      <c r="H813" s="1002"/>
      <c r="I813" s="1003"/>
      <c r="J813" s="411" t="str">
        <f>IF(基本情報入力シート!M838="","",基本情報入力シート!M838)</f>
        <v/>
      </c>
      <c r="K813" s="411" t="str">
        <f>IF(基本情報入力シート!R838="","",基本情報入力シート!R838)</f>
        <v/>
      </c>
      <c r="L813" s="411" t="str">
        <f>IF(基本情報入力シート!W838="","",基本情報入力シート!W838)</f>
        <v/>
      </c>
      <c r="M813" s="411" t="str">
        <f>IF(基本情報入力シート!X838="","",基本情報入力シート!X838)</f>
        <v/>
      </c>
      <c r="N813" s="141" t="str">
        <f>IF(基本情報入力シート!Y838="","",基本情報入力シート!Y838)</f>
        <v/>
      </c>
      <c r="O813" s="148"/>
      <c r="P813" s="50"/>
      <c r="Q813" s="1004"/>
      <c r="R813" s="1005"/>
      <c r="S813" s="142" t="str">
        <f>IFERROR(ROUNDDOWN(Q813*VLOOKUP(N813,【参考】数式用!$AR$2:$AW$50,MATCH(P813,【参考】数式用!$AT$4:$AW$4)+2,FALSE)*0.5, 0), "")</f>
        <v/>
      </c>
      <c r="T813" s="51"/>
      <c r="U813" s="536" t="str">
        <f>IFERROR(IF(AH813&lt;&gt;"",Q813*VLOOKUP(N813,【参考】数式用!$AG$2:$AL$50,MATCH(P813,【参考】数式用!$AI$4:$AL$4,0)+2,0), ""), "")</f>
        <v/>
      </c>
      <c r="V813" s="41"/>
      <c r="W813" s="1006"/>
      <c r="X813" s="1007"/>
      <c r="Y813" s="88"/>
      <c r="Z813" s="537"/>
      <c r="AA813" s="143" t="str">
        <f>IFERROR(IF(Y813="ー", "", ROUNDDOWN(Z813*VLOOKUP(N813,【参考】数式用!$AR$2:$AW$50,MATCH(Y813,【参考】数式用!$AT$4:$AW$4)+2,FALSE)*0.5, 0)), "")</f>
        <v/>
      </c>
      <c r="AB813" s="98"/>
      <c r="AC813" s="1100" t="str">
        <f>IFERROR(IF(AH813&lt;&gt;"",Z813*VLOOKUP(N813,【参考】数式用!$AG$2:$AL$50,MATCH(Y813,【参考】数式用!$AI$4:$AL$4,0)+2,0), ""), "")</f>
        <v/>
      </c>
      <c r="AD813" s="1100"/>
      <c r="AE813" s="415"/>
      <c r="AF813" s="581"/>
      <c r="AG813" s="590"/>
      <c r="AH813" s="428" t="str">
        <f>IFERROR(VLOOKUP(O813, 【参考】数式用!$AY$5:$AY$13, 1, FALSE), "")</f>
        <v/>
      </c>
      <c r="AI813" s="429" t="str">
        <f>IFERROR(VLOOKUP(N813, 【参考】数式用!$BA$2:$BB$50, 2, FALSE), "")</f>
        <v/>
      </c>
      <c r="AJ813" s="430" t="str">
        <f t="shared" si="25"/>
        <v/>
      </c>
      <c r="AK813" s="431" t="str">
        <f t="shared" si="26"/>
        <v/>
      </c>
      <c r="AL813" s="133"/>
      <c r="AM813" s="133"/>
      <c r="AN813" s="106"/>
      <c r="AO813" s="106"/>
      <c r="AV813" s="105"/>
      <c r="AW813" s="105"/>
      <c r="AX813" s="105"/>
      <c r="AY813" s="105"/>
      <c r="AZ813" s="105"/>
      <c r="BA813" s="105"/>
    </row>
    <row r="814" spans="1:53" ht="30" customHeight="1" thickBot="1">
      <c r="A814" s="140">
        <v>801</v>
      </c>
      <c r="B814" s="1001" t="str">
        <f>IF(基本情報入力シート!C839="","",基本情報入力シート!C839)</f>
        <v/>
      </c>
      <c r="C814" s="1002"/>
      <c r="D814" s="1002"/>
      <c r="E814" s="1002"/>
      <c r="F814" s="1002"/>
      <c r="G814" s="1002"/>
      <c r="H814" s="1002"/>
      <c r="I814" s="1003"/>
      <c r="J814" s="411" t="str">
        <f>IF(基本情報入力シート!M839="","",基本情報入力シート!M839)</f>
        <v/>
      </c>
      <c r="K814" s="411" t="str">
        <f>IF(基本情報入力シート!R839="","",基本情報入力シート!R839)</f>
        <v/>
      </c>
      <c r="L814" s="411" t="str">
        <f>IF(基本情報入力シート!W839="","",基本情報入力シート!W839)</f>
        <v/>
      </c>
      <c r="M814" s="411" t="str">
        <f>IF(基本情報入力シート!X839="","",基本情報入力シート!X839)</f>
        <v/>
      </c>
      <c r="N814" s="141" t="str">
        <f>IF(基本情報入力シート!Y839="","",基本情報入力シート!Y839)</f>
        <v/>
      </c>
      <c r="O814" s="148"/>
      <c r="P814" s="50"/>
      <c r="Q814" s="1004"/>
      <c r="R814" s="1005"/>
      <c r="S814" s="142" t="str">
        <f>IFERROR(ROUNDDOWN(Q814*VLOOKUP(N814,【参考】数式用!$AR$2:$AW$50,MATCH(P814,【参考】数式用!$AT$4:$AW$4)+2,FALSE)*0.5, 0), "")</f>
        <v/>
      </c>
      <c r="T814" s="51"/>
      <c r="U814" s="536" t="str">
        <f>IFERROR(IF(AH814&lt;&gt;"",Q814*VLOOKUP(N814,【参考】数式用!$AG$2:$AL$50,MATCH(P814,【参考】数式用!$AI$4:$AL$4,0)+2,0), ""), "")</f>
        <v/>
      </c>
      <c r="V814" s="41"/>
      <c r="W814" s="1006"/>
      <c r="X814" s="1007"/>
      <c r="Y814" s="88"/>
      <c r="Z814" s="537"/>
      <c r="AA814" s="143" t="str">
        <f>IFERROR(IF(Y814="ー", "", ROUNDDOWN(Z814*VLOOKUP(N814,【参考】数式用!$AR$2:$AW$50,MATCH(Y814,【参考】数式用!$AT$4:$AW$4)+2,FALSE)*0.5, 0)), "")</f>
        <v/>
      </c>
      <c r="AB814" s="98"/>
      <c r="AC814" s="1100" t="str">
        <f>IFERROR(IF(AH814&lt;&gt;"",Z814*VLOOKUP(N814,【参考】数式用!$AG$2:$AL$50,MATCH(Y814,【参考】数式用!$AI$4:$AL$4,0)+2,0), ""), "")</f>
        <v/>
      </c>
      <c r="AD814" s="1100"/>
      <c r="AE814" s="415"/>
      <c r="AF814" s="581"/>
      <c r="AG814" s="590"/>
      <c r="AH814" s="428" t="str">
        <f>IFERROR(VLOOKUP(O814, 【参考】数式用!$AY$5:$AY$13, 1, FALSE), "")</f>
        <v/>
      </c>
      <c r="AI814" s="429" t="str">
        <f>IFERROR(VLOOKUP(N814, 【参考】数式用!$BA$2:$BB$50, 2, FALSE), "")</f>
        <v/>
      </c>
      <c r="AJ814" s="430" t="str">
        <f t="shared" si="25"/>
        <v/>
      </c>
      <c r="AK814" s="431" t="str">
        <f t="shared" si="26"/>
        <v/>
      </c>
      <c r="AL814" s="133"/>
      <c r="AM814" s="133"/>
      <c r="AN814" s="106"/>
      <c r="AO814" s="106"/>
      <c r="AV814" s="105"/>
      <c r="AW814" s="105"/>
      <c r="AX814" s="105"/>
      <c r="AY814" s="105"/>
      <c r="AZ814" s="105"/>
      <c r="BA814" s="105"/>
    </row>
    <row r="815" spans="1:53" ht="30" customHeight="1" thickBot="1">
      <c r="A815" s="140">
        <v>802</v>
      </c>
      <c r="B815" s="1001" t="str">
        <f>IF(基本情報入力シート!C840="","",基本情報入力シート!C840)</f>
        <v/>
      </c>
      <c r="C815" s="1002"/>
      <c r="D815" s="1002"/>
      <c r="E815" s="1002"/>
      <c r="F815" s="1002"/>
      <c r="G815" s="1002"/>
      <c r="H815" s="1002"/>
      <c r="I815" s="1003"/>
      <c r="J815" s="411" t="str">
        <f>IF(基本情報入力シート!M840="","",基本情報入力シート!M840)</f>
        <v/>
      </c>
      <c r="K815" s="411" t="str">
        <f>IF(基本情報入力シート!R840="","",基本情報入力シート!R840)</f>
        <v/>
      </c>
      <c r="L815" s="411" t="str">
        <f>IF(基本情報入力シート!W840="","",基本情報入力シート!W840)</f>
        <v/>
      </c>
      <c r="M815" s="411" t="str">
        <f>IF(基本情報入力シート!X840="","",基本情報入力シート!X840)</f>
        <v/>
      </c>
      <c r="N815" s="141" t="str">
        <f>IF(基本情報入力シート!Y840="","",基本情報入力シート!Y840)</f>
        <v/>
      </c>
      <c r="O815" s="148"/>
      <c r="P815" s="50"/>
      <c r="Q815" s="1004"/>
      <c r="R815" s="1005"/>
      <c r="S815" s="142" t="str">
        <f>IFERROR(ROUNDDOWN(Q815*VLOOKUP(N815,【参考】数式用!$AR$2:$AW$50,MATCH(P815,【参考】数式用!$AT$4:$AW$4)+2,FALSE)*0.5, 0), "")</f>
        <v/>
      </c>
      <c r="T815" s="51"/>
      <c r="U815" s="536" t="str">
        <f>IFERROR(IF(AH815&lt;&gt;"",Q815*VLOOKUP(N815,【参考】数式用!$AG$2:$AL$50,MATCH(P815,【参考】数式用!$AI$4:$AL$4,0)+2,0), ""), "")</f>
        <v/>
      </c>
      <c r="V815" s="41"/>
      <c r="W815" s="1006"/>
      <c r="X815" s="1007"/>
      <c r="Y815" s="88"/>
      <c r="Z815" s="537"/>
      <c r="AA815" s="143" t="str">
        <f>IFERROR(IF(Y815="ー", "", ROUNDDOWN(Z815*VLOOKUP(N815,【参考】数式用!$AR$2:$AW$50,MATCH(Y815,【参考】数式用!$AT$4:$AW$4)+2,FALSE)*0.5, 0)), "")</f>
        <v/>
      </c>
      <c r="AB815" s="98"/>
      <c r="AC815" s="1100" t="str">
        <f>IFERROR(IF(AH815&lt;&gt;"",Z815*VLOOKUP(N815,【参考】数式用!$AG$2:$AL$50,MATCH(Y815,【参考】数式用!$AI$4:$AL$4,0)+2,0), ""), "")</f>
        <v/>
      </c>
      <c r="AD815" s="1100"/>
      <c r="AE815" s="415"/>
      <c r="AF815" s="581"/>
      <c r="AG815" s="590"/>
      <c r="AH815" s="428" t="str">
        <f>IFERROR(VLOOKUP(O815, 【参考】数式用!$AY$5:$AY$13, 1, FALSE), "")</f>
        <v/>
      </c>
      <c r="AI815" s="429" t="str">
        <f>IFERROR(VLOOKUP(N815, 【参考】数式用!$BA$2:$BB$50, 2, FALSE), "")</f>
        <v/>
      </c>
      <c r="AJ815" s="430" t="str">
        <f t="shared" si="25"/>
        <v/>
      </c>
      <c r="AK815" s="431" t="str">
        <f t="shared" si="26"/>
        <v/>
      </c>
      <c r="AL815" s="133"/>
      <c r="AM815" s="133"/>
      <c r="AN815" s="106"/>
      <c r="AO815" s="106"/>
      <c r="AV815" s="105"/>
      <c r="AW815" s="105"/>
      <c r="AX815" s="105"/>
      <c r="AY815" s="105"/>
      <c r="AZ815" s="105"/>
      <c r="BA815" s="105"/>
    </row>
    <row r="816" spans="1:53" ht="30" customHeight="1" thickBot="1">
      <c r="A816" s="140">
        <v>803</v>
      </c>
      <c r="B816" s="1001" t="str">
        <f>IF(基本情報入力シート!C841="","",基本情報入力シート!C841)</f>
        <v/>
      </c>
      <c r="C816" s="1002"/>
      <c r="D816" s="1002"/>
      <c r="E816" s="1002"/>
      <c r="F816" s="1002"/>
      <c r="G816" s="1002"/>
      <c r="H816" s="1002"/>
      <c r="I816" s="1003"/>
      <c r="J816" s="411" t="str">
        <f>IF(基本情報入力シート!M841="","",基本情報入力シート!M841)</f>
        <v/>
      </c>
      <c r="K816" s="411" t="str">
        <f>IF(基本情報入力シート!R841="","",基本情報入力シート!R841)</f>
        <v/>
      </c>
      <c r="L816" s="411" t="str">
        <f>IF(基本情報入力シート!W841="","",基本情報入力シート!W841)</f>
        <v/>
      </c>
      <c r="M816" s="411" t="str">
        <f>IF(基本情報入力シート!X841="","",基本情報入力シート!X841)</f>
        <v/>
      </c>
      <c r="N816" s="141" t="str">
        <f>IF(基本情報入力シート!Y841="","",基本情報入力シート!Y841)</f>
        <v/>
      </c>
      <c r="O816" s="148"/>
      <c r="P816" s="50"/>
      <c r="Q816" s="1004"/>
      <c r="R816" s="1005"/>
      <c r="S816" s="142" t="str">
        <f>IFERROR(ROUNDDOWN(Q816*VLOOKUP(N816,【参考】数式用!$AR$2:$AW$50,MATCH(P816,【参考】数式用!$AT$4:$AW$4)+2,FALSE)*0.5, 0), "")</f>
        <v/>
      </c>
      <c r="T816" s="51"/>
      <c r="U816" s="536" t="str">
        <f>IFERROR(IF(AH816&lt;&gt;"",Q816*VLOOKUP(N816,【参考】数式用!$AG$2:$AL$50,MATCH(P816,【参考】数式用!$AI$4:$AL$4,0)+2,0), ""), "")</f>
        <v/>
      </c>
      <c r="V816" s="41"/>
      <c r="W816" s="1006"/>
      <c r="X816" s="1007"/>
      <c r="Y816" s="88"/>
      <c r="Z816" s="537"/>
      <c r="AA816" s="143" t="str">
        <f>IFERROR(IF(Y816="ー", "", ROUNDDOWN(Z816*VLOOKUP(N816,【参考】数式用!$AR$2:$AW$50,MATCH(Y816,【参考】数式用!$AT$4:$AW$4)+2,FALSE)*0.5, 0)), "")</f>
        <v/>
      </c>
      <c r="AB816" s="98"/>
      <c r="AC816" s="1100" t="str">
        <f>IFERROR(IF(AH816&lt;&gt;"",Z816*VLOOKUP(N816,【参考】数式用!$AG$2:$AL$50,MATCH(Y816,【参考】数式用!$AI$4:$AL$4,0)+2,0), ""), "")</f>
        <v/>
      </c>
      <c r="AD816" s="1100"/>
      <c r="AE816" s="415"/>
      <c r="AF816" s="581"/>
      <c r="AG816" s="590"/>
      <c r="AH816" s="428" t="str">
        <f>IFERROR(VLOOKUP(O816, 【参考】数式用!$AY$5:$AY$13, 1, FALSE), "")</f>
        <v/>
      </c>
      <c r="AI816" s="429" t="str">
        <f>IFERROR(VLOOKUP(N816, 【参考】数式用!$BA$2:$BB$50, 2, FALSE), "")</f>
        <v/>
      </c>
      <c r="AJ816" s="430" t="str">
        <f t="shared" si="25"/>
        <v/>
      </c>
      <c r="AK816" s="431" t="str">
        <f t="shared" si="26"/>
        <v/>
      </c>
      <c r="AL816" s="133"/>
      <c r="AM816" s="133"/>
      <c r="AN816" s="106"/>
      <c r="AO816" s="106"/>
      <c r="AV816" s="105"/>
      <c r="AW816" s="105"/>
      <c r="AX816" s="105"/>
      <c r="AY816" s="105"/>
      <c r="AZ816" s="105"/>
      <c r="BA816" s="105"/>
    </row>
    <row r="817" spans="1:53" ht="30" customHeight="1" thickBot="1">
      <c r="A817" s="140">
        <v>804</v>
      </c>
      <c r="B817" s="1001" t="str">
        <f>IF(基本情報入力シート!C842="","",基本情報入力シート!C842)</f>
        <v/>
      </c>
      <c r="C817" s="1002"/>
      <c r="D817" s="1002"/>
      <c r="E817" s="1002"/>
      <c r="F817" s="1002"/>
      <c r="G817" s="1002"/>
      <c r="H817" s="1002"/>
      <c r="I817" s="1003"/>
      <c r="J817" s="411" t="str">
        <f>IF(基本情報入力シート!M842="","",基本情報入力シート!M842)</f>
        <v/>
      </c>
      <c r="K817" s="411" t="str">
        <f>IF(基本情報入力シート!R842="","",基本情報入力シート!R842)</f>
        <v/>
      </c>
      <c r="L817" s="411" t="str">
        <f>IF(基本情報入力シート!W842="","",基本情報入力シート!W842)</f>
        <v/>
      </c>
      <c r="M817" s="411" t="str">
        <f>IF(基本情報入力シート!X842="","",基本情報入力シート!X842)</f>
        <v/>
      </c>
      <c r="N817" s="141" t="str">
        <f>IF(基本情報入力シート!Y842="","",基本情報入力シート!Y842)</f>
        <v/>
      </c>
      <c r="O817" s="148"/>
      <c r="P817" s="50"/>
      <c r="Q817" s="1004"/>
      <c r="R817" s="1005"/>
      <c r="S817" s="142" t="str">
        <f>IFERROR(ROUNDDOWN(Q817*VLOOKUP(N817,【参考】数式用!$AR$2:$AW$50,MATCH(P817,【参考】数式用!$AT$4:$AW$4)+2,FALSE)*0.5, 0), "")</f>
        <v/>
      </c>
      <c r="T817" s="51"/>
      <c r="U817" s="536" t="str">
        <f>IFERROR(IF(AH817&lt;&gt;"",Q817*VLOOKUP(N817,【参考】数式用!$AG$2:$AL$50,MATCH(P817,【参考】数式用!$AI$4:$AL$4,0)+2,0), ""), "")</f>
        <v/>
      </c>
      <c r="V817" s="41"/>
      <c r="W817" s="1006"/>
      <c r="X817" s="1007"/>
      <c r="Y817" s="88"/>
      <c r="Z817" s="537"/>
      <c r="AA817" s="143" t="str">
        <f>IFERROR(IF(Y817="ー", "", ROUNDDOWN(Z817*VLOOKUP(N817,【参考】数式用!$AR$2:$AW$50,MATCH(Y817,【参考】数式用!$AT$4:$AW$4)+2,FALSE)*0.5, 0)), "")</f>
        <v/>
      </c>
      <c r="AB817" s="98"/>
      <c r="AC817" s="1100" t="str">
        <f>IFERROR(IF(AH817&lt;&gt;"",Z817*VLOOKUP(N817,【参考】数式用!$AG$2:$AL$50,MATCH(Y817,【参考】数式用!$AI$4:$AL$4,0)+2,0), ""), "")</f>
        <v/>
      </c>
      <c r="AD817" s="1100"/>
      <c r="AE817" s="415"/>
      <c r="AF817" s="581"/>
      <c r="AG817" s="590"/>
      <c r="AH817" s="428" t="str">
        <f>IFERROR(VLOOKUP(O817, 【参考】数式用!$AY$5:$AY$13, 1, FALSE), "")</f>
        <v/>
      </c>
      <c r="AI817" s="429" t="str">
        <f>IFERROR(VLOOKUP(N817, 【参考】数式用!$BA$2:$BB$50, 2, FALSE), "")</f>
        <v/>
      </c>
      <c r="AJ817" s="430" t="str">
        <f t="shared" si="25"/>
        <v/>
      </c>
      <c r="AK817" s="431" t="str">
        <f t="shared" si="26"/>
        <v/>
      </c>
      <c r="AL817" s="133"/>
      <c r="AM817" s="133"/>
      <c r="AN817" s="106"/>
      <c r="AO817" s="106"/>
      <c r="AV817" s="105"/>
      <c r="AW817" s="105"/>
      <c r="AX817" s="105"/>
      <c r="AY817" s="105"/>
      <c r="AZ817" s="105"/>
      <c r="BA817" s="105"/>
    </row>
    <row r="818" spans="1:53" ht="30" customHeight="1" thickBot="1">
      <c r="A818" s="140">
        <v>805</v>
      </c>
      <c r="B818" s="1001" t="str">
        <f>IF(基本情報入力シート!C843="","",基本情報入力シート!C843)</f>
        <v/>
      </c>
      <c r="C818" s="1002"/>
      <c r="D818" s="1002"/>
      <c r="E818" s="1002"/>
      <c r="F818" s="1002"/>
      <c r="G818" s="1002"/>
      <c r="H818" s="1002"/>
      <c r="I818" s="1003"/>
      <c r="J818" s="411" t="str">
        <f>IF(基本情報入力シート!M843="","",基本情報入力シート!M843)</f>
        <v/>
      </c>
      <c r="K818" s="411" t="str">
        <f>IF(基本情報入力シート!R843="","",基本情報入力シート!R843)</f>
        <v/>
      </c>
      <c r="L818" s="411" t="str">
        <f>IF(基本情報入力シート!W843="","",基本情報入力シート!W843)</f>
        <v/>
      </c>
      <c r="M818" s="411" t="str">
        <f>IF(基本情報入力シート!X843="","",基本情報入力シート!X843)</f>
        <v/>
      </c>
      <c r="N818" s="141" t="str">
        <f>IF(基本情報入力シート!Y843="","",基本情報入力シート!Y843)</f>
        <v/>
      </c>
      <c r="O818" s="148"/>
      <c r="P818" s="50"/>
      <c r="Q818" s="1004"/>
      <c r="R818" s="1005"/>
      <c r="S818" s="142" t="str">
        <f>IFERROR(ROUNDDOWN(Q818*VLOOKUP(N818,【参考】数式用!$AR$2:$AW$50,MATCH(P818,【参考】数式用!$AT$4:$AW$4)+2,FALSE)*0.5, 0), "")</f>
        <v/>
      </c>
      <c r="T818" s="51"/>
      <c r="U818" s="536" t="str">
        <f>IFERROR(IF(AH818&lt;&gt;"",Q818*VLOOKUP(N818,【参考】数式用!$AG$2:$AL$50,MATCH(P818,【参考】数式用!$AI$4:$AL$4,0)+2,0), ""), "")</f>
        <v/>
      </c>
      <c r="V818" s="41"/>
      <c r="W818" s="1006"/>
      <c r="X818" s="1007"/>
      <c r="Y818" s="88"/>
      <c r="Z818" s="537"/>
      <c r="AA818" s="143" t="str">
        <f>IFERROR(IF(Y818="ー", "", ROUNDDOWN(Z818*VLOOKUP(N818,【参考】数式用!$AR$2:$AW$50,MATCH(Y818,【参考】数式用!$AT$4:$AW$4)+2,FALSE)*0.5, 0)), "")</f>
        <v/>
      </c>
      <c r="AB818" s="98"/>
      <c r="AC818" s="1100" t="str">
        <f>IFERROR(IF(AH818&lt;&gt;"",Z818*VLOOKUP(N818,【参考】数式用!$AG$2:$AL$50,MATCH(Y818,【参考】数式用!$AI$4:$AL$4,0)+2,0), ""), "")</f>
        <v/>
      </c>
      <c r="AD818" s="1100"/>
      <c r="AE818" s="415"/>
      <c r="AF818" s="581"/>
      <c r="AG818" s="590"/>
      <c r="AH818" s="428" t="str">
        <f>IFERROR(VLOOKUP(O818, 【参考】数式用!$AY$5:$AY$13, 1, FALSE), "")</f>
        <v/>
      </c>
      <c r="AI818" s="429" t="str">
        <f>IFERROR(VLOOKUP(N818, 【参考】数式用!$BA$2:$BB$50, 2, FALSE), "")</f>
        <v/>
      </c>
      <c r="AJ818" s="430" t="str">
        <f t="shared" ref="AJ818:AJ881" si="27">IF(AND(OR(P818="処遇加算Ⅰ",P818="処遇加算Ⅱ"),AI818="対象"), 1,"")</f>
        <v/>
      </c>
      <c r="AK818" s="431" t="str">
        <f t="shared" ref="AK818:AK881" si="28">IF(OR(Y818="処遇加算Ⅰ",Y818="処遇加算Ⅱ"),1,"")</f>
        <v/>
      </c>
      <c r="AL818" s="133"/>
      <c r="AM818" s="133"/>
      <c r="AN818" s="106"/>
      <c r="AO818" s="106"/>
      <c r="AV818" s="105"/>
      <c r="AW818" s="105"/>
      <c r="AX818" s="105"/>
      <c r="AY818" s="105"/>
      <c r="AZ818" s="105"/>
      <c r="BA818" s="105"/>
    </row>
    <row r="819" spans="1:53" ht="30" customHeight="1" thickBot="1">
      <c r="A819" s="140">
        <v>806</v>
      </c>
      <c r="B819" s="1001" t="str">
        <f>IF(基本情報入力シート!C844="","",基本情報入力シート!C844)</f>
        <v/>
      </c>
      <c r="C819" s="1002"/>
      <c r="D819" s="1002"/>
      <c r="E819" s="1002"/>
      <c r="F819" s="1002"/>
      <c r="G819" s="1002"/>
      <c r="H819" s="1002"/>
      <c r="I819" s="1003"/>
      <c r="J819" s="411" t="str">
        <f>IF(基本情報入力シート!M844="","",基本情報入力シート!M844)</f>
        <v/>
      </c>
      <c r="K819" s="411" t="str">
        <f>IF(基本情報入力シート!R844="","",基本情報入力シート!R844)</f>
        <v/>
      </c>
      <c r="L819" s="411" t="str">
        <f>IF(基本情報入力シート!W844="","",基本情報入力シート!W844)</f>
        <v/>
      </c>
      <c r="M819" s="411" t="str">
        <f>IF(基本情報入力シート!X844="","",基本情報入力シート!X844)</f>
        <v/>
      </c>
      <c r="N819" s="141" t="str">
        <f>IF(基本情報入力シート!Y844="","",基本情報入力シート!Y844)</f>
        <v/>
      </c>
      <c r="O819" s="148"/>
      <c r="P819" s="50"/>
      <c r="Q819" s="1004"/>
      <c r="R819" s="1005"/>
      <c r="S819" s="142" t="str">
        <f>IFERROR(ROUNDDOWN(Q819*VLOOKUP(N819,【参考】数式用!$AR$2:$AW$50,MATCH(P819,【参考】数式用!$AT$4:$AW$4)+2,FALSE)*0.5, 0), "")</f>
        <v/>
      </c>
      <c r="T819" s="51"/>
      <c r="U819" s="536" t="str">
        <f>IFERROR(IF(AH819&lt;&gt;"",Q819*VLOOKUP(N819,【参考】数式用!$AG$2:$AL$50,MATCH(P819,【参考】数式用!$AI$4:$AL$4,0)+2,0), ""), "")</f>
        <v/>
      </c>
      <c r="V819" s="41"/>
      <c r="W819" s="1006"/>
      <c r="X819" s="1007"/>
      <c r="Y819" s="88"/>
      <c r="Z819" s="537"/>
      <c r="AA819" s="143" t="str">
        <f>IFERROR(IF(Y819="ー", "", ROUNDDOWN(Z819*VLOOKUP(N819,【参考】数式用!$AR$2:$AW$50,MATCH(Y819,【参考】数式用!$AT$4:$AW$4)+2,FALSE)*0.5, 0)), "")</f>
        <v/>
      </c>
      <c r="AB819" s="98"/>
      <c r="AC819" s="1100" t="str">
        <f>IFERROR(IF(AH819&lt;&gt;"",Z819*VLOOKUP(N819,【参考】数式用!$AG$2:$AL$50,MATCH(Y819,【参考】数式用!$AI$4:$AL$4,0)+2,0), ""), "")</f>
        <v/>
      </c>
      <c r="AD819" s="1100"/>
      <c r="AE819" s="415"/>
      <c r="AF819" s="581"/>
      <c r="AG819" s="590"/>
      <c r="AH819" s="428" t="str">
        <f>IFERROR(VLOOKUP(O819, 【参考】数式用!$AY$5:$AY$13, 1, FALSE), "")</f>
        <v/>
      </c>
      <c r="AI819" s="429" t="str">
        <f>IFERROR(VLOOKUP(N819, 【参考】数式用!$BA$2:$BB$50, 2, FALSE), "")</f>
        <v/>
      </c>
      <c r="AJ819" s="430" t="str">
        <f t="shared" si="27"/>
        <v/>
      </c>
      <c r="AK819" s="431" t="str">
        <f t="shared" si="28"/>
        <v/>
      </c>
      <c r="AL819" s="133"/>
      <c r="AM819" s="133"/>
      <c r="AN819" s="106"/>
      <c r="AO819" s="106"/>
      <c r="AV819" s="105"/>
      <c r="AW819" s="105"/>
      <c r="AX819" s="105"/>
      <c r="AY819" s="105"/>
      <c r="AZ819" s="105"/>
      <c r="BA819" s="105"/>
    </row>
    <row r="820" spans="1:53" ht="30" customHeight="1" thickBot="1">
      <c r="A820" s="140">
        <v>807</v>
      </c>
      <c r="B820" s="1001" t="str">
        <f>IF(基本情報入力シート!C845="","",基本情報入力シート!C845)</f>
        <v/>
      </c>
      <c r="C820" s="1002"/>
      <c r="D820" s="1002"/>
      <c r="E820" s="1002"/>
      <c r="F820" s="1002"/>
      <c r="G820" s="1002"/>
      <c r="H820" s="1002"/>
      <c r="I820" s="1003"/>
      <c r="J820" s="411" t="str">
        <f>IF(基本情報入力シート!M845="","",基本情報入力シート!M845)</f>
        <v/>
      </c>
      <c r="K820" s="411" t="str">
        <f>IF(基本情報入力シート!R845="","",基本情報入力シート!R845)</f>
        <v/>
      </c>
      <c r="L820" s="411" t="str">
        <f>IF(基本情報入力シート!W845="","",基本情報入力シート!W845)</f>
        <v/>
      </c>
      <c r="M820" s="411" t="str">
        <f>IF(基本情報入力シート!X845="","",基本情報入力シート!X845)</f>
        <v/>
      </c>
      <c r="N820" s="141" t="str">
        <f>IF(基本情報入力シート!Y845="","",基本情報入力シート!Y845)</f>
        <v/>
      </c>
      <c r="O820" s="148"/>
      <c r="P820" s="50"/>
      <c r="Q820" s="1004"/>
      <c r="R820" s="1005"/>
      <c r="S820" s="142" t="str">
        <f>IFERROR(ROUNDDOWN(Q820*VLOOKUP(N820,【参考】数式用!$AR$2:$AW$50,MATCH(P820,【参考】数式用!$AT$4:$AW$4)+2,FALSE)*0.5, 0), "")</f>
        <v/>
      </c>
      <c r="T820" s="51"/>
      <c r="U820" s="536" t="str">
        <f>IFERROR(IF(AH820&lt;&gt;"",Q820*VLOOKUP(N820,【参考】数式用!$AG$2:$AL$50,MATCH(P820,【参考】数式用!$AI$4:$AL$4,0)+2,0), ""), "")</f>
        <v/>
      </c>
      <c r="V820" s="41"/>
      <c r="W820" s="1006"/>
      <c r="X820" s="1007"/>
      <c r="Y820" s="88"/>
      <c r="Z820" s="537"/>
      <c r="AA820" s="143" t="str">
        <f>IFERROR(IF(Y820="ー", "", ROUNDDOWN(Z820*VLOOKUP(N820,【参考】数式用!$AR$2:$AW$50,MATCH(Y820,【参考】数式用!$AT$4:$AW$4)+2,FALSE)*0.5, 0)), "")</f>
        <v/>
      </c>
      <c r="AB820" s="98"/>
      <c r="AC820" s="1100" t="str">
        <f>IFERROR(IF(AH820&lt;&gt;"",Z820*VLOOKUP(N820,【参考】数式用!$AG$2:$AL$50,MATCH(Y820,【参考】数式用!$AI$4:$AL$4,0)+2,0), ""), "")</f>
        <v/>
      </c>
      <c r="AD820" s="1100"/>
      <c r="AE820" s="415"/>
      <c r="AF820" s="581"/>
      <c r="AG820" s="590"/>
      <c r="AH820" s="428" t="str">
        <f>IFERROR(VLOOKUP(O820, 【参考】数式用!$AY$5:$AY$13, 1, FALSE), "")</f>
        <v/>
      </c>
      <c r="AI820" s="429" t="str">
        <f>IFERROR(VLOOKUP(N820, 【参考】数式用!$BA$2:$BB$50, 2, FALSE), "")</f>
        <v/>
      </c>
      <c r="AJ820" s="430" t="str">
        <f t="shared" si="27"/>
        <v/>
      </c>
      <c r="AK820" s="431" t="str">
        <f t="shared" si="28"/>
        <v/>
      </c>
      <c r="AL820" s="133"/>
      <c r="AM820" s="133"/>
      <c r="AN820" s="106"/>
      <c r="AO820" s="106"/>
      <c r="AV820" s="105"/>
      <c r="AW820" s="105"/>
      <c r="AX820" s="105"/>
      <c r="AY820" s="105"/>
      <c r="AZ820" s="105"/>
      <c r="BA820" s="105"/>
    </row>
    <row r="821" spans="1:53" ht="30" customHeight="1" thickBot="1">
      <c r="A821" s="140">
        <v>808</v>
      </c>
      <c r="B821" s="1001" t="str">
        <f>IF(基本情報入力シート!C846="","",基本情報入力シート!C846)</f>
        <v/>
      </c>
      <c r="C821" s="1002"/>
      <c r="D821" s="1002"/>
      <c r="E821" s="1002"/>
      <c r="F821" s="1002"/>
      <c r="G821" s="1002"/>
      <c r="H821" s="1002"/>
      <c r="I821" s="1003"/>
      <c r="J821" s="411" t="str">
        <f>IF(基本情報入力シート!M846="","",基本情報入力シート!M846)</f>
        <v/>
      </c>
      <c r="K821" s="411" t="str">
        <f>IF(基本情報入力シート!R846="","",基本情報入力シート!R846)</f>
        <v/>
      </c>
      <c r="L821" s="411" t="str">
        <f>IF(基本情報入力シート!W846="","",基本情報入力シート!W846)</f>
        <v/>
      </c>
      <c r="M821" s="411" t="str">
        <f>IF(基本情報入力シート!X846="","",基本情報入力シート!X846)</f>
        <v/>
      </c>
      <c r="N821" s="141" t="str">
        <f>IF(基本情報入力シート!Y846="","",基本情報入力シート!Y846)</f>
        <v/>
      </c>
      <c r="O821" s="148"/>
      <c r="P821" s="50"/>
      <c r="Q821" s="1004"/>
      <c r="R821" s="1005"/>
      <c r="S821" s="142" t="str">
        <f>IFERROR(ROUNDDOWN(Q821*VLOOKUP(N821,【参考】数式用!$AR$2:$AW$50,MATCH(P821,【参考】数式用!$AT$4:$AW$4)+2,FALSE)*0.5, 0), "")</f>
        <v/>
      </c>
      <c r="T821" s="51"/>
      <c r="U821" s="536" t="str">
        <f>IFERROR(IF(AH821&lt;&gt;"",Q821*VLOOKUP(N821,【参考】数式用!$AG$2:$AL$50,MATCH(P821,【参考】数式用!$AI$4:$AL$4,0)+2,0), ""), "")</f>
        <v/>
      </c>
      <c r="V821" s="41"/>
      <c r="W821" s="1006"/>
      <c r="X821" s="1007"/>
      <c r="Y821" s="88"/>
      <c r="Z821" s="537"/>
      <c r="AA821" s="143" t="str">
        <f>IFERROR(IF(Y821="ー", "", ROUNDDOWN(Z821*VLOOKUP(N821,【参考】数式用!$AR$2:$AW$50,MATCH(Y821,【参考】数式用!$AT$4:$AW$4)+2,FALSE)*0.5, 0)), "")</f>
        <v/>
      </c>
      <c r="AB821" s="98"/>
      <c r="AC821" s="1100" t="str">
        <f>IFERROR(IF(AH821&lt;&gt;"",Z821*VLOOKUP(N821,【参考】数式用!$AG$2:$AL$50,MATCH(Y821,【参考】数式用!$AI$4:$AL$4,0)+2,0), ""), "")</f>
        <v/>
      </c>
      <c r="AD821" s="1100"/>
      <c r="AE821" s="415"/>
      <c r="AF821" s="581"/>
      <c r="AG821" s="590"/>
      <c r="AH821" s="428" t="str">
        <f>IFERROR(VLOOKUP(O821, 【参考】数式用!$AY$5:$AY$13, 1, FALSE), "")</f>
        <v/>
      </c>
      <c r="AI821" s="429" t="str">
        <f>IFERROR(VLOOKUP(N821, 【参考】数式用!$BA$2:$BB$50, 2, FALSE), "")</f>
        <v/>
      </c>
      <c r="AJ821" s="430" t="str">
        <f t="shared" si="27"/>
        <v/>
      </c>
      <c r="AK821" s="431" t="str">
        <f t="shared" si="28"/>
        <v/>
      </c>
      <c r="AL821" s="133"/>
      <c r="AM821" s="133"/>
      <c r="AN821" s="106"/>
      <c r="AO821" s="106"/>
      <c r="AV821" s="105"/>
      <c r="AW821" s="105"/>
      <c r="AX821" s="105"/>
      <c r="AY821" s="105"/>
      <c r="AZ821" s="105"/>
      <c r="BA821" s="105"/>
    </row>
    <row r="822" spans="1:53" ht="30" customHeight="1" thickBot="1">
      <c r="A822" s="140">
        <v>809</v>
      </c>
      <c r="B822" s="1001" t="str">
        <f>IF(基本情報入力シート!C847="","",基本情報入力シート!C847)</f>
        <v/>
      </c>
      <c r="C822" s="1002"/>
      <c r="D822" s="1002"/>
      <c r="E822" s="1002"/>
      <c r="F822" s="1002"/>
      <c r="G822" s="1002"/>
      <c r="H822" s="1002"/>
      <c r="I822" s="1003"/>
      <c r="J822" s="411" t="str">
        <f>IF(基本情報入力シート!M847="","",基本情報入力シート!M847)</f>
        <v/>
      </c>
      <c r="K822" s="411" t="str">
        <f>IF(基本情報入力シート!R847="","",基本情報入力シート!R847)</f>
        <v/>
      </c>
      <c r="L822" s="411" t="str">
        <f>IF(基本情報入力シート!W847="","",基本情報入力シート!W847)</f>
        <v/>
      </c>
      <c r="M822" s="411" t="str">
        <f>IF(基本情報入力シート!X847="","",基本情報入力シート!X847)</f>
        <v/>
      </c>
      <c r="N822" s="141" t="str">
        <f>IF(基本情報入力シート!Y847="","",基本情報入力シート!Y847)</f>
        <v/>
      </c>
      <c r="O822" s="148"/>
      <c r="P822" s="50"/>
      <c r="Q822" s="1004"/>
      <c r="R822" s="1005"/>
      <c r="S822" s="142" t="str">
        <f>IFERROR(ROUNDDOWN(Q822*VLOOKUP(N822,【参考】数式用!$AR$2:$AW$50,MATCH(P822,【参考】数式用!$AT$4:$AW$4)+2,FALSE)*0.5, 0), "")</f>
        <v/>
      </c>
      <c r="T822" s="51"/>
      <c r="U822" s="536" t="str">
        <f>IFERROR(IF(AH822&lt;&gt;"",Q822*VLOOKUP(N822,【参考】数式用!$AG$2:$AL$50,MATCH(P822,【参考】数式用!$AI$4:$AL$4,0)+2,0), ""), "")</f>
        <v/>
      </c>
      <c r="V822" s="41"/>
      <c r="W822" s="1006"/>
      <c r="X822" s="1007"/>
      <c r="Y822" s="88"/>
      <c r="Z822" s="537"/>
      <c r="AA822" s="143" t="str">
        <f>IFERROR(IF(Y822="ー", "", ROUNDDOWN(Z822*VLOOKUP(N822,【参考】数式用!$AR$2:$AW$50,MATCH(Y822,【参考】数式用!$AT$4:$AW$4)+2,FALSE)*0.5, 0)), "")</f>
        <v/>
      </c>
      <c r="AB822" s="98"/>
      <c r="AC822" s="1100" t="str">
        <f>IFERROR(IF(AH822&lt;&gt;"",Z822*VLOOKUP(N822,【参考】数式用!$AG$2:$AL$50,MATCH(Y822,【参考】数式用!$AI$4:$AL$4,0)+2,0), ""), "")</f>
        <v/>
      </c>
      <c r="AD822" s="1100"/>
      <c r="AE822" s="415"/>
      <c r="AF822" s="581"/>
      <c r="AG822" s="590"/>
      <c r="AH822" s="428" t="str">
        <f>IFERROR(VLOOKUP(O822, 【参考】数式用!$AY$5:$AY$13, 1, FALSE), "")</f>
        <v/>
      </c>
      <c r="AI822" s="429" t="str">
        <f>IFERROR(VLOOKUP(N822, 【参考】数式用!$BA$2:$BB$50, 2, FALSE), "")</f>
        <v/>
      </c>
      <c r="AJ822" s="430" t="str">
        <f t="shared" si="27"/>
        <v/>
      </c>
      <c r="AK822" s="431" t="str">
        <f t="shared" si="28"/>
        <v/>
      </c>
      <c r="AL822" s="133"/>
      <c r="AM822" s="133"/>
      <c r="AN822" s="106"/>
      <c r="AO822" s="106"/>
      <c r="AV822" s="105"/>
      <c r="AW822" s="105"/>
      <c r="AX822" s="105"/>
      <c r="AY822" s="105"/>
      <c r="AZ822" s="105"/>
      <c r="BA822" s="105"/>
    </row>
    <row r="823" spans="1:53" ht="30" customHeight="1" thickBot="1">
      <c r="A823" s="140">
        <v>810</v>
      </c>
      <c r="B823" s="1001" t="str">
        <f>IF(基本情報入力シート!C848="","",基本情報入力シート!C848)</f>
        <v/>
      </c>
      <c r="C823" s="1002"/>
      <c r="D823" s="1002"/>
      <c r="E823" s="1002"/>
      <c r="F823" s="1002"/>
      <c r="G823" s="1002"/>
      <c r="H823" s="1002"/>
      <c r="I823" s="1003"/>
      <c r="J823" s="411" t="str">
        <f>IF(基本情報入力シート!M848="","",基本情報入力シート!M848)</f>
        <v/>
      </c>
      <c r="K823" s="411" t="str">
        <f>IF(基本情報入力シート!R848="","",基本情報入力シート!R848)</f>
        <v/>
      </c>
      <c r="L823" s="411" t="str">
        <f>IF(基本情報入力シート!W848="","",基本情報入力シート!W848)</f>
        <v/>
      </c>
      <c r="M823" s="411" t="str">
        <f>IF(基本情報入力シート!X848="","",基本情報入力シート!X848)</f>
        <v/>
      </c>
      <c r="N823" s="141" t="str">
        <f>IF(基本情報入力シート!Y848="","",基本情報入力シート!Y848)</f>
        <v/>
      </c>
      <c r="O823" s="148"/>
      <c r="P823" s="50"/>
      <c r="Q823" s="1004"/>
      <c r="R823" s="1005"/>
      <c r="S823" s="142" t="str">
        <f>IFERROR(ROUNDDOWN(Q823*VLOOKUP(N823,【参考】数式用!$AR$2:$AW$50,MATCH(P823,【参考】数式用!$AT$4:$AW$4)+2,FALSE)*0.5, 0), "")</f>
        <v/>
      </c>
      <c r="T823" s="51"/>
      <c r="U823" s="536" t="str">
        <f>IFERROR(IF(AH823&lt;&gt;"",Q823*VLOOKUP(N823,【参考】数式用!$AG$2:$AL$50,MATCH(P823,【参考】数式用!$AI$4:$AL$4,0)+2,0), ""), "")</f>
        <v/>
      </c>
      <c r="V823" s="41"/>
      <c r="W823" s="1006"/>
      <c r="X823" s="1007"/>
      <c r="Y823" s="88"/>
      <c r="Z823" s="537"/>
      <c r="AA823" s="143" t="str">
        <f>IFERROR(IF(Y823="ー", "", ROUNDDOWN(Z823*VLOOKUP(N823,【参考】数式用!$AR$2:$AW$50,MATCH(Y823,【参考】数式用!$AT$4:$AW$4)+2,FALSE)*0.5, 0)), "")</f>
        <v/>
      </c>
      <c r="AB823" s="98"/>
      <c r="AC823" s="1100" t="str">
        <f>IFERROR(IF(AH823&lt;&gt;"",Z823*VLOOKUP(N823,【参考】数式用!$AG$2:$AL$50,MATCH(Y823,【参考】数式用!$AI$4:$AL$4,0)+2,0), ""), "")</f>
        <v/>
      </c>
      <c r="AD823" s="1100"/>
      <c r="AE823" s="415"/>
      <c r="AF823" s="581"/>
      <c r="AG823" s="590"/>
      <c r="AH823" s="428" t="str">
        <f>IFERROR(VLOOKUP(O823, 【参考】数式用!$AY$5:$AY$13, 1, FALSE), "")</f>
        <v/>
      </c>
      <c r="AI823" s="429" t="str">
        <f>IFERROR(VLOOKUP(N823, 【参考】数式用!$BA$2:$BB$50, 2, FALSE), "")</f>
        <v/>
      </c>
      <c r="AJ823" s="430" t="str">
        <f t="shared" si="27"/>
        <v/>
      </c>
      <c r="AK823" s="431" t="str">
        <f t="shared" si="28"/>
        <v/>
      </c>
      <c r="AL823" s="133"/>
      <c r="AM823" s="133"/>
      <c r="AN823" s="106"/>
      <c r="AO823" s="106"/>
      <c r="AV823" s="105"/>
      <c r="AW823" s="105"/>
      <c r="AX823" s="105"/>
      <c r="AY823" s="105"/>
      <c r="AZ823" s="105"/>
      <c r="BA823" s="105"/>
    </row>
    <row r="824" spans="1:53" ht="30" customHeight="1" thickBot="1">
      <c r="A824" s="140">
        <v>811</v>
      </c>
      <c r="B824" s="1001" t="str">
        <f>IF(基本情報入力シート!C849="","",基本情報入力シート!C849)</f>
        <v/>
      </c>
      <c r="C824" s="1002"/>
      <c r="D824" s="1002"/>
      <c r="E824" s="1002"/>
      <c r="F824" s="1002"/>
      <c r="G824" s="1002"/>
      <c r="H824" s="1002"/>
      <c r="I824" s="1003"/>
      <c r="J824" s="411" t="str">
        <f>IF(基本情報入力シート!M849="","",基本情報入力シート!M849)</f>
        <v/>
      </c>
      <c r="K824" s="411" t="str">
        <f>IF(基本情報入力シート!R849="","",基本情報入力シート!R849)</f>
        <v/>
      </c>
      <c r="L824" s="411" t="str">
        <f>IF(基本情報入力シート!W849="","",基本情報入力シート!W849)</f>
        <v/>
      </c>
      <c r="M824" s="411" t="str">
        <f>IF(基本情報入力シート!X849="","",基本情報入力シート!X849)</f>
        <v/>
      </c>
      <c r="N824" s="141" t="str">
        <f>IF(基本情報入力シート!Y849="","",基本情報入力シート!Y849)</f>
        <v/>
      </c>
      <c r="O824" s="148"/>
      <c r="P824" s="50"/>
      <c r="Q824" s="1004"/>
      <c r="R824" s="1005"/>
      <c r="S824" s="142" t="str">
        <f>IFERROR(ROUNDDOWN(Q824*VLOOKUP(N824,【参考】数式用!$AR$2:$AW$50,MATCH(P824,【参考】数式用!$AT$4:$AW$4)+2,FALSE)*0.5, 0), "")</f>
        <v/>
      </c>
      <c r="T824" s="51"/>
      <c r="U824" s="536" t="str">
        <f>IFERROR(IF(AH824&lt;&gt;"",Q824*VLOOKUP(N824,【参考】数式用!$AG$2:$AL$50,MATCH(P824,【参考】数式用!$AI$4:$AL$4,0)+2,0), ""), "")</f>
        <v/>
      </c>
      <c r="V824" s="41"/>
      <c r="W824" s="1006"/>
      <c r="X824" s="1007"/>
      <c r="Y824" s="88"/>
      <c r="Z824" s="537"/>
      <c r="AA824" s="143" t="str">
        <f>IFERROR(IF(Y824="ー", "", ROUNDDOWN(Z824*VLOOKUP(N824,【参考】数式用!$AR$2:$AW$50,MATCH(Y824,【参考】数式用!$AT$4:$AW$4)+2,FALSE)*0.5, 0)), "")</f>
        <v/>
      </c>
      <c r="AB824" s="98"/>
      <c r="AC824" s="1100" t="str">
        <f>IFERROR(IF(AH824&lt;&gt;"",Z824*VLOOKUP(N824,【参考】数式用!$AG$2:$AL$50,MATCH(Y824,【参考】数式用!$AI$4:$AL$4,0)+2,0), ""), "")</f>
        <v/>
      </c>
      <c r="AD824" s="1100"/>
      <c r="AE824" s="415"/>
      <c r="AF824" s="581"/>
      <c r="AG824" s="590"/>
      <c r="AH824" s="428" t="str">
        <f>IFERROR(VLOOKUP(O824, 【参考】数式用!$AY$5:$AY$13, 1, FALSE), "")</f>
        <v/>
      </c>
      <c r="AI824" s="429" t="str">
        <f>IFERROR(VLOOKUP(N824, 【参考】数式用!$BA$2:$BB$50, 2, FALSE), "")</f>
        <v/>
      </c>
      <c r="AJ824" s="430" t="str">
        <f t="shared" si="27"/>
        <v/>
      </c>
      <c r="AK824" s="431" t="str">
        <f t="shared" si="28"/>
        <v/>
      </c>
      <c r="AL824" s="133"/>
      <c r="AM824" s="133"/>
      <c r="AN824" s="106"/>
      <c r="AO824" s="106"/>
      <c r="AV824" s="105"/>
      <c r="AW824" s="105"/>
      <c r="AX824" s="105"/>
      <c r="AY824" s="105"/>
      <c r="AZ824" s="105"/>
      <c r="BA824" s="105"/>
    </row>
    <row r="825" spans="1:53" ht="30" customHeight="1" thickBot="1">
      <c r="A825" s="140">
        <v>812</v>
      </c>
      <c r="B825" s="1001" t="str">
        <f>IF(基本情報入力シート!C850="","",基本情報入力シート!C850)</f>
        <v/>
      </c>
      <c r="C825" s="1002"/>
      <c r="D825" s="1002"/>
      <c r="E825" s="1002"/>
      <c r="F825" s="1002"/>
      <c r="G825" s="1002"/>
      <c r="H825" s="1002"/>
      <c r="I825" s="1003"/>
      <c r="J825" s="411" t="str">
        <f>IF(基本情報入力シート!M850="","",基本情報入力シート!M850)</f>
        <v/>
      </c>
      <c r="K825" s="411" t="str">
        <f>IF(基本情報入力シート!R850="","",基本情報入力シート!R850)</f>
        <v/>
      </c>
      <c r="L825" s="411" t="str">
        <f>IF(基本情報入力シート!W850="","",基本情報入力シート!W850)</f>
        <v/>
      </c>
      <c r="M825" s="411" t="str">
        <f>IF(基本情報入力シート!X850="","",基本情報入力シート!X850)</f>
        <v/>
      </c>
      <c r="N825" s="141" t="str">
        <f>IF(基本情報入力シート!Y850="","",基本情報入力シート!Y850)</f>
        <v/>
      </c>
      <c r="O825" s="148"/>
      <c r="P825" s="50"/>
      <c r="Q825" s="1004"/>
      <c r="R825" s="1005"/>
      <c r="S825" s="142" t="str">
        <f>IFERROR(ROUNDDOWN(Q825*VLOOKUP(N825,【参考】数式用!$AR$2:$AW$50,MATCH(P825,【参考】数式用!$AT$4:$AW$4)+2,FALSE)*0.5, 0), "")</f>
        <v/>
      </c>
      <c r="T825" s="51"/>
      <c r="U825" s="536" t="str">
        <f>IFERROR(IF(AH825&lt;&gt;"",Q825*VLOOKUP(N825,【参考】数式用!$AG$2:$AL$50,MATCH(P825,【参考】数式用!$AI$4:$AL$4,0)+2,0), ""), "")</f>
        <v/>
      </c>
      <c r="V825" s="41"/>
      <c r="W825" s="1006"/>
      <c r="X825" s="1007"/>
      <c r="Y825" s="88"/>
      <c r="Z825" s="537"/>
      <c r="AA825" s="143" t="str">
        <f>IFERROR(IF(Y825="ー", "", ROUNDDOWN(Z825*VLOOKUP(N825,【参考】数式用!$AR$2:$AW$50,MATCH(Y825,【参考】数式用!$AT$4:$AW$4)+2,FALSE)*0.5, 0)), "")</f>
        <v/>
      </c>
      <c r="AB825" s="98"/>
      <c r="AC825" s="1100" t="str">
        <f>IFERROR(IF(AH825&lt;&gt;"",Z825*VLOOKUP(N825,【参考】数式用!$AG$2:$AL$50,MATCH(Y825,【参考】数式用!$AI$4:$AL$4,0)+2,0), ""), "")</f>
        <v/>
      </c>
      <c r="AD825" s="1100"/>
      <c r="AE825" s="415"/>
      <c r="AF825" s="581"/>
      <c r="AG825" s="590"/>
      <c r="AH825" s="428" t="str">
        <f>IFERROR(VLOOKUP(O825, 【参考】数式用!$AY$5:$AY$13, 1, FALSE), "")</f>
        <v/>
      </c>
      <c r="AI825" s="429" t="str">
        <f>IFERROR(VLOOKUP(N825, 【参考】数式用!$BA$2:$BB$50, 2, FALSE), "")</f>
        <v/>
      </c>
      <c r="AJ825" s="430" t="str">
        <f t="shared" si="27"/>
        <v/>
      </c>
      <c r="AK825" s="431" t="str">
        <f t="shared" si="28"/>
        <v/>
      </c>
      <c r="AL825" s="133"/>
      <c r="AM825" s="133"/>
      <c r="AN825" s="106"/>
      <c r="AO825" s="106"/>
      <c r="AV825" s="105"/>
      <c r="AW825" s="105"/>
      <c r="AX825" s="105"/>
      <c r="AY825" s="105"/>
      <c r="AZ825" s="105"/>
      <c r="BA825" s="105"/>
    </row>
    <row r="826" spans="1:53" ht="30" customHeight="1" thickBot="1">
      <c r="A826" s="140">
        <v>813</v>
      </c>
      <c r="B826" s="1001" t="str">
        <f>IF(基本情報入力シート!C851="","",基本情報入力シート!C851)</f>
        <v/>
      </c>
      <c r="C826" s="1002"/>
      <c r="D826" s="1002"/>
      <c r="E826" s="1002"/>
      <c r="F826" s="1002"/>
      <c r="G826" s="1002"/>
      <c r="H826" s="1002"/>
      <c r="I826" s="1003"/>
      <c r="J826" s="411" t="str">
        <f>IF(基本情報入力シート!M851="","",基本情報入力シート!M851)</f>
        <v/>
      </c>
      <c r="K826" s="411" t="str">
        <f>IF(基本情報入力シート!R851="","",基本情報入力シート!R851)</f>
        <v/>
      </c>
      <c r="L826" s="411" t="str">
        <f>IF(基本情報入力シート!W851="","",基本情報入力シート!W851)</f>
        <v/>
      </c>
      <c r="M826" s="411" t="str">
        <f>IF(基本情報入力シート!X851="","",基本情報入力シート!X851)</f>
        <v/>
      </c>
      <c r="N826" s="141" t="str">
        <f>IF(基本情報入力シート!Y851="","",基本情報入力シート!Y851)</f>
        <v/>
      </c>
      <c r="O826" s="148"/>
      <c r="P826" s="50"/>
      <c r="Q826" s="1004"/>
      <c r="R826" s="1005"/>
      <c r="S826" s="142" t="str">
        <f>IFERROR(ROUNDDOWN(Q826*VLOOKUP(N826,【参考】数式用!$AR$2:$AW$50,MATCH(P826,【参考】数式用!$AT$4:$AW$4)+2,FALSE)*0.5, 0), "")</f>
        <v/>
      </c>
      <c r="T826" s="51"/>
      <c r="U826" s="536" t="str">
        <f>IFERROR(IF(AH826&lt;&gt;"",Q826*VLOOKUP(N826,【参考】数式用!$AG$2:$AL$50,MATCH(P826,【参考】数式用!$AI$4:$AL$4,0)+2,0), ""), "")</f>
        <v/>
      </c>
      <c r="V826" s="41"/>
      <c r="W826" s="1006"/>
      <c r="X826" s="1007"/>
      <c r="Y826" s="88"/>
      <c r="Z826" s="537"/>
      <c r="AA826" s="143" t="str">
        <f>IFERROR(IF(Y826="ー", "", ROUNDDOWN(Z826*VLOOKUP(N826,【参考】数式用!$AR$2:$AW$50,MATCH(Y826,【参考】数式用!$AT$4:$AW$4)+2,FALSE)*0.5, 0)), "")</f>
        <v/>
      </c>
      <c r="AB826" s="98"/>
      <c r="AC826" s="1100" t="str">
        <f>IFERROR(IF(AH826&lt;&gt;"",Z826*VLOOKUP(N826,【参考】数式用!$AG$2:$AL$50,MATCH(Y826,【参考】数式用!$AI$4:$AL$4,0)+2,0), ""), "")</f>
        <v/>
      </c>
      <c r="AD826" s="1100"/>
      <c r="AE826" s="415"/>
      <c r="AF826" s="581"/>
      <c r="AG826" s="590"/>
      <c r="AH826" s="428" t="str">
        <f>IFERROR(VLOOKUP(O826, 【参考】数式用!$AY$5:$AY$13, 1, FALSE), "")</f>
        <v/>
      </c>
      <c r="AI826" s="429" t="str">
        <f>IFERROR(VLOOKUP(N826, 【参考】数式用!$BA$2:$BB$50, 2, FALSE), "")</f>
        <v/>
      </c>
      <c r="AJ826" s="430" t="str">
        <f t="shared" si="27"/>
        <v/>
      </c>
      <c r="AK826" s="431" t="str">
        <f t="shared" si="28"/>
        <v/>
      </c>
      <c r="AL826" s="133"/>
      <c r="AM826" s="133"/>
      <c r="AN826" s="106"/>
      <c r="AO826" s="106"/>
      <c r="AV826" s="105"/>
      <c r="AW826" s="105"/>
      <c r="AX826" s="105"/>
      <c r="AY826" s="105"/>
      <c r="AZ826" s="105"/>
      <c r="BA826" s="105"/>
    </row>
    <row r="827" spans="1:53" ht="30" customHeight="1" thickBot="1">
      <c r="A827" s="140">
        <v>814</v>
      </c>
      <c r="B827" s="1001" t="str">
        <f>IF(基本情報入力シート!C852="","",基本情報入力シート!C852)</f>
        <v/>
      </c>
      <c r="C827" s="1002"/>
      <c r="D827" s="1002"/>
      <c r="E827" s="1002"/>
      <c r="F827" s="1002"/>
      <c r="G827" s="1002"/>
      <c r="H827" s="1002"/>
      <c r="I827" s="1003"/>
      <c r="J827" s="411" t="str">
        <f>IF(基本情報入力シート!M852="","",基本情報入力シート!M852)</f>
        <v/>
      </c>
      <c r="K827" s="411" t="str">
        <f>IF(基本情報入力シート!R852="","",基本情報入力シート!R852)</f>
        <v/>
      </c>
      <c r="L827" s="411" t="str">
        <f>IF(基本情報入力シート!W852="","",基本情報入力シート!W852)</f>
        <v/>
      </c>
      <c r="M827" s="411" t="str">
        <f>IF(基本情報入力シート!X852="","",基本情報入力シート!X852)</f>
        <v/>
      </c>
      <c r="N827" s="141" t="str">
        <f>IF(基本情報入力シート!Y852="","",基本情報入力シート!Y852)</f>
        <v/>
      </c>
      <c r="O827" s="148"/>
      <c r="P827" s="50"/>
      <c r="Q827" s="1004"/>
      <c r="R827" s="1005"/>
      <c r="S827" s="142" t="str">
        <f>IFERROR(ROUNDDOWN(Q827*VLOOKUP(N827,【参考】数式用!$AR$2:$AW$50,MATCH(P827,【参考】数式用!$AT$4:$AW$4)+2,FALSE)*0.5, 0), "")</f>
        <v/>
      </c>
      <c r="T827" s="51"/>
      <c r="U827" s="536" t="str">
        <f>IFERROR(IF(AH827&lt;&gt;"",Q827*VLOOKUP(N827,【参考】数式用!$AG$2:$AL$50,MATCH(P827,【参考】数式用!$AI$4:$AL$4,0)+2,0), ""), "")</f>
        <v/>
      </c>
      <c r="V827" s="41"/>
      <c r="W827" s="1006"/>
      <c r="X827" s="1007"/>
      <c r="Y827" s="88"/>
      <c r="Z827" s="537"/>
      <c r="AA827" s="143" t="str">
        <f>IFERROR(IF(Y827="ー", "", ROUNDDOWN(Z827*VLOOKUP(N827,【参考】数式用!$AR$2:$AW$50,MATCH(Y827,【参考】数式用!$AT$4:$AW$4)+2,FALSE)*0.5, 0)), "")</f>
        <v/>
      </c>
      <c r="AB827" s="98"/>
      <c r="AC827" s="1100" t="str">
        <f>IFERROR(IF(AH827&lt;&gt;"",Z827*VLOOKUP(N827,【参考】数式用!$AG$2:$AL$50,MATCH(Y827,【参考】数式用!$AI$4:$AL$4,0)+2,0), ""), "")</f>
        <v/>
      </c>
      <c r="AD827" s="1100"/>
      <c r="AE827" s="415"/>
      <c r="AF827" s="581"/>
      <c r="AG827" s="590"/>
      <c r="AH827" s="428" t="str">
        <f>IFERROR(VLOOKUP(O827, 【参考】数式用!$AY$5:$AY$13, 1, FALSE), "")</f>
        <v/>
      </c>
      <c r="AI827" s="429" t="str">
        <f>IFERROR(VLOOKUP(N827, 【参考】数式用!$BA$2:$BB$50, 2, FALSE), "")</f>
        <v/>
      </c>
      <c r="AJ827" s="430" t="str">
        <f t="shared" si="27"/>
        <v/>
      </c>
      <c r="AK827" s="431" t="str">
        <f t="shared" si="28"/>
        <v/>
      </c>
      <c r="AL827" s="133"/>
      <c r="AM827" s="133"/>
      <c r="AN827" s="106"/>
      <c r="AO827" s="106"/>
      <c r="AV827" s="105"/>
      <c r="AW827" s="105"/>
      <c r="AX827" s="105"/>
      <c r="AY827" s="105"/>
      <c r="AZ827" s="105"/>
      <c r="BA827" s="105"/>
    </row>
    <row r="828" spans="1:53" ht="30" customHeight="1" thickBot="1">
      <c r="A828" s="140">
        <v>815</v>
      </c>
      <c r="B828" s="1001" t="str">
        <f>IF(基本情報入力シート!C853="","",基本情報入力シート!C853)</f>
        <v/>
      </c>
      <c r="C828" s="1002"/>
      <c r="D828" s="1002"/>
      <c r="E828" s="1002"/>
      <c r="F828" s="1002"/>
      <c r="G828" s="1002"/>
      <c r="H828" s="1002"/>
      <c r="I828" s="1003"/>
      <c r="J828" s="411" t="str">
        <f>IF(基本情報入力シート!M853="","",基本情報入力シート!M853)</f>
        <v/>
      </c>
      <c r="K828" s="411" t="str">
        <f>IF(基本情報入力シート!R853="","",基本情報入力シート!R853)</f>
        <v/>
      </c>
      <c r="L828" s="411" t="str">
        <f>IF(基本情報入力シート!W853="","",基本情報入力シート!W853)</f>
        <v/>
      </c>
      <c r="M828" s="411" t="str">
        <f>IF(基本情報入力シート!X853="","",基本情報入力シート!X853)</f>
        <v/>
      </c>
      <c r="N828" s="141" t="str">
        <f>IF(基本情報入力シート!Y853="","",基本情報入力シート!Y853)</f>
        <v/>
      </c>
      <c r="O828" s="148"/>
      <c r="P828" s="50"/>
      <c r="Q828" s="1004"/>
      <c r="R828" s="1005"/>
      <c r="S828" s="142" t="str">
        <f>IFERROR(ROUNDDOWN(Q828*VLOOKUP(N828,【参考】数式用!$AR$2:$AW$50,MATCH(P828,【参考】数式用!$AT$4:$AW$4)+2,FALSE)*0.5, 0), "")</f>
        <v/>
      </c>
      <c r="T828" s="51"/>
      <c r="U828" s="536" t="str">
        <f>IFERROR(IF(AH828&lt;&gt;"",Q828*VLOOKUP(N828,【参考】数式用!$AG$2:$AL$50,MATCH(P828,【参考】数式用!$AI$4:$AL$4,0)+2,0), ""), "")</f>
        <v/>
      </c>
      <c r="V828" s="41"/>
      <c r="W828" s="1006"/>
      <c r="X828" s="1007"/>
      <c r="Y828" s="88"/>
      <c r="Z828" s="537"/>
      <c r="AA828" s="143" t="str">
        <f>IFERROR(IF(Y828="ー", "", ROUNDDOWN(Z828*VLOOKUP(N828,【参考】数式用!$AR$2:$AW$50,MATCH(Y828,【参考】数式用!$AT$4:$AW$4)+2,FALSE)*0.5, 0)), "")</f>
        <v/>
      </c>
      <c r="AB828" s="98"/>
      <c r="AC828" s="1100" t="str">
        <f>IFERROR(IF(AH828&lt;&gt;"",Z828*VLOOKUP(N828,【参考】数式用!$AG$2:$AL$50,MATCH(Y828,【参考】数式用!$AI$4:$AL$4,0)+2,0), ""), "")</f>
        <v/>
      </c>
      <c r="AD828" s="1100"/>
      <c r="AE828" s="415"/>
      <c r="AF828" s="581"/>
      <c r="AG828" s="590"/>
      <c r="AH828" s="428" t="str">
        <f>IFERROR(VLOOKUP(O828, 【参考】数式用!$AY$5:$AY$13, 1, FALSE), "")</f>
        <v/>
      </c>
      <c r="AI828" s="429" t="str">
        <f>IFERROR(VLOOKUP(N828, 【参考】数式用!$BA$2:$BB$50, 2, FALSE), "")</f>
        <v/>
      </c>
      <c r="AJ828" s="430" t="str">
        <f t="shared" si="27"/>
        <v/>
      </c>
      <c r="AK828" s="431" t="str">
        <f t="shared" si="28"/>
        <v/>
      </c>
      <c r="AL828" s="133"/>
      <c r="AM828" s="133"/>
      <c r="AN828" s="106"/>
      <c r="AO828" s="106"/>
      <c r="AV828" s="105"/>
      <c r="AW828" s="105"/>
      <c r="AX828" s="105"/>
      <c r="AY828" s="105"/>
      <c r="AZ828" s="105"/>
      <c r="BA828" s="105"/>
    </row>
    <row r="829" spans="1:53" ht="30" customHeight="1" thickBot="1">
      <c r="A829" s="140">
        <v>816</v>
      </c>
      <c r="B829" s="1001" t="str">
        <f>IF(基本情報入力シート!C854="","",基本情報入力シート!C854)</f>
        <v/>
      </c>
      <c r="C829" s="1002"/>
      <c r="D829" s="1002"/>
      <c r="E829" s="1002"/>
      <c r="F829" s="1002"/>
      <c r="G829" s="1002"/>
      <c r="H829" s="1002"/>
      <c r="I829" s="1003"/>
      <c r="J829" s="411" t="str">
        <f>IF(基本情報入力シート!M854="","",基本情報入力シート!M854)</f>
        <v/>
      </c>
      <c r="K829" s="411" t="str">
        <f>IF(基本情報入力シート!R854="","",基本情報入力シート!R854)</f>
        <v/>
      </c>
      <c r="L829" s="411" t="str">
        <f>IF(基本情報入力シート!W854="","",基本情報入力シート!W854)</f>
        <v/>
      </c>
      <c r="M829" s="411" t="str">
        <f>IF(基本情報入力シート!X854="","",基本情報入力シート!X854)</f>
        <v/>
      </c>
      <c r="N829" s="141" t="str">
        <f>IF(基本情報入力シート!Y854="","",基本情報入力シート!Y854)</f>
        <v/>
      </c>
      <c r="O829" s="148"/>
      <c r="P829" s="50"/>
      <c r="Q829" s="1004"/>
      <c r="R829" s="1005"/>
      <c r="S829" s="142" t="str">
        <f>IFERROR(ROUNDDOWN(Q829*VLOOKUP(N829,【参考】数式用!$AR$2:$AW$50,MATCH(P829,【参考】数式用!$AT$4:$AW$4)+2,FALSE)*0.5, 0), "")</f>
        <v/>
      </c>
      <c r="T829" s="51"/>
      <c r="U829" s="536" t="str">
        <f>IFERROR(IF(AH829&lt;&gt;"",Q829*VLOOKUP(N829,【参考】数式用!$AG$2:$AL$50,MATCH(P829,【参考】数式用!$AI$4:$AL$4,0)+2,0), ""), "")</f>
        <v/>
      </c>
      <c r="V829" s="41"/>
      <c r="W829" s="1006"/>
      <c r="X829" s="1007"/>
      <c r="Y829" s="88"/>
      <c r="Z829" s="537"/>
      <c r="AA829" s="143" t="str">
        <f>IFERROR(IF(Y829="ー", "", ROUNDDOWN(Z829*VLOOKUP(N829,【参考】数式用!$AR$2:$AW$50,MATCH(Y829,【参考】数式用!$AT$4:$AW$4)+2,FALSE)*0.5, 0)), "")</f>
        <v/>
      </c>
      <c r="AB829" s="98"/>
      <c r="AC829" s="1100" t="str">
        <f>IFERROR(IF(AH829&lt;&gt;"",Z829*VLOOKUP(N829,【参考】数式用!$AG$2:$AL$50,MATCH(Y829,【参考】数式用!$AI$4:$AL$4,0)+2,0), ""), "")</f>
        <v/>
      </c>
      <c r="AD829" s="1100"/>
      <c r="AE829" s="415"/>
      <c r="AF829" s="581"/>
      <c r="AG829" s="590"/>
      <c r="AH829" s="428" t="str">
        <f>IFERROR(VLOOKUP(O829, 【参考】数式用!$AY$5:$AY$13, 1, FALSE), "")</f>
        <v/>
      </c>
      <c r="AI829" s="429" t="str">
        <f>IFERROR(VLOOKUP(N829, 【参考】数式用!$BA$2:$BB$50, 2, FALSE), "")</f>
        <v/>
      </c>
      <c r="AJ829" s="430" t="str">
        <f t="shared" si="27"/>
        <v/>
      </c>
      <c r="AK829" s="431" t="str">
        <f t="shared" si="28"/>
        <v/>
      </c>
      <c r="AL829" s="133"/>
      <c r="AM829" s="133"/>
      <c r="AN829" s="106"/>
      <c r="AO829" s="106"/>
      <c r="AV829" s="105"/>
      <c r="AW829" s="105"/>
      <c r="AX829" s="105"/>
      <c r="AY829" s="105"/>
      <c r="AZ829" s="105"/>
      <c r="BA829" s="105"/>
    </row>
    <row r="830" spans="1:53" ht="30" customHeight="1" thickBot="1">
      <c r="A830" s="140">
        <v>817</v>
      </c>
      <c r="B830" s="1001" t="str">
        <f>IF(基本情報入力シート!C855="","",基本情報入力シート!C855)</f>
        <v/>
      </c>
      <c r="C830" s="1002"/>
      <c r="D830" s="1002"/>
      <c r="E830" s="1002"/>
      <c r="F830" s="1002"/>
      <c r="G830" s="1002"/>
      <c r="H830" s="1002"/>
      <c r="I830" s="1003"/>
      <c r="J830" s="411" t="str">
        <f>IF(基本情報入力シート!M855="","",基本情報入力シート!M855)</f>
        <v/>
      </c>
      <c r="K830" s="411" t="str">
        <f>IF(基本情報入力シート!R855="","",基本情報入力シート!R855)</f>
        <v/>
      </c>
      <c r="L830" s="411" t="str">
        <f>IF(基本情報入力シート!W855="","",基本情報入力シート!W855)</f>
        <v/>
      </c>
      <c r="M830" s="411" t="str">
        <f>IF(基本情報入力シート!X855="","",基本情報入力シート!X855)</f>
        <v/>
      </c>
      <c r="N830" s="141" t="str">
        <f>IF(基本情報入力シート!Y855="","",基本情報入力シート!Y855)</f>
        <v/>
      </c>
      <c r="O830" s="148"/>
      <c r="P830" s="50"/>
      <c r="Q830" s="1004"/>
      <c r="R830" s="1005"/>
      <c r="S830" s="142" t="str">
        <f>IFERROR(ROUNDDOWN(Q830*VLOOKUP(N830,【参考】数式用!$AR$2:$AW$50,MATCH(P830,【参考】数式用!$AT$4:$AW$4)+2,FALSE)*0.5, 0), "")</f>
        <v/>
      </c>
      <c r="T830" s="51"/>
      <c r="U830" s="536" t="str">
        <f>IFERROR(IF(AH830&lt;&gt;"",Q830*VLOOKUP(N830,【参考】数式用!$AG$2:$AL$50,MATCH(P830,【参考】数式用!$AI$4:$AL$4,0)+2,0), ""), "")</f>
        <v/>
      </c>
      <c r="V830" s="41"/>
      <c r="W830" s="1006"/>
      <c r="X830" s="1007"/>
      <c r="Y830" s="88"/>
      <c r="Z830" s="537"/>
      <c r="AA830" s="143" t="str">
        <f>IFERROR(IF(Y830="ー", "", ROUNDDOWN(Z830*VLOOKUP(N830,【参考】数式用!$AR$2:$AW$50,MATCH(Y830,【参考】数式用!$AT$4:$AW$4)+2,FALSE)*0.5, 0)), "")</f>
        <v/>
      </c>
      <c r="AB830" s="98"/>
      <c r="AC830" s="1100" t="str">
        <f>IFERROR(IF(AH830&lt;&gt;"",Z830*VLOOKUP(N830,【参考】数式用!$AG$2:$AL$50,MATCH(Y830,【参考】数式用!$AI$4:$AL$4,0)+2,0), ""), "")</f>
        <v/>
      </c>
      <c r="AD830" s="1100"/>
      <c r="AE830" s="415"/>
      <c r="AF830" s="581"/>
      <c r="AG830" s="590"/>
      <c r="AH830" s="428" t="str">
        <f>IFERROR(VLOOKUP(O830, 【参考】数式用!$AY$5:$AY$13, 1, FALSE), "")</f>
        <v/>
      </c>
      <c r="AI830" s="429" t="str">
        <f>IFERROR(VLOOKUP(N830, 【参考】数式用!$BA$2:$BB$50, 2, FALSE), "")</f>
        <v/>
      </c>
      <c r="AJ830" s="430" t="str">
        <f t="shared" si="27"/>
        <v/>
      </c>
      <c r="AK830" s="431" t="str">
        <f t="shared" si="28"/>
        <v/>
      </c>
      <c r="AL830" s="133"/>
      <c r="AM830" s="133"/>
      <c r="AN830" s="106"/>
      <c r="AO830" s="106"/>
      <c r="AV830" s="105"/>
      <c r="AW830" s="105"/>
      <c r="AX830" s="105"/>
      <c r="AY830" s="105"/>
      <c r="AZ830" s="105"/>
      <c r="BA830" s="105"/>
    </row>
    <row r="831" spans="1:53" ht="30" customHeight="1" thickBot="1">
      <c r="A831" s="140">
        <v>818</v>
      </c>
      <c r="B831" s="1001" t="str">
        <f>IF(基本情報入力シート!C856="","",基本情報入力シート!C856)</f>
        <v/>
      </c>
      <c r="C831" s="1002"/>
      <c r="D831" s="1002"/>
      <c r="E831" s="1002"/>
      <c r="F831" s="1002"/>
      <c r="G831" s="1002"/>
      <c r="H831" s="1002"/>
      <c r="I831" s="1003"/>
      <c r="J831" s="411" t="str">
        <f>IF(基本情報入力シート!M856="","",基本情報入力シート!M856)</f>
        <v/>
      </c>
      <c r="K831" s="411" t="str">
        <f>IF(基本情報入力シート!R856="","",基本情報入力シート!R856)</f>
        <v/>
      </c>
      <c r="L831" s="411" t="str">
        <f>IF(基本情報入力シート!W856="","",基本情報入力シート!W856)</f>
        <v/>
      </c>
      <c r="M831" s="411" t="str">
        <f>IF(基本情報入力シート!X856="","",基本情報入力シート!X856)</f>
        <v/>
      </c>
      <c r="N831" s="141" t="str">
        <f>IF(基本情報入力シート!Y856="","",基本情報入力シート!Y856)</f>
        <v/>
      </c>
      <c r="O831" s="148"/>
      <c r="P831" s="50"/>
      <c r="Q831" s="1004"/>
      <c r="R831" s="1005"/>
      <c r="S831" s="142" t="str">
        <f>IFERROR(ROUNDDOWN(Q831*VLOOKUP(N831,【参考】数式用!$AR$2:$AW$50,MATCH(P831,【参考】数式用!$AT$4:$AW$4)+2,FALSE)*0.5, 0), "")</f>
        <v/>
      </c>
      <c r="T831" s="51"/>
      <c r="U831" s="536" t="str">
        <f>IFERROR(IF(AH831&lt;&gt;"",Q831*VLOOKUP(N831,【参考】数式用!$AG$2:$AL$50,MATCH(P831,【参考】数式用!$AI$4:$AL$4,0)+2,0), ""), "")</f>
        <v/>
      </c>
      <c r="V831" s="41"/>
      <c r="W831" s="1006"/>
      <c r="X831" s="1007"/>
      <c r="Y831" s="88"/>
      <c r="Z831" s="537"/>
      <c r="AA831" s="143" t="str">
        <f>IFERROR(IF(Y831="ー", "", ROUNDDOWN(Z831*VLOOKUP(N831,【参考】数式用!$AR$2:$AW$50,MATCH(Y831,【参考】数式用!$AT$4:$AW$4)+2,FALSE)*0.5, 0)), "")</f>
        <v/>
      </c>
      <c r="AB831" s="98"/>
      <c r="AC831" s="1100" t="str">
        <f>IFERROR(IF(AH831&lt;&gt;"",Z831*VLOOKUP(N831,【参考】数式用!$AG$2:$AL$50,MATCH(Y831,【参考】数式用!$AI$4:$AL$4,0)+2,0), ""), "")</f>
        <v/>
      </c>
      <c r="AD831" s="1100"/>
      <c r="AE831" s="415"/>
      <c r="AF831" s="581"/>
      <c r="AG831" s="590"/>
      <c r="AH831" s="428" t="str">
        <f>IFERROR(VLOOKUP(O831, 【参考】数式用!$AY$5:$AY$13, 1, FALSE), "")</f>
        <v/>
      </c>
      <c r="AI831" s="429" t="str">
        <f>IFERROR(VLOOKUP(N831, 【参考】数式用!$BA$2:$BB$50, 2, FALSE), "")</f>
        <v/>
      </c>
      <c r="AJ831" s="430" t="str">
        <f t="shared" si="27"/>
        <v/>
      </c>
      <c r="AK831" s="431" t="str">
        <f t="shared" si="28"/>
        <v/>
      </c>
      <c r="AL831" s="133"/>
      <c r="AM831" s="133"/>
      <c r="AN831" s="106"/>
      <c r="AO831" s="106"/>
      <c r="AV831" s="105"/>
      <c r="AW831" s="105"/>
      <c r="AX831" s="105"/>
      <c r="AY831" s="105"/>
      <c r="AZ831" s="105"/>
      <c r="BA831" s="105"/>
    </row>
    <row r="832" spans="1:53" ht="30" customHeight="1" thickBot="1">
      <c r="A832" s="140">
        <v>819</v>
      </c>
      <c r="B832" s="1001" t="str">
        <f>IF(基本情報入力シート!C857="","",基本情報入力シート!C857)</f>
        <v/>
      </c>
      <c r="C832" s="1002"/>
      <c r="D832" s="1002"/>
      <c r="E832" s="1002"/>
      <c r="F832" s="1002"/>
      <c r="G832" s="1002"/>
      <c r="H832" s="1002"/>
      <c r="I832" s="1003"/>
      <c r="J832" s="411" t="str">
        <f>IF(基本情報入力シート!M857="","",基本情報入力シート!M857)</f>
        <v/>
      </c>
      <c r="K832" s="411" t="str">
        <f>IF(基本情報入力シート!R857="","",基本情報入力シート!R857)</f>
        <v/>
      </c>
      <c r="L832" s="411" t="str">
        <f>IF(基本情報入力シート!W857="","",基本情報入力シート!W857)</f>
        <v/>
      </c>
      <c r="M832" s="411" t="str">
        <f>IF(基本情報入力シート!X857="","",基本情報入力シート!X857)</f>
        <v/>
      </c>
      <c r="N832" s="141" t="str">
        <f>IF(基本情報入力シート!Y857="","",基本情報入力シート!Y857)</f>
        <v/>
      </c>
      <c r="O832" s="148"/>
      <c r="P832" s="50"/>
      <c r="Q832" s="1004"/>
      <c r="R832" s="1005"/>
      <c r="S832" s="142" t="str">
        <f>IFERROR(ROUNDDOWN(Q832*VLOOKUP(N832,【参考】数式用!$AR$2:$AW$50,MATCH(P832,【参考】数式用!$AT$4:$AW$4)+2,FALSE)*0.5, 0), "")</f>
        <v/>
      </c>
      <c r="T832" s="51"/>
      <c r="U832" s="536" t="str">
        <f>IFERROR(IF(AH832&lt;&gt;"",Q832*VLOOKUP(N832,【参考】数式用!$AG$2:$AL$50,MATCH(P832,【参考】数式用!$AI$4:$AL$4,0)+2,0), ""), "")</f>
        <v/>
      </c>
      <c r="V832" s="41"/>
      <c r="W832" s="1006"/>
      <c r="X832" s="1007"/>
      <c r="Y832" s="88"/>
      <c r="Z832" s="537"/>
      <c r="AA832" s="143" t="str">
        <f>IFERROR(IF(Y832="ー", "", ROUNDDOWN(Z832*VLOOKUP(N832,【参考】数式用!$AR$2:$AW$50,MATCH(Y832,【参考】数式用!$AT$4:$AW$4)+2,FALSE)*0.5, 0)), "")</f>
        <v/>
      </c>
      <c r="AB832" s="98"/>
      <c r="AC832" s="1100" t="str">
        <f>IFERROR(IF(AH832&lt;&gt;"",Z832*VLOOKUP(N832,【参考】数式用!$AG$2:$AL$50,MATCH(Y832,【参考】数式用!$AI$4:$AL$4,0)+2,0), ""), "")</f>
        <v/>
      </c>
      <c r="AD832" s="1100"/>
      <c r="AE832" s="415"/>
      <c r="AF832" s="581"/>
      <c r="AG832" s="590"/>
      <c r="AH832" s="428" t="str">
        <f>IFERROR(VLOOKUP(O832, 【参考】数式用!$AY$5:$AY$13, 1, FALSE), "")</f>
        <v/>
      </c>
      <c r="AI832" s="429" t="str">
        <f>IFERROR(VLOOKUP(N832, 【参考】数式用!$BA$2:$BB$50, 2, FALSE), "")</f>
        <v/>
      </c>
      <c r="AJ832" s="430" t="str">
        <f t="shared" si="27"/>
        <v/>
      </c>
      <c r="AK832" s="431" t="str">
        <f t="shared" si="28"/>
        <v/>
      </c>
      <c r="AL832" s="133"/>
      <c r="AM832" s="133"/>
      <c r="AN832" s="106"/>
      <c r="AO832" s="106"/>
      <c r="AV832" s="105"/>
      <c r="AW832" s="105"/>
      <c r="AX832" s="105"/>
      <c r="AY832" s="105"/>
      <c r="AZ832" s="105"/>
      <c r="BA832" s="105"/>
    </row>
    <row r="833" spans="1:53" ht="30" customHeight="1" thickBot="1">
      <c r="A833" s="140">
        <v>820</v>
      </c>
      <c r="B833" s="1001" t="str">
        <f>IF(基本情報入力シート!C858="","",基本情報入力シート!C858)</f>
        <v/>
      </c>
      <c r="C833" s="1002"/>
      <c r="D833" s="1002"/>
      <c r="E833" s="1002"/>
      <c r="F833" s="1002"/>
      <c r="G833" s="1002"/>
      <c r="H833" s="1002"/>
      <c r="I833" s="1003"/>
      <c r="J833" s="411" t="str">
        <f>IF(基本情報入力シート!M858="","",基本情報入力シート!M858)</f>
        <v/>
      </c>
      <c r="K833" s="411" t="str">
        <f>IF(基本情報入力シート!R858="","",基本情報入力シート!R858)</f>
        <v/>
      </c>
      <c r="L833" s="411" t="str">
        <f>IF(基本情報入力シート!W858="","",基本情報入力シート!W858)</f>
        <v/>
      </c>
      <c r="M833" s="411" t="str">
        <f>IF(基本情報入力シート!X858="","",基本情報入力シート!X858)</f>
        <v/>
      </c>
      <c r="N833" s="141" t="str">
        <f>IF(基本情報入力シート!Y858="","",基本情報入力シート!Y858)</f>
        <v/>
      </c>
      <c r="O833" s="148"/>
      <c r="P833" s="50"/>
      <c r="Q833" s="1004"/>
      <c r="R833" s="1005"/>
      <c r="S833" s="142" t="str">
        <f>IFERROR(ROUNDDOWN(Q833*VLOOKUP(N833,【参考】数式用!$AR$2:$AW$50,MATCH(P833,【参考】数式用!$AT$4:$AW$4)+2,FALSE)*0.5, 0), "")</f>
        <v/>
      </c>
      <c r="T833" s="51"/>
      <c r="U833" s="536" t="str">
        <f>IFERROR(IF(AH833&lt;&gt;"",Q833*VLOOKUP(N833,【参考】数式用!$AG$2:$AL$50,MATCH(P833,【参考】数式用!$AI$4:$AL$4,0)+2,0), ""), "")</f>
        <v/>
      </c>
      <c r="V833" s="41"/>
      <c r="W833" s="1006"/>
      <c r="X833" s="1007"/>
      <c r="Y833" s="88"/>
      <c r="Z833" s="537"/>
      <c r="AA833" s="143" t="str">
        <f>IFERROR(IF(Y833="ー", "", ROUNDDOWN(Z833*VLOOKUP(N833,【参考】数式用!$AR$2:$AW$50,MATCH(Y833,【参考】数式用!$AT$4:$AW$4)+2,FALSE)*0.5, 0)), "")</f>
        <v/>
      </c>
      <c r="AB833" s="98"/>
      <c r="AC833" s="1100" t="str">
        <f>IFERROR(IF(AH833&lt;&gt;"",Z833*VLOOKUP(N833,【参考】数式用!$AG$2:$AL$50,MATCH(Y833,【参考】数式用!$AI$4:$AL$4,0)+2,0), ""), "")</f>
        <v/>
      </c>
      <c r="AD833" s="1100"/>
      <c r="AE833" s="415"/>
      <c r="AF833" s="581"/>
      <c r="AG833" s="590"/>
      <c r="AH833" s="428" t="str">
        <f>IFERROR(VLOOKUP(O833, 【参考】数式用!$AY$5:$AY$13, 1, FALSE), "")</f>
        <v/>
      </c>
      <c r="AI833" s="429" t="str">
        <f>IFERROR(VLOOKUP(N833, 【参考】数式用!$BA$2:$BB$50, 2, FALSE), "")</f>
        <v/>
      </c>
      <c r="AJ833" s="430" t="str">
        <f t="shared" si="27"/>
        <v/>
      </c>
      <c r="AK833" s="431" t="str">
        <f t="shared" si="28"/>
        <v/>
      </c>
      <c r="AL833" s="133"/>
      <c r="AM833" s="133"/>
      <c r="AN833" s="106"/>
      <c r="AO833" s="106"/>
      <c r="AV833" s="105"/>
      <c r="AW833" s="105"/>
      <c r="AX833" s="105"/>
      <c r="AY833" s="105"/>
      <c r="AZ833" s="105"/>
      <c r="BA833" s="105"/>
    </row>
    <row r="834" spans="1:53" ht="30" customHeight="1" thickBot="1">
      <c r="A834" s="140">
        <v>821</v>
      </c>
      <c r="B834" s="1001" t="str">
        <f>IF(基本情報入力シート!C859="","",基本情報入力シート!C859)</f>
        <v/>
      </c>
      <c r="C834" s="1002"/>
      <c r="D834" s="1002"/>
      <c r="E834" s="1002"/>
      <c r="F834" s="1002"/>
      <c r="G834" s="1002"/>
      <c r="H834" s="1002"/>
      <c r="I834" s="1003"/>
      <c r="J834" s="411" t="str">
        <f>IF(基本情報入力シート!M859="","",基本情報入力シート!M859)</f>
        <v/>
      </c>
      <c r="K834" s="411" t="str">
        <f>IF(基本情報入力シート!R859="","",基本情報入力シート!R859)</f>
        <v/>
      </c>
      <c r="L834" s="411" t="str">
        <f>IF(基本情報入力シート!W859="","",基本情報入力シート!W859)</f>
        <v/>
      </c>
      <c r="M834" s="411" t="str">
        <f>IF(基本情報入力シート!X859="","",基本情報入力シート!X859)</f>
        <v/>
      </c>
      <c r="N834" s="141" t="str">
        <f>IF(基本情報入力シート!Y859="","",基本情報入力シート!Y859)</f>
        <v/>
      </c>
      <c r="O834" s="148"/>
      <c r="P834" s="50"/>
      <c r="Q834" s="1004"/>
      <c r="R834" s="1005"/>
      <c r="S834" s="142" t="str">
        <f>IFERROR(ROUNDDOWN(Q834*VLOOKUP(N834,【参考】数式用!$AR$2:$AW$50,MATCH(P834,【参考】数式用!$AT$4:$AW$4)+2,FALSE)*0.5, 0), "")</f>
        <v/>
      </c>
      <c r="T834" s="51"/>
      <c r="U834" s="536" t="str">
        <f>IFERROR(IF(AH834&lt;&gt;"",Q834*VLOOKUP(N834,【参考】数式用!$AG$2:$AL$50,MATCH(P834,【参考】数式用!$AI$4:$AL$4,0)+2,0), ""), "")</f>
        <v/>
      </c>
      <c r="V834" s="41"/>
      <c r="W834" s="1006"/>
      <c r="X834" s="1007"/>
      <c r="Y834" s="88"/>
      <c r="Z834" s="537"/>
      <c r="AA834" s="143" t="str">
        <f>IFERROR(IF(Y834="ー", "", ROUNDDOWN(Z834*VLOOKUP(N834,【参考】数式用!$AR$2:$AW$50,MATCH(Y834,【参考】数式用!$AT$4:$AW$4)+2,FALSE)*0.5, 0)), "")</f>
        <v/>
      </c>
      <c r="AB834" s="98"/>
      <c r="AC834" s="1100" t="str">
        <f>IFERROR(IF(AH834&lt;&gt;"",Z834*VLOOKUP(N834,【参考】数式用!$AG$2:$AL$50,MATCH(Y834,【参考】数式用!$AI$4:$AL$4,0)+2,0), ""), "")</f>
        <v/>
      </c>
      <c r="AD834" s="1100"/>
      <c r="AE834" s="415"/>
      <c r="AF834" s="581"/>
      <c r="AG834" s="590"/>
      <c r="AH834" s="428" t="str">
        <f>IFERROR(VLOOKUP(O834, 【参考】数式用!$AY$5:$AY$13, 1, FALSE), "")</f>
        <v/>
      </c>
      <c r="AI834" s="429" t="str">
        <f>IFERROR(VLOOKUP(N834, 【参考】数式用!$BA$2:$BB$50, 2, FALSE), "")</f>
        <v/>
      </c>
      <c r="AJ834" s="430" t="str">
        <f t="shared" si="27"/>
        <v/>
      </c>
      <c r="AK834" s="431" t="str">
        <f t="shared" si="28"/>
        <v/>
      </c>
      <c r="AL834" s="133"/>
      <c r="AM834" s="133"/>
      <c r="AN834" s="106"/>
      <c r="AO834" s="106"/>
      <c r="AV834" s="105"/>
      <c r="AW834" s="105"/>
      <c r="AX834" s="105"/>
      <c r="AY834" s="105"/>
      <c r="AZ834" s="105"/>
      <c r="BA834" s="105"/>
    </row>
    <row r="835" spans="1:53" ht="30" customHeight="1" thickBot="1">
      <c r="A835" s="140">
        <v>822</v>
      </c>
      <c r="B835" s="1001" t="str">
        <f>IF(基本情報入力シート!C860="","",基本情報入力シート!C860)</f>
        <v/>
      </c>
      <c r="C835" s="1002"/>
      <c r="D835" s="1002"/>
      <c r="E835" s="1002"/>
      <c r="F835" s="1002"/>
      <c r="G835" s="1002"/>
      <c r="H835" s="1002"/>
      <c r="I835" s="1003"/>
      <c r="J835" s="411" t="str">
        <f>IF(基本情報入力シート!M860="","",基本情報入力シート!M860)</f>
        <v/>
      </c>
      <c r="K835" s="411" t="str">
        <f>IF(基本情報入力シート!R860="","",基本情報入力シート!R860)</f>
        <v/>
      </c>
      <c r="L835" s="411" t="str">
        <f>IF(基本情報入力シート!W860="","",基本情報入力シート!W860)</f>
        <v/>
      </c>
      <c r="M835" s="411" t="str">
        <f>IF(基本情報入力シート!X860="","",基本情報入力シート!X860)</f>
        <v/>
      </c>
      <c r="N835" s="141" t="str">
        <f>IF(基本情報入力シート!Y860="","",基本情報入力シート!Y860)</f>
        <v/>
      </c>
      <c r="O835" s="148"/>
      <c r="P835" s="50"/>
      <c r="Q835" s="1004"/>
      <c r="R835" s="1005"/>
      <c r="S835" s="142" t="str">
        <f>IFERROR(ROUNDDOWN(Q835*VLOOKUP(N835,【参考】数式用!$AR$2:$AW$50,MATCH(P835,【参考】数式用!$AT$4:$AW$4)+2,FALSE)*0.5, 0), "")</f>
        <v/>
      </c>
      <c r="T835" s="51"/>
      <c r="U835" s="536" t="str">
        <f>IFERROR(IF(AH835&lt;&gt;"",Q835*VLOOKUP(N835,【参考】数式用!$AG$2:$AL$50,MATCH(P835,【参考】数式用!$AI$4:$AL$4,0)+2,0), ""), "")</f>
        <v/>
      </c>
      <c r="V835" s="41"/>
      <c r="W835" s="1006"/>
      <c r="X835" s="1007"/>
      <c r="Y835" s="88"/>
      <c r="Z835" s="537"/>
      <c r="AA835" s="143" t="str">
        <f>IFERROR(IF(Y835="ー", "", ROUNDDOWN(Z835*VLOOKUP(N835,【参考】数式用!$AR$2:$AW$50,MATCH(Y835,【参考】数式用!$AT$4:$AW$4)+2,FALSE)*0.5, 0)), "")</f>
        <v/>
      </c>
      <c r="AB835" s="98"/>
      <c r="AC835" s="1100" t="str">
        <f>IFERROR(IF(AH835&lt;&gt;"",Z835*VLOOKUP(N835,【参考】数式用!$AG$2:$AL$50,MATCH(Y835,【参考】数式用!$AI$4:$AL$4,0)+2,0), ""), "")</f>
        <v/>
      </c>
      <c r="AD835" s="1100"/>
      <c r="AE835" s="415"/>
      <c r="AF835" s="581"/>
      <c r="AG835" s="590"/>
      <c r="AH835" s="428" t="str">
        <f>IFERROR(VLOOKUP(O835, 【参考】数式用!$AY$5:$AY$13, 1, FALSE), "")</f>
        <v/>
      </c>
      <c r="AI835" s="429" t="str">
        <f>IFERROR(VLOOKUP(N835, 【参考】数式用!$BA$2:$BB$50, 2, FALSE), "")</f>
        <v/>
      </c>
      <c r="AJ835" s="430" t="str">
        <f t="shared" si="27"/>
        <v/>
      </c>
      <c r="AK835" s="431" t="str">
        <f t="shared" si="28"/>
        <v/>
      </c>
      <c r="AL835" s="133"/>
      <c r="AM835" s="133"/>
      <c r="AN835" s="106"/>
      <c r="AO835" s="106"/>
      <c r="AV835" s="105"/>
      <c r="AW835" s="105"/>
      <c r="AX835" s="105"/>
      <c r="AY835" s="105"/>
      <c r="AZ835" s="105"/>
      <c r="BA835" s="105"/>
    </row>
    <row r="836" spans="1:53" ht="30" customHeight="1" thickBot="1">
      <c r="A836" s="140">
        <v>823</v>
      </c>
      <c r="B836" s="1001" t="str">
        <f>IF(基本情報入力シート!C861="","",基本情報入力シート!C861)</f>
        <v/>
      </c>
      <c r="C836" s="1002"/>
      <c r="D836" s="1002"/>
      <c r="E836" s="1002"/>
      <c r="F836" s="1002"/>
      <c r="G836" s="1002"/>
      <c r="H836" s="1002"/>
      <c r="I836" s="1003"/>
      <c r="J836" s="411" t="str">
        <f>IF(基本情報入力シート!M861="","",基本情報入力シート!M861)</f>
        <v/>
      </c>
      <c r="K836" s="411" t="str">
        <f>IF(基本情報入力シート!R861="","",基本情報入力シート!R861)</f>
        <v/>
      </c>
      <c r="L836" s="411" t="str">
        <f>IF(基本情報入力シート!W861="","",基本情報入力シート!W861)</f>
        <v/>
      </c>
      <c r="M836" s="411" t="str">
        <f>IF(基本情報入力シート!X861="","",基本情報入力シート!X861)</f>
        <v/>
      </c>
      <c r="N836" s="141" t="str">
        <f>IF(基本情報入力シート!Y861="","",基本情報入力シート!Y861)</f>
        <v/>
      </c>
      <c r="O836" s="148"/>
      <c r="P836" s="50"/>
      <c r="Q836" s="1004"/>
      <c r="R836" s="1005"/>
      <c r="S836" s="142" t="str">
        <f>IFERROR(ROUNDDOWN(Q836*VLOOKUP(N836,【参考】数式用!$AR$2:$AW$50,MATCH(P836,【参考】数式用!$AT$4:$AW$4)+2,FALSE)*0.5, 0), "")</f>
        <v/>
      </c>
      <c r="T836" s="51"/>
      <c r="U836" s="536" t="str">
        <f>IFERROR(IF(AH836&lt;&gt;"",Q836*VLOOKUP(N836,【参考】数式用!$AG$2:$AL$50,MATCH(P836,【参考】数式用!$AI$4:$AL$4,0)+2,0), ""), "")</f>
        <v/>
      </c>
      <c r="V836" s="41"/>
      <c r="W836" s="1006"/>
      <c r="X836" s="1007"/>
      <c r="Y836" s="88"/>
      <c r="Z836" s="537"/>
      <c r="AA836" s="143" t="str">
        <f>IFERROR(IF(Y836="ー", "", ROUNDDOWN(Z836*VLOOKUP(N836,【参考】数式用!$AR$2:$AW$50,MATCH(Y836,【参考】数式用!$AT$4:$AW$4)+2,FALSE)*0.5, 0)), "")</f>
        <v/>
      </c>
      <c r="AB836" s="98"/>
      <c r="AC836" s="1100" t="str">
        <f>IFERROR(IF(AH836&lt;&gt;"",Z836*VLOOKUP(N836,【参考】数式用!$AG$2:$AL$50,MATCH(Y836,【参考】数式用!$AI$4:$AL$4,0)+2,0), ""), "")</f>
        <v/>
      </c>
      <c r="AD836" s="1100"/>
      <c r="AE836" s="415"/>
      <c r="AF836" s="581"/>
      <c r="AG836" s="590"/>
      <c r="AH836" s="428" t="str">
        <f>IFERROR(VLOOKUP(O836, 【参考】数式用!$AY$5:$AY$13, 1, FALSE), "")</f>
        <v/>
      </c>
      <c r="AI836" s="429" t="str">
        <f>IFERROR(VLOOKUP(N836, 【参考】数式用!$BA$2:$BB$50, 2, FALSE), "")</f>
        <v/>
      </c>
      <c r="AJ836" s="430" t="str">
        <f t="shared" si="27"/>
        <v/>
      </c>
      <c r="AK836" s="431" t="str">
        <f t="shared" si="28"/>
        <v/>
      </c>
      <c r="AL836" s="133"/>
      <c r="AM836" s="133"/>
      <c r="AN836" s="106"/>
      <c r="AO836" s="106"/>
      <c r="AV836" s="105"/>
      <c r="AW836" s="105"/>
      <c r="AX836" s="105"/>
      <c r="AY836" s="105"/>
      <c r="AZ836" s="105"/>
      <c r="BA836" s="105"/>
    </row>
    <row r="837" spans="1:53" ht="30" customHeight="1" thickBot="1">
      <c r="A837" s="140">
        <v>824</v>
      </c>
      <c r="B837" s="1001" t="str">
        <f>IF(基本情報入力シート!C862="","",基本情報入力シート!C862)</f>
        <v/>
      </c>
      <c r="C837" s="1002"/>
      <c r="D837" s="1002"/>
      <c r="E837" s="1002"/>
      <c r="F837" s="1002"/>
      <c r="G837" s="1002"/>
      <c r="H837" s="1002"/>
      <c r="I837" s="1003"/>
      <c r="J837" s="411" t="str">
        <f>IF(基本情報入力シート!M862="","",基本情報入力シート!M862)</f>
        <v/>
      </c>
      <c r="K837" s="411" t="str">
        <f>IF(基本情報入力シート!R862="","",基本情報入力シート!R862)</f>
        <v/>
      </c>
      <c r="L837" s="411" t="str">
        <f>IF(基本情報入力シート!W862="","",基本情報入力シート!W862)</f>
        <v/>
      </c>
      <c r="M837" s="411" t="str">
        <f>IF(基本情報入力シート!X862="","",基本情報入力シート!X862)</f>
        <v/>
      </c>
      <c r="N837" s="141" t="str">
        <f>IF(基本情報入力シート!Y862="","",基本情報入力シート!Y862)</f>
        <v/>
      </c>
      <c r="O837" s="148"/>
      <c r="P837" s="50"/>
      <c r="Q837" s="1004"/>
      <c r="R837" s="1005"/>
      <c r="S837" s="142" t="str">
        <f>IFERROR(ROUNDDOWN(Q837*VLOOKUP(N837,【参考】数式用!$AR$2:$AW$50,MATCH(P837,【参考】数式用!$AT$4:$AW$4)+2,FALSE)*0.5, 0), "")</f>
        <v/>
      </c>
      <c r="T837" s="51"/>
      <c r="U837" s="536" t="str">
        <f>IFERROR(IF(AH837&lt;&gt;"",Q837*VLOOKUP(N837,【参考】数式用!$AG$2:$AL$50,MATCH(P837,【参考】数式用!$AI$4:$AL$4,0)+2,0), ""), "")</f>
        <v/>
      </c>
      <c r="V837" s="41"/>
      <c r="W837" s="1006"/>
      <c r="X837" s="1007"/>
      <c r="Y837" s="88"/>
      <c r="Z837" s="537"/>
      <c r="AA837" s="143" t="str">
        <f>IFERROR(IF(Y837="ー", "", ROUNDDOWN(Z837*VLOOKUP(N837,【参考】数式用!$AR$2:$AW$50,MATCH(Y837,【参考】数式用!$AT$4:$AW$4)+2,FALSE)*0.5, 0)), "")</f>
        <v/>
      </c>
      <c r="AB837" s="98"/>
      <c r="AC837" s="1100" t="str">
        <f>IFERROR(IF(AH837&lt;&gt;"",Z837*VLOOKUP(N837,【参考】数式用!$AG$2:$AL$50,MATCH(Y837,【参考】数式用!$AI$4:$AL$4,0)+2,0), ""), "")</f>
        <v/>
      </c>
      <c r="AD837" s="1100"/>
      <c r="AE837" s="415"/>
      <c r="AF837" s="581"/>
      <c r="AG837" s="590"/>
      <c r="AH837" s="428" t="str">
        <f>IFERROR(VLOOKUP(O837, 【参考】数式用!$AY$5:$AY$13, 1, FALSE), "")</f>
        <v/>
      </c>
      <c r="AI837" s="429" t="str">
        <f>IFERROR(VLOOKUP(N837, 【参考】数式用!$BA$2:$BB$50, 2, FALSE), "")</f>
        <v/>
      </c>
      <c r="AJ837" s="430" t="str">
        <f t="shared" si="27"/>
        <v/>
      </c>
      <c r="AK837" s="431" t="str">
        <f t="shared" si="28"/>
        <v/>
      </c>
      <c r="AL837" s="133"/>
      <c r="AM837" s="133"/>
      <c r="AN837" s="106"/>
      <c r="AO837" s="106"/>
      <c r="AV837" s="105"/>
      <c r="AW837" s="105"/>
      <c r="AX837" s="105"/>
      <c r="AY837" s="105"/>
      <c r="AZ837" s="105"/>
      <c r="BA837" s="105"/>
    </row>
    <row r="838" spans="1:53" ht="30" customHeight="1" thickBot="1">
      <c r="A838" s="140">
        <v>825</v>
      </c>
      <c r="B838" s="1001" t="str">
        <f>IF(基本情報入力シート!C863="","",基本情報入力シート!C863)</f>
        <v/>
      </c>
      <c r="C838" s="1002"/>
      <c r="D838" s="1002"/>
      <c r="E838" s="1002"/>
      <c r="F838" s="1002"/>
      <c r="G838" s="1002"/>
      <c r="H838" s="1002"/>
      <c r="I838" s="1003"/>
      <c r="J838" s="411" t="str">
        <f>IF(基本情報入力シート!M863="","",基本情報入力シート!M863)</f>
        <v/>
      </c>
      <c r="K838" s="411" t="str">
        <f>IF(基本情報入力シート!R863="","",基本情報入力シート!R863)</f>
        <v/>
      </c>
      <c r="L838" s="411" t="str">
        <f>IF(基本情報入力シート!W863="","",基本情報入力シート!W863)</f>
        <v/>
      </c>
      <c r="M838" s="411" t="str">
        <f>IF(基本情報入力シート!X863="","",基本情報入力シート!X863)</f>
        <v/>
      </c>
      <c r="N838" s="141" t="str">
        <f>IF(基本情報入力シート!Y863="","",基本情報入力シート!Y863)</f>
        <v/>
      </c>
      <c r="O838" s="148"/>
      <c r="P838" s="50"/>
      <c r="Q838" s="1004"/>
      <c r="R838" s="1005"/>
      <c r="S838" s="142" t="str">
        <f>IFERROR(ROUNDDOWN(Q838*VLOOKUP(N838,【参考】数式用!$AR$2:$AW$50,MATCH(P838,【参考】数式用!$AT$4:$AW$4)+2,FALSE)*0.5, 0), "")</f>
        <v/>
      </c>
      <c r="T838" s="51"/>
      <c r="U838" s="536" t="str">
        <f>IFERROR(IF(AH838&lt;&gt;"",Q838*VLOOKUP(N838,【参考】数式用!$AG$2:$AL$50,MATCH(P838,【参考】数式用!$AI$4:$AL$4,0)+2,0), ""), "")</f>
        <v/>
      </c>
      <c r="V838" s="41"/>
      <c r="W838" s="1006"/>
      <c r="X838" s="1007"/>
      <c r="Y838" s="88"/>
      <c r="Z838" s="537"/>
      <c r="AA838" s="143" t="str">
        <f>IFERROR(IF(Y838="ー", "", ROUNDDOWN(Z838*VLOOKUP(N838,【参考】数式用!$AR$2:$AW$50,MATCH(Y838,【参考】数式用!$AT$4:$AW$4)+2,FALSE)*0.5, 0)), "")</f>
        <v/>
      </c>
      <c r="AB838" s="98"/>
      <c r="AC838" s="1100" t="str">
        <f>IFERROR(IF(AH838&lt;&gt;"",Z838*VLOOKUP(N838,【参考】数式用!$AG$2:$AL$50,MATCH(Y838,【参考】数式用!$AI$4:$AL$4,0)+2,0), ""), "")</f>
        <v/>
      </c>
      <c r="AD838" s="1100"/>
      <c r="AE838" s="415"/>
      <c r="AF838" s="581"/>
      <c r="AG838" s="590"/>
      <c r="AH838" s="428" t="str">
        <f>IFERROR(VLOOKUP(O838, 【参考】数式用!$AY$5:$AY$13, 1, FALSE), "")</f>
        <v/>
      </c>
      <c r="AI838" s="429" t="str">
        <f>IFERROR(VLOOKUP(N838, 【参考】数式用!$BA$2:$BB$50, 2, FALSE), "")</f>
        <v/>
      </c>
      <c r="AJ838" s="430" t="str">
        <f t="shared" si="27"/>
        <v/>
      </c>
      <c r="AK838" s="431" t="str">
        <f t="shared" si="28"/>
        <v/>
      </c>
      <c r="AL838" s="133"/>
      <c r="AM838" s="133"/>
      <c r="AN838" s="106"/>
      <c r="AO838" s="106"/>
      <c r="AV838" s="105"/>
      <c r="AW838" s="105"/>
      <c r="AX838" s="105"/>
      <c r="AY838" s="105"/>
      <c r="AZ838" s="105"/>
      <c r="BA838" s="105"/>
    </row>
    <row r="839" spans="1:53" ht="30" customHeight="1" thickBot="1">
      <c r="A839" s="140">
        <v>826</v>
      </c>
      <c r="B839" s="1001" t="str">
        <f>IF(基本情報入力シート!C864="","",基本情報入力シート!C864)</f>
        <v/>
      </c>
      <c r="C839" s="1002"/>
      <c r="D839" s="1002"/>
      <c r="E839" s="1002"/>
      <c r="F839" s="1002"/>
      <c r="G839" s="1002"/>
      <c r="H839" s="1002"/>
      <c r="I839" s="1003"/>
      <c r="J839" s="411" t="str">
        <f>IF(基本情報入力シート!M864="","",基本情報入力シート!M864)</f>
        <v/>
      </c>
      <c r="K839" s="411" t="str">
        <f>IF(基本情報入力シート!R864="","",基本情報入力シート!R864)</f>
        <v/>
      </c>
      <c r="L839" s="411" t="str">
        <f>IF(基本情報入力シート!W864="","",基本情報入力シート!W864)</f>
        <v/>
      </c>
      <c r="M839" s="411" t="str">
        <f>IF(基本情報入力シート!X864="","",基本情報入力シート!X864)</f>
        <v/>
      </c>
      <c r="N839" s="141" t="str">
        <f>IF(基本情報入力シート!Y864="","",基本情報入力シート!Y864)</f>
        <v/>
      </c>
      <c r="O839" s="148"/>
      <c r="P839" s="50"/>
      <c r="Q839" s="1004"/>
      <c r="R839" s="1005"/>
      <c r="S839" s="142" t="str">
        <f>IFERROR(ROUNDDOWN(Q839*VLOOKUP(N839,【参考】数式用!$AR$2:$AW$50,MATCH(P839,【参考】数式用!$AT$4:$AW$4)+2,FALSE)*0.5, 0), "")</f>
        <v/>
      </c>
      <c r="T839" s="51"/>
      <c r="U839" s="536" t="str">
        <f>IFERROR(IF(AH839&lt;&gt;"",Q839*VLOOKUP(N839,【参考】数式用!$AG$2:$AL$50,MATCH(P839,【参考】数式用!$AI$4:$AL$4,0)+2,0), ""), "")</f>
        <v/>
      </c>
      <c r="V839" s="41"/>
      <c r="W839" s="1006"/>
      <c r="X839" s="1007"/>
      <c r="Y839" s="88"/>
      <c r="Z839" s="537"/>
      <c r="AA839" s="143" t="str">
        <f>IFERROR(IF(Y839="ー", "", ROUNDDOWN(Z839*VLOOKUP(N839,【参考】数式用!$AR$2:$AW$50,MATCH(Y839,【参考】数式用!$AT$4:$AW$4)+2,FALSE)*0.5, 0)), "")</f>
        <v/>
      </c>
      <c r="AB839" s="98"/>
      <c r="AC839" s="1100" t="str">
        <f>IFERROR(IF(AH839&lt;&gt;"",Z839*VLOOKUP(N839,【参考】数式用!$AG$2:$AL$50,MATCH(Y839,【参考】数式用!$AI$4:$AL$4,0)+2,0), ""), "")</f>
        <v/>
      </c>
      <c r="AD839" s="1100"/>
      <c r="AE839" s="415"/>
      <c r="AF839" s="581"/>
      <c r="AG839" s="590"/>
      <c r="AH839" s="428" t="str">
        <f>IFERROR(VLOOKUP(O839, 【参考】数式用!$AY$5:$AY$13, 1, FALSE), "")</f>
        <v/>
      </c>
      <c r="AI839" s="429" t="str">
        <f>IFERROR(VLOOKUP(N839, 【参考】数式用!$BA$2:$BB$50, 2, FALSE), "")</f>
        <v/>
      </c>
      <c r="AJ839" s="430" t="str">
        <f t="shared" si="27"/>
        <v/>
      </c>
      <c r="AK839" s="431" t="str">
        <f t="shared" si="28"/>
        <v/>
      </c>
      <c r="AL839" s="133"/>
      <c r="AM839" s="133"/>
      <c r="AN839" s="106"/>
      <c r="AO839" s="106"/>
      <c r="AV839" s="105"/>
      <c r="AW839" s="105"/>
      <c r="AX839" s="105"/>
      <c r="AY839" s="105"/>
      <c r="AZ839" s="105"/>
      <c r="BA839" s="105"/>
    </row>
    <row r="840" spans="1:53" ht="30" customHeight="1" thickBot="1">
      <c r="A840" s="140">
        <v>827</v>
      </c>
      <c r="B840" s="1001" t="str">
        <f>IF(基本情報入力シート!C865="","",基本情報入力シート!C865)</f>
        <v/>
      </c>
      <c r="C840" s="1002"/>
      <c r="D840" s="1002"/>
      <c r="E840" s="1002"/>
      <c r="F840" s="1002"/>
      <c r="G840" s="1002"/>
      <c r="H840" s="1002"/>
      <c r="I840" s="1003"/>
      <c r="J840" s="411" t="str">
        <f>IF(基本情報入力シート!M865="","",基本情報入力シート!M865)</f>
        <v/>
      </c>
      <c r="K840" s="411" t="str">
        <f>IF(基本情報入力シート!R865="","",基本情報入力シート!R865)</f>
        <v/>
      </c>
      <c r="L840" s="411" t="str">
        <f>IF(基本情報入力シート!W865="","",基本情報入力シート!W865)</f>
        <v/>
      </c>
      <c r="M840" s="411" t="str">
        <f>IF(基本情報入力シート!X865="","",基本情報入力シート!X865)</f>
        <v/>
      </c>
      <c r="N840" s="141" t="str">
        <f>IF(基本情報入力シート!Y865="","",基本情報入力シート!Y865)</f>
        <v/>
      </c>
      <c r="O840" s="148"/>
      <c r="P840" s="50"/>
      <c r="Q840" s="1004"/>
      <c r="R840" s="1005"/>
      <c r="S840" s="142" t="str">
        <f>IFERROR(ROUNDDOWN(Q840*VLOOKUP(N840,【参考】数式用!$AR$2:$AW$50,MATCH(P840,【参考】数式用!$AT$4:$AW$4)+2,FALSE)*0.5, 0), "")</f>
        <v/>
      </c>
      <c r="T840" s="51"/>
      <c r="U840" s="536" t="str">
        <f>IFERROR(IF(AH840&lt;&gt;"",Q840*VLOOKUP(N840,【参考】数式用!$AG$2:$AL$50,MATCH(P840,【参考】数式用!$AI$4:$AL$4,0)+2,0), ""), "")</f>
        <v/>
      </c>
      <c r="V840" s="41"/>
      <c r="W840" s="1006"/>
      <c r="X840" s="1007"/>
      <c r="Y840" s="88"/>
      <c r="Z840" s="537"/>
      <c r="AA840" s="143" t="str">
        <f>IFERROR(IF(Y840="ー", "", ROUNDDOWN(Z840*VLOOKUP(N840,【参考】数式用!$AR$2:$AW$50,MATCH(Y840,【参考】数式用!$AT$4:$AW$4)+2,FALSE)*0.5, 0)), "")</f>
        <v/>
      </c>
      <c r="AB840" s="98"/>
      <c r="AC840" s="1100" t="str">
        <f>IFERROR(IF(AH840&lt;&gt;"",Z840*VLOOKUP(N840,【参考】数式用!$AG$2:$AL$50,MATCH(Y840,【参考】数式用!$AI$4:$AL$4,0)+2,0), ""), "")</f>
        <v/>
      </c>
      <c r="AD840" s="1100"/>
      <c r="AE840" s="415"/>
      <c r="AF840" s="581"/>
      <c r="AG840" s="590"/>
      <c r="AH840" s="428" t="str">
        <f>IFERROR(VLOOKUP(O840, 【参考】数式用!$AY$5:$AY$13, 1, FALSE), "")</f>
        <v/>
      </c>
      <c r="AI840" s="429" t="str">
        <f>IFERROR(VLOOKUP(N840, 【参考】数式用!$BA$2:$BB$50, 2, FALSE), "")</f>
        <v/>
      </c>
      <c r="AJ840" s="430" t="str">
        <f t="shared" si="27"/>
        <v/>
      </c>
      <c r="AK840" s="431" t="str">
        <f t="shared" si="28"/>
        <v/>
      </c>
      <c r="AL840" s="133"/>
      <c r="AM840" s="133"/>
      <c r="AN840" s="106"/>
      <c r="AO840" s="106"/>
      <c r="AV840" s="105"/>
      <c r="AW840" s="105"/>
      <c r="AX840" s="105"/>
      <c r="AY840" s="105"/>
      <c r="AZ840" s="105"/>
      <c r="BA840" s="105"/>
    </row>
    <row r="841" spans="1:53" ht="30" customHeight="1" thickBot="1">
      <c r="A841" s="140">
        <v>828</v>
      </c>
      <c r="B841" s="1001" t="str">
        <f>IF(基本情報入力シート!C866="","",基本情報入力シート!C866)</f>
        <v/>
      </c>
      <c r="C841" s="1002"/>
      <c r="D841" s="1002"/>
      <c r="E841" s="1002"/>
      <c r="F841" s="1002"/>
      <c r="G841" s="1002"/>
      <c r="H841" s="1002"/>
      <c r="I841" s="1003"/>
      <c r="J841" s="411" t="str">
        <f>IF(基本情報入力シート!M866="","",基本情報入力シート!M866)</f>
        <v/>
      </c>
      <c r="K841" s="411" t="str">
        <f>IF(基本情報入力シート!R866="","",基本情報入力シート!R866)</f>
        <v/>
      </c>
      <c r="L841" s="411" t="str">
        <f>IF(基本情報入力シート!W866="","",基本情報入力シート!W866)</f>
        <v/>
      </c>
      <c r="M841" s="411" t="str">
        <f>IF(基本情報入力シート!X866="","",基本情報入力シート!X866)</f>
        <v/>
      </c>
      <c r="N841" s="141" t="str">
        <f>IF(基本情報入力シート!Y866="","",基本情報入力シート!Y866)</f>
        <v/>
      </c>
      <c r="O841" s="148"/>
      <c r="P841" s="50"/>
      <c r="Q841" s="1004"/>
      <c r="R841" s="1005"/>
      <c r="S841" s="142" t="str">
        <f>IFERROR(ROUNDDOWN(Q841*VLOOKUP(N841,【参考】数式用!$AR$2:$AW$50,MATCH(P841,【参考】数式用!$AT$4:$AW$4)+2,FALSE)*0.5, 0), "")</f>
        <v/>
      </c>
      <c r="T841" s="51"/>
      <c r="U841" s="536" t="str">
        <f>IFERROR(IF(AH841&lt;&gt;"",Q841*VLOOKUP(N841,【参考】数式用!$AG$2:$AL$50,MATCH(P841,【参考】数式用!$AI$4:$AL$4,0)+2,0), ""), "")</f>
        <v/>
      </c>
      <c r="V841" s="41"/>
      <c r="W841" s="1006"/>
      <c r="X841" s="1007"/>
      <c r="Y841" s="88"/>
      <c r="Z841" s="537"/>
      <c r="AA841" s="143" t="str">
        <f>IFERROR(IF(Y841="ー", "", ROUNDDOWN(Z841*VLOOKUP(N841,【参考】数式用!$AR$2:$AW$50,MATCH(Y841,【参考】数式用!$AT$4:$AW$4)+2,FALSE)*0.5, 0)), "")</f>
        <v/>
      </c>
      <c r="AB841" s="98"/>
      <c r="AC841" s="1100" t="str">
        <f>IFERROR(IF(AH841&lt;&gt;"",Z841*VLOOKUP(N841,【参考】数式用!$AG$2:$AL$50,MATCH(Y841,【参考】数式用!$AI$4:$AL$4,0)+2,0), ""), "")</f>
        <v/>
      </c>
      <c r="AD841" s="1100"/>
      <c r="AE841" s="415"/>
      <c r="AF841" s="581"/>
      <c r="AG841" s="590"/>
      <c r="AH841" s="428" t="str">
        <f>IFERROR(VLOOKUP(O841, 【参考】数式用!$AY$5:$AY$13, 1, FALSE), "")</f>
        <v/>
      </c>
      <c r="AI841" s="429" t="str">
        <f>IFERROR(VLOOKUP(N841, 【参考】数式用!$BA$2:$BB$50, 2, FALSE), "")</f>
        <v/>
      </c>
      <c r="AJ841" s="430" t="str">
        <f t="shared" si="27"/>
        <v/>
      </c>
      <c r="AK841" s="431" t="str">
        <f t="shared" si="28"/>
        <v/>
      </c>
      <c r="AL841" s="133"/>
      <c r="AM841" s="133"/>
      <c r="AN841" s="106"/>
      <c r="AO841" s="106"/>
      <c r="AV841" s="105"/>
      <c r="AW841" s="105"/>
      <c r="AX841" s="105"/>
      <c r="AY841" s="105"/>
      <c r="AZ841" s="105"/>
      <c r="BA841" s="105"/>
    </row>
    <row r="842" spans="1:53" ht="30" customHeight="1" thickBot="1">
      <c r="A842" s="140">
        <v>829</v>
      </c>
      <c r="B842" s="1001" t="str">
        <f>IF(基本情報入力シート!C867="","",基本情報入力シート!C867)</f>
        <v/>
      </c>
      <c r="C842" s="1002"/>
      <c r="D842" s="1002"/>
      <c r="E842" s="1002"/>
      <c r="F842" s="1002"/>
      <c r="G842" s="1002"/>
      <c r="H842" s="1002"/>
      <c r="I842" s="1003"/>
      <c r="J842" s="411" t="str">
        <f>IF(基本情報入力シート!M867="","",基本情報入力シート!M867)</f>
        <v/>
      </c>
      <c r="K842" s="411" t="str">
        <f>IF(基本情報入力シート!R867="","",基本情報入力シート!R867)</f>
        <v/>
      </c>
      <c r="L842" s="411" t="str">
        <f>IF(基本情報入力シート!W867="","",基本情報入力シート!W867)</f>
        <v/>
      </c>
      <c r="M842" s="411" t="str">
        <f>IF(基本情報入力シート!X867="","",基本情報入力シート!X867)</f>
        <v/>
      </c>
      <c r="N842" s="141" t="str">
        <f>IF(基本情報入力シート!Y867="","",基本情報入力シート!Y867)</f>
        <v/>
      </c>
      <c r="O842" s="148"/>
      <c r="P842" s="50"/>
      <c r="Q842" s="1004"/>
      <c r="R842" s="1005"/>
      <c r="S842" s="142" t="str">
        <f>IFERROR(ROUNDDOWN(Q842*VLOOKUP(N842,【参考】数式用!$AR$2:$AW$50,MATCH(P842,【参考】数式用!$AT$4:$AW$4)+2,FALSE)*0.5, 0), "")</f>
        <v/>
      </c>
      <c r="T842" s="51"/>
      <c r="U842" s="536" t="str">
        <f>IFERROR(IF(AH842&lt;&gt;"",Q842*VLOOKUP(N842,【参考】数式用!$AG$2:$AL$50,MATCH(P842,【参考】数式用!$AI$4:$AL$4,0)+2,0), ""), "")</f>
        <v/>
      </c>
      <c r="V842" s="41"/>
      <c r="W842" s="1006"/>
      <c r="X842" s="1007"/>
      <c r="Y842" s="88"/>
      <c r="Z842" s="537"/>
      <c r="AA842" s="143" t="str">
        <f>IFERROR(IF(Y842="ー", "", ROUNDDOWN(Z842*VLOOKUP(N842,【参考】数式用!$AR$2:$AW$50,MATCH(Y842,【参考】数式用!$AT$4:$AW$4)+2,FALSE)*0.5, 0)), "")</f>
        <v/>
      </c>
      <c r="AB842" s="98"/>
      <c r="AC842" s="1100" t="str">
        <f>IFERROR(IF(AH842&lt;&gt;"",Z842*VLOOKUP(N842,【参考】数式用!$AG$2:$AL$50,MATCH(Y842,【参考】数式用!$AI$4:$AL$4,0)+2,0), ""), "")</f>
        <v/>
      </c>
      <c r="AD842" s="1100"/>
      <c r="AE842" s="415"/>
      <c r="AF842" s="581"/>
      <c r="AG842" s="590"/>
      <c r="AH842" s="428" t="str">
        <f>IFERROR(VLOOKUP(O842, 【参考】数式用!$AY$5:$AY$13, 1, FALSE), "")</f>
        <v/>
      </c>
      <c r="AI842" s="429" t="str">
        <f>IFERROR(VLOOKUP(N842, 【参考】数式用!$BA$2:$BB$50, 2, FALSE), "")</f>
        <v/>
      </c>
      <c r="AJ842" s="430" t="str">
        <f t="shared" si="27"/>
        <v/>
      </c>
      <c r="AK842" s="431" t="str">
        <f t="shared" si="28"/>
        <v/>
      </c>
      <c r="AL842" s="133"/>
      <c r="AM842" s="133"/>
      <c r="AN842" s="106"/>
      <c r="AO842" s="106"/>
      <c r="AV842" s="105"/>
      <c r="AW842" s="105"/>
      <c r="AX842" s="105"/>
      <c r="AY842" s="105"/>
      <c r="AZ842" s="105"/>
      <c r="BA842" s="105"/>
    </row>
    <row r="843" spans="1:53" ht="30" customHeight="1" thickBot="1">
      <c r="A843" s="140">
        <v>830</v>
      </c>
      <c r="B843" s="1001" t="str">
        <f>IF(基本情報入力シート!C868="","",基本情報入力シート!C868)</f>
        <v/>
      </c>
      <c r="C843" s="1002"/>
      <c r="D843" s="1002"/>
      <c r="E843" s="1002"/>
      <c r="F843" s="1002"/>
      <c r="G843" s="1002"/>
      <c r="H843" s="1002"/>
      <c r="I843" s="1003"/>
      <c r="J843" s="411" t="str">
        <f>IF(基本情報入力シート!M868="","",基本情報入力シート!M868)</f>
        <v/>
      </c>
      <c r="K843" s="411" t="str">
        <f>IF(基本情報入力シート!R868="","",基本情報入力シート!R868)</f>
        <v/>
      </c>
      <c r="L843" s="411" t="str">
        <f>IF(基本情報入力シート!W868="","",基本情報入力シート!W868)</f>
        <v/>
      </c>
      <c r="M843" s="411" t="str">
        <f>IF(基本情報入力シート!X868="","",基本情報入力シート!X868)</f>
        <v/>
      </c>
      <c r="N843" s="141" t="str">
        <f>IF(基本情報入力シート!Y868="","",基本情報入力シート!Y868)</f>
        <v/>
      </c>
      <c r="O843" s="148"/>
      <c r="P843" s="50"/>
      <c r="Q843" s="1004"/>
      <c r="R843" s="1005"/>
      <c r="S843" s="142" t="str">
        <f>IFERROR(ROUNDDOWN(Q843*VLOOKUP(N843,【参考】数式用!$AR$2:$AW$50,MATCH(P843,【参考】数式用!$AT$4:$AW$4)+2,FALSE)*0.5, 0), "")</f>
        <v/>
      </c>
      <c r="T843" s="51"/>
      <c r="U843" s="536" t="str">
        <f>IFERROR(IF(AH843&lt;&gt;"",Q843*VLOOKUP(N843,【参考】数式用!$AG$2:$AL$50,MATCH(P843,【参考】数式用!$AI$4:$AL$4,0)+2,0), ""), "")</f>
        <v/>
      </c>
      <c r="V843" s="41"/>
      <c r="W843" s="1006"/>
      <c r="X843" s="1007"/>
      <c r="Y843" s="88"/>
      <c r="Z843" s="537"/>
      <c r="AA843" s="143" t="str">
        <f>IFERROR(IF(Y843="ー", "", ROUNDDOWN(Z843*VLOOKUP(N843,【参考】数式用!$AR$2:$AW$50,MATCH(Y843,【参考】数式用!$AT$4:$AW$4)+2,FALSE)*0.5, 0)), "")</f>
        <v/>
      </c>
      <c r="AB843" s="98"/>
      <c r="AC843" s="1100" t="str">
        <f>IFERROR(IF(AH843&lt;&gt;"",Z843*VLOOKUP(N843,【参考】数式用!$AG$2:$AL$50,MATCH(Y843,【参考】数式用!$AI$4:$AL$4,0)+2,0), ""), "")</f>
        <v/>
      </c>
      <c r="AD843" s="1100"/>
      <c r="AE843" s="415"/>
      <c r="AF843" s="581"/>
      <c r="AG843" s="590"/>
      <c r="AH843" s="428" t="str">
        <f>IFERROR(VLOOKUP(O843, 【参考】数式用!$AY$5:$AY$13, 1, FALSE), "")</f>
        <v/>
      </c>
      <c r="AI843" s="429" t="str">
        <f>IFERROR(VLOOKUP(N843, 【参考】数式用!$BA$2:$BB$50, 2, FALSE), "")</f>
        <v/>
      </c>
      <c r="AJ843" s="430" t="str">
        <f t="shared" si="27"/>
        <v/>
      </c>
      <c r="AK843" s="431" t="str">
        <f t="shared" si="28"/>
        <v/>
      </c>
      <c r="AL843" s="133"/>
      <c r="AM843" s="133"/>
      <c r="AN843" s="106"/>
      <c r="AO843" s="106"/>
      <c r="AV843" s="105"/>
      <c r="AW843" s="105"/>
      <c r="AX843" s="105"/>
      <c r="AY843" s="105"/>
      <c r="AZ843" s="105"/>
      <c r="BA843" s="105"/>
    </row>
    <row r="844" spans="1:53" ht="30" customHeight="1" thickBot="1">
      <c r="A844" s="140">
        <v>831</v>
      </c>
      <c r="B844" s="1001" t="str">
        <f>IF(基本情報入力シート!C869="","",基本情報入力シート!C869)</f>
        <v/>
      </c>
      <c r="C844" s="1002"/>
      <c r="D844" s="1002"/>
      <c r="E844" s="1002"/>
      <c r="F844" s="1002"/>
      <c r="G844" s="1002"/>
      <c r="H844" s="1002"/>
      <c r="I844" s="1003"/>
      <c r="J844" s="411" t="str">
        <f>IF(基本情報入力シート!M869="","",基本情報入力シート!M869)</f>
        <v/>
      </c>
      <c r="K844" s="411" t="str">
        <f>IF(基本情報入力シート!R869="","",基本情報入力シート!R869)</f>
        <v/>
      </c>
      <c r="L844" s="411" t="str">
        <f>IF(基本情報入力シート!W869="","",基本情報入力シート!W869)</f>
        <v/>
      </c>
      <c r="M844" s="411" t="str">
        <f>IF(基本情報入力シート!X869="","",基本情報入力シート!X869)</f>
        <v/>
      </c>
      <c r="N844" s="141" t="str">
        <f>IF(基本情報入力シート!Y869="","",基本情報入力シート!Y869)</f>
        <v/>
      </c>
      <c r="O844" s="148"/>
      <c r="P844" s="50"/>
      <c r="Q844" s="1004"/>
      <c r="R844" s="1005"/>
      <c r="S844" s="142" t="str">
        <f>IFERROR(ROUNDDOWN(Q844*VLOOKUP(N844,【参考】数式用!$AR$2:$AW$50,MATCH(P844,【参考】数式用!$AT$4:$AW$4)+2,FALSE)*0.5, 0), "")</f>
        <v/>
      </c>
      <c r="T844" s="51"/>
      <c r="U844" s="536" t="str">
        <f>IFERROR(IF(AH844&lt;&gt;"",Q844*VLOOKUP(N844,【参考】数式用!$AG$2:$AL$50,MATCH(P844,【参考】数式用!$AI$4:$AL$4,0)+2,0), ""), "")</f>
        <v/>
      </c>
      <c r="V844" s="41"/>
      <c r="W844" s="1006"/>
      <c r="X844" s="1007"/>
      <c r="Y844" s="88"/>
      <c r="Z844" s="537"/>
      <c r="AA844" s="143" t="str">
        <f>IFERROR(IF(Y844="ー", "", ROUNDDOWN(Z844*VLOOKUP(N844,【参考】数式用!$AR$2:$AW$50,MATCH(Y844,【参考】数式用!$AT$4:$AW$4)+2,FALSE)*0.5, 0)), "")</f>
        <v/>
      </c>
      <c r="AB844" s="98"/>
      <c r="AC844" s="1100" t="str">
        <f>IFERROR(IF(AH844&lt;&gt;"",Z844*VLOOKUP(N844,【参考】数式用!$AG$2:$AL$50,MATCH(Y844,【参考】数式用!$AI$4:$AL$4,0)+2,0), ""), "")</f>
        <v/>
      </c>
      <c r="AD844" s="1100"/>
      <c r="AE844" s="415"/>
      <c r="AF844" s="581"/>
      <c r="AG844" s="590"/>
      <c r="AH844" s="428" t="str">
        <f>IFERROR(VLOOKUP(O844, 【参考】数式用!$AY$5:$AY$13, 1, FALSE), "")</f>
        <v/>
      </c>
      <c r="AI844" s="429" t="str">
        <f>IFERROR(VLOOKUP(N844, 【参考】数式用!$BA$2:$BB$50, 2, FALSE), "")</f>
        <v/>
      </c>
      <c r="AJ844" s="430" t="str">
        <f t="shared" si="27"/>
        <v/>
      </c>
      <c r="AK844" s="431" t="str">
        <f t="shared" si="28"/>
        <v/>
      </c>
      <c r="AL844" s="133"/>
      <c r="AM844" s="133"/>
      <c r="AN844" s="106"/>
      <c r="AO844" s="106"/>
      <c r="AV844" s="105"/>
      <c r="AW844" s="105"/>
      <c r="AX844" s="105"/>
      <c r="AY844" s="105"/>
      <c r="AZ844" s="105"/>
      <c r="BA844" s="105"/>
    </row>
    <row r="845" spans="1:53" ht="30" customHeight="1" thickBot="1">
      <c r="A845" s="140">
        <v>832</v>
      </c>
      <c r="B845" s="1001" t="str">
        <f>IF(基本情報入力シート!C870="","",基本情報入力シート!C870)</f>
        <v/>
      </c>
      <c r="C845" s="1002"/>
      <c r="D845" s="1002"/>
      <c r="E845" s="1002"/>
      <c r="F845" s="1002"/>
      <c r="G845" s="1002"/>
      <c r="H845" s="1002"/>
      <c r="I845" s="1003"/>
      <c r="J845" s="411" t="str">
        <f>IF(基本情報入力シート!M870="","",基本情報入力シート!M870)</f>
        <v/>
      </c>
      <c r="K845" s="411" t="str">
        <f>IF(基本情報入力シート!R870="","",基本情報入力シート!R870)</f>
        <v/>
      </c>
      <c r="L845" s="411" t="str">
        <f>IF(基本情報入力シート!W870="","",基本情報入力シート!W870)</f>
        <v/>
      </c>
      <c r="M845" s="411" t="str">
        <f>IF(基本情報入力シート!X870="","",基本情報入力シート!X870)</f>
        <v/>
      </c>
      <c r="N845" s="141" t="str">
        <f>IF(基本情報入力シート!Y870="","",基本情報入力シート!Y870)</f>
        <v/>
      </c>
      <c r="O845" s="148"/>
      <c r="P845" s="50"/>
      <c r="Q845" s="1004"/>
      <c r="R845" s="1005"/>
      <c r="S845" s="142" t="str">
        <f>IFERROR(ROUNDDOWN(Q845*VLOOKUP(N845,【参考】数式用!$AR$2:$AW$50,MATCH(P845,【参考】数式用!$AT$4:$AW$4)+2,FALSE)*0.5, 0), "")</f>
        <v/>
      </c>
      <c r="T845" s="51"/>
      <c r="U845" s="536" t="str">
        <f>IFERROR(IF(AH845&lt;&gt;"",Q845*VLOOKUP(N845,【参考】数式用!$AG$2:$AL$50,MATCH(P845,【参考】数式用!$AI$4:$AL$4,0)+2,0), ""), "")</f>
        <v/>
      </c>
      <c r="V845" s="41"/>
      <c r="W845" s="1006"/>
      <c r="X845" s="1007"/>
      <c r="Y845" s="88"/>
      <c r="Z845" s="537"/>
      <c r="AA845" s="143" t="str">
        <f>IFERROR(IF(Y845="ー", "", ROUNDDOWN(Z845*VLOOKUP(N845,【参考】数式用!$AR$2:$AW$50,MATCH(Y845,【参考】数式用!$AT$4:$AW$4)+2,FALSE)*0.5, 0)), "")</f>
        <v/>
      </c>
      <c r="AB845" s="98"/>
      <c r="AC845" s="1100" t="str">
        <f>IFERROR(IF(AH845&lt;&gt;"",Z845*VLOOKUP(N845,【参考】数式用!$AG$2:$AL$50,MATCH(Y845,【参考】数式用!$AI$4:$AL$4,0)+2,0), ""), "")</f>
        <v/>
      </c>
      <c r="AD845" s="1100"/>
      <c r="AE845" s="415"/>
      <c r="AF845" s="581"/>
      <c r="AG845" s="590"/>
      <c r="AH845" s="428" t="str">
        <f>IFERROR(VLOOKUP(O845, 【参考】数式用!$AY$5:$AY$13, 1, FALSE), "")</f>
        <v/>
      </c>
      <c r="AI845" s="429" t="str">
        <f>IFERROR(VLOOKUP(N845, 【参考】数式用!$BA$2:$BB$50, 2, FALSE), "")</f>
        <v/>
      </c>
      <c r="AJ845" s="430" t="str">
        <f t="shared" si="27"/>
        <v/>
      </c>
      <c r="AK845" s="431" t="str">
        <f t="shared" si="28"/>
        <v/>
      </c>
      <c r="AL845" s="133"/>
      <c r="AM845" s="133"/>
      <c r="AN845" s="106"/>
      <c r="AO845" s="106"/>
      <c r="AV845" s="105"/>
      <c r="AW845" s="105"/>
      <c r="AX845" s="105"/>
      <c r="AY845" s="105"/>
      <c r="AZ845" s="105"/>
      <c r="BA845" s="105"/>
    </row>
    <row r="846" spans="1:53" ht="30" customHeight="1" thickBot="1">
      <c r="A846" s="140">
        <v>833</v>
      </c>
      <c r="B846" s="1001" t="str">
        <f>IF(基本情報入力シート!C871="","",基本情報入力シート!C871)</f>
        <v/>
      </c>
      <c r="C846" s="1002"/>
      <c r="D846" s="1002"/>
      <c r="E846" s="1002"/>
      <c r="F846" s="1002"/>
      <c r="G846" s="1002"/>
      <c r="H846" s="1002"/>
      <c r="I846" s="1003"/>
      <c r="J846" s="411" t="str">
        <f>IF(基本情報入力シート!M871="","",基本情報入力シート!M871)</f>
        <v/>
      </c>
      <c r="K846" s="411" t="str">
        <f>IF(基本情報入力シート!R871="","",基本情報入力シート!R871)</f>
        <v/>
      </c>
      <c r="L846" s="411" t="str">
        <f>IF(基本情報入力シート!W871="","",基本情報入力シート!W871)</f>
        <v/>
      </c>
      <c r="M846" s="411" t="str">
        <f>IF(基本情報入力シート!X871="","",基本情報入力シート!X871)</f>
        <v/>
      </c>
      <c r="N846" s="141" t="str">
        <f>IF(基本情報入力シート!Y871="","",基本情報入力シート!Y871)</f>
        <v/>
      </c>
      <c r="O846" s="148"/>
      <c r="P846" s="50"/>
      <c r="Q846" s="1004"/>
      <c r="R846" s="1005"/>
      <c r="S846" s="142" t="str">
        <f>IFERROR(ROUNDDOWN(Q846*VLOOKUP(N846,【参考】数式用!$AR$2:$AW$50,MATCH(P846,【参考】数式用!$AT$4:$AW$4)+2,FALSE)*0.5, 0), "")</f>
        <v/>
      </c>
      <c r="T846" s="51"/>
      <c r="U846" s="536" t="str">
        <f>IFERROR(IF(AH846&lt;&gt;"",Q846*VLOOKUP(N846,【参考】数式用!$AG$2:$AL$50,MATCH(P846,【参考】数式用!$AI$4:$AL$4,0)+2,0), ""), "")</f>
        <v/>
      </c>
      <c r="V846" s="41"/>
      <c r="W846" s="1006"/>
      <c r="X846" s="1007"/>
      <c r="Y846" s="88"/>
      <c r="Z846" s="537"/>
      <c r="AA846" s="143" t="str">
        <f>IFERROR(IF(Y846="ー", "", ROUNDDOWN(Z846*VLOOKUP(N846,【参考】数式用!$AR$2:$AW$50,MATCH(Y846,【参考】数式用!$AT$4:$AW$4)+2,FALSE)*0.5, 0)), "")</f>
        <v/>
      </c>
      <c r="AB846" s="98"/>
      <c r="AC846" s="1100" t="str">
        <f>IFERROR(IF(AH846&lt;&gt;"",Z846*VLOOKUP(N846,【参考】数式用!$AG$2:$AL$50,MATCH(Y846,【参考】数式用!$AI$4:$AL$4,0)+2,0), ""), "")</f>
        <v/>
      </c>
      <c r="AD846" s="1100"/>
      <c r="AE846" s="415"/>
      <c r="AF846" s="581"/>
      <c r="AG846" s="590"/>
      <c r="AH846" s="428" t="str">
        <f>IFERROR(VLOOKUP(O846, 【参考】数式用!$AY$5:$AY$13, 1, FALSE), "")</f>
        <v/>
      </c>
      <c r="AI846" s="429" t="str">
        <f>IFERROR(VLOOKUP(N846, 【参考】数式用!$BA$2:$BB$50, 2, FALSE), "")</f>
        <v/>
      </c>
      <c r="AJ846" s="430" t="str">
        <f t="shared" si="27"/>
        <v/>
      </c>
      <c r="AK846" s="431" t="str">
        <f t="shared" si="28"/>
        <v/>
      </c>
      <c r="AL846" s="133"/>
      <c r="AM846" s="133"/>
      <c r="AN846" s="106"/>
      <c r="AO846" s="106"/>
      <c r="AV846" s="105"/>
      <c r="AW846" s="105"/>
      <c r="AX846" s="105"/>
      <c r="AY846" s="105"/>
      <c r="AZ846" s="105"/>
      <c r="BA846" s="105"/>
    </row>
    <row r="847" spans="1:53" ht="30" customHeight="1" thickBot="1">
      <c r="A847" s="140">
        <v>834</v>
      </c>
      <c r="B847" s="1001" t="str">
        <f>IF(基本情報入力シート!C872="","",基本情報入力シート!C872)</f>
        <v/>
      </c>
      <c r="C847" s="1002"/>
      <c r="D847" s="1002"/>
      <c r="E847" s="1002"/>
      <c r="F847" s="1002"/>
      <c r="G847" s="1002"/>
      <c r="H847" s="1002"/>
      <c r="I847" s="1003"/>
      <c r="J847" s="411" t="str">
        <f>IF(基本情報入力シート!M872="","",基本情報入力シート!M872)</f>
        <v/>
      </c>
      <c r="K847" s="411" t="str">
        <f>IF(基本情報入力シート!R872="","",基本情報入力シート!R872)</f>
        <v/>
      </c>
      <c r="L847" s="411" t="str">
        <f>IF(基本情報入力シート!W872="","",基本情報入力シート!W872)</f>
        <v/>
      </c>
      <c r="M847" s="411" t="str">
        <f>IF(基本情報入力シート!X872="","",基本情報入力シート!X872)</f>
        <v/>
      </c>
      <c r="N847" s="141" t="str">
        <f>IF(基本情報入力シート!Y872="","",基本情報入力シート!Y872)</f>
        <v/>
      </c>
      <c r="O847" s="148"/>
      <c r="P847" s="50"/>
      <c r="Q847" s="1004"/>
      <c r="R847" s="1005"/>
      <c r="S847" s="142" t="str">
        <f>IFERROR(ROUNDDOWN(Q847*VLOOKUP(N847,【参考】数式用!$AR$2:$AW$50,MATCH(P847,【参考】数式用!$AT$4:$AW$4)+2,FALSE)*0.5, 0), "")</f>
        <v/>
      </c>
      <c r="T847" s="51"/>
      <c r="U847" s="536" t="str">
        <f>IFERROR(IF(AH847&lt;&gt;"",Q847*VLOOKUP(N847,【参考】数式用!$AG$2:$AL$50,MATCH(P847,【参考】数式用!$AI$4:$AL$4,0)+2,0), ""), "")</f>
        <v/>
      </c>
      <c r="V847" s="41"/>
      <c r="W847" s="1006"/>
      <c r="X847" s="1007"/>
      <c r="Y847" s="88"/>
      <c r="Z847" s="537"/>
      <c r="AA847" s="143" t="str">
        <f>IFERROR(IF(Y847="ー", "", ROUNDDOWN(Z847*VLOOKUP(N847,【参考】数式用!$AR$2:$AW$50,MATCH(Y847,【参考】数式用!$AT$4:$AW$4)+2,FALSE)*0.5, 0)), "")</f>
        <v/>
      </c>
      <c r="AB847" s="98"/>
      <c r="AC847" s="1100" t="str">
        <f>IFERROR(IF(AH847&lt;&gt;"",Z847*VLOOKUP(N847,【参考】数式用!$AG$2:$AL$50,MATCH(Y847,【参考】数式用!$AI$4:$AL$4,0)+2,0), ""), "")</f>
        <v/>
      </c>
      <c r="AD847" s="1100"/>
      <c r="AE847" s="415"/>
      <c r="AF847" s="581"/>
      <c r="AG847" s="590"/>
      <c r="AH847" s="428" t="str">
        <f>IFERROR(VLOOKUP(O847, 【参考】数式用!$AY$5:$AY$13, 1, FALSE), "")</f>
        <v/>
      </c>
      <c r="AI847" s="429" t="str">
        <f>IFERROR(VLOOKUP(N847, 【参考】数式用!$BA$2:$BB$50, 2, FALSE), "")</f>
        <v/>
      </c>
      <c r="AJ847" s="430" t="str">
        <f t="shared" si="27"/>
        <v/>
      </c>
      <c r="AK847" s="431" t="str">
        <f t="shared" si="28"/>
        <v/>
      </c>
      <c r="AL847" s="133"/>
      <c r="AM847" s="133"/>
      <c r="AN847" s="106"/>
      <c r="AO847" s="106"/>
      <c r="AV847" s="105"/>
      <c r="AW847" s="105"/>
      <c r="AX847" s="105"/>
      <c r="AY847" s="105"/>
      <c r="AZ847" s="105"/>
      <c r="BA847" s="105"/>
    </row>
    <row r="848" spans="1:53" ht="30" customHeight="1" thickBot="1">
      <c r="A848" s="140">
        <v>835</v>
      </c>
      <c r="B848" s="1001" t="str">
        <f>IF(基本情報入力シート!C873="","",基本情報入力シート!C873)</f>
        <v/>
      </c>
      <c r="C848" s="1002"/>
      <c r="D848" s="1002"/>
      <c r="E848" s="1002"/>
      <c r="F848" s="1002"/>
      <c r="G848" s="1002"/>
      <c r="H848" s="1002"/>
      <c r="I848" s="1003"/>
      <c r="J848" s="411" t="str">
        <f>IF(基本情報入力シート!M873="","",基本情報入力シート!M873)</f>
        <v/>
      </c>
      <c r="K848" s="411" t="str">
        <f>IF(基本情報入力シート!R873="","",基本情報入力シート!R873)</f>
        <v/>
      </c>
      <c r="L848" s="411" t="str">
        <f>IF(基本情報入力シート!W873="","",基本情報入力シート!W873)</f>
        <v/>
      </c>
      <c r="M848" s="411" t="str">
        <f>IF(基本情報入力シート!X873="","",基本情報入力シート!X873)</f>
        <v/>
      </c>
      <c r="N848" s="141" t="str">
        <f>IF(基本情報入力シート!Y873="","",基本情報入力シート!Y873)</f>
        <v/>
      </c>
      <c r="O848" s="148"/>
      <c r="P848" s="50"/>
      <c r="Q848" s="1004"/>
      <c r="R848" s="1005"/>
      <c r="S848" s="142" t="str">
        <f>IFERROR(ROUNDDOWN(Q848*VLOOKUP(N848,【参考】数式用!$AR$2:$AW$50,MATCH(P848,【参考】数式用!$AT$4:$AW$4)+2,FALSE)*0.5, 0), "")</f>
        <v/>
      </c>
      <c r="T848" s="51"/>
      <c r="U848" s="536" t="str">
        <f>IFERROR(IF(AH848&lt;&gt;"",Q848*VLOOKUP(N848,【参考】数式用!$AG$2:$AL$50,MATCH(P848,【参考】数式用!$AI$4:$AL$4,0)+2,0), ""), "")</f>
        <v/>
      </c>
      <c r="V848" s="41"/>
      <c r="W848" s="1006"/>
      <c r="X848" s="1007"/>
      <c r="Y848" s="88"/>
      <c r="Z848" s="537"/>
      <c r="AA848" s="143" t="str">
        <f>IFERROR(IF(Y848="ー", "", ROUNDDOWN(Z848*VLOOKUP(N848,【参考】数式用!$AR$2:$AW$50,MATCH(Y848,【参考】数式用!$AT$4:$AW$4)+2,FALSE)*0.5, 0)), "")</f>
        <v/>
      </c>
      <c r="AB848" s="98"/>
      <c r="AC848" s="1100" t="str">
        <f>IFERROR(IF(AH848&lt;&gt;"",Z848*VLOOKUP(N848,【参考】数式用!$AG$2:$AL$50,MATCH(Y848,【参考】数式用!$AI$4:$AL$4,0)+2,0), ""), "")</f>
        <v/>
      </c>
      <c r="AD848" s="1100"/>
      <c r="AE848" s="415"/>
      <c r="AF848" s="581"/>
      <c r="AG848" s="590"/>
      <c r="AH848" s="428" t="str">
        <f>IFERROR(VLOOKUP(O848, 【参考】数式用!$AY$5:$AY$13, 1, FALSE), "")</f>
        <v/>
      </c>
      <c r="AI848" s="429" t="str">
        <f>IFERROR(VLOOKUP(N848, 【参考】数式用!$BA$2:$BB$50, 2, FALSE), "")</f>
        <v/>
      </c>
      <c r="AJ848" s="430" t="str">
        <f t="shared" si="27"/>
        <v/>
      </c>
      <c r="AK848" s="431" t="str">
        <f t="shared" si="28"/>
        <v/>
      </c>
      <c r="AL848" s="133"/>
      <c r="AM848" s="133"/>
      <c r="AN848" s="106"/>
      <c r="AO848" s="106"/>
      <c r="AV848" s="105"/>
      <c r="AW848" s="105"/>
      <c r="AX848" s="105"/>
      <c r="AY848" s="105"/>
      <c r="AZ848" s="105"/>
      <c r="BA848" s="105"/>
    </row>
    <row r="849" spans="1:53" ht="30" customHeight="1" thickBot="1">
      <c r="A849" s="140">
        <v>836</v>
      </c>
      <c r="B849" s="1001" t="str">
        <f>IF(基本情報入力シート!C874="","",基本情報入力シート!C874)</f>
        <v/>
      </c>
      <c r="C849" s="1002"/>
      <c r="D849" s="1002"/>
      <c r="E849" s="1002"/>
      <c r="F849" s="1002"/>
      <c r="G849" s="1002"/>
      <c r="H849" s="1002"/>
      <c r="I849" s="1003"/>
      <c r="J849" s="411" t="str">
        <f>IF(基本情報入力シート!M874="","",基本情報入力シート!M874)</f>
        <v/>
      </c>
      <c r="K849" s="411" t="str">
        <f>IF(基本情報入力シート!R874="","",基本情報入力シート!R874)</f>
        <v/>
      </c>
      <c r="L849" s="411" t="str">
        <f>IF(基本情報入力シート!W874="","",基本情報入力シート!W874)</f>
        <v/>
      </c>
      <c r="M849" s="411" t="str">
        <f>IF(基本情報入力シート!X874="","",基本情報入力シート!X874)</f>
        <v/>
      </c>
      <c r="N849" s="141" t="str">
        <f>IF(基本情報入力シート!Y874="","",基本情報入力シート!Y874)</f>
        <v/>
      </c>
      <c r="O849" s="148"/>
      <c r="P849" s="50"/>
      <c r="Q849" s="1004"/>
      <c r="R849" s="1005"/>
      <c r="S849" s="142" t="str">
        <f>IFERROR(ROUNDDOWN(Q849*VLOOKUP(N849,【参考】数式用!$AR$2:$AW$50,MATCH(P849,【参考】数式用!$AT$4:$AW$4)+2,FALSE)*0.5, 0), "")</f>
        <v/>
      </c>
      <c r="T849" s="51"/>
      <c r="U849" s="536" t="str">
        <f>IFERROR(IF(AH849&lt;&gt;"",Q849*VLOOKUP(N849,【参考】数式用!$AG$2:$AL$50,MATCH(P849,【参考】数式用!$AI$4:$AL$4,0)+2,0), ""), "")</f>
        <v/>
      </c>
      <c r="V849" s="41"/>
      <c r="W849" s="1006"/>
      <c r="X849" s="1007"/>
      <c r="Y849" s="88"/>
      <c r="Z849" s="537"/>
      <c r="AA849" s="143" t="str">
        <f>IFERROR(IF(Y849="ー", "", ROUNDDOWN(Z849*VLOOKUP(N849,【参考】数式用!$AR$2:$AW$50,MATCH(Y849,【参考】数式用!$AT$4:$AW$4)+2,FALSE)*0.5, 0)), "")</f>
        <v/>
      </c>
      <c r="AB849" s="98"/>
      <c r="AC849" s="1100" t="str">
        <f>IFERROR(IF(AH849&lt;&gt;"",Z849*VLOOKUP(N849,【参考】数式用!$AG$2:$AL$50,MATCH(Y849,【参考】数式用!$AI$4:$AL$4,0)+2,0), ""), "")</f>
        <v/>
      </c>
      <c r="AD849" s="1100"/>
      <c r="AE849" s="415"/>
      <c r="AF849" s="581"/>
      <c r="AG849" s="590"/>
      <c r="AH849" s="428" t="str">
        <f>IFERROR(VLOOKUP(O849, 【参考】数式用!$AY$5:$AY$13, 1, FALSE), "")</f>
        <v/>
      </c>
      <c r="AI849" s="429" t="str">
        <f>IFERROR(VLOOKUP(N849, 【参考】数式用!$BA$2:$BB$50, 2, FALSE), "")</f>
        <v/>
      </c>
      <c r="AJ849" s="430" t="str">
        <f t="shared" si="27"/>
        <v/>
      </c>
      <c r="AK849" s="431" t="str">
        <f t="shared" si="28"/>
        <v/>
      </c>
      <c r="AL849" s="133"/>
      <c r="AM849" s="133"/>
      <c r="AN849" s="106"/>
      <c r="AO849" s="106"/>
      <c r="AV849" s="105"/>
      <c r="AW849" s="105"/>
      <c r="AX849" s="105"/>
      <c r="AY849" s="105"/>
      <c r="AZ849" s="105"/>
      <c r="BA849" s="105"/>
    </row>
    <row r="850" spans="1:53" ht="30" customHeight="1" thickBot="1">
      <c r="A850" s="140">
        <v>837</v>
      </c>
      <c r="B850" s="1001" t="str">
        <f>IF(基本情報入力シート!C875="","",基本情報入力シート!C875)</f>
        <v/>
      </c>
      <c r="C850" s="1002"/>
      <c r="D850" s="1002"/>
      <c r="E850" s="1002"/>
      <c r="F850" s="1002"/>
      <c r="G850" s="1002"/>
      <c r="H850" s="1002"/>
      <c r="I850" s="1003"/>
      <c r="J850" s="411" t="str">
        <f>IF(基本情報入力シート!M875="","",基本情報入力シート!M875)</f>
        <v/>
      </c>
      <c r="K850" s="411" t="str">
        <f>IF(基本情報入力シート!R875="","",基本情報入力シート!R875)</f>
        <v/>
      </c>
      <c r="L850" s="411" t="str">
        <f>IF(基本情報入力シート!W875="","",基本情報入力シート!W875)</f>
        <v/>
      </c>
      <c r="M850" s="411" t="str">
        <f>IF(基本情報入力シート!X875="","",基本情報入力シート!X875)</f>
        <v/>
      </c>
      <c r="N850" s="141" t="str">
        <f>IF(基本情報入力シート!Y875="","",基本情報入力シート!Y875)</f>
        <v/>
      </c>
      <c r="O850" s="148"/>
      <c r="P850" s="50"/>
      <c r="Q850" s="1004"/>
      <c r="R850" s="1005"/>
      <c r="S850" s="142" t="str">
        <f>IFERROR(ROUNDDOWN(Q850*VLOOKUP(N850,【参考】数式用!$AR$2:$AW$50,MATCH(P850,【参考】数式用!$AT$4:$AW$4)+2,FALSE)*0.5, 0), "")</f>
        <v/>
      </c>
      <c r="T850" s="51"/>
      <c r="U850" s="536" t="str">
        <f>IFERROR(IF(AH850&lt;&gt;"",Q850*VLOOKUP(N850,【参考】数式用!$AG$2:$AL$50,MATCH(P850,【参考】数式用!$AI$4:$AL$4,0)+2,0), ""), "")</f>
        <v/>
      </c>
      <c r="V850" s="41"/>
      <c r="W850" s="1006"/>
      <c r="X850" s="1007"/>
      <c r="Y850" s="88"/>
      <c r="Z850" s="537"/>
      <c r="AA850" s="143" t="str">
        <f>IFERROR(IF(Y850="ー", "", ROUNDDOWN(Z850*VLOOKUP(N850,【参考】数式用!$AR$2:$AW$50,MATCH(Y850,【参考】数式用!$AT$4:$AW$4)+2,FALSE)*0.5, 0)), "")</f>
        <v/>
      </c>
      <c r="AB850" s="98"/>
      <c r="AC850" s="1100" t="str">
        <f>IFERROR(IF(AH850&lt;&gt;"",Z850*VLOOKUP(N850,【参考】数式用!$AG$2:$AL$50,MATCH(Y850,【参考】数式用!$AI$4:$AL$4,0)+2,0), ""), "")</f>
        <v/>
      </c>
      <c r="AD850" s="1100"/>
      <c r="AE850" s="415"/>
      <c r="AF850" s="581"/>
      <c r="AG850" s="590"/>
      <c r="AH850" s="428" t="str">
        <f>IFERROR(VLOOKUP(O850, 【参考】数式用!$AY$5:$AY$13, 1, FALSE), "")</f>
        <v/>
      </c>
      <c r="AI850" s="429" t="str">
        <f>IFERROR(VLOOKUP(N850, 【参考】数式用!$BA$2:$BB$50, 2, FALSE), "")</f>
        <v/>
      </c>
      <c r="AJ850" s="430" t="str">
        <f t="shared" si="27"/>
        <v/>
      </c>
      <c r="AK850" s="431" t="str">
        <f t="shared" si="28"/>
        <v/>
      </c>
      <c r="AL850" s="133"/>
      <c r="AM850" s="133"/>
      <c r="AN850" s="106"/>
      <c r="AO850" s="106"/>
      <c r="AV850" s="105"/>
      <c r="AW850" s="105"/>
      <c r="AX850" s="105"/>
      <c r="AY850" s="105"/>
      <c r="AZ850" s="105"/>
      <c r="BA850" s="105"/>
    </row>
    <row r="851" spans="1:53" ht="30" customHeight="1" thickBot="1">
      <c r="A851" s="140">
        <v>838</v>
      </c>
      <c r="B851" s="1001" t="str">
        <f>IF(基本情報入力シート!C876="","",基本情報入力シート!C876)</f>
        <v/>
      </c>
      <c r="C851" s="1002"/>
      <c r="D851" s="1002"/>
      <c r="E851" s="1002"/>
      <c r="F851" s="1002"/>
      <c r="G851" s="1002"/>
      <c r="H851" s="1002"/>
      <c r="I851" s="1003"/>
      <c r="J851" s="411" t="str">
        <f>IF(基本情報入力シート!M876="","",基本情報入力シート!M876)</f>
        <v/>
      </c>
      <c r="K851" s="411" t="str">
        <f>IF(基本情報入力シート!R876="","",基本情報入力シート!R876)</f>
        <v/>
      </c>
      <c r="L851" s="411" t="str">
        <f>IF(基本情報入力シート!W876="","",基本情報入力シート!W876)</f>
        <v/>
      </c>
      <c r="M851" s="411" t="str">
        <f>IF(基本情報入力シート!X876="","",基本情報入力シート!X876)</f>
        <v/>
      </c>
      <c r="N851" s="141" t="str">
        <f>IF(基本情報入力シート!Y876="","",基本情報入力シート!Y876)</f>
        <v/>
      </c>
      <c r="O851" s="148"/>
      <c r="P851" s="50"/>
      <c r="Q851" s="1004"/>
      <c r="R851" s="1005"/>
      <c r="S851" s="142" t="str">
        <f>IFERROR(ROUNDDOWN(Q851*VLOOKUP(N851,【参考】数式用!$AR$2:$AW$50,MATCH(P851,【参考】数式用!$AT$4:$AW$4)+2,FALSE)*0.5, 0), "")</f>
        <v/>
      </c>
      <c r="T851" s="51"/>
      <c r="U851" s="536" t="str">
        <f>IFERROR(IF(AH851&lt;&gt;"",Q851*VLOOKUP(N851,【参考】数式用!$AG$2:$AL$50,MATCH(P851,【参考】数式用!$AI$4:$AL$4,0)+2,0), ""), "")</f>
        <v/>
      </c>
      <c r="V851" s="41"/>
      <c r="W851" s="1006"/>
      <c r="X851" s="1007"/>
      <c r="Y851" s="88"/>
      <c r="Z851" s="537"/>
      <c r="AA851" s="143" t="str">
        <f>IFERROR(IF(Y851="ー", "", ROUNDDOWN(Z851*VLOOKUP(N851,【参考】数式用!$AR$2:$AW$50,MATCH(Y851,【参考】数式用!$AT$4:$AW$4)+2,FALSE)*0.5, 0)), "")</f>
        <v/>
      </c>
      <c r="AB851" s="98"/>
      <c r="AC851" s="1100" t="str">
        <f>IFERROR(IF(AH851&lt;&gt;"",Z851*VLOOKUP(N851,【参考】数式用!$AG$2:$AL$50,MATCH(Y851,【参考】数式用!$AI$4:$AL$4,0)+2,0), ""), "")</f>
        <v/>
      </c>
      <c r="AD851" s="1100"/>
      <c r="AE851" s="415"/>
      <c r="AF851" s="581"/>
      <c r="AG851" s="590"/>
      <c r="AH851" s="428" t="str">
        <f>IFERROR(VLOOKUP(O851, 【参考】数式用!$AY$5:$AY$13, 1, FALSE), "")</f>
        <v/>
      </c>
      <c r="AI851" s="429" t="str">
        <f>IFERROR(VLOOKUP(N851, 【参考】数式用!$BA$2:$BB$50, 2, FALSE), "")</f>
        <v/>
      </c>
      <c r="AJ851" s="430" t="str">
        <f t="shared" si="27"/>
        <v/>
      </c>
      <c r="AK851" s="431" t="str">
        <f t="shared" si="28"/>
        <v/>
      </c>
      <c r="AL851" s="133"/>
      <c r="AM851" s="133"/>
      <c r="AN851" s="106"/>
      <c r="AO851" s="106"/>
      <c r="AV851" s="105"/>
      <c r="AW851" s="105"/>
      <c r="AX851" s="105"/>
      <c r="AY851" s="105"/>
      <c r="AZ851" s="105"/>
      <c r="BA851" s="105"/>
    </row>
    <row r="852" spans="1:53" ht="30" customHeight="1" thickBot="1">
      <c r="A852" s="140">
        <v>839</v>
      </c>
      <c r="B852" s="1001" t="str">
        <f>IF(基本情報入力シート!C877="","",基本情報入力シート!C877)</f>
        <v/>
      </c>
      <c r="C852" s="1002"/>
      <c r="D852" s="1002"/>
      <c r="E852" s="1002"/>
      <c r="F852" s="1002"/>
      <c r="G852" s="1002"/>
      <c r="H852" s="1002"/>
      <c r="I852" s="1003"/>
      <c r="J852" s="411" t="str">
        <f>IF(基本情報入力シート!M877="","",基本情報入力シート!M877)</f>
        <v/>
      </c>
      <c r="K852" s="411" t="str">
        <f>IF(基本情報入力シート!R877="","",基本情報入力シート!R877)</f>
        <v/>
      </c>
      <c r="L852" s="411" t="str">
        <f>IF(基本情報入力シート!W877="","",基本情報入力シート!W877)</f>
        <v/>
      </c>
      <c r="M852" s="411" t="str">
        <f>IF(基本情報入力シート!X877="","",基本情報入力シート!X877)</f>
        <v/>
      </c>
      <c r="N852" s="141" t="str">
        <f>IF(基本情報入力シート!Y877="","",基本情報入力シート!Y877)</f>
        <v/>
      </c>
      <c r="O852" s="148"/>
      <c r="P852" s="50"/>
      <c r="Q852" s="1004"/>
      <c r="R852" s="1005"/>
      <c r="S852" s="142" t="str">
        <f>IFERROR(ROUNDDOWN(Q852*VLOOKUP(N852,【参考】数式用!$AR$2:$AW$50,MATCH(P852,【参考】数式用!$AT$4:$AW$4)+2,FALSE)*0.5, 0), "")</f>
        <v/>
      </c>
      <c r="T852" s="51"/>
      <c r="U852" s="536" t="str">
        <f>IFERROR(IF(AH852&lt;&gt;"",Q852*VLOOKUP(N852,【参考】数式用!$AG$2:$AL$50,MATCH(P852,【参考】数式用!$AI$4:$AL$4,0)+2,0), ""), "")</f>
        <v/>
      </c>
      <c r="V852" s="41"/>
      <c r="W852" s="1006"/>
      <c r="X852" s="1007"/>
      <c r="Y852" s="88"/>
      <c r="Z852" s="537"/>
      <c r="AA852" s="143" t="str">
        <f>IFERROR(IF(Y852="ー", "", ROUNDDOWN(Z852*VLOOKUP(N852,【参考】数式用!$AR$2:$AW$50,MATCH(Y852,【参考】数式用!$AT$4:$AW$4)+2,FALSE)*0.5, 0)), "")</f>
        <v/>
      </c>
      <c r="AB852" s="98"/>
      <c r="AC852" s="1100" t="str">
        <f>IFERROR(IF(AH852&lt;&gt;"",Z852*VLOOKUP(N852,【参考】数式用!$AG$2:$AL$50,MATCH(Y852,【参考】数式用!$AI$4:$AL$4,0)+2,0), ""), "")</f>
        <v/>
      </c>
      <c r="AD852" s="1100"/>
      <c r="AE852" s="415"/>
      <c r="AF852" s="581"/>
      <c r="AG852" s="590"/>
      <c r="AH852" s="428" t="str">
        <f>IFERROR(VLOOKUP(O852, 【参考】数式用!$AY$5:$AY$13, 1, FALSE), "")</f>
        <v/>
      </c>
      <c r="AI852" s="429" t="str">
        <f>IFERROR(VLOOKUP(N852, 【参考】数式用!$BA$2:$BB$50, 2, FALSE), "")</f>
        <v/>
      </c>
      <c r="AJ852" s="430" t="str">
        <f t="shared" si="27"/>
        <v/>
      </c>
      <c r="AK852" s="431" t="str">
        <f t="shared" si="28"/>
        <v/>
      </c>
      <c r="AL852" s="133"/>
      <c r="AM852" s="133"/>
      <c r="AN852" s="106"/>
      <c r="AO852" s="106"/>
      <c r="AV852" s="105"/>
      <c r="AW852" s="105"/>
      <c r="AX852" s="105"/>
      <c r="AY852" s="105"/>
      <c r="AZ852" s="105"/>
      <c r="BA852" s="105"/>
    </row>
    <row r="853" spans="1:53" ht="30" customHeight="1" thickBot="1">
      <c r="A853" s="140">
        <v>840</v>
      </c>
      <c r="B853" s="1001" t="str">
        <f>IF(基本情報入力シート!C878="","",基本情報入力シート!C878)</f>
        <v/>
      </c>
      <c r="C853" s="1002"/>
      <c r="D853" s="1002"/>
      <c r="E853" s="1002"/>
      <c r="F853" s="1002"/>
      <c r="G853" s="1002"/>
      <c r="H853" s="1002"/>
      <c r="I853" s="1003"/>
      <c r="J853" s="411" t="str">
        <f>IF(基本情報入力シート!M878="","",基本情報入力シート!M878)</f>
        <v/>
      </c>
      <c r="K853" s="411" t="str">
        <f>IF(基本情報入力シート!R878="","",基本情報入力シート!R878)</f>
        <v/>
      </c>
      <c r="L853" s="411" t="str">
        <f>IF(基本情報入力シート!W878="","",基本情報入力シート!W878)</f>
        <v/>
      </c>
      <c r="M853" s="411" t="str">
        <f>IF(基本情報入力シート!X878="","",基本情報入力シート!X878)</f>
        <v/>
      </c>
      <c r="N853" s="141" t="str">
        <f>IF(基本情報入力シート!Y878="","",基本情報入力シート!Y878)</f>
        <v/>
      </c>
      <c r="O853" s="148"/>
      <c r="P853" s="50"/>
      <c r="Q853" s="1004"/>
      <c r="R853" s="1005"/>
      <c r="S853" s="142" t="str">
        <f>IFERROR(ROUNDDOWN(Q853*VLOOKUP(N853,【参考】数式用!$AR$2:$AW$50,MATCH(P853,【参考】数式用!$AT$4:$AW$4)+2,FALSE)*0.5, 0), "")</f>
        <v/>
      </c>
      <c r="T853" s="51"/>
      <c r="U853" s="536" t="str">
        <f>IFERROR(IF(AH853&lt;&gt;"",Q853*VLOOKUP(N853,【参考】数式用!$AG$2:$AL$50,MATCH(P853,【参考】数式用!$AI$4:$AL$4,0)+2,0), ""), "")</f>
        <v/>
      </c>
      <c r="V853" s="41"/>
      <c r="W853" s="1006"/>
      <c r="X853" s="1007"/>
      <c r="Y853" s="88"/>
      <c r="Z853" s="537"/>
      <c r="AA853" s="143" t="str">
        <f>IFERROR(IF(Y853="ー", "", ROUNDDOWN(Z853*VLOOKUP(N853,【参考】数式用!$AR$2:$AW$50,MATCH(Y853,【参考】数式用!$AT$4:$AW$4)+2,FALSE)*0.5, 0)), "")</f>
        <v/>
      </c>
      <c r="AB853" s="98"/>
      <c r="AC853" s="1100" t="str">
        <f>IFERROR(IF(AH853&lt;&gt;"",Z853*VLOOKUP(N853,【参考】数式用!$AG$2:$AL$50,MATCH(Y853,【参考】数式用!$AI$4:$AL$4,0)+2,0), ""), "")</f>
        <v/>
      </c>
      <c r="AD853" s="1100"/>
      <c r="AE853" s="415"/>
      <c r="AF853" s="581"/>
      <c r="AG853" s="590"/>
      <c r="AH853" s="428" t="str">
        <f>IFERROR(VLOOKUP(O853, 【参考】数式用!$AY$5:$AY$13, 1, FALSE), "")</f>
        <v/>
      </c>
      <c r="AI853" s="429" t="str">
        <f>IFERROR(VLOOKUP(N853, 【参考】数式用!$BA$2:$BB$50, 2, FALSE), "")</f>
        <v/>
      </c>
      <c r="AJ853" s="430" t="str">
        <f t="shared" si="27"/>
        <v/>
      </c>
      <c r="AK853" s="431" t="str">
        <f t="shared" si="28"/>
        <v/>
      </c>
      <c r="AL853" s="133"/>
      <c r="AM853" s="133"/>
      <c r="AN853" s="106"/>
      <c r="AO853" s="106"/>
      <c r="AV853" s="105"/>
      <c r="AW853" s="105"/>
      <c r="AX853" s="105"/>
      <c r="AY853" s="105"/>
      <c r="AZ853" s="105"/>
      <c r="BA853" s="105"/>
    </row>
    <row r="854" spans="1:53" ht="30" customHeight="1" thickBot="1">
      <c r="A854" s="140">
        <v>841</v>
      </c>
      <c r="B854" s="1001" t="str">
        <f>IF(基本情報入力シート!C879="","",基本情報入力シート!C879)</f>
        <v/>
      </c>
      <c r="C854" s="1002"/>
      <c r="D854" s="1002"/>
      <c r="E854" s="1002"/>
      <c r="F854" s="1002"/>
      <c r="G854" s="1002"/>
      <c r="H854" s="1002"/>
      <c r="I854" s="1003"/>
      <c r="J854" s="411" t="str">
        <f>IF(基本情報入力シート!M879="","",基本情報入力シート!M879)</f>
        <v/>
      </c>
      <c r="K854" s="411" t="str">
        <f>IF(基本情報入力シート!R879="","",基本情報入力シート!R879)</f>
        <v/>
      </c>
      <c r="L854" s="411" t="str">
        <f>IF(基本情報入力シート!W879="","",基本情報入力シート!W879)</f>
        <v/>
      </c>
      <c r="M854" s="411" t="str">
        <f>IF(基本情報入力シート!X879="","",基本情報入力シート!X879)</f>
        <v/>
      </c>
      <c r="N854" s="141" t="str">
        <f>IF(基本情報入力シート!Y879="","",基本情報入力シート!Y879)</f>
        <v/>
      </c>
      <c r="O854" s="148"/>
      <c r="P854" s="50"/>
      <c r="Q854" s="1004"/>
      <c r="R854" s="1005"/>
      <c r="S854" s="142" t="str">
        <f>IFERROR(ROUNDDOWN(Q854*VLOOKUP(N854,【参考】数式用!$AR$2:$AW$50,MATCH(P854,【参考】数式用!$AT$4:$AW$4)+2,FALSE)*0.5, 0), "")</f>
        <v/>
      </c>
      <c r="T854" s="51"/>
      <c r="U854" s="536" t="str">
        <f>IFERROR(IF(AH854&lt;&gt;"",Q854*VLOOKUP(N854,【参考】数式用!$AG$2:$AL$50,MATCH(P854,【参考】数式用!$AI$4:$AL$4,0)+2,0), ""), "")</f>
        <v/>
      </c>
      <c r="V854" s="41"/>
      <c r="W854" s="1006"/>
      <c r="X854" s="1007"/>
      <c r="Y854" s="88"/>
      <c r="Z854" s="537"/>
      <c r="AA854" s="143" t="str">
        <f>IFERROR(IF(Y854="ー", "", ROUNDDOWN(Z854*VLOOKUP(N854,【参考】数式用!$AR$2:$AW$50,MATCH(Y854,【参考】数式用!$AT$4:$AW$4)+2,FALSE)*0.5, 0)), "")</f>
        <v/>
      </c>
      <c r="AB854" s="98"/>
      <c r="AC854" s="1100" t="str">
        <f>IFERROR(IF(AH854&lt;&gt;"",Z854*VLOOKUP(N854,【参考】数式用!$AG$2:$AL$50,MATCH(Y854,【参考】数式用!$AI$4:$AL$4,0)+2,0), ""), "")</f>
        <v/>
      </c>
      <c r="AD854" s="1100"/>
      <c r="AE854" s="415"/>
      <c r="AF854" s="581"/>
      <c r="AG854" s="590"/>
      <c r="AH854" s="428" t="str">
        <f>IFERROR(VLOOKUP(O854, 【参考】数式用!$AY$5:$AY$13, 1, FALSE), "")</f>
        <v/>
      </c>
      <c r="AI854" s="429" t="str">
        <f>IFERROR(VLOOKUP(N854, 【参考】数式用!$BA$2:$BB$50, 2, FALSE), "")</f>
        <v/>
      </c>
      <c r="AJ854" s="430" t="str">
        <f t="shared" si="27"/>
        <v/>
      </c>
      <c r="AK854" s="431" t="str">
        <f t="shared" si="28"/>
        <v/>
      </c>
      <c r="AL854" s="133"/>
      <c r="AM854" s="133"/>
      <c r="AN854" s="106"/>
      <c r="AO854" s="106"/>
      <c r="AV854" s="105"/>
      <c r="AW854" s="105"/>
      <c r="AX854" s="105"/>
      <c r="AY854" s="105"/>
      <c r="AZ854" s="105"/>
      <c r="BA854" s="105"/>
    </row>
    <row r="855" spans="1:53" ht="30" customHeight="1" thickBot="1">
      <c r="A855" s="140">
        <v>842</v>
      </c>
      <c r="B855" s="1001" t="str">
        <f>IF(基本情報入力シート!C880="","",基本情報入力シート!C880)</f>
        <v/>
      </c>
      <c r="C855" s="1002"/>
      <c r="D855" s="1002"/>
      <c r="E855" s="1002"/>
      <c r="F855" s="1002"/>
      <c r="G855" s="1002"/>
      <c r="H855" s="1002"/>
      <c r="I855" s="1003"/>
      <c r="J855" s="411" t="str">
        <f>IF(基本情報入力シート!M880="","",基本情報入力シート!M880)</f>
        <v/>
      </c>
      <c r="K855" s="411" t="str">
        <f>IF(基本情報入力シート!R880="","",基本情報入力シート!R880)</f>
        <v/>
      </c>
      <c r="L855" s="411" t="str">
        <f>IF(基本情報入力シート!W880="","",基本情報入力シート!W880)</f>
        <v/>
      </c>
      <c r="M855" s="411" t="str">
        <f>IF(基本情報入力シート!X880="","",基本情報入力シート!X880)</f>
        <v/>
      </c>
      <c r="N855" s="141" t="str">
        <f>IF(基本情報入力シート!Y880="","",基本情報入力シート!Y880)</f>
        <v/>
      </c>
      <c r="O855" s="148"/>
      <c r="P855" s="50"/>
      <c r="Q855" s="1004"/>
      <c r="R855" s="1005"/>
      <c r="S855" s="142" t="str">
        <f>IFERROR(ROUNDDOWN(Q855*VLOOKUP(N855,【参考】数式用!$AR$2:$AW$50,MATCH(P855,【参考】数式用!$AT$4:$AW$4)+2,FALSE)*0.5, 0), "")</f>
        <v/>
      </c>
      <c r="T855" s="51"/>
      <c r="U855" s="536" t="str">
        <f>IFERROR(IF(AH855&lt;&gt;"",Q855*VLOOKUP(N855,【参考】数式用!$AG$2:$AL$50,MATCH(P855,【参考】数式用!$AI$4:$AL$4,0)+2,0), ""), "")</f>
        <v/>
      </c>
      <c r="V855" s="41"/>
      <c r="W855" s="1006"/>
      <c r="X855" s="1007"/>
      <c r="Y855" s="88"/>
      <c r="Z855" s="537"/>
      <c r="AA855" s="143" t="str">
        <f>IFERROR(IF(Y855="ー", "", ROUNDDOWN(Z855*VLOOKUP(N855,【参考】数式用!$AR$2:$AW$50,MATCH(Y855,【参考】数式用!$AT$4:$AW$4)+2,FALSE)*0.5, 0)), "")</f>
        <v/>
      </c>
      <c r="AB855" s="98"/>
      <c r="AC855" s="1100" t="str">
        <f>IFERROR(IF(AH855&lt;&gt;"",Z855*VLOOKUP(N855,【参考】数式用!$AG$2:$AL$50,MATCH(Y855,【参考】数式用!$AI$4:$AL$4,0)+2,0), ""), "")</f>
        <v/>
      </c>
      <c r="AD855" s="1100"/>
      <c r="AE855" s="415"/>
      <c r="AF855" s="581"/>
      <c r="AG855" s="590"/>
      <c r="AH855" s="428" t="str">
        <f>IFERROR(VLOOKUP(O855, 【参考】数式用!$AY$5:$AY$13, 1, FALSE), "")</f>
        <v/>
      </c>
      <c r="AI855" s="429" t="str">
        <f>IFERROR(VLOOKUP(N855, 【参考】数式用!$BA$2:$BB$50, 2, FALSE), "")</f>
        <v/>
      </c>
      <c r="AJ855" s="430" t="str">
        <f t="shared" si="27"/>
        <v/>
      </c>
      <c r="AK855" s="431" t="str">
        <f t="shared" si="28"/>
        <v/>
      </c>
      <c r="AL855" s="133"/>
      <c r="AM855" s="133"/>
      <c r="AN855" s="106"/>
      <c r="AO855" s="106"/>
      <c r="AV855" s="105"/>
      <c r="AW855" s="105"/>
      <c r="AX855" s="105"/>
      <c r="AY855" s="105"/>
      <c r="AZ855" s="105"/>
      <c r="BA855" s="105"/>
    </row>
    <row r="856" spans="1:53" ht="30" customHeight="1" thickBot="1">
      <c r="A856" s="140">
        <v>843</v>
      </c>
      <c r="B856" s="1001" t="str">
        <f>IF(基本情報入力シート!C881="","",基本情報入力シート!C881)</f>
        <v/>
      </c>
      <c r="C856" s="1002"/>
      <c r="D856" s="1002"/>
      <c r="E856" s="1002"/>
      <c r="F856" s="1002"/>
      <c r="G856" s="1002"/>
      <c r="H856" s="1002"/>
      <c r="I856" s="1003"/>
      <c r="J856" s="411" t="str">
        <f>IF(基本情報入力シート!M881="","",基本情報入力シート!M881)</f>
        <v/>
      </c>
      <c r="K856" s="411" t="str">
        <f>IF(基本情報入力シート!R881="","",基本情報入力シート!R881)</f>
        <v/>
      </c>
      <c r="L856" s="411" t="str">
        <f>IF(基本情報入力シート!W881="","",基本情報入力シート!W881)</f>
        <v/>
      </c>
      <c r="M856" s="411" t="str">
        <f>IF(基本情報入力シート!X881="","",基本情報入力シート!X881)</f>
        <v/>
      </c>
      <c r="N856" s="141" t="str">
        <f>IF(基本情報入力シート!Y881="","",基本情報入力シート!Y881)</f>
        <v/>
      </c>
      <c r="O856" s="148"/>
      <c r="P856" s="50"/>
      <c r="Q856" s="1004"/>
      <c r="R856" s="1005"/>
      <c r="S856" s="142" t="str">
        <f>IFERROR(ROUNDDOWN(Q856*VLOOKUP(N856,【参考】数式用!$AR$2:$AW$50,MATCH(P856,【参考】数式用!$AT$4:$AW$4)+2,FALSE)*0.5, 0), "")</f>
        <v/>
      </c>
      <c r="T856" s="51"/>
      <c r="U856" s="536" t="str">
        <f>IFERROR(IF(AH856&lt;&gt;"",Q856*VLOOKUP(N856,【参考】数式用!$AG$2:$AL$50,MATCH(P856,【参考】数式用!$AI$4:$AL$4,0)+2,0), ""), "")</f>
        <v/>
      </c>
      <c r="V856" s="41"/>
      <c r="W856" s="1006"/>
      <c r="X856" s="1007"/>
      <c r="Y856" s="88"/>
      <c r="Z856" s="537"/>
      <c r="AA856" s="143" t="str">
        <f>IFERROR(IF(Y856="ー", "", ROUNDDOWN(Z856*VLOOKUP(N856,【参考】数式用!$AR$2:$AW$50,MATCH(Y856,【参考】数式用!$AT$4:$AW$4)+2,FALSE)*0.5, 0)), "")</f>
        <v/>
      </c>
      <c r="AB856" s="98"/>
      <c r="AC856" s="1100" t="str">
        <f>IFERROR(IF(AH856&lt;&gt;"",Z856*VLOOKUP(N856,【参考】数式用!$AG$2:$AL$50,MATCH(Y856,【参考】数式用!$AI$4:$AL$4,0)+2,0), ""), "")</f>
        <v/>
      </c>
      <c r="AD856" s="1100"/>
      <c r="AE856" s="415"/>
      <c r="AF856" s="581"/>
      <c r="AG856" s="590"/>
      <c r="AH856" s="428" t="str">
        <f>IFERROR(VLOOKUP(O856, 【参考】数式用!$AY$5:$AY$13, 1, FALSE), "")</f>
        <v/>
      </c>
      <c r="AI856" s="429" t="str">
        <f>IFERROR(VLOOKUP(N856, 【参考】数式用!$BA$2:$BB$50, 2, FALSE), "")</f>
        <v/>
      </c>
      <c r="AJ856" s="430" t="str">
        <f t="shared" si="27"/>
        <v/>
      </c>
      <c r="AK856" s="431" t="str">
        <f t="shared" si="28"/>
        <v/>
      </c>
      <c r="AL856" s="133"/>
      <c r="AM856" s="133"/>
      <c r="AN856" s="106"/>
      <c r="AO856" s="106"/>
      <c r="AV856" s="105"/>
      <c r="AW856" s="105"/>
      <c r="AX856" s="105"/>
      <c r="AY856" s="105"/>
      <c r="AZ856" s="105"/>
      <c r="BA856" s="105"/>
    </row>
    <row r="857" spans="1:53" ht="30" customHeight="1" thickBot="1">
      <c r="A857" s="140">
        <v>844</v>
      </c>
      <c r="B857" s="1001" t="str">
        <f>IF(基本情報入力シート!C882="","",基本情報入力シート!C882)</f>
        <v/>
      </c>
      <c r="C857" s="1002"/>
      <c r="D857" s="1002"/>
      <c r="E857" s="1002"/>
      <c r="F857" s="1002"/>
      <c r="G857" s="1002"/>
      <c r="H857" s="1002"/>
      <c r="I857" s="1003"/>
      <c r="J857" s="411" t="str">
        <f>IF(基本情報入力シート!M882="","",基本情報入力シート!M882)</f>
        <v/>
      </c>
      <c r="K857" s="411" t="str">
        <f>IF(基本情報入力シート!R882="","",基本情報入力シート!R882)</f>
        <v/>
      </c>
      <c r="L857" s="411" t="str">
        <f>IF(基本情報入力シート!W882="","",基本情報入力シート!W882)</f>
        <v/>
      </c>
      <c r="M857" s="411" t="str">
        <f>IF(基本情報入力シート!X882="","",基本情報入力シート!X882)</f>
        <v/>
      </c>
      <c r="N857" s="141" t="str">
        <f>IF(基本情報入力シート!Y882="","",基本情報入力シート!Y882)</f>
        <v/>
      </c>
      <c r="O857" s="148"/>
      <c r="P857" s="50"/>
      <c r="Q857" s="1004"/>
      <c r="R857" s="1005"/>
      <c r="S857" s="142" t="str">
        <f>IFERROR(ROUNDDOWN(Q857*VLOOKUP(N857,【参考】数式用!$AR$2:$AW$50,MATCH(P857,【参考】数式用!$AT$4:$AW$4)+2,FALSE)*0.5, 0), "")</f>
        <v/>
      </c>
      <c r="T857" s="51"/>
      <c r="U857" s="536" t="str">
        <f>IFERROR(IF(AH857&lt;&gt;"",Q857*VLOOKUP(N857,【参考】数式用!$AG$2:$AL$50,MATCH(P857,【参考】数式用!$AI$4:$AL$4,0)+2,0), ""), "")</f>
        <v/>
      </c>
      <c r="V857" s="41"/>
      <c r="W857" s="1006"/>
      <c r="X857" s="1007"/>
      <c r="Y857" s="88"/>
      <c r="Z857" s="537"/>
      <c r="AA857" s="143" t="str">
        <f>IFERROR(IF(Y857="ー", "", ROUNDDOWN(Z857*VLOOKUP(N857,【参考】数式用!$AR$2:$AW$50,MATCH(Y857,【参考】数式用!$AT$4:$AW$4)+2,FALSE)*0.5, 0)), "")</f>
        <v/>
      </c>
      <c r="AB857" s="98"/>
      <c r="AC857" s="1100" t="str">
        <f>IFERROR(IF(AH857&lt;&gt;"",Z857*VLOOKUP(N857,【参考】数式用!$AG$2:$AL$50,MATCH(Y857,【参考】数式用!$AI$4:$AL$4,0)+2,0), ""), "")</f>
        <v/>
      </c>
      <c r="AD857" s="1100"/>
      <c r="AE857" s="415"/>
      <c r="AF857" s="581"/>
      <c r="AG857" s="590"/>
      <c r="AH857" s="428" t="str">
        <f>IFERROR(VLOOKUP(O857, 【参考】数式用!$AY$5:$AY$13, 1, FALSE), "")</f>
        <v/>
      </c>
      <c r="AI857" s="429" t="str">
        <f>IFERROR(VLOOKUP(N857, 【参考】数式用!$BA$2:$BB$50, 2, FALSE), "")</f>
        <v/>
      </c>
      <c r="AJ857" s="430" t="str">
        <f t="shared" si="27"/>
        <v/>
      </c>
      <c r="AK857" s="431" t="str">
        <f t="shared" si="28"/>
        <v/>
      </c>
      <c r="AL857" s="133"/>
      <c r="AM857" s="133"/>
      <c r="AN857" s="106"/>
      <c r="AO857" s="106"/>
      <c r="AV857" s="105"/>
      <c r="AW857" s="105"/>
      <c r="AX857" s="105"/>
      <c r="AY857" s="105"/>
      <c r="AZ857" s="105"/>
      <c r="BA857" s="105"/>
    </row>
    <row r="858" spans="1:53" ht="30" customHeight="1" thickBot="1">
      <c r="A858" s="140">
        <v>845</v>
      </c>
      <c r="B858" s="1001" t="str">
        <f>IF(基本情報入力シート!C883="","",基本情報入力シート!C883)</f>
        <v/>
      </c>
      <c r="C858" s="1002"/>
      <c r="D858" s="1002"/>
      <c r="E858" s="1002"/>
      <c r="F858" s="1002"/>
      <c r="G858" s="1002"/>
      <c r="H858" s="1002"/>
      <c r="I858" s="1003"/>
      <c r="J858" s="411" t="str">
        <f>IF(基本情報入力シート!M883="","",基本情報入力シート!M883)</f>
        <v/>
      </c>
      <c r="K858" s="411" t="str">
        <f>IF(基本情報入力シート!R883="","",基本情報入力シート!R883)</f>
        <v/>
      </c>
      <c r="L858" s="411" t="str">
        <f>IF(基本情報入力シート!W883="","",基本情報入力シート!W883)</f>
        <v/>
      </c>
      <c r="M858" s="411" t="str">
        <f>IF(基本情報入力シート!X883="","",基本情報入力シート!X883)</f>
        <v/>
      </c>
      <c r="N858" s="141" t="str">
        <f>IF(基本情報入力シート!Y883="","",基本情報入力シート!Y883)</f>
        <v/>
      </c>
      <c r="O858" s="148"/>
      <c r="P858" s="50"/>
      <c r="Q858" s="1004"/>
      <c r="R858" s="1005"/>
      <c r="S858" s="142" t="str">
        <f>IFERROR(ROUNDDOWN(Q858*VLOOKUP(N858,【参考】数式用!$AR$2:$AW$50,MATCH(P858,【参考】数式用!$AT$4:$AW$4)+2,FALSE)*0.5, 0), "")</f>
        <v/>
      </c>
      <c r="T858" s="51"/>
      <c r="U858" s="536" t="str">
        <f>IFERROR(IF(AH858&lt;&gt;"",Q858*VLOOKUP(N858,【参考】数式用!$AG$2:$AL$50,MATCH(P858,【参考】数式用!$AI$4:$AL$4,0)+2,0), ""), "")</f>
        <v/>
      </c>
      <c r="V858" s="41"/>
      <c r="W858" s="1006"/>
      <c r="X858" s="1007"/>
      <c r="Y858" s="88"/>
      <c r="Z858" s="537"/>
      <c r="AA858" s="143" t="str">
        <f>IFERROR(IF(Y858="ー", "", ROUNDDOWN(Z858*VLOOKUP(N858,【参考】数式用!$AR$2:$AW$50,MATCH(Y858,【参考】数式用!$AT$4:$AW$4)+2,FALSE)*0.5, 0)), "")</f>
        <v/>
      </c>
      <c r="AB858" s="98"/>
      <c r="AC858" s="1100" t="str">
        <f>IFERROR(IF(AH858&lt;&gt;"",Z858*VLOOKUP(N858,【参考】数式用!$AG$2:$AL$50,MATCH(Y858,【参考】数式用!$AI$4:$AL$4,0)+2,0), ""), "")</f>
        <v/>
      </c>
      <c r="AD858" s="1100"/>
      <c r="AE858" s="415"/>
      <c r="AF858" s="581"/>
      <c r="AG858" s="590"/>
      <c r="AH858" s="428" t="str">
        <f>IFERROR(VLOOKUP(O858, 【参考】数式用!$AY$5:$AY$13, 1, FALSE), "")</f>
        <v/>
      </c>
      <c r="AI858" s="429" t="str">
        <f>IFERROR(VLOOKUP(N858, 【参考】数式用!$BA$2:$BB$50, 2, FALSE), "")</f>
        <v/>
      </c>
      <c r="AJ858" s="430" t="str">
        <f t="shared" si="27"/>
        <v/>
      </c>
      <c r="AK858" s="431" t="str">
        <f t="shared" si="28"/>
        <v/>
      </c>
      <c r="AL858" s="133"/>
      <c r="AM858" s="133"/>
      <c r="AN858" s="106"/>
      <c r="AO858" s="106"/>
      <c r="AV858" s="105"/>
      <c r="AW858" s="105"/>
      <c r="AX858" s="105"/>
      <c r="AY858" s="105"/>
      <c r="AZ858" s="105"/>
      <c r="BA858" s="105"/>
    </row>
    <row r="859" spans="1:53" ht="30" customHeight="1" thickBot="1">
      <c r="A859" s="140">
        <v>846</v>
      </c>
      <c r="B859" s="1001" t="str">
        <f>IF(基本情報入力シート!C884="","",基本情報入力シート!C884)</f>
        <v/>
      </c>
      <c r="C859" s="1002"/>
      <c r="D859" s="1002"/>
      <c r="E859" s="1002"/>
      <c r="F859" s="1002"/>
      <c r="G859" s="1002"/>
      <c r="H859" s="1002"/>
      <c r="I859" s="1003"/>
      <c r="J859" s="411" t="str">
        <f>IF(基本情報入力シート!M884="","",基本情報入力シート!M884)</f>
        <v/>
      </c>
      <c r="K859" s="411" t="str">
        <f>IF(基本情報入力シート!R884="","",基本情報入力シート!R884)</f>
        <v/>
      </c>
      <c r="L859" s="411" t="str">
        <f>IF(基本情報入力シート!W884="","",基本情報入力シート!W884)</f>
        <v/>
      </c>
      <c r="M859" s="411" t="str">
        <f>IF(基本情報入力シート!X884="","",基本情報入力シート!X884)</f>
        <v/>
      </c>
      <c r="N859" s="141" t="str">
        <f>IF(基本情報入力シート!Y884="","",基本情報入力シート!Y884)</f>
        <v/>
      </c>
      <c r="O859" s="148"/>
      <c r="P859" s="50"/>
      <c r="Q859" s="1004"/>
      <c r="R859" s="1005"/>
      <c r="S859" s="142" t="str">
        <f>IFERROR(ROUNDDOWN(Q859*VLOOKUP(N859,【参考】数式用!$AR$2:$AW$50,MATCH(P859,【参考】数式用!$AT$4:$AW$4)+2,FALSE)*0.5, 0), "")</f>
        <v/>
      </c>
      <c r="T859" s="51"/>
      <c r="U859" s="536" t="str">
        <f>IFERROR(IF(AH859&lt;&gt;"",Q859*VLOOKUP(N859,【参考】数式用!$AG$2:$AL$50,MATCH(P859,【参考】数式用!$AI$4:$AL$4,0)+2,0), ""), "")</f>
        <v/>
      </c>
      <c r="V859" s="41"/>
      <c r="W859" s="1006"/>
      <c r="X859" s="1007"/>
      <c r="Y859" s="88"/>
      <c r="Z859" s="537"/>
      <c r="AA859" s="143" t="str">
        <f>IFERROR(IF(Y859="ー", "", ROUNDDOWN(Z859*VLOOKUP(N859,【参考】数式用!$AR$2:$AW$50,MATCH(Y859,【参考】数式用!$AT$4:$AW$4)+2,FALSE)*0.5, 0)), "")</f>
        <v/>
      </c>
      <c r="AB859" s="98"/>
      <c r="AC859" s="1100" t="str">
        <f>IFERROR(IF(AH859&lt;&gt;"",Z859*VLOOKUP(N859,【参考】数式用!$AG$2:$AL$50,MATCH(Y859,【参考】数式用!$AI$4:$AL$4,0)+2,0), ""), "")</f>
        <v/>
      </c>
      <c r="AD859" s="1100"/>
      <c r="AE859" s="415"/>
      <c r="AF859" s="581"/>
      <c r="AG859" s="590"/>
      <c r="AH859" s="428" t="str">
        <f>IFERROR(VLOOKUP(O859, 【参考】数式用!$AY$5:$AY$13, 1, FALSE), "")</f>
        <v/>
      </c>
      <c r="AI859" s="429" t="str">
        <f>IFERROR(VLOOKUP(N859, 【参考】数式用!$BA$2:$BB$50, 2, FALSE), "")</f>
        <v/>
      </c>
      <c r="AJ859" s="430" t="str">
        <f t="shared" si="27"/>
        <v/>
      </c>
      <c r="AK859" s="431" t="str">
        <f t="shared" si="28"/>
        <v/>
      </c>
      <c r="AL859" s="133"/>
      <c r="AM859" s="133"/>
      <c r="AN859" s="106"/>
      <c r="AO859" s="106"/>
      <c r="AV859" s="105"/>
      <c r="AW859" s="105"/>
      <c r="AX859" s="105"/>
      <c r="AY859" s="105"/>
      <c r="AZ859" s="105"/>
      <c r="BA859" s="105"/>
    </row>
    <row r="860" spans="1:53" ht="30" customHeight="1" thickBot="1">
      <c r="A860" s="140">
        <v>847</v>
      </c>
      <c r="B860" s="1001" t="str">
        <f>IF(基本情報入力シート!C885="","",基本情報入力シート!C885)</f>
        <v/>
      </c>
      <c r="C860" s="1002"/>
      <c r="D860" s="1002"/>
      <c r="E860" s="1002"/>
      <c r="F860" s="1002"/>
      <c r="G860" s="1002"/>
      <c r="H860" s="1002"/>
      <c r="I860" s="1003"/>
      <c r="J860" s="411" t="str">
        <f>IF(基本情報入力シート!M885="","",基本情報入力シート!M885)</f>
        <v/>
      </c>
      <c r="K860" s="411" t="str">
        <f>IF(基本情報入力シート!R885="","",基本情報入力シート!R885)</f>
        <v/>
      </c>
      <c r="L860" s="411" t="str">
        <f>IF(基本情報入力シート!W885="","",基本情報入力シート!W885)</f>
        <v/>
      </c>
      <c r="M860" s="411" t="str">
        <f>IF(基本情報入力シート!X885="","",基本情報入力シート!X885)</f>
        <v/>
      </c>
      <c r="N860" s="141" t="str">
        <f>IF(基本情報入力シート!Y885="","",基本情報入力シート!Y885)</f>
        <v/>
      </c>
      <c r="O860" s="148"/>
      <c r="P860" s="50"/>
      <c r="Q860" s="1004"/>
      <c r="R860" s="1005"/>
      <c r="S860" s="142" t="str">
        <f>IFERROR(ROUNDDOWN(Q860*VLOOKUP(N860,【参考】数式用!$AR$2:$AW$50,MATCH(P860,【参考】数式用!$AT$4:$AW$4)+2,FALSE)*0.5, 0), "")</f>
        <v/>
      </c>
      <c r="T860" s="51"/>
      <c r="U860" s="536" t="str">
        <f>IFERROR(IF(AH860&lt;&gt;"",Q860*VLOOKUP(N860,【参考】数式用!$AG$2:$AL$50,MATCH(P860,【参考】数式用!$AI$4:$AL$4,0)+2,0), ""), "")</f>
        <v/>
      </c>
      <c r="V860" s="41"/>
      <c r="W860" s="1006"/>
      <c r="X860" s="1007"/>
      <c r="Y860" s="88"/>
      <c r="Z860" s="537"/>
      <c r="AA860" s="143" t="str">
        <f>IFERROR(IF(Y860="ー", "", ROUNDDOWN(Z860*VLOOKUP(N860,【参考】数式用!$AR$2:$AW$50,MATCH(Y860,【参考】数式用!$AT$4:$AW$4)+2,FALSE)*0.5, 0)), "")</f>
        <v/>
      </c>
      <c r="AB860" s="98"/>
      <c r="AC860" s="1100" t="str">
        <f>IFERROR(IF(AH860&lt;&gt;"",Z860*VLOOKUP(N860,【参考】数式用!$AG$2:$AL$50,MATCH(Y860,【参考】数式用!$AI$4:$AL$4,0)+2,0), ""), "")</f>
        <v/>
      </c>
      <c r="AD860" s="1100"/>
      <c r="AE860" s="415"/>
      <c r="AF860" s="581"/>
      <c r="AG860" s="590"/>
      <c r="AH860" s="428" t="str">
        <f>IFERROR(VLOOKUP(O860, 【参考】数式用!$AY$5:$AY$13, 1, FALSE), "")</f>
        <v/>
      </c>
      <c r="AI860" s="429" t="str">
        <f>IFERROR(VLOOKUP(N860, 【参考】数式用!$BA$2:$BB$50, 2, FALSE), "")</f>
        <v/>
      </c>
      <c r="AJ860" s="430" t="str">
        <f t="shared" si="27"/>
        <v/>
      </c>
      <c r="AK860" s="431" t="str">
        <f t="shared" si="28"/>
        <v/>
      </c>
      <c r="AL860" s="133"/>
      <c r="AM860" s="133"/>
      <c r="AN860" s="106"/>
      <c r="AO860" s="106"/>
      <c r="AV860" s="105"/>
      <c r="AW860" s="105"/>
      <c r="AX860" s="105"/>
      <c r="AY860" s="105"/>
      <c r="AZ860" s="105"/>
      <c r="BA860" s="105"/>
    </row>
    <row r="861" spans="1:53" ht="30" customHeight="1" thickBot="1">
      <c r="A861" s="140">
        <v>848</v>
      </c>
      <c r="B861" s="1001" t="str">
        <f>IF(基本情報入力シート!C886="","",基本情報入力シート!C886)</f>
        <v/>
      </c>
      <c r="C861" s="1002"/>
      <c r="D861" s="1002"/>
      <c r="E861" s="1002"/>
      <c r="F861" s="1002"/>
      <c r="G861" s="1002"/>
      <c r="H861" s="1002"/>
      <c r="I861" s="1003"/>
      <c r="J861" s="411" t="str">
        <f>IF(基本情報入力シート!M886="","",基本情報入力シート!M886)</f>
        <v/>
      </c>
      <c r="K861" s="411" t="str">
        <f>IF(基本情報入力シート!R886="","",基本情報入力シート!R886)</f>
        <v/>
      </c>
      <c r="L861" s="411" t="str">
        <f>IF(基本情報入力シート!W886="","",基本情報入力シート!W886)</f>
        <v/>
      </c>
      <c r="M861" s="411" t="str">
        <f>IF(基本情報入力シート!X886="","",基本情報入力シート!X886)</f>
        <v/>
      </c>
      <c r="N861" s="141" t="str">
        <f>IF(基本情報入力シート!Y886="","",基本情報入力シート!Y886)</f>
        <v/>
      </c>
      <c r="O861" s="148"/>
      <c r="P861" s="50"/>
      <c r="Q861" s="1004"/>
      <c r="R861" s="1005"/>
      <c r="S861" s="142" t="str">
        <f>IFERROR(ROUNDDOWN(Q861*VLOOKUP(N861,【参考】数式用!$AR$2:$AW$50,MATCH(P861,【参考】数式用!$AT$4:$AW$4)+2,FALSE)*0.5, 0), "")</f>
        <v/>
      </c>
      <c r="T861" s="51"/>
      <c r="U861" s="536" t="str">
        <f>IFERROR(IF(AH861&lt;&gt;"",Q861*VLOOKUP(N861,【参考】数式用!$AG$2:$AL$50,MATCH(P861,【参考】数式用!$AI$4:$AL$4,0)+2,0), ""), "")</f>
        <v/>
      </c>
      <c r="V861" s="41"/>
      <c r="W861" s="1006"/>
      <c r="X861" s="1007"/>
      <c r="Y861" s="88"/>
      <c r="Z861" s="537"/>
      <c r="AA861" s="143" t="str">
        <f>IFERROR(IF(Y861="ー", "", ROUNDDOWN(Z861*VLOOKUP(N861,【参考】数式用!$AR$2:$AW$50,MATCH(Y861,【参考】数式用!$AT$4:$AW$4)+2,FALSE)*0.5, 0)), "")</f>
        <v/>
      </c>
      <c r="AB861" s="98"/>
      <c r="AC861" s="1100" t="str">
        <f>IFERROR(IF(AH861&lt;&gt;"",Z861*VLOOKUP(N861,【参考】数式用!$AG$2:$AL$50,MATCH(Y861,【参考】数式用!$AI$4:$AL$4,0)+2,0), ""), "")</f>
        <v/>
      </c>
      <c r="AD861" s="1100"/>
      <c r="AE861" s="415"/>
      <c r="AF861" s="581"/>
      <c r="AG861" s="590"/>
      <c r="AH861" s="428" t="str">
        <f>IFERROR(VLOOKUP(O861, 【参考】数式用!$AY$5:$AY$13, 1, FALSE), "")</f>
        <v/>
      </c>
      <c r="AI861" s="429" t="str">
        <f>IFERROR(VLOOKUP(N861, 【参考】数式用!$BA$2:$BB$50, 2, FALSE), "")</f>
        <v/>
      </c>
      <c r="AJ861" s="430" t="str">
        <f t="shared" si="27"/>
        <v/>
      </c>
      <c r="AK861" s="431" t="str">
        <f t="shared" si="28"/>
        <v/>
      </c>
      <c r="AL861" s="133"/>
      <c r="AM861" s="133"/>
      <c r="AN861" s="106"/>
      <c r="AO861" s="106"/>
      <c r="AV861" s="105"/>
      <c r="AW861" s="105"/>
      <c r="AX861" s="105"/>
      <c r="AY861" s="105"/>
      <c r="AZ861" s="105"/>
      <c r="BA861" s="105"/>
    </row>
    <row r="862" spans="1:53" ht="30" customHeight="1" thickBot="1">
      <c r="A862" s="140">
        <v>849</v>
      </c>
      <c r="B862" s="1001" t="str">
        <f>IF(基本情報入力シート!C887="","",基本情報入力シート!C887)</f>
        <v/>
      </c>
      <c r="C862" s="1002"/>
      <c r="D862" s="1002"/>
      <c r="E862" s="1002"/>
      <c r="F862" s="1002"/>
      <c r="G862" s="1002"/>
      <c r="H862" s="1002"/>
      <c r="I862" s="1003"/>
      <c r="J862" s="411" t="str">
        <f>IF(基本情報入力シート!M887="","",基本情報入力シート!M887)</f>
        <v/>
      </c>
      <c r="K862" s="411" t="str">
        <f>IF(基本情報入力シート!R887="","",基本情報入力シート!R887)</f>
        <v/>
      </c>
      <c r="L862" s="411" t="str">
        <f>IF(基本情報入力シート!W887="","",基本情報入力シート!W887)</f>
        <v/>
      </c>
      <c r="M862" s="411" t="str">
        <f>IF(基本情報入力シート!X887="","",基本情報入力シート!X887)</f>
        <v/>
      </c>
      <c r="N862" s="141" t="str">
        <f>IF(基本情報入力シート!Y887="","",基本情報入力シート!Y887)</f>
        <v/>
      </c>
      <c r="O862" s="148"/>
      <c r="P862" s="50"/>
      <c r="Q862" s="1004"/>
      <c r="R862" s="1005"/>
      <c r="S862" s="142" t="str">
        <f>IFERROR(ROUNDDOWN(Q862*VLOOKUP(N862,【参考】数式用!$AR$2:$AW$50,MATCH(P862,【参考】数式用!$AT$4:$AW$4)+2,FALSE)*0.5, 0), "")</f>
        <v/>
      </c>
      <c r="T862" s="51"/>
      <c r="U862" s="536" t="str">
        <f>IFERROR(IF(AH862&lt;&gt;"",Q862*VLOOKUP(N862,【参考】数式用!$AG$2:$AL$50,MATCH(P862,【参考】数式用!$AI$4:$AL$4,0)+2,0), ""), "")</f>
        <v/>
      </c>
      <c r="V862" s="41"/>
      <c r="W862" s="1006"/>
      <c r="X862" s="1007"/>
      <c r="Y862" s="88"/>
      <c r="Z862" s="537"/>
      <c r="AA862" s="143" t="str">
        <f>IFERROR(IF(Y862="ー", "", ROUNDDOWN(Z862*VLOOKUP(N862,【参考】数式用!$AR$2:$AW$50,MATCH(Y862,【参考】数式用!$AT$4:$AW$4)+2,FALSE)*0.5, 0)), "")</f>
        <v/>
      </c>
      <c r="AB862" s="98"/>
      <c r="AC862" s="1100" t="str">
        <f>IFERROR(IF(AH862&lt;&gt;"",Z862*VLOOKUP(N862,【参考】数式用!$AG$2:$AL$50,MATCH(Y862,【参考】数式用!$AI$4:$AL$4,0)+2,0), ""), "")</f>
        <v/>
      </c>
      <c r="AD862" s="1100"/>
      <c r="AE862" s="415"/>
      <c r="AF862" s="581"/>
      <c r="AG862" s="590"/>
      <c r="AH862" s="428" t="str">
        <f>IFERROR(VLOOKUP(O862, 【参考】数式用!$AY$5:$AY$13, 1, FALSE), "")</f>
        <v/>
      </c>
      <c r="AI862" s="429" t="str">
        <f>IFERROR(VLOOKUP(N862, 【参考】数式用!$BA$2:$BB$50, 2, FALSE), "")</f>
        <v/>
      </c>
      <c r="AJ862" s="430" t="str">
        <f t="shared" si="27"/>
        <v/>
      </c>
      <c r="AK862" s="431" t="str">
        <f t="shared" si="28"/>
        <v/>
      </c>
      <c r="AL862" s="133"/>
      <c r="AM862" s="133"/>
      <c r="AN862" s="106"/>
      <c r="AO862" s="106"/>
      <c r="AV862" s="105"/>
      <c r="AW862" s="105"/>
      <c r="AX862" s="105"/>
      <c r="AY862" s="105"/>
      <c r="AZ862" s="105"/>
      <c r="BA862" s="105"/>
    </row>
    <row r="863" spans="1:53" ht="30" customHeight="1" thickBot="1">
      <c r="A863" s="140">
        <v>850</v>
      </c>
      <c r="B863" s="1001" t="str">
        <f>IF(基本情報入力シート!C888="","",基本情報入力シート!C888)</f>
        <v/>
      </c>
      <c r="C863" s="1002"/>
      <c r="D863" s="1002"/>
      <c r="E863" s="1002"/>
      <c r="F863" s="1002"/>
      <c r="G863" s="1002"/>
      <c r="H863" s="1002"/>
      <c r="I863" s="1003"/>
      <c r="J863" s="411" t="str">
        <f>IF(基本情報入力シート!M888="","",基本情報入力シート!M888)</f>
        <v/>
      </c>
      <c r="K863" s="411" t="str">
        <f>IF(基本情報入力シート!R888="","",基本情報入力シート!R888)</f>
        <v/>
      </c>
      <c r="L863" s="411" t="str">
        <f>IF(基本情報入力シート!W888="","",基本情報入力シート!W888)</f>
        <v/>
      </c>
      <c r="M863" s="411" t="str">
        <f>IF(基本情報入力シート!X888="","",基本情報入力シート!X888)</f>
        <v/>
      </c>
      <c r="N863" s="141" t="str">
        <f>IF(基本情報入力シート!Y888="","",基本情報入力シート!Y888)</f>
        <v/>
      </c>
      <c r="O863" s="148"/>
      <c r="P863" s="50"/>
      <c r="Q863" s="1004"/>
      <c r="R863" s="1005"/>
      <c r="S863" s="142" t="str">
        <f>IFERROR(ROUNDDOWN(Q863*VLOOKUP(N863,【参考】数式用!$AR$2:$AW$50,MATCH(P863,【参考】数式用!$AT$4:$AW$4)+2,FALSE)*0.5, 0), "")</f>
        <v/>
      </c>
      <c r="T863" s="51"/>
      <c r="U863" s="536" t="str">
        <f>IFERROR(IF(AH863&lt;&gt;"",Q863*VLOOKUP(N863,【参考】数式用!$AG$2:$AL$50,MATCH(P863,【参考】数式用!$AI$4:$AL$4,0)+2,0), ""), "")</f>
        <v/>
      </c>
      <c r="V863" s="41"/>
      <c r="W863" s="1006"/>
      <c r="X863" s="1007"/>
      <c r="Y863" s="88"/>
      <c r="Z863" s="537"/>
      <c r="AA863" s="143" t="str">
        <f>IFERROR(IF(Y863="ー", "", ROUNDDOWN(Z863*VLOOKUP(N863,【参考】数式用!$AR$2:$AW$50,MATCH(Y863,【参考】数式用!$AT$4:$AW$4)+2,FALSE)*0.5, 0)), "")</f>
        <v/>
      </c>
      <c r="AB863" s="98"/>
      <c r="AC863" s="1100" t="str">
        <f>IFERROR(IF(AH863&lt;&gt;"",Z863*VLOOKUP(N863,【参考】数式用!$AG$2:$AL$50,MATCH(Y863,【参考】数式用!$AI$4:$AL$4,0)+2,0), ""), "")</f>
        <v/>
      </c>
      <c r="AD863" s="1100"/>
      <c r="AE863" s="415"/>
      <c r="AF863" s="581"/>
      <c r="AG863" s="590"/>
      <c r="AH863" s="428" t="str">
        <f>IFERROR(VLOOKUP(O863, 【参考】数式用!$AY$5:$AY$13, 1, FALSE), "")</f>
        <v/>
      </c>
      <c r="AI863" s="429" t="str">
        <f>IFERROR(VLOOKUP(N863, 【参考】数式用!$BA$2:$BB$50, 2, FALSE), "")</f>
        <v/>
      </c>
      <c r="AJ863" s="430" t="str">
        <f t="shared" si="27"/>
        <v/>
      </c>
      <c r="AK863" s="431" t="str">
        <f t="shared" si="28"/>
        <v/>
      </c>
      <c r="AL863" s="133"/>
      <c r="AM863" s="133"/>
      <c r="AN863" s="106"/>
      <c r="AO863" s="106"/>
      <c r="AV863" s="105"/>
      <c r="AW863" s="105"/>
      <c r="AX863" s="105"/>
      <c r="AY863" s="105"/>
      <c r="AZ863" s="105"/>
      <c r="BA863" s="105"/>
    </row>
    <row r="864" spans="1:53" ht="30" customHeight="1" thickBot="1">
      <c r="A864" s="140">
        <v>851</v>
      </c>
      <c r="B864" s="1001" t="str">
        <f>IF(基本情報入力シート!C889="","",基本情報入力シート!C889)</f>
        <v/>
      </c>
      <c r="C864" s="1002"/>
      <c r="D864" s="1002"/>
      <c r="E864" s="1002"/>
      <c r="F864" s="1002"/>
      <c r="G864" s="1002"/>
      <c r="H864" s="1002"/>
      <c r="I864" s="1003"/>
      <c r="J864" s="411" t="str">
        <f>IF(基本情報入力シート!M889="","",基本情報入力シート!M889)</f>
        <v/>
      </c>
      <c r="K864" s="411" t="str">
        <f>IF(基本情報入力シート!R889="","",基本情報入力シート!R889)</f>
        <v/>
      </c>
      <c r="L864" s="411" t="str">
        <f>IF(基本情報入力シート!W889="","",基本情報入力シート!W889)</f>
        <v/>
      </c>
      <c r="M864" s="411" t="str">
        <f>IF(基本情報入力シート!X889="","",基本情報入力シート!X889)</f>
        <v/>
      </c>
      <c r="N864" s="141" t="str">
        <f>IF(基本情報入力シート!Y889="","",基本情報入力シート!Y889)</f>
        <v/>
      </c>
      <c r="O864" s="148"/>
      <c r="P864" s="50"/>
      <c r="Q864" s="1004"/>
      <c r="R864" s="1005"/>
      <c r="S864" s="142" t="str">
        <f>IFERROR(ROUNDDOWN(Q864*VLOOKUP(N864,【参考】数式用!$AR$2:$AW$50,MATCH(P864,【参考】数式用!$AT$4:$AW$4)+2,FALSE)*0.5, 0), "")</f>
        <v/>
      </c>
      <c r="T864" s="51"/>
      <c r="U864" s="536" t="str">
        <f>IFERROR(IF(AH864&lt;&gt;"",Q864*VLOOKUP(N864,【参考】数式用!$AG$2:$AL$50,MATCH(P864,【参考】数式用!$AI$4:$AL$4,0)+2,0), ""), "")</f>
        <v/>
      </c>
      <c r="V864" s="41"/>
      <c r="W864" s="1006"/>
      <c r="X864" s="1007"/>
      <c r="Y864" s="88"/>
      <c r="Z864" s="537"/>
      <c r="AA864" s="143" t="str">
        <f>IFERROR(IF(Y864="ー", "", ROUNDDOWN(Z864*VLOOKUP(N864,【参考】数式用!$AR$2:$AW$50,MATCH(Y864,【参考】数式用!$AT$4:$AW$4)+2,FALSE)*0.5, 0)), "")</f>
        <v/>
      </c>
      <c r="AB864" s="98"/>
      <c r="AC864" s="1100" t="str">
        <f>IFERROR(IF(AH864&lt;&gt;"",Z864*VLOOKUP(N864,【参考】数式用!$AG$2:$AL$50,MATCH(Y864,【参考】数式用!$AI$4:$AL$4,0)+2,0), ""), "")</f>
        <v/>
      </c>
      <c r="AD864" s="1100"/>
      <c r="AE864" s="415"/>
      <c r="AF864" s="581"/>
      <c r="AG864" s="590"/>
      <c r="AH864" s="428" t="str">
        <f>IFERROR(VLOOKUP(O864, 【参考】数式用!$AY$5:$AY$13, 1, FALSE), "")</f>
        <v/>
      </c>
      <c r="AI864" s="429" t="str">
        <f>IFERROR(VLOOKUP(N864, 【参考】数式用!$BA$2:$BB$50, 2, FALSE), "")</f>
        <v/>
      </c>
      <c r="AJ864" s="430" t="str">
        <f t="shared" si="27"/>
        <v/>
      </c>
      <c r="AK864" s="431" t="str">
        <f t="shared" si="28"/>
        <v/>
      </c>
      <c r="AL864" s="133"/>
      <c r="AM864" s="133"/>
      <c r="AN864" s="106"/>
      <c r="AO864" s="106"/>
      <c r="AV864" s="105"/>
      <c r="AW864" s="105"/>
      <c r="AX864" s="105"/>
      <c r="AY864" s="105"/>
      <c r="AZ864" s="105"/>
      <c r="BA864" s="105"/>
    </row>
    <row r="865" spans="1:53" ht="30" customHeight="1" thickBot="1">
      <c r="A865" s="140">
        <v>852</v>
      </c>
      <c r="B865" s="1001" t="str">
        <f>IF(基本情報入力シート!C890="","",基本情報入力シート!C890)</f>
        <v/>
      </c>
      <c r="C865" s="1002"/>
      <c r="D865" s="1002"/>
      <c r="E865" s="1002"/>
      <c r="F865" s="1002"/>
      <c r="G865" s="1002"/>
      <c r="H865" s="1002"/>
      <c r="I865" s="1003"/>
      <c r="J865" s="411" t="str">
        <f>IF(基本情報入力シート!M890="","",基本情報入力シート!M890)</f>
        <v/>
      </c>
      <c r="K865" s="411" t="str">
        <f>IF(基本情報入力シート!R890="","",基本情報入力シート!R890)</f>
        <v/>
      </c>
      <c r="L865" s="411" t="str">
        <f>IF(基本情報入力シート!W890="","",基本情報入力シート!W890)</f>
        <v/>
      </c>
      <c r="M865" s="411" t="str">
        <f>IF(基本情報入力シート!X890="","",基本情報入力シート!X890)</f>
        <v/>
      </c>
      <c r="N865" s="141" t="str">
        <f>IF(基本情報入力シート!Y890="","",基本情報入力シート!Y890)</f>
        <v/>
      </c>
      <c r="O865" s="148"/>
      <c r="P865" s="50"/>
      <c r="Q865" s="1004"/>
      <c r="R865" s="1005"/>
      <c r="S865" s="142" t="str">
        <f>IFERROR(ROUNDDOWN(Q865*VLOOKUP(N865,【参考】数式用!$AR$2:$AW$50,MATCH(P865,【参考】数式用!$AT$4:$AW$4)+2,FALSE)*0.5, 0), "")</f>
        <v/>
      </c>
      <c r="T865" s="51"/>
      <c r="U865" s="536" t="str">
        <f>IFERROR(IF(AH865&lt;&gt;"",Q865*VLOOKUP(N865,【参考】数式用!$AG$2:$AL$50,MATCH(P865,【参考】数式用!$AI$4:$AL$4,0)+2,0), ""), "")</f>
        <v/>
      </c>
      <c r="V865" s="41"/>
      <c r="W865" s="1006"/>
      <c r="X865" s="1007"/>
      <c r="Y865" s="88"/>
      <c r="Z865" s="537"/>
      <c r="AA865" s="143" t="str">
        <f>IFERROR(IF(Y865="ー", "", ROUNDDOWN(Z865*VLOOKUP(N865,【参考】数式用!$AR$2:$AW$50,MATCH(Y865,【参考】数式用!$AT$4:$AW$4)+2,FALSE)*0.5, 0)), "")</f>
        <v/>
      </c>
      <c r="AB865" s="98"/>
      <c r="AC865" s="1100" t="str">
        <f>IFERROR(IF(AH865&lt;&gt;"",Z865*VLOOKUP(N865,【参考】数式用!$AG$2:$AL$50,MATCH(Y865,【参考】数式用!$AI$4:$AL$4,0)+2,0), ""), "")</f>
        <v/>
      </c>
      <c r="AD865" s="1100"/>
      <c r="AE865" s="415"/>
      <c r="AF865" s="581"/>
      <c r="AG865" s="590"/>
      <c r="AH865" s="428" t="str">
        <f>IFERROR(VLOOKUP(O865, 【参考】数式用!$AY$5:$AY$13, 1, FALSE), "")</f>
        <v/>
      </c>
      <c r="AI865" s="429" t="str">
        <f>IFERROR(VLOOKUP(N865, 【参考】数式用!$BA$2:$BB$50, 2, FALSE), "")</f>
        <v/>
      </c>
      <c r="AJ865" s="430" t="str">
        <f t="shared" si="27"/>
        <v/>
      </c>
      <c r="AK865" s="431" t="str">
        <f t="shared" si="28"/>
        <v/>
      </c>
      <c r="AL865" s="133"/>
      <c r="AM865" s="133"/>
      <c r="AN865" s="106"/>
      <c r="AO865" s="106"/>
      <c r="AV865" s="105"/>
      <c r="AW865" s="105"/>
      <c r="AX865" s="105"/>
      <c r="AY865" s="105"/>
      <c r="AZ865" s="105"/>
      <c r="BA865" s="105"/>
    </row>
    <row r="866" spans="1:53" ht="30" customHeight="1" thickBot="1">
      <c r="A866" s="140">
        <v>853</v>
      </c>
      <c r="B866" s="1001" t="str">
        <f>IF(基本情報入力シート!C891="","",基本情報入力シート!C891)</f>
        <v/>
      </c>
      <c r="C866" s="1002"/>
      <c r="D866" s="1002"/>
      <c r="E866" s="1002"/>
      <c r="F866" s="1002"/>
      <c r="G866" s="1002"/>
      <c r="H866" s="1002"/>
      <c r="I866" s="1003"/>
      <c r="J866" s="411" t="str">
        <f>IF(基本情報入力シート!M891="","",基本情報入力シート!M891)</f>
        <v/>
      </c>
      <c r="K866" s="411" t="str">
        <f>IF(基本情報入力シート!R891="","",基本情報入力シート!R891)</f>
        <v/>
      </c>
      <c r="L866" s="411" t="str">
        <f>IF(基本情報入力シート!W891="","",基本情報入力シート!W891)</f>
        <v/>
      </c>
      <c r="M866" s="411" t="str">
        <f>IF(基本情報入力シート!X891="","",基本情報入力シート!X891)</f>
        <v/>
      </c>
      <c r="N866" s="141" t="str">
        <f>IF(基本情報入力シート!Y891="","",基本情報入力シート!Y891)</f>
        <v/>
      </c>
      <c r="O866" s="148"/>
      <c r="P866" s="50"/>
      <c r="Q866" s="1004"/>
      <c r="R866" s="1005"/>
      <c r="S866" s="142" t="str">
        <f>IFERROR(ROUNDDOWN(Q866*VLOOKUP(N866,【参考】数式用!$AR$2:$AW$50,MATCH(P866,【参考】数式用!$AT$4:$AW$4)+2,FALSE)*0.5, 0), "")</f>
        <v/>
      </c>
      <c r="T866" s="51"/>
      <c r="U866" s="536" t="str">
        <f>IFERROR(IF(AH866&lt;&gt;"",Q866*VLOOKUP(N866,【参考】数式用!$AG$2:$AL$50,MATCH(P866,【参考】数式用!$AI$4:$AL$4,0)+2,0), ""), "")</f>
        <v/>
      </c>
      <c r="V866" s="41"/>
      <c r="W866" s="1006"/>
      <c r="X866" s="1007"/>
      <c r="Y866" s="88"/>
      <c r="Z866" s="537"/>
      <c r="AA866" s="143" t="str">
        <f>IFERROR(IF(Y866="ー", "", ROUNDDOWN(Z866*VLOOKUP(N866,【参考】数式用!$AR$2:$AW$50,MATCH(Y866,【参考】数式用!$AT$4:$AW$4)+2,FALSE)*0.5, 0)), "")</f>
        <v/>
      </c>
      <c r="AB866" s="98"/>
      <c r="AC866" s="1100" t="str">
        <f>IFERROR(IF(AH866&lt;&gt;"",Z866*VLOOKUP(N866,【参考】数式用!$AG$2:$AL$50,MATCH(Y866,【参考】数式用!$AI$4:$AL$4,0)+2,0), ""), "")</f>
        <v/>
      </c>
      <c r="AD866" s="1100"/>
      <c r="AE866" s="415"/>
      <c r="AF866" s="581"/>
      <c r="AG866" s="590"/>
      <c r="AH866" s="428" t="str">
        <f>IFERROR(VLOOKUP(O866, 【参考】数式用!$AY$5:$AY$13, 1, FALSE), "")</f>
        <v/>
      </c>
      <c r="AI866" s="429" t="str">
        <f>IFERROR(VLOOKUP(N866, 【参考】数式用!$BA$2:$BB$50, 2, FALSE), "")</f>
        <v/>
      </c>
      <c r="AJ866" s="430" t="str">
        <f t="shared" si="27"/>
        <v/>
      </c>
      <c r="AK866" s="431" t="str">
        <f t="shared" si="28"/>
        <v/>
      </c>
      <c r="AL866" s="133"/>
      <c r="AM866" s="133"/>
      <c r="AN866" s="106"/>
      <c r="AO866" s="106"/>
      <c r="AV866" s="105"/>
      <c r="AW866" s="105"/>
      <c r="AX866" s="105"/>
      <c r="AY866" s="105"/>
      <c r="AZ866" s="105"/>
      <c r="BA866" s="105"/>
    </row>
    <row r="867" spans="1:53" ht="30" customHeight="1" thickBot="1">
      <c r="A867" s="140">
        <v>854</v>
      </c>
      <c r="B867" s="1001" t="str">
        <f>IF(基本情報入力シート!C892="","",基本情報入力シート!C892)</f>
        <v/>
      </c>
      <c r="C867" s="1002"/>
      <c r="D867" s="1002"/>
      <c r="E867" s="1002"/>
      <c r="F867" s="1002"/>
      <c r="G867" s="1002"/>
      <c r="H867" s="1002"/>
      <c r="I867" s="1003"/>
      <c r="J867" s="411" t="str">
        <f>IF(基本情報入力シート!M892="","",基本情報入力シート!M892)</f>
        <v/>
      </c>
      <c r="K867" s="411" t="str">
        <f>IF(基本情報入力シート!R892="","",基本情報入力シート!R892)</f>
        <v/>
      </c>
      <c r="L867" s="411" t="str">
        <f>IF(基本情報入力シート!W892="","",基本情報入力シート!W892)</f>
        <v/>
      </c>
      <c r="M867" s="411" t="str">
        <f>IF(基本情報入力シート!X892="","",基本情報入力シート!X892)</f>
        <v/>
      </c>
      <c r="N867" s="141" t="str">
        <f>IF(基本情報入力シート!Y892="","",基本情報入力シート!Y892)</f>
        <v/>
      </c>
      <c r="O867" s="148"/>
      <c r="P867" s="50"/>
      <c r="Q867" s="1004"/>
      <c r="R867" s="1005"/>
      <c r="S867" s="142" t="str">
        <f>IFERROR(ROUNDDOWN(Q867*VLOOKUP(N867,【参考】数式用!$AR$2:$AW$50,MATCH(P867,【参考】数式用!$AT$4:$AW$4)+2,FALSE)*0.5, 0), "")</f>
        <v/>
      </c>
      <c r="T867" s="51"/>
      <c r="U867" s="536" t="str">
        <f>IFERROR(IF(AH867&lt;&gt;"",Q867*VLOOKUP(N867,【参考】数式用!$AG$2:$AL$50,MATCH(P867,【参考】数式用!$AI$4:$AL$4,0)+2,0), ""), "")</f>
        <v/>
      </c>
      <c r="V867" s="41"/>
      <c r="W867" s="1006"/>
      <c r="X867" s="1007"/>
      <c r="Y867" s="88"/>
      <c r="Z867" s="537"/>
      <c r="AA867" s="143" t="str">
        <f>IFERROR(IF(Y867="ー", "", ROUNDDOWN(Z867*VLOOKUP(N867,【参考】数式用!$AR$2:$AW$50,MATCH(Y867,【参考】数式用!$AT$4:$AW$4)+2,FALSE)*0.5, 0)), "")</f>
        <v/>
      </c>
      <c r="AB867" s="98"/>
      <c r="AC867" s="1100" t="str">
        <f>IFERROR(IF(AH867&lt;&gt;"",Z867*VLOOKUP(N867,【参考】数式用!$AG$2:$AL$50,MATCH(Y867,【参考】数式用!$AI$4:$AL$4,0)+2,0), ""), "")</f>
        <v/>
      </c>
      <c r="AD867" s="1100"/>
      <c r="AE867" s="415"/>
      <c r="AF867" s="581"/>
      <c r="AG867" s="590"/>
      <c r="AH867" s="428" t="str">
        <f>IFERROR(VLOOKUP(O867, 【参考】数式用!$AY$5:$AY$13, 1, FALSE), "")</f>
        <v/>
      </c>
      <c r="AI867" s="429" t="str">
        <f>IFERROR(VLOOKUP(N867, 【参考】数式用!$BA$2:$BB$50, 2, FALSE), "")</f>
        <v/>
      </c>
      <c r="AJ867" s="430" t="str">
        <f t="shared" si="27"/>
        <v/>
      </c>
      <c r="AK867" s="431" t="str">
        <f t="shared" si="28"/>
        <v/>
      </c>
      <c r="AL867" s="133"/>
      <c r="AM867" s="133"/>
      <c r="AN867" s="106"/>
      <c r="AO867" s="106"/>
      <c r="AV867" s="105"/>
      <c r="AW867" s="105"/>
      <c r="AX867" s="105"/>
      <c r="AY867" s="105"/>
      <c r="AZ867" s="105"/>
      <c r="BA867" s="105"/>
    </row>
    <row r="868" spans="1:53" ht="30" customHeight="1" thickBot="1">
      <c r="A868" s="140">
        <v>855</v>
      </c>
      <c r="B868" s="1001" t="str">
        <f>IF(基本情報入力シート!C893="","",基本情報入力シート!C893)</f>
        <v/>
      </c>
      <c r="C868" s="1002"/>
      <c r="D868" s="1002"/>
      <c r="E868" s="1002"/>
      <c r="F868" s="1002"/>
      <c r="G868" s="1002"/>
      <c r="H868" s="1002"/>
      <c r="I868" s="1003"/>
      <c r="J868" s="411" t="str">
        <f>IF(基本情報入力シート!M893="","",基本情報入力シート!M893)</f>
        <v/>
      </c>
      <c r="K868" s="411" t="str">
        <f>IF(基本情報入力シート!R893="","",基本情報入力シート!R893)</f>
        <v/>
      </c>
      <c r="L868" s="411" t="str">
        <f>IF(基本情報入力シート!W893="","",基本情報入力シート!W893)</f>
        <v/>
      </c>
      <c r="M868" s="411" t="str">
        <f>IF(基本情報入力シート!X893="","",基本情報入力シート!X893)</f>
        <v/>
      </c>
      <c r="N868" s="141" t="str">
        <f>IF(基本情報入力シート!Y893="","",基本情報入力シート!Y893)</f>
        <v/>
      </c>
      <c r="O868" s="148"/>
      <c r="P868" s="50"/>
      <c r="Q868" s="1004"/>
      <c r="R868" s="1005"/>
      <c r="S868" s="142" t="str">
        <f>IFERROR(ROUNDDOWN(Q868*VLOOKUP(N868,【参考】数式用!$AR$2:$AW$50,MATCH(P868,【参考】数式用!$AT$4:$AW$4)+2,FALSE)*0.5, 0), "")</f>
        <v/>
      </c>
      <c r="T868" s="51"/>
      <c r="U868" s="536" t="str">
        <f>IFERROR(IF(AH868&lt;&gt;"",Q868*VLOOKUP(N868,【参考】数式用!$AG$2:$AL$50,MATCH(P868,【参考】数式用!$AI$4:$AL$4,0)+2,0), ""), "")</f>
        <v/>
      </c>
      <c r="V868" s="41"/>
      <c r="W868" s="1006"/>
      <c r="X868" s="1007"/>
      <c r="Y868" s="88"/>
      <c r="Z868" s="537"/>
      <c r="AA868" s="143" t="str">
        <f>IFERROR(IF(Y868="ー", "", ROUNDDOWN(Z868*VLOOKUP(N868,【参考】数式用!$AR$2:$AW$50,MATCH(Y868,【参考】数式用!$AT$4:$AW$4)+2,FALSE)*0.5, 0)), "")</f>
        <v/>
      </c>
      <c r="AB868" s="98"/>
      <c r="AC868" s="1100" t="str">
        <f>IFERROR(IF(AH868&lt;&gt;"",Z868*VLOOKUP(N868,【参考】数式用!$AG$2:$AL$50,MATCH(Y868,【参考】数式用!$AI$4:$AL$4,0)+2,0), ""), "")</f>
        <v/>
      </c>
      <c r="AD868" s="1100"/>
      <c r="AE868" s="415"/>
      <c r="AF868" s="581"/>
      <c r="AG868" s="590"/>
      <c r="AH868" s="428" t="str">
        <f>IFERROR(VLOOKUP(O868, 【参考】数式用!$AY$5:$AY$13, 1, FALSE), "")</f>
        <v/>
      </c>
      <c r="AI868" s="429" t="str">
        <f>IFERROR(VLOOKUP(N868, 【参考】数式用!$BA$2:$BB$50, 2, FALSE), "")</f>
        <v/>
      </c>
      <c r="AJ868" s="430" t="str">
        <f t="shared" si="27"/>
        <v/>
      </c>
      <c r="AK868" s="431" t="str">
        <f t="shared" si="28"/>
        <v/>
      </c>
      <c r="AL868" s="133"/>
      <c r="AM868" s="133"/>
      <c r="AN868" s="106"/>
      <c r="AO868" s="106"/>
      <c r="AV868" s="105"/>
      <c r="AW868" s="105"/>
      <c r="AX868" s="105"/>
      <c r="AY868" s="105"/>
      <c r="AZ868" s="105"/>
      <c r="BA868" s="105"/>
    </row>
    <row r="869" spans="1:53" ht="30" customHeight="1" thickBot="1">
      <c r="A869" s="140">
        <v>856</v>
      </c>
      <c r="B869" s="1001" t="str">
        <f>IF(基本情報入力シート!C894="","",基本情報入力シート!C894)</f>
        <v/>
      </c>
      <c r="C869" s="1002"/>
      <c r="D869" s="1002"/>
      <c r="E869" s="1002"/>
      <c r="F869" s="1002"/>
      <c r="G869" s="1002"/>
      <c r="H869" s="1002"/>
      <c r="I869" s="1003"/>
      <c r="J869" s="411" t="str">
        <f>IF(基本情報入力シート!M894="","",基本情報入力シート!M894)</f>
        <v/>
      </c>
      <c r="K869" s="411" t="str">
        <f>IF(基本情報入力シート!R894="","",基本情報入力シート!R894)</f>
        <v/>
      </c>
      <c r="L869" s="411" t="str">
        <f>IF(基本情報入力シート!W894="","",基本情報入力シート!W894)</f>
        <v/>
      </c>
      <c r="M869" s="411" t="str">
        <f>IF(基本情報入力シート!X894="","",基本情報入力シート!X894)</f>
        <v/>
      </c>
      <c r="N869" s="141" t="str">
        <f>IF(基本情報入力シート!Y894="","",基本情報入力シート!Y894)</f>
        <v/>
      </c>
      <c r="O869" s="148"/>
      <c r="P869" s="50"/>
      <c r="Q869" s="1004"/>
      <c r="R869" s="1005"/>
      <c r="S869" s="142" t="str">
        <f>IFERROR(ROUNDDOWN(Q869*VLOOKUP(N869,【参考】数式用!$AR$2:$AW$50,MATCH(P869,【参考】数式用!$AT$4:$AW$4)+2,FALSE)*0.5, 0), "")</f>
        <v/>
      </c>
      <c r="T869" s="51"/>
      <c r="U869" s="536" t="str">
        <f>IFERROR(IF(AH869&lt;&gt;"",Q869*VLOOKUP(N869,【参考】数式用!$AG$2:$AL$50,MATCH(P869,【参考】数式用!$AI$4:$AL$4,0)+2,0), ""), "")</f>
        <v/>
      </c>
      <c r="V869" s="41"/>
      <c r="W869" s="1006"/>
      <c r="X869" s="1007"/>
      <c r="Y869" s="88"/>
      <c r="Z869" s="537"/>
      <c r="AA869" s="143" t="str">
        <f>IFERROR(IF(Y869="ー", "", ROUNDDOWN(Z869*VLOOKUP(N869,【参考】数式用!$AR$2:$AW$50,MATCH(Y869,【参考】数式用!$AT$4:$AW$4)+2,FALSE)*0.5, 0)), "")</f>
        <v/>
      </c>
      <c r="AB869" s="98"/>
      <c r="AC869" s="1100" t="str">
        <f>IFERROR(IF(AH869&lt;&gt;"",Z869*VLOOKUP(N869,【参考】数式用!$AG$2:$AL$50,MATCH(Y869,【参考】数式用!$AI$4:$AL$4,0)+2,0), ""), "")</f>
        <v/>
      </c>
      <c r="AD869" s="1100"/>
      <c r="AE869" s="415"/>
      <c r="AF869" s="581"/>
      <c r="AG869" s="590"/>
      <c r="AH869" s="428" t="str">
        <f>IFERROR(VLOOKUP(O869, 【参考】数式用!$AY$5:$AY$13, 1, FALSE), "")</f>
        <v/>
      </c>
      <c r="AI869" s="429" t="str">
        <f>IFERROR(VLOOKUP(N869, 【参考】数式用!$BA$2:$BB$50, 2, FALSE), "")</f>
        <v/>
      </c>
      <c r="AJ869" s="430" t="str">
        <f t="shared" si="27"/>
        <v/>
      </c>
      <c r="AK869" s="431" t="str">
        <f t="shared" si="28"/>
        <v/>
      </c>
      <c r="AL869" s="133"/>
      <c r="AM869" s="133"/>
      <c r="AN869" s="106"/>
      <c r="AO869" s="106"/>
      <c r="AV869" s="105"/>
      <c r="AW869" s="105"/>
      <c r="AX869" s="105"/>
      <c r="AY869" s="105"/>
      <c r="AZ869" s="105"/>
      <c r="BA869" s="105"/>
    </row>
    <row r="870" spans="1:53" ht="30" customHeight="1" thickBot="1">
      <c r="A870" s="140">
        <v>857</v>
      </c>
      <c r="B870" s="1001" t="str">
        <f>IF(基本情報入力シート!C895="","",基本情報入力シート!C895)</f>
        <v/>
      </c>
      <c r="C870" s="1002"/>
      <c r="D870" s="1002"/>
      <c r="E870" s="1002"/>
      <c r="F870" s="1002"/>
      <c r="G870" s="1002"/>
      <c r="H870" s="1002"/>
      <c r="I870" s="1003"/>
      <c r="J870" s="411" t="str">
        <f>IF(基本情報入力シート!M895="","",基本情報入力シート!M895)</f>
        <v/>
      </c>
      <c r="K870" s="411" t="str">
        <f>IF(基本情報入力シート!R895="","",基本情報入力シート!R895)</f>
        <v/>
      </c>
      <c r="L870" s="411" t="str">
        <f>IF(基本情報入力シート!W895="","",基本情報入力シート!W895)</f>
        <v/>
      </c>
      <c r="M870" s="411" t="str">
        <f>IF(基本情報入力シート!X895="","",基本情報入力シート!X895)</f>
        <v/>
      </c>
      <c r="N870" s="141" t="str">
        <f>IF(基本情報入力シート!Y895="","",基本情報入力シート!Y895)</f>
        <v/>
      </c>
      <c r="O870" s="148"/>
      <c r="P870" s="50"/>
      <c r="Q870" s="1004"/>
      <c r="R870" s="1005"/>
      <c r="S870" s="142" t="str">
        <f>IFERROR(ROUNDDOWN(Q870*VLOOKUP(N870,【参考】数式用!$AR$2:$AW$50,MATCH(P870,【参考】数式用!$AT$4:$AW$4)+2,FALSE)*0.5, 0), "")</f>
        <v/>
      </c>
      <c r="T870" s="51"/>
      <c r="U870" s="536" t="str">
        <f>IFERROR(IF(AH870&lt;&gt;"",Q870*VLOOKUP(N870,【参考】数式用!$AG$2:$AL$50,MATCH(P870,【参考】数式用!$AI$4:$AL$4,0)+2,0), ""), "")</f>
        <v/>
      </c>
      <c r="V870" s="41"/>
      <c r="W870" s="1006"/>
      <c r="X870" s="1007"/>
      <c r="Y870" s="88"/>
      <c r="Z870" s="537"/>
      <c r="AA870" s="143" t="str">
        <f>IFERROR(IF(Y870="ー", "", ROUNDDOWN(Z870*VLOOKUP(N870,【参考】数式用!$AR$2:$AW$50,MATCH(Y870,【参考】数式用!$AT$4:$AW$4)+2,FALSE)*0.5, 0)), "")</f>
        <v/>
      </c>
      <c r="AB870" s="98"/>
      <c r="AC870" s="1100" t="str">
        <f>IFERROR(IF(AH870&lt;&gt;"",Z870*VLOOKUP(N870,【参考】数式用!$AG$2:$AL$50,MATCH(Y870,【参考】数式用!$AI$4:$AL$4,0)+2,0), ""), "")</f>
        <v/>
      </c>
      <c r="AD870" s="1100"/>
      <c r="AE870" s="415"/>
      <c r="AF870" s="581"/>
      <c r="AG870" s="590"/>
      <c r="AH870" s="428" t="str">
        <f>IFERROR(VLOOKUP(O870, 【参考】数式用!$AY$5:$AY$13, 1, FALSE), "")</f>
        <v/>
      </c>
      <c r="AI870" s="429" t="str">
        <f>IFERROR(VLOOKUP(N870, 【参考】数式用!$BA$2:$BB$50, 2, FALSE), "")</f>
        <v/>
      </c>
      <c r="AJ870" s="430" t="str">
        <f t="shared" si="27"/>
        <v/>
      </c>
      <c r="AK870" s="431" t="str">
        <f t="shared" si="28"/>
        <v/>
      </c>
      <c r="AL870" s="133"/>
      <c r="AM870" s="133"/>
      <c r="AN870" s="106"/>
      <c r="AO870" s="106"/>
      <c r="AV870" s="105"/>
      <c r="AW870" s="105"/>
      <c r="AX870" s="105"/>
      <c r="AY870" s="105"/>
      <c r="AZ870" s="105"/>
      <c r="BA870" s="105"/>
    </row>
    <row r="871" spans="1:53" ht="30" customHeight="1" thickBot="1">
      <c r="A871" s="140">
        <v>858</v>
      </c>
      <c r="B871" s="1001" t="str">
        <f>IF(基本情報入力シート!C896="","",基本情報入力シート!C896)</f>
        <v/>
      </c>
      <c r="C871" s="1002"/>
      <c r="D871" s="1002"/>
      <c r="E871" s="1002"/>
      <c r="F871" s="1002"/>
      <c r="G871" s="1002"/>
      <c r="H871" s="1002"/>
      <c r="I871" s="1003"/>
      <c r="J871" s="411" t="str">
        <f>IF(基本情報入力シート!M896="","",基本情報入力シート!M896)</f>
        <v/>
      </c>
      <c r="K871" s="411" t="str">
        <f>IF(基本情報入力シート!R896="","",基本情報入力シート!R896)</f>
        <v/>
      </c>
      <c r="L871" s="411" t="str">
        <f>IF(基本情報入力シート!W896="","",基本情報入力シート!W896)</f>
        <v/>
      </c>
      <c r="M871" s="411" t="str">
        <f>IF(基本情報入力シート!X896="","",基本情報入力シート!X896)</f>
        <v/>
      </c>
      <c r="N871" s="141" t="str">
        <f>IF(基本情報入力シート!Y896="","",基本情報入力シート!Y896)</f>
        <v/>
      </c>
      <c r="O871" s="148"/>
      <c r="P871" s="50"/>
      <c r="Q871" s="1004"/>
      <c r="R871" s="1005"/>
      <c r="S871" s="142" t="str">
        <f>IFERROR(ROUNDDOWN(Q871*VLOOKUP(N871,【参考】数式用!$AR$2:$AW$50,MATCH(P871,【参考】数式用!$AT$4:$AW$4)+2,FALSE)*0.5, 0), "")</f>
        <v/>
      </c>
      <c r="T871" s="51"/>
      <c r="U871" s="536" t="str">
        <f>IFERROR(IF(AH871&lt;&gt;"",Q871*VLOOKUP(N871,【参考】数式用!$AG$2:$AL$50,MATCH(P871,【参考】数式用!$AI$4:$AL$4,0)+2,0), ""), "")</f>
        <v/>
      </c>
      <c r="V871" s="41"/>
      <c r="W871" s="1006"/>
      <c r="X871" s="1007"/>
      <c r="Y871" s="88"/>
      <c r="Z871" s="537"/>
      <c r="AA871" s="143" t="str">
        <f>IFERROR(IF(Y871="ー", "", ROUNDDOWN(Z871*VLOOKUP(N871,【参考】数式用!$AR$2:$AW$50,MATCH(Y871,【参考】数式用!$AT$4:$AW$4)+2,FALSE)*0.5, 0)), "")</f>
        <v/>
      </c>
      <c r="AB871" s="98"/>
      <c r="AC871" s="1100" t="str">
        <f>IFERROR(IF(AH871&lt;&gt;"",Z871*VLOOKUP(N871,【参考】数式用!$AG$2:$AL$50,MATCH(Y871,【参考】数式用!$AI$4:$AL$4,0)+2,0), ""), "")</f>
        <v/>
      </c>
      <c r="AD871" s="1100"/>
      <c r="AE871" s="415"/>
      <c r="AF871" s="581"/>
      <c r="AG871" s="590"/>
      <c r="AH871" s="428" t="str">
        <f>IFERROR(VLOOKUP(O871, 【参考】数式用!$AY$5:$AY$13, 1, FALSE), "")</f>
        <v/>
      </c>
      <c r="AI871" s="429" t="str">
        <f>IFERROR(VLOOKUP(N871, 【参考】数式用!$BA$2:$BB$50, 2, FALSE), "")</f>
        <v/>
      </c>
      <c r="AJ871" s="430" t="str">
        <f t="shared" si="27"/>
        <v/>
      </c>
      <c r="AK871" s="431" t="str">
        <f t="shared" si="28"/>
        <v/>
      </c>
      <c r="AL871" s="133"/>
      <c r="AM871" s="133"/>
      <c r="AN871" s="106"/>
      <c r="AO871" s="106"/>
      <c r="AV871" s="105"/>
      <c r="AW871" s="105"/>
      <c r="AX871" s="105"/>
      <c r="AY871" s="105"/>
      <c r="AZ871" s="105"/>
      <c r="BA871" s="105"/>
    </row>
    <row r="872" spans="1:53" ht="30" customHeight="1" thickBot="1">
      <c r="A872" s="140">
        <v>859</v>
      </c>
      <c r="B872" s="1001" t="str">
        <f>IF(基本情報入力シート!C897="","",基本情報入力シート!C897)</f>
        <v/>
      </c>
      <c r="C872" s="1002"/>
      <c r="D872" s="1002"/>
      <c r="E872" s="1002"/>
      <c r="F872" s="1002"/>
      <c r="G872" s="1002"/>
      <c r="H872" s="1002"/>
      <c r="I872" s="1003"/>
      <c r="J872" s="411" t="str">
        <f>IF(基本情報入力シート!M897="","",基本情報入力シート!M897)</f>
        <v/>
      </c>
      <c r="K872" s="411" t="str">
        <f>IF(基本情報入力シート!R897="","",基本情報入力シート!R897)</f>
        <v/>
      </c>
      <c r="L872" s="411" t="str">
        <f>IF(基本情報入力シート!W897="","",基本情報入力シート!W897)</f>
        <v/>
      </c>
      <c r="M872" s="411" t="str">
        <f>IF(基本情報入力シート!X897="","",基本情報入力シート!X897)</f>
        <v/>
      </c>
      <c r="N872" s="141" t="str">
        <f>IF(基本情報入力シート!Y897="","",基本情報入力シート!Y897)</f>
        <v/>
      </c>
      <c r="O872" s="148"/>
      <c r="P872" s="50"/>
      <c r="Q872" s="1004"/>
      <c r="R872" s="1005"/>
      <c r="S872" s="142" t="str">
        <f>IFERROR(ROUNDDOWN(Q872*VLOOKUP(N872,【参考】数式用!$AR$2:$AW$50,MATCH(P872,【参考】数式用!$AT$4:$AW$4)+2,FALSE)*0.5, 0), "")</f>
        <v/>
      </c>
      <c r="T872" s="51"/>
      <c r="U872" s="536" t="str">
        <f>IFERROR(IF(AH872&lt;&gt;"",Q872*VLOOKUP(N872,【参考】数式用!$AG$2:$AL$50,MATCH(P872,【参考】数式用!$AI$4:$AL$4,0)+2,0), ""), "")</f>
        <v/>
      </c>
      <c r="V872" s="41"/>
      <c r="W872" s="1006"/>
      <c r="X872" s="1007"/>
      <c r="Y872" s="88"/>
      <c r="Z872" s="537"/>
      <c r="AA872" s="143" t="str">
        <f>IFERROR(IF(Y872="ー", "", ROUNDDOWN(Z872*VLOOKUP(N872,【参考】数式用!$AR$2:$AW$50,MATCH(Y872,【参考】数式用!$AT$4:$AW$4)+2,FALSE)*0.5, 0)), "")</f>
        <v/>
      </c>
      <c r="AB872" s="98"/>
      <c r="AC872" s="1100" t="str">
        <f>IFERROR(IF(AH872&lt;&gt;"",Z872*VLOOKUP(N872,【参考】数式用!$AG$2:$AL$50,MATCH(Y872,【参考】数式用!$AI$4:$AL$4,0)+2,0), ""), "")</f>
        <v/>
      </c>
      <c r="AD872" s="1100"/>
      <c r="AE872" s="415"/>
      <c r="AF872" s="581"/>
      <c r="AG872" s="590"/>
      <c r="AH872" s="428" t="str">
        <f>IFERROR(VLOOKUP(O872, 【参考】数式用!$AY$5:$AY$13, 1, FALSE), "")</f>
        <v/>
      </c>
      <c r="AI872" s="429" t="str">
        <f>IFERROR(VLOOKUP(N872, 【参考】数式用!$BA$2:$BB$50, 2, FALSE), "")</f>
        <v/>
      </c>
      <c r="AJ872" s="430" t="str">
        <f t="shared" si="27"/>
        <v/>
      </c>
      <c r="AK872" s="431" t="str">
        <f t="shared" si="28"/>
        <v/>
      </c>
      <c r="AL872" s="133"/>
      <c r="AM872" s="133"/>
      <c r="AN872" s="106"/>
      <c r="AO872" s="106"/>
      <c r="AV872" s="105"/>
      <c r="AW872" s="105"/>
      <c r="AX872" s="105"/>
      <c r="AY872" s="105"/>
      <c r="AZ872" s="105"/>
      <c r="BA872" s="105"/>
    </row>
    <row r="873" spans="1:53" ht="30" customHeight="1" thickBot="1">
      <c r="A873" s="140">
        <v>860</v>
      </c>
      <c r="B873" s="1001" t="str">
        <f>IF(基本情報入力シート!C898="","",基本情報入力シート!C898)</f>
        <v/>
      </c>
      <c r="C873" s="1002"/>
      <c r="D873" s="1002"/>
      <c r="E873" s="1002"/>
      <c r="F873" s="1002"/>
      <c r="G873" s="1002"/>
      <c r="H873" s="1002"/>
      <c r="I873" s="1003"/>
      <c r="J873" s="411" t="str">
        <f>IF(基本情報入力シート!M898="","",基本情報入力シート!M898)</f>
        <v/>
      </c>
      <c r="K873" s="411" t="str">
        <f>IF(基本情報入力シート!R898="","",基本情報入力シート!R898)</f>
        <v/>
      </c>
      <c r="L873" s="411" t="str">
        <f>IF(基本情報入力シート!W898="","",基本情報入力シート!W898)</f>
        <v/>
      </c>
      <c r="M873" s="411" t="str">
        <f>IF(基本情報入力シート!X898="","",基本情報入力シート!X898)</f>
        <v/>
      </c>
      <c r="N873" s="141" t="str">
        <f>IF(基本情報入力シート!Y898="","",基本情報入力シート!Y898)</f>
        <v/>
      </c>
      <c r="O873" s="148"/>
      <c r="P873" s="50"/>
      <c r="Q873" s="1004"/>
      <c r="R873" s="1005"/>
      <c r="S873" s="142" t="str">
        <f>IFERROR(ROUNDDOWN(Q873*VLOOKUP(N873,【参考】数式用!$AR$2:$AW$50,MATCH(P873,【参考】数式用!$AT$4:$AW$4)+2,FALSE)*0.5, 0), "")</f>
        <v/>
      </c>
      <c r="T873" s="51"/>
      <c r="U873" s="536" t="str">
        <f>IFERROR(IF(AH873&lt;&gt;"",Q873*VLOOKUP(N873,【参考】数式用!$AG$2:$AL$50,MATCH(P873,【参考】数式用!$AI$4:$AL$4,0)+2,0), ""), "")</f>
        <v/>
      </c>
      <c r="V873" s="41"/>
      <c r="W873" s="1006"/>
      <c r="X873" s="1007"/>
      <c r="Y873" s="88"/>
      <c r="Z873" s="537"/>
      <c r="AA873" s="143" t="str">
        <f>IFERROR(IF(Y873="ー", "", ROUNDDOWN(Z873*VLOOKUP(N873,【参考】数式用!$AR$2:$AW$50,MATCH(Y873,【参考】数式用!$AT$4:$AW$4)+2,FALSE)*0.5, 0)), "")</f>
        <v/>
      </c>
      <c r="AB873" s="98"/>
      <c r="AC873" s="1100" t="str">
        <f>IFERROR(IF(AH873&lt;&gt;"",Z873*VLOOKUP(N873,【参考】数式用!$AG$2:$AL$50,MATCH(Y873,【参考】数式用!$AI$4:$AL$4,0)+2,0), ""), "")</f>
        <v/>
      </c>
      <c r="AD873" s="1100"/>
      <c r="AE873" s="415"/>
      <c r="AF873" s="581"/>
      <c r="AG873" s="590"/>
      <c r="AH873" s="428" t="str">
        <f>IFERROR(VLOOKUP(O873, 【参考】数式用!$AY$5:$AY$13, 1, FALSE), "")</f>
        <v/>
      </c>
      <c r="AI873" s="429" t="str">
        <f>IFERROR(VLOOKUP(N873, 【参考】数式用!$BA$2:$BB$50, 2, FALSE), "")</f>
        <v/>
      </c>
      <c r="AJ873" s="430" t="str">
        <f t="shared" si="27"/>
        <v/>
      </c>
      <c r="AK873" s="431" t="str">
        <f t="shared" si="28"/>
        <v/>
      </c>
      <c r="AL873" s="133"/>
      <c r="AM873" s="133"/>
      <c r="AN873" s="106"/>
      <c r="AO873" s="106"/>
      <c r="AV873" s="105"/>
      <c r="AW873" s="105"/>
      <c r="AX873" s="105"/>
      <c r="AY873" s="105"/>
      <c r="AZ873" s="105"/>
      <c r="BA873" s="105"/>
    </row>
    <row r="874" spans="1:53" ht="30" customHeight="1" thickBot="1">
      <c r="A874" s="140">
        <v>861</v>
      </c>
      <c r="B874" s="1001" t="str">
        <f>IF(基本情報入力シート!C899="","",基本情報入力シート!C899)</f>
        <v/>
      </c>
      <c r="C874" s="1002"/>
      <c r="D874" s="1002"/>
      <c r="E874" s="1002"/>
      <c r="F874" s="1002"/>
      <c r="G874" s="1002"/>
      <c r="H874" s="1002"/>
      <c r="I874" s="1003"/>
      <c r="J874" s="411" t="str">
        <f>IF(基本情報入力シート!M899="","",基本情報入力シート!M899)</f>
        <v/>
      </c>
      <c r="K874" s="411" t="str">
        <f>IF(基本情報入力シート!R899="","",基本情報入力シート!R899)</f>
        <v/>
      </c>
      <c r="L874" s="411" t="str">
        <f>IF(基本情報入力シート!W899="","",基本情報入力シート!W899)</f>
        <v/>
      </c>
      <c r="M874" s="411" t="str">
        <f>IF(基本情報入力シート!X899="","",基本情報入力シート!X899)</f>
        <v/>
      </c>
      <c r="N874" s="141" t="str">
        <f>IF(基本情報入力シート!Y899="","",基本情報入力シート!Y899)</f>
        <v/>
      </c>
      <c r="O874" s="148"/>
      <c r="P874" s="50"/>
      <c r="Q874" s="1004"/>
      <c r="R874" s="1005"/>
      <c r="S874" s="142" t="str">
        <f>IFERROR(ROUNDDOWN(Q874*VLOOKUP(N874,【参考】数式用!$AR$2:$AW$50,MATCH(P874,【参考】数式用!$AT$4:$AW$4)+2,FALSE)*0.5, 0), "")</f>
        <v/>
      </c>
      <c r="T874" s="51"/>
      <c r="U874" s="536" t="str">
        <f>IFERROR(IF(AH874&lt;&gt;"",Q874*VLOOKUP(N874,【参考】数式用!$AG$2:$AL$50,MATCH(P874,【参考】数式用!$AI$4:$AL$4,0)+2,0), ""), "")</f>
        <v/>
      </c>
      <c r="V874" s="41"/>
      <c r="W874" s="1006"/>
      <c r="X874" s="1007"/>
      <c r="Y874" s="88"/>
      <c r="Z874" s="537"/>
      <c r="AA874" s="143" t="str">
        <f>IFERROR(IF(Y874="ー", "", ROUNDDOWN(Z874*VLOOKUP(N874,【参考】数式用!$AR$2:$AW$50,MATCH(Y874,【参考】数式用!$AT$4:$AW$4)+2,FALSE)*0.5, 0)), "")</f>
        <v/>
      </c>
      <c r="AB874" s="98"/>
      <c r="AC874" s="1100" t="str">
        <f>IFERROR(IF(AH874&lt;&gt;"",Z874*VLOOKUP(N874,【参考】数式用!$AG$2:$AL$50,MATCH(Y874,【参考】数式用!$AI$4:$AL$4,0)+2,0), ""), "")</f>
        <v/>
      </c>
      <c r="AD874" s="1100"/>
      <c r="AE874" s="415"/>
      <c r="AF874" s="581"/>
      <c r="AG874" s="590"/>
      <c r="AH874" s="428" t="str">
        <f>IFERROR(VLOOKUP(O874, 【参考】数式用!$AY$5:$AY$13, 1, FALSE), "")</f>
        <v/>
      </c>
      <c r="AI874" s="429" t="str">
        <f>IFERROR(VLOOKUP(N874, 【参考】数式用!$BA$2:$BB$50, 2, FALSE), "")</f>
        <v/>
      </c>
      <c r="AJ874" s="430" t="str">
        <f t="shared" si="27"/>
        <v/>
      </c>
      <c r="AK874" s="431" t="str">
        <f t="shared" si="28"/>
        <v/>
      </c>
      <c r="AL874" s="133"/>
      <c r="AM874" s="133"/>
      <c r="AN874" s="106"/>
      <c r="AO874" s="106"/>
      <c r="AV874" s="105"/>
      <c r="AW874" s="105"/>
      <c r="AX874" s="105"/>
      <c r="AY874" s="105"/>
      <c r="AZ874" s="105"/>
      <c r="BA874" s="105"/>
    </row>
    <row r="875" spans="1:53" ht="30" customHeight="1" thickBot="1">
      <c r="A875" s="140">
        <v>862</v>
      </c>
      <c r="B875" s="1001" t="str">
        <f>IF(基本情報入力シート!C900="","",基本情報入力シート!C900)</f>
        <v/>
      </c>
      <c r="C875" s="1002"/>
      <c r="D875" s="1002"/>
      <c r="E875" s="1002"/>
      <c r="F875" s="1002"/>
      <c r="G875" s="1002"/>
      <c r="H875" s="1002"/>
      <c r="I875" s="1003"/>
      <c r="J875" s="411" t="str">
        <f>IF(基本情報入力シート!M900="","",基本情報入力シート!M900)</f>
        <v/>
      </c>
      <c r="K875" s="411" t="str">
        <f>IF(基本情報入力シート!R900="","",基本情報入力シート!R900)</f>
        <v/>
      </c>
      <c r="L875" s="411" t="str">
        <f>IF(基本情報入力シート!W900="","",基本情報入力シート!W900)</f>
        <v/>
      </c>
      <c r="M875" s="411" t="str">
        <f>IF(基本情報入力シート!X900="","",基本情報入力シート!X900)</f>
        <v/>
      </c>
      <c r="N875" s="141" t="str">
        <f>IF(基本情報入力シート!Y900="","",基本情報入力シート!Y900)</f>
        <v/>
      </c>
      <c r="O875" s="148"/>
      <c r="P875" s="50"/>
      <c r="Q875" s="1004"/>
      <c r="R875" s="1005"/>
      <c r="S875" s="142" t="str">
        <f>IFERROR(ROUNDDOWN(Q875*VLOOKUP(N875,【参考】数式用!$AR$2:$AW$50,MATCH(P875,【参考】数式用!$AT$4:$AW$4)+2,FALSE)*0.5, 0), "")</f>
        <v/>
      </c>
      <c r="T875" s="51"/>
      <c r="U875" s="536" t="str">
        <f>IFERROR(IF(AH875&lt;&gt;"",Q875*VLOOKUP(N875,【参考】数式用!$AG$2:$AL$50,MATCH(P875,【参考】数式用!$AI$4:$AL$4,0)+2,0), ""), "")</f>
        <v/>
      </c>
      <c r="V875" s="41"/>
      <c r="W875" s="1006"/>
      <c r="X875" s="1007"/>
      <c r="Y875" s="88"/>
      <c r="Z875" s="537"/>
      <c r="AA875" s="143" t="str">
        <f>IFERROR(IF(Y875="ー", "", ROUNDDOWN(Z875*VLOOKUP(N875,【参考】数式用!$AR$2:$AW$50,MATCH(Y875,【参考】数式用!$AT$4:$AW$4)+2,FALSE)*0.5, 0)), "")</f>
        <v/>
      </c>
      <c r="AB875" s="98"/>
      <c r="AC875" s="1100" t="str">
        <f>IFERROR(IF(AH875&lt;&gt;"",Z875*VLOOKUP(N875,【参考】数式用!$AG$2:$AL$50,MATCH(Y875,【参考】数式用!$AI$4:$AL$4,0)+2,0), ""), "")</f>
        <v/>
      </c>
      <c r="AD875" s="1100"/>
      <c r="AE875" s="415"/>
      <c r="AF875" s="581"/>
      <c r="AG875" s="590"/>
      <c r="AH875" s="428" t="str">
        <f>IFERROR(VLOOKUP(O875, 【参考】数式用!$AY$5:$AY$13, 1, FALSE), "")</f>
        <v/>
      </c>
      <c r="AI875" s="429" t="str">
        <f>IFERROR(VLOOKUP(N875, 【参考】数式用!$BA$2:$BB$50, 2, FALSE), "")</f>
        <v/>
      </c>
      <c r="AJ875" s="430" t="str">
        <f t="shared" si="27"/>
        <v/>
      </c>
      <c r="AK875" s="431" t="str">
        <f t="shared" si="28"/>
        <v/>
      </c>
      <c r="AL875" s="133"/>
      <c r="AM875" s="133"/>
      <c r="AN875" s="106"/>
      <c r="AO875" s="106"/>
      <c r="AV875" s="105"/>
      <c r="AW875" s="105"/>
      <c r="AX875" s="105"/>
      <c r="AY875" s="105"/>
      <c r="AZ875" s="105"/>
      <c r="BA875" s="105"/>
    </row>
    <row r="876" spans="1:53" ht="30" customHeight="1" thickBot="1">
      <c r="A876" s="140">
        <v>863</v>
      </c>
      <c r="B876" s="1001" t="str">
        <f>IF(基本情報入力シート!C901="","",基本情報入力シート!C901)</f>
        <v/>
      </c>
      <c r="C876" s="1002"/>
      <c r="D876" s="1002"/>
      <c r="E876" s="1002"/>
      <c r="F876" s="1002"/>
      <c r="G876" s="1002"/>
      <c r="H876" s="1002"/>
      <c r="I876" s="1003"/>
      <c r="J876" s="411" t="str">
        <f>IF(基本情報入力シート!M901="","",基本情報入力シート!M901)</f>
        <v/>
      </c>
      <c r="K876" s="411" t="str">
        <f>IF(基本情報入力シート!R901="","",基本情報入力シート!R901)</f>
        <v/>
      </c>
      <c r="L876" s="411" t="str">
        <f>IF(基本情報入力シート!W901="","",基本情報入力シート!W901)</f>
        <v/>
      </c>
      <c r="M876" s="411" t="str">
        <f>IF(基本情報入力シート!X901="","",基本情報入力シート!X901)</f>
        <v/>
      </c>
      <c r="N876" s="141" t="str">
        <f>IF(基本情報入力シート!Y901="","",基本情報入力シート!Y901)</f>
        <v/>
      </c>
      <c r="O876" s="148"/>
      <c r="P876" s="50"/>
      <c r="Q876" s="1004"/>
      <c r="R876" s="1005"/>
      <c r="S876" s="142" t="str">
        <f>IFERROR(ROUNDDOWN(Q876*VLOOKUP(N876,【参考】数式用!$AR$2:$AW$50,MATCH(P876,【参考】数式用!$AT$4:$AW$4)+2,FALSE)*0.5, 0), "")</f>
        <v/>
      </c>
      <c r="T876" s="51"/>
      <c r="U876" s="536" t="str">
        <f>IFERROR(IF(AH876&lt;&gt;"",Q876*VLOOKUP(N876,【参考】数式用!$AG$2:$AL$50,MATCH(P876,【参考】数式用!$AI$4:$AL$4,0)+2,0), ""), "")</f>
        <v/>
      </c>
      <c r="V876" s="41"/>
      <c r="W876" s="1006"/>
      <c r="X876" s="1007"/>
      <c r="Y876" s="88"/>
      <c r="Z876" s="537"/>
      <c r="AA876" s="143" t="str">
        <f>IFERROR(IF(Y876="ー", "", ROUNDDOWN(Z876*VLOOKUP(N876,【参考】数式用!$AR$2:$AW$50,MATCH(Y876,【参考】数式用!$AT$4:$AW$4)+2,FALSE)*0.5, 0)), "")</f>
        <v/>
      </c>
      <c r="AB876" s="98"/>
      <c r="AC876" s="1100" t="str">
        <f>IFERROR(IF(AH876&lt;&gt;"",Z876*VLOOKUP(N876,【参考】数式用!$AG$2:$AL$50,MATCH(Y876,【参考】数式用!$AI$4:$AL$4,0)+2,0), ""), "")</f>
        <v/>
      </c>
      <c r="AD876" s="1100"/>
      <c r="AE876" s="415"/>
      <c r="AF876" s="581"/>
      <c r="AG876" s="590"/>
      <c r="AH876" s="428" t="str">
        <f>IFERROR(VLOOKUP(O876, 【参考】数式用!$AY$5:$AY$13, 1, FALSE), "")</f>
        <v/>
      </c>
      <c r="AI876" s="429" t="str">
        <f>IFERROR(VLOOKUP(N876, 【参考】数式用!$BA$2:$BB$50, 2, FALSE), "")</f>
        <v/>
      </c>
      <c r="AJ876" s="430" t="str">
        <f t="shared" si="27"/>
        <v/>
      </c>
      <c r="AK876" s="431" t="str">
        <f t="shared" si="28"/>
        <v/>
      </c>
      <c r="AL876" s="133"/>
      <c r="AM876" s="133"/>
      <c r="AN876" s="106"/>
      <c r="AO876" s="106"/>
      <c r="AV876" s="105"/>
      <c r="AW876" s="105"/>
      <c r="AX876" s="105"/>
      <c r="AY876" s="105"/>
      <c r="AZ876" s="105"/>
      <c r="BA876" s="105"/>
    </row>
    <row r="877" spans="1:53" ht="30" customHeight="1" thickBot="1">
      <c r="A877" s="140">
        <v>864</v>
      </c>
      <c r="B877" s="1001" t="str">
        <f>IF(基本情報入力シート!C902="","",基本情報入力シート!C902)</f>
        <v/>
      </c>
      <c r="C877" s="1002"/>
      <c r="D877" s="1002"/>
      <c r="E877" s="1002"/>
      <c r="F877" s="1002"/>
      <c r="G877" s="1002"/>
      <c r="H877" s="1002"/>
      <c r="I877" s="1003"/>
      <c r="J877" s="411" t="str">
        <f>IF(基本情報入力シート!M902="","",基本情報入力シート!M902)</f>
        <v/>
      </c>
      <c r="K877" s="411" t="str">
        <f>IF(基本情報入力シート!R902="","",基本情報入力シート!R902)</f>
        <v/>
      </c>
      <c r="L877" s="411" t="str">
        <f>IF(基本情報入力シート!W902="","",基本情報入力シート!W902)</f>
        <v/>
      </c>
      <c r="M877" s="411" t="str">
        <f>IF(基本情報入力シート!X902="","",基本情報入力シート!X902)</f>
        <v/>
      </c>
      <c r="N877" s="141" t="str">
        <f>IF(基本情報入力シート!Y902="","",基本情報入力シート!Y902)</f>
        <v/>
      </c>
      <c r="O877" s="148"/>
      <c r="P877" s="50"/>
      <c r="Q877" s="1004"/>
      <c r="R877" s="1005"/>
      <c r="S877" s="142" t="str">
        <f>IFERROR(ROUNDDOWN(Q877*VLOOKUP(N877,【参考】数式用!$AR$2:$AW$50,MATCH(P877,【参考】数式用!$AT$4:$AW$4)+2,FALSE)*0.5, 0), "")</f>
        <v/>
      </c>
      <c r="T877" s="51"/>
      <c r="U877" s="536" t="str">
        <f>IFERROR(IF(AH877&lt;&gt;"",Q877*VLOOKUP(N877,【参考】数式用!$AG$2:$AL$50,MATCH(P877,【参考】数式用!$AI$4:$AL$4,0)+2,0), ""), "")</f>
        <v/>
      </c>
      <c r="V877" s="41"/>
      <c r="W877" s="1006"/>
      <c r="X877" s="1007"/>
      <c r="Y877" s="88"/>
      <c r="Z877" s="537"/>
      <c r="AA877" s="143" t="str">
        <f>IFERROR(IF(Y877="ー", "", ROUNDDOWN(Z877*VLOOKUP(N877,【参考】数式用!$AR$2:$AW$50,MATCH(Y877,【参考】数式用!$AT$4:$AW$4)+2,FALSE)*0.5, 0)), "")</f>
        <v/>
      </c>
      <c r="AB877" s="98"/>
      <c r="AC877" s="1100" t="str">
        <f>IFERROR(IF(AH877&lt;&gt;"",Z877*VLOOKUP(N877,【参考】数式用!$AG$2:$AL$50,MATCH(Y877,【参考】数式用!$AI$4:$AL$4,0)+2,0), ""), "")</f>
        <v/>
      </c>
      <c r="AD877" s="1100"/>
      <c r="AE877" s="415"/>
      <c r="AF877" s="581"/>
      <c r="AG877" s="590"/>
      <c r="AH877" s="428" t="str">
        <f>IFERROR(VLOOKUP(O877, 【参考】数式用!$AY$5:$AY$13, 1, FALSE), "")</f>
        <v/>
      </c>
      <c r="AI877" s="429" t="str">
        <f>IFERROR(VLOOKUP(N877, 【参考】数式用!$BA$2:$BB$50, 2, FALSE), "")</f>
        <v/>
      </c>
      <c r="AJ877" s="430" t="str">
        <f t="shared" si="27"/>
        <v/>
      </c>
      <c r="AK877" s="431" t="str">
        <f t="shared" si="28"/>
        <v/>
      </c>
      <c r="AL877" s="133"/>
      <c r="AM877" s="133"/>
      <c r="AN877" s="106"/>
      <c r="AO877" s="106"/>
      <c r="AV877" s="105"/>
      <c r="AW877" s="105"/>
      <c r="AX877" s="105"/>
      <c r="AY877" s="105"/>
      <c r="AZ877" s="105"/>
      <c r="BA877" s="105"/>
    </row>
    <row r="878" spans="1:53" ht="30" customHeight="1" thickBot="1">
      <c r="A878" s="140">
        <v>865</v>
      </c>
      <c r="B878" s="1001" t="str">
        <f>IF(基本情報入力シート!C903="","",基本情報入力シート!C903)</f>
        <v/>
      </c>
      <c r="C878" s="1002"/>
      <c r="D878" s="1002"/>
      <c r="E878" s="1002"/>
      <c r="F878" s="1002"/>
      <c r="G878" s="1002"/>
      <c r="H878" s="1002"/>
      <c r="I878" s="1003"/>
      <c r="J878" s="411" t="str">
        <f>IF(基本情報入力シート!M903="","",基本情報入力シート!M903)</f>
        <v/>
      </c>
      <c r="K878" s="411" t="str">
        <f>IF(基本情報入力シート!R903="","",基本情報入力シート!R903)</f>
        <v/>
      </c>
      <c r="L878" s="411" t="str">
        <f>IF(基本情報入力シート!W903="","",基本情報入力シート!W903)</f>
        <v/>
      </c>
      <c r="M878" s="411" t="str">
        <f>IF(基本情報入力シート!X903="","",基本情報入力シート!X903)</f>
        <v/>
      </c>
      <c r="N878" s="141" t="str">
        <f>IF(基本情報入力シート!Y903="","",基本情報入力シート!Y903)</f>
        <v/>
      </c>
      <c r="O878" s="148"/>
      <c r="P878" s="50"/>
      <c r="Q878" s="1004"/>
      <c r="R878" s="1005"/>
      <c r="S878" s="142" t="str">
        <f>IFERROR(ROUNDDOWN(Q878*VLOOKUP(N878,【参考】数式用!$AR$2:$AW$50,MATCH(P878,【参考】数式用!$AT$4:$AW$4)+2,FALSE)*0.5, 0), "")</f>
        <v/>
      </c>
      <c r="T878" s="51"/>
      <c r="U878" s="536" t="str">
        <f>IFERROR(IF(AH878&lt;&gt;"",Q878*VLOOKUP(N878,【参考】数式用!$AG$2:$AL$50,MATCH(P878,【参考】数式用!$AI$4:$AL$4,0)+2,0), ""), "")</f>
        <v/>
      </c>
      <c r="V878" s="41"/>
      <c r="W878" s="1006"/>
      <c r="X878" s="1007"/>
      <c r="Y878" s="88"/>
      <c r="Z878" s="537"/>
      <c r="AA878" s="143" t="str">
        <f>IFERROR(IF(Y878="ー", "", ROUNDDOWN(Z878*VLOOKUP(N878,【参考】数式用!$AR$2:$AW$50,MATCH(Y878,【参考】数式用!$AT$4:$AW$4)+2,FALSE)*0.5, 0)), "")</f>
        <v/>
      </c>
      <c r="AB878" s="98"/>
      <c r="AC878" s="1100" t="str">
        <f>IFERROR(IF(AH878&lt;&gt;"",Z878*VLOOKUP(N878,【参考】数式用!$AG$2:$AL$50,MATCH(Y878,【参考】数式用!$AI$4:$AL$4,0)+2,0), ""), "")</f>
        <v/>
      </c>
      <c r="AD878" s="1100"/>
      <c r="AE878" s="415"/>
      <c r="AF878" s="581"/>
      <c r="AG878" s="590"/>
      <c r="AH878" s="428" t="str">
        <f>IFERROR(VLOOKUP(O878, 【参考】数式用!$AY$5:$AY$13, 1, FALSE), "")</f>
        <v/>
      </c>
      <c r="AI878" s="429" t="str">
        <f>IFERROR(VLOOKUP(N878, 【参考】数式用!$BA$2:$BB$50, 2, FALSE), "")</f>
        <v/>
      </c>
      <c r="AJ878" s="430" t="str">
        <f t="shared" si="27"/>
        <v/>
      </c>
      <c r="AK878" s="431" t="str">
        <f t="shared" si="28"/>
        <v/>
      </c>
      <c r="AL878" s="133"/>
      <c r="AM878" s="133"/>
      <c r="AN878" s="106"/>
      <c r="AO878" s="106"/>
      <c r="AV878" s="105"/>
      <c r="AW878" s="105"/>
      <c r="AX878" s="105"/>
      <c r="AY878" s="105"/>
      <c r="AZ878" s="105"/>
      <c r="BA878" s="105"/>
    </row>
    <row r="879" spans="1:53" ht="30" customHeight="1" thickBot="1">
      <c r="A879" s="140">
        <v>866</v>
      </c>
      <c r="B879" s="1001" t="str">
        <f>IF(基本情報入力シート!C904="","",基本情報入力シート!C904)</f>
        <v/>
      </c>
      <c r="C879" s="1002"/>
      <c r="D879" s="1002"/>
      <c r="E879" s="1002"/>
      <c r="F879" s="1002"/>
      <c r="G879" s="1002"/>
      <c r="H879" s="1002"/>
      <c r="I879" s="1003"/>
      <c r="J879" s="411" t="str">
        <f>IF(基本情報入力シート!M904="","",基本情報入力シート!M904)</f>
        <v/>
      </c>
      <c r="K879" s="411" t="str">
        <f>IF(基本情報入力シート!R904="","",基本情報入力シート!R904)</f>
        <v/>
      </c>
      <c r="L879" s="411" t="str">
        <f>IF(基本情報入力シート!W904="","",基本情報入力シート!W904)</f>
        <v/>
      </c>
      <c r="M879" s="411" t="str">
        <f>IF(基本情報入力シート!X904="","",基本情報入力シート!X904)</f>
        <v/>
      </c>
      <c r="N879" s="141" t="str">
        <f>IF(基本情報入力シート!Y904="","",基本情報入力シート!Y904)</f>
        <v/>
      </c>
      <c r="O879" s="148"/>
      <c r="P879" s="50"/>
      <c r="Q879" s="1004"/>
      <c r="R879" s="1005"/>
      <c r="S879" s="142" t="str">
        <f>IFERROR(ROUNDDOWN(Q879*VLOOKUP(N879,【参考】数式用!$AR$2:$AW$50,MATCH(P879,【参考】数式用!$AT$4:$AW$4)+2,FALSE)*0.5, 0), "")</f>
        <v/>
      </c>
      <c r="T879" s="51"/>
      <c r="U879" s="536" t="str">
        <f>IFERROR(IF(AH879&lt;&gt;"",Q879*VLOOKUP(N879,【参考】数式用!$AG$2:$AL$50,MATCH(P879,【参考】数式用!$AI$4:$AL$4,0)+2,0), ""), "")</f>
        <v/>
      </c>
      <c r="V879" s="41"/>
      <c r="W879" s="1006"/>
      <c r="X879" s="1007"/>
      <c r="Y879" s="88"/>
      <c r="Z879" s="537"/>
      <c r="AA879" s="143" t="str">
        <f>IFERROR(IF(Y879="ー", "", ROUNDDOWN(Z879*VLOOKUP(N879,【参考】数式用!$AR$2:$AW$50,MATCH(Y879,【参考】数式用!$AT$4:$AW$4)+2,FALSE)*0.5, 0)), "")</f>
        <v/>
      </c>
      <c r="AB879" s="98"/>
      <c r="AC879" s="1100" t="str">
        <f>IFERROR(IF(AH879&lt;&gt;"",Z879*VLOOKUP(N879,【参考】数式用!$AG$2:$AL$50,MATCH(Y879,【参考】数式用!$AI$4:$AL$4,0)+2,0), ""), "")</f>
        <v/>
      </c>
      <c r="AD879" s="1100"/>
      <c r="AE879" s="415"/>
      <c r="AF879" s="581"/>
      <c r="AG879" s="590"/>
      <c r="AH879" s="428" t="str">
        <f>IFERROR(VLOOKUP(O879, 【参考】数式用!$AY$5:$AY$13, 1, FALSE), "")</f>
        <v/>
      </c>
      <c r="AI879" s="429" t="str">
        <f>IFERROR(VLOOKUP(N879, 【参考】数式用!$BA$2:$BB$50, 2, FALSE), "")</f>
        <v/>
      </c>
      <c r="AJ879" s="430" t="str">
        <f t="shared" si="27"/>
        <v/>
      </c>
      <c r="AK879" s="431" t="str">
        <f t="shared" si="28"/>
        <v/>
      </c>
      <c r="AL879" s="133"/>
      <c r="AM879" s="133"/>
      <c r="AN879" s="106"/>
      <c r="AO879" s="106"/>
      <c r="AV879" s="105"/>
      <c r="AW879" s="105"/>
      <c r="AX879" s="105"/>
      <c r="AY879" s="105"/>
      <c r="AZ879" s="105"/>
      <c r="BA879" s="105"/>
    </row>
    <row r="880" spans="1:53" ht="30" customHeight="1" thickBot="1">
      <c r="A880" s="140">
        <v>867</v>
      </c>
      <c r="B880" s="1001" t="str">
        <f>IF(基本情報入力シート!C905="","",基本情報入力シート!C905)</f>
        <v/>
      </c>
      <c r="C880" s="1002"/>
      <c r="D880" s="1002"/>
      <c r="E880" s="1002"/>
      <c r="F880" s="1002"/>
      <c r="G880" s="1002"/>
      <c r="H880" s="1002"/>
      <c r="I880" s="1003"/>
      <c r="J880" s="411" t="str">
        <f>IF(基本情報入力シート!M905="","",基本情報入力シート!M905)</f>
        <v/>
      </c>
      <c r="K880" s="411" t="str">
        <f>IF(基本情報入力シート!R905="","",基本情報入力シート!R905)</f>
        <v/>
      </c>
      <c r="L880" s="411" t="str">
        <f>IF(基本情報入力シート!W905="","",基本情報入力シート!W905)</f>
        <v/>
      </c>
      <c r="M880" s="411" t="str">
        <f>IF(基本情報入力シート!X905="","",基本情報入力シート!X905)</f>
        <v/>
      </c>
      <c r="N880" s="141" t="str">
        <f>IF(基本情報入力シート!Y905="","",基本情報入力シート!Y905)</f>
        <v/>
      </c>
      <c r="O880" s="148"/>
      <c r="P880" s="50"/>
      <c r="Q880" s="1004"/>
      <c r="R880" s="1005"/>
      <c r="S880" s="142" t="str">
        <f>IFERROR(ROUNDDOWN(Q880*VLOOKUP(N880,【参考】数式用!$AR$2:$AW$50,MATCH(P880,【参考】数式用!$AT$4:$AW$4)+2,FALSE)*0.5, 0), "")</f>
        <v/>
      </c>
      <c r="T880" s="51"/>
      <c r="U880" s="536" t="str">
        <f>IFERROR(IF(AH880&lt;&gt;"",Q880*VLOOKUP(N880,【参考】数式用!$AG$2:$AL$50,MATCH(P880,【参考】数式用!$AI$4:$AL$4,0)+2,0), ""), "")</f>
        <v/>
      </c>
      <c r="V880" s="41"/>
      <c r="W880" s="1006"/>
      <c r="X880" s="1007"/>
      <c r="Y880" s="88"/>
      <c r="Z880" s="537"/>
      <c r="AA880" s="143" t="str">
        <f>IFERROR(IF(Y880="ー", "", ROUNDDOWN(Z880*VLOOKUP(N880,【参考】数式用!$AR$2:$AW$50,MATCH(Y880,【参考】数式用!$AT$4:$AW$4)+2,FALSE)*0.5, 0)), "")</f>
        <v/>
      </c>
      <c r="AB880" s="98"/>
      <c r="AC880" s="1100" t="str">
        <f>IFERROR(IF(AH880&lt;&gt;"",Z880*VLOOKUP(N880,【参考】数式用!$AG$2:$AL$50,MATCH(Y880,【参考】数式用!$AI$4:$AL$4,0)+2,0), ""), "")</f>
        <v/>
      </c>
      <c r="AD880" s="1100"/>
      <c r="AE880" s="415"/>
      <c r="AF880" s="581"/>
      <c r="AG880" s="590"/>
      <c r="AH880" s="428" t="str">
        <f>IFERROR(VLOOKUP(O880, 【参考】数式用!$AY$5:$AY$13, 1, FALSE), "")</f>
        <v/>
      </c>
      <c r="AI880" s="429" t="str">
        <f>IFERROR(VLOOKUP(N880, 【参考】数式用!$BA$2:$BB$50, 2, FALSE), "")</f>
        <v/>
      </c>
      <c r="AJ880" s="430" t="str">
        <f t="shared" si="27"/>
        <v/>
      </c>
      <c r="AK880" s="431" t="str">
        <f t="shared" si="28"/>
        <v/>
      </c>
      <c r="AL880" s="133"/>
      <c r="AM880" s="133"/>
      <c r="AN880" s="106"/>
      <c r="AO880" s="106"/>
      <c r="AV880" s="105"/>
      <c r="AW880" s="105"/>
      <c r="AX880" s="105"/>
      <c r="AY880" s="105"/>
      <c r="AZ880" s="105"/>
      <c r="BA880" s="105"/>
    </row>
    <row r="881" spans="1:53" ht="30" customHeight="1" thickBot="1">
      <c r="A881" s="140">
        <v>868</v>
      </c>
      <c r="B881" s="1001" t="str">
        <f>IF(基本情報入力シート!C906="","",基本情報入力シート!C906)</f>
        <v/>
      </c>
      <c r="C881" s="1002"/>
      <c r="D881" s="1002"/>
      <c r="E881" s="1002"/>
      <c r="F881" s="1002"/>
      <c r="G881" s="1002"/>
      <c r="H881" s="1002"/>
      <c r="I881" s="1003"/>
      <c r="J881" s="411" t="str">
        <f>IF(基本情報入力シート!M906="","",基本情報入力シート!M906)</f>
        <v/>
      </c>
      <c r="K881" s="411" t="str">
        <f>IF(基本情報入力シート!R906="","",基本情報入力シート!R906)</f>
        <v/>
      </c>
      <c r="L881" s="411" t="str">
        <f>IF(基本情報入力シート!W906="","",基本情報入力シート!W906)</f>
        <v/>
      </c>
      <c r="M881" s="411" t="str">
        <f>IF(基本情報入力シート!X906="","",基本情報入力シート!X906)</f>
        <v/>
      </c>
      <c r="N881" s="141" t="str">
        <f>IF(基本情報入力シート!Y906="","",基本情報入力シート!Y906)</f>
        <v/>
      </c>
      <c r="O881" s="148"/>
      <c r="P881" s="50"/>
      <c r="Q881" s="1004"/>
      <c r="R881" s="1005"/>
      <c r="S881" s="142" t="str">
        <f>IFERROR(ROUNDDOWN(Q881*VLOOKUP(N881,【参考】数式用!$AR$2:$AW$50,MATCH(P881,【参考】数式用!$AT$4:$AW$4)+2,FALSE)*0.5, 0), "")</f>
        <v/>
      </c>
      <c r="T881" s="51"/>
      <c r="U881" s="536" t="str">
        <f>IFERROR(IF(AH881&lt;&gt;"",Q881*VLOOKUP(N881,【参考】数式用!$AG$2:$AL$50,MATCH(P881,【参考】数式用!$AI$4:$AL$4,0)+2,0), ""), "")</f>
        <v/>
      </c>
      <c r="V881" s="41"/>
      <c r="W881" s="1006"/>
      <c r="X881" s="1007"/>
      <c r="Y881" s="88"/>
      <c r="Z881" s="537"/>
      <c r="AA881" s="143" t="str">
        <f>IFERROR(IF(Y881="ー", "", ROUNDDOWN(Z881*VLOOKUP(N881,【参考】数式用!$AR$2:$AW$50,MATCH(Y881,【参考】数式用!$AT$4:$AW$4)+2,FALSE)*0.5, 0)), "")</f>
        <v/>
      </c>
      <c r="AB881" s="98"/>
      <c r="AC881" s="1100" t="str">
        <f>IFERROR(IF(AH881&lt;&gt;"",Z881*VLOOKUP(N881,【参考】数式用!$AG$2:$AL$50,MATCH(Y881,【参考】数式用!$AI$4:$AL$4,0)+2,0), ""), "")</f>
        <v/>
      </c>
      <c r="AD881" s="1100"/>
      <c r="AE881" s="415"/>
      <c r="AF881" s="581"/>
      <c r="AG881" s="590"/>
      <c r="AH881" s="428" t="str">
        <f>IFERROR(VLOOKUP(O881, 【参考】数式用!$AY$5:$AY$13, 1, FALSE), "")</f>
        <v/>
      </c>
      <c r="AI881" s="429" t="str">
        <f>IFERROR(VLOOKUP(N881, 【参考】数式用!$BA$2:$BB$50, 2, FALSE), "")</f>
        <v/>
      </c>
      <c r="AJ881" s="430" t="str">
        <f t="shared" si="27"/>
        <v/>
      </c>
      <c r="AK881" s="431" t="str">
        <f t="shared" si="28"/>
        <v/>
      </c>
      <c r="AL881" s="133"/>
      <c r="AM881" s="133"/>
      <c r="AN881" s="106"/>
      <c r="AO881" s="106"/>
      <c r="AV881" s="105"/>
      <c r="AW881" s="105"/>
      <c r="AX881" s="105"/>
      <c r="AY881" s="105"/>
      <c r="AZ881" s="105"/>
      <c r="BA881" s="105"/>
    </row>
    <row r="882" spans="1:53" ht="30" customHeight="1" thickBot="1">
      <c r="A882" s="140">
        <v>869</v>
      </c>
      <c r="B882" s="1001" t="str">
        <f>IF(基本情報入力シート!C907="","",基本情報入力シート!C907)</f>
        <v/>
      </c>
      <c r="C882" s="1002"/>
      <c r="D882" s="1002"/>
      <c r="E882" s="1002"/>
      <c r="F882" s="1002"/>
      <c r="G882" s="1002"/>
      <c r="H882" s="1002"/>
      <c r="I882" s="1003"/>
      <c r="J882" s="411" t="str">
        <f>IF(基本情報入力シート!M907="","",基本情報入力シート!M907)</f>
        <v/>
      </c>
      <c r="K882" s="411" t="str">
        <f>IF(基本情報入力シート!R907="","",基本情報入力シート!R907)</f>
        <v/>
      </c>
      <c r="L882" s="411" t="str">
        <f>IF(基本情報入力シート!W907="","",基本情報入力シート!W907)</f>
        <v/>
      </c>
      <c r="M882" s="411" t="str">
        <f>IF(基本情報入力シート!X907="","",基本情報入力シート!X907)</f>
        <v/>
      </c>
      <c r="N882" s="141" t="str">
        <f>IF(基本情報入力シート!Y907="","",基本情報入力シート!Y907)</f>
        <v/>
      </c>
      <c r="O882" s="148"/>
      <c r="P882" s="50"/>
      <c r="Q882" s="1004"/>
      <c r="R882" s="1005"/>
      <c r="S882" s="142" t="str">
        <f>IFERROR(ROUNDDOWN(Q882*VLOOKUP(N882,【参考】数式用!$AR$2:$AW$50,MATCH(P882,【参考】数式用!$AT$4:$AW$4)+2,FALSE)*0.5, 0), "")</f>
        <v/>
      </c>
      <c r="T882" s="51"/>
      <c r="U882" s="536" t="str">
        <f>IFERROR(IF(AH882&lt;&gt;"",Q882*VLOOKUP(N882,【参考】数式用!$AG$2:$AL$50,MATCH(P882,【参考】数式用!$AI$4:$AL$4,0)+2,0), ""), "")</f>
        <v/>
      </c>
      <c r="V882" s="41"/>
      <c r="W882" s="1006"/>
      <c r="X882" s="1007"/>
      <c r="Y882" s="88"/>
      <c r="Z882" s="537"/>
      <c r="AA882" s="143" t="str">
        <f>IFERROR(IF(Y882="ー", "", ROUNDDOWN(Z882*VLOOKUP(N882,【参考】数式用!$AR$2:$AW$50,MATCH(Y882,【参考】数式用!$AT$4:$AW$4)+2,FALSE)*0.5, 0)), "")</f>
        <v/>
      </c>
      <c r="AB882" s="98"/>
      <c r="AC882" s="1100" t="str">
        <f>IFERROR(IF(AH882&lt;&gt;"",Z882*VLOOKUP(N882,【参考】数式用!$AG$2:$AL$50,MATCH(Y882,【参考】数式用!$AI$4:$AL$4,0)+2,0), ""), "")</f>
        <v/>
      </c>
      <c r="AD882" s="1100"/>
      <c r="AE882" s="415"/>
      <c r="AF882" s="581"/>
      <c r="AG882" s="590"/>
      <c r="AH882" s="428" t="str">
        <f>IFERROR(VLOOKUP(O882, 【参考】数式用!$AY$5:$AY$13, 1, FALSE), "")</f>
        <v/>
      </c>
      <c r="AI882" s="429" t="str">
        <f>IFERROR(VLOOKUP(N882, 【参考】数式用!$BA$2:$BB$50, 2, FALSE), "")</f>
        <v/>
      </c>
      <c r="AJ882" s="430" t="str">
        <f t="shared" ref="AJ882:AJ945" si="29">IF(AND(OR(P882="処遇加算Ⅰ",P882="処遇加算Ⅱ"),AI882="対象"), 1,"")</f>
        <v/>
      </c>
      <c r="AK882" s="431" t="str">
        <f t="shared" ref="AK882:AK945" si="30">IF(OR(Y882="処遇加算Ⅰ",Y882="処遇加算Ⅱ"),1,"")</f>
        <v/>
      </c>
      <c r="AL882" s="133"/>
      <c r="AM882" s="133"/>
      <c r="AN882" s="106"/>
      <c r="AO882" s="106"/>
      <c r="AV882" s="105"/>
      <c r="AW882" s="105"/>
      <c r="AX882" s="105"/>
      <c r="AY882" s="105"/>
      <c r="AZ882" s="105"/>
      <c r="BA882" s="105"/>
    </row>
    <row r="883" spans="1:53" ht="30" customHeight="1" thickBot="1">
      <c r="A883" s="140">
        <v>870</v>
      </c>
      <c r="B883" s="1001" t="str">
        <f>IF(基本情報入力シート!C908="","",基本情報入力シート!C908)</f>
        <v/>
      </c>
      <c r="C883" s="1002"/>
      <c r="D883" s="1002"/>
      <c r="E883" s="1002"/>
      <c r="F883" s="1002"/>
      <c r="G883" s="1002"/>
      <c r="H883" s="1002"/>
      <c r="I883" s="1003"/>
      <c r="J883" s="411" t="str">
        <f>IF(基本情報入力シート!M908="","",基本情報入力シート!M908)</f>
        <v/>
      </c>
      <c r="K883" s="411" t="str">
        <f>IF(基本情報入力シート!R908="","",基本情報入力シート!R908)</f>
        <v/>
      </c>
      <c r="L883" s="411" t="str">
        <f>IF(基本情報入力シート!W908="","",基本情報入力シート!W908)</f>
        <v/>
      </c>
      <c r="M883" s="411" t="str">
        <f>IF(基本情報入力シート!X908="","",基本情報入力シート!X908)</f>
        <v/>
      </c>
      <c r="N883" s="141" t="str">
        <f>IF(基本情報入力シート!Y908="","",基本情報入力シート!Y908)</f>
        <v/>
      </c>
      <c r="O883" s="148"/>
      <c r="P883" s="50"/>
      <c r="Q883" s="1004"/>
      <c r="R883" s="1005"/>
      <c r="S883" s="142" t="str">
        <f>IFERROR(ROUNDDOWN(Q883*VLOOKUP(N883,【参考】数式用!$AR$2:$AW$50,MATCH(P883,【参考】数式用!$AT$4:$AW$4)+2,FALSE)*0.5, 0), "")</f>
        <v/>
      </c>
      <c r="T883" s="51"/>
      <c r="U883" s="536" t="str">
        <f>IFERROR(IF(AH883&lt;&gt;"",Q883*VLOOKUP(N883,【参考】数式用!$AG$2:$AL$50,MATCH(P883,【参考】数式用!$AI$4:$AL$4,0)+2,0), ""), "")</f>
        <v/>
      </c>
      <c r="V883" s="41"/>
      <c r="W883" s="1006"/>
      <c r="X883" s="1007"/>
      <c r="Y883" s="88"/>
      <c r="Z883" s="537"/>
      <c r="AA883" s="143" t="str">
        <f>IFERROR(IF(Y883="ー", "", ROUNDDOWN(Z883*VLOOKUP(N883,【参考】数式用!$AR$2:$AW$50,MATCH(Y883,【参考】数式用!$AT$4:$AW$4)+2,FALSE)*0.5, 0)), "")</f>
        <v/>
      </c>
      <c r="AB883" s="98"/>
      <c r="AC883" s="1100" t="str">
        <f>IFERROR(IF(AH883&lt;&gt;"",Z883*VLOOKUP(N883,【参考】数式用!$AG$2:$AL$50,MATCH(Y883,【参考】数式用!$AI$4:$AL$4,0)+2,0), ""), "")</f>
        <v/>
      </c>
      <c r="AD883" s="1100"/>
      <c r="AE883" s="415"/>
      <c r="AF883" s="581"/>
      <c r="AG883" s="590"/>
      <c r="AH883" s="428" t="str">
        <f>IFERROR(VLOOKUP(O883, 【参考】数式用!$AY$5:$AY$13, 1, FALSE), "")</f>
        <v/>
      </c>
      <c r="AI883" s="429" t="str">
        <f>IFERROR(VLOOKUP(N883, 【参考】数式用!$BA$2:$BB$50, 2, FALSE), "")</f>
        <v/>
      </c>
      <c r="AJ883" s="430" t="str">
        <f t="shared" si="29"/>
        <v/>
      </c>
      <c r="AK883" s="431" t="str">
        <f t="shared" si="30"/>
        <v/>
      </c>
      <c r="AL883" s="133"/>
      <c r="AM883" s="133"/>
      <c r="AN883" s="106"/>
      <c r="AO883" s="106"/>
      <c r="AV883" s="105"/>
      <c r="AW883" s="105"/>
      <c r="AX883" s="105"/>
      <c r="AY883" s="105"/>
      <c r="AZ883" s="105"/>
      <c r="BA883" s="105"/>
    </row>
    <row r="884" spans="1:53" ht="30" customHeight="1" thickBot="1">
      <c r="A884" s="140">
        <v>871</v>
      </c>
      <c r="B884" s="1001" t="str">
        <f>IF(基本情報入力シート!C909="","",基本情報入力シート!C909)</f>
        <v/>
      </c>
      <c r="C884" s="1002"/>
      <c r="D884" s="1002"/>
      <c r="E884" s="1002"/>
      <c r="F884" s="1002"/>
      <c r="G884" s="1002"/>
      <c r="H884" s="1002"/>
      <c r="I884" s="1003"/>
      <c r="J884" s="411" t="str">
        <f>IF(基本情報入力シート!M909="","",基本情報入力シート!M909)</f>
        <v/>
      </c>
      <c r="K884" s="411" t="str">
        <f>IF(基本情報入力シート!R909="","",基本情報入力シート!R909)</f>
        <v/>
      </c>
      <c r="L884" s="411" t="str">
        <f>IF(基本情報入力シート!W909="","",基本情報入力シート!W909)</f>
        <v/>
      </c>
      <c r="M884" s="411" t="str">
        <f>IF(基本情報入力シート!X909="","",基本情報入力シート!X909)</f>
        <v/>
      </c>
      <c r="N884" s="141" t="str">
        <f>IF(基本情報入力シート!Y909="","",基本情報入力シート!Y909)</f>
        <v/>
      </c>
      <c r="O884" s="148"/>
      <c r="P884" s="50"/>
      <c r="Q884" s="1004"/>
      <c r="R884" s="1005"/>
      <c r="S884" s="142" t="str">
        <f>IFERROR(ROUNDDOWN(Q884*VLOOKUP(N884,【参考】数式用!$AR$2:$AW$50,MATCH(P884,【参考】数式用!$AT$4:$AW$4)+2,FALSE)*0.5, 0), "")</f>
        <v/>
      </c>
      <c r="T884" s="51"/>
      <c r="U884" s="536" t="str">
        <f>IFERROR(IF(AH884&lt;&gt;"",Q884*VLOOKUP(N884,【参考】数式用!$AG$2:$AL$50,MATCH(P884,【参考】数式用!$AI$4:$AL$4,0)+2,0), ""), "")</f>
        <v/>
      </c>
      <c r="V884" s="41"/>
      <c r="W884" s="1006"/>
      <c r="X884" s="1007"/>
      <c r="Y884" s="88"/>
      <c r="Z884" s="537"/>
      <c r="AA884" s="143" t="str">
        <f>IFERROR(IF(Y884="ー", "", ROUNDDOWN(Z884*VLOOKUP(N884,【参考】数式用!$AR$2:$AW$50,MATCH(Y884,【参考】数式用!$AT$4:$AW$4)+2,FALSE)*0.5, 0)), "")</f>
        <v/>
      </c>
      <c r="AB884" s="98"/>
      <c r="AC884" s="1100" t="str">
        <f>IFERROR(IF(AH884&lt;&gt;"",Z884*VLOOKUP(N884,【参考】数式用!$AG$2:$AL$50,MATCH(Y884,【参考】数式用!$AI$4:$AL$4,0)+2,0), ""), "")</f>
        <v/>
      </c>
      <c r="AD884" s="1100"/>
      <c r="AE884" s="415"/>
      <c r="AF884" s="581"/>
      <c r="AG884" s="590"/>
      <c r="AH884" s="428" t="str">
        <f>IFERROR(VLOOKUP(O884, 【参考】数式用!$AY$5:$AY$13, 1, FALSE), "")</f>
        <v/>
      </c>
      <c r="AI884" s="429" t="str">
        <f>IFERROR(VLOOKUP(N884, 【参考】数式用!$BA$2:$BB$50, 2, FALSE), "")</f>
        <v/>
      </c>
      <c r="AJ884" s="430" t="str">
        <f t="shared" si="29"/>
        <v/>
      </c>
      <c r="AK884" s="431" t="str">
        <f t="shared" si="30"/>
        <v/>
      </c>
      <c r="AL884" s="133"/>
      <c r="AM884" s="133"/>
      <c r="AN884" s="106"/>
      <c r="AO884" s="106"/>
      <c r="AV884" s="105"/>
      <c r="AW884" s="105"/>
      <c r="AX884" s="105"/>
      <c r="AY884" s="105"/>
      <c r="AZ884" s="105"/>
      <c r="BA884" s="105"/>
    </row>
    <row r="885" spans="1:53" ht="30" customHeight="1" thickBot="1">
      <c r="A885" s="140">
        <v>872</v>
      </c>
      <c r="B885" s="1001" t="str">
        <f>IF(基本情報入力シート!C910="","",基本情報入力シート!C910)</f>
        <v/>
      </c>
      <c r="C885" s="1002"/>
      <c r="D885" s="1002"/>
      <c r="E885" s="1002"/>
      <c r="F885" s="1002"/>
      <c r="G885" s="1002"/>
      <c r="H885" s="1002"/>
      <c r="I885" s="1003"/>
      <c r="J885" s="411" t="str">
        <f>IF(基本情報入力シート!M910="","",基本情報入力シート!M910)</f>
        <v/>
      </c>
      <c r="K885" s="411" t="str">
        <f>IF(基本情報入力シート!R910="","",基本情報入力シート!R910)</f>
        <v/>
      </c>
      <c r="L885" s="411" t="str">
        <f>IF(基本情報入力シート!W910="","",基本情報入力シート!W910)</f>
        <v/>
      </c>
      <c r="M885" s="411" t="str">
        <f>IF(基本情報入力シート!X910="","",基本情報入力シート!X910)</f>
        <v/>
      </c>
      <c r="N885" s="141" t="str">
        <f>IF(基本情報入力シート!Y910="","",基本情報入力シート!Y910)</f>
        <v/>
      </c>
      <c r="O885" s="148"/>
      <c r="P885" s="50"/>
      <c r="Q885" s="1004"/>
      <c r="R885" s="1005"/>
      <c r="S885" s="142" t="str">
        <f>IFERROR(ROUNDDOWN(Q885*VLOOKUP(N885,【参考】数式用!$AR$2:$AW$50,MATCH(P885,【参考】数式用!$AT$4:$AW$4)+2,FALSE)*0.5, 0), "")</f>
        <v/>
      </c>
      <c r="T885" s="51"/>
      <c r="U885" s="536" t="str">
        <f>IFERROR(IF(AH885&lt;&gt;"",Q885*VLOOKUP(N885,【参考】数式用!$AG$2:$AL$50,MATCH(P885,【参考】数式用!$AI$4:$AL$4,0)+2,0), ""), "")</f>
        <v/>
      </c>
      <c r="V885" s="41"/>
      <c r="W885" s="1006"/>
      <c r="X885" s="1007"/>
      <c r="Y885" s="88"/>
      <c r="Z885" s="537"/>
      <c r="AA885" s="143" t="str">
        <f>IFERROR(IF(Y885="ー", "", ROUNDDOWN(Z885*VLOOKUP(N885,【参考】数式用!$AR$2:$AW$50,MATCH(Y885,【参考】数式用!$AT$4:$AW$4)+2,FALSE)*0.5, 0)), "")</f>
        <v/>
      </c>
      <c r="AB885" s="98"/>
      <c r="AC885" s="1100" t="str">
        <f>IFERROR(IF(AH885&lt;&gt;"",Z885*VLOOKUP(N885,【参考】数式用!$AG$2:$AL$50,MATCH(Y885,【参考】数式用!$AI$4:$AL$4,0)+2,0), ""), "")</f>
        <v/>
      </c>
      <c r="AD885" s="1100"/>
      <c r="AE885" s="415"/>
      <c r="AF885" s="581"/>
      <c r="AG885" s="590"/>
      <c r="AH885" s="428" t="str">
        <f>IFERROR(VLOOKUP(O885, 【参考】数式用!$AY$5:$AY$13, 1, FALSE), "")</f>
        <v/>
      </c>
      <c r="AI885" s="429" t="str">
        <f>IFERROR(VLOOKUP(N885, 【参考】数式用!$BA$2:$BB$50, 2, FALSE), "")</f>
        <v/>
      </c>
      <c r="AJ885" s="430" t="str">
        <f t="shared" si="29"/>
        <v/>
      </c>
      <c r="AK885" s="431" t="str">
        <f t="shared" si="30"/>
        <v/>
      </c>
      <c r="AL885" s="133"/>
      <c r="AM885" s="133"/>
      <c r="AN885" s="106"/>
      <c r="AO885" s="106"/>
      <c r="AV885" s="105"/>
      <c r="AW885" s="105"/>
      <c r="AX885" s="105"/>
      <c r="AY885" s="105"/>
      <c r="AZ885" s="105"/>
      <c r="BA885" s="105"/>
    </row>
    <row r="886" spans="1:53" ht="30" customHeight="1" thickBot="1">
      <c r="A886" s="140">
        <v>873</v>
      </c>
      <c r="B886" s="1001" t="str">
        <f>IF(基本情報入力シート!C911="","",基本情報入力シート!C911)</f>
        <v/>
      </c>
      <c r="C886" s="1002"/>
      <c r="D886" s="1002"/>
      <c r="E886" s="1002"/>
      <c r="F886" s="1002"/>
      <c r="G886" s="1002"/>
      <c r="H886" s="1002"/>
      <c r="I886" s="1003"/>
      <c r="J886" s="411" t="str">
        <f>IF(基本情報入力シート!M911="","",基本情報入力シート!M911)</f>
        <v/>
      </c>
      <c r="K886" s="411" t="str">
        <f>IF(基本情報入力シート!R911="","",基本情報入力シート!R911)</f>
        <v/>
      </c>
      <c r="L886" s="411" t="str">
        <f>IF(基本情報入力シート!W911="","",基本情報入力シート!W911)</f>
        <v/>
      </c>
      <c r="M886" s="411" t="str">
        <f>IF(基本情報入力シート!X911="","",基本情報入力シート!X911)</f>
        <v/>
      </c>
      <c r="N886" s="141" t="str">
        <f>IF(基本情報入力シート!Y911="","",基本情報入力シート!Y911)</f>
        <v/>
      </c>
      <c r="O886" s="148"/>
      <c r="P886" s="50"/>
      <c r="Q886" s="1004"/>
      <c r="R886" s="1005"/>
      <c r="S886" s="142" t="str">
        <f>IFERROR(ROUNDDOWN(Q886*VLOOKUP(N886,【参考】数式用!$AR$2:$AW$50,MATCH(P886,【参考】数式用!$AT$4:$AW$4)+2,FALSE)*0.5, 0), "")</f>
        <v/>
      </c>
      <c r="T886" s="51"/>
      <c r="U886" s="536" t="str">
        <f>IFERROR(IF(AH886&lt;&gt;"",Q886*VLOOKUP(N886,【参考】数式用!$AG$2:$AL$50,MATCH(P886,【参考】数式用!$AI$4:$AL$4,0)+2,0), ""), "")</f>
        <v/>
      </c>
      <c r="V886" s="41"/>
      <c r="W886" s="1006"/>
      <c r="X886" s="1007"/>
      <c r="Y886" s="88"/>
      <c r="Z886" s="537"/>
      <c r="AA886" s="143" t="str">
        <f>IFERROR(IF(Y886="ー", "", ROUNDDOWN(Z886*VLOOKUP(N886,【参考】数式用!$AR$2:$AW$50,MATCH(Y886,【参考】数式用!$AT$4:$AW$4)+2,FALSE)*0.5, 0)), "")</f>
        <v/>
      </c>
      <c r="AB886" s="98"/>
      <c r="AC886" s="1100" t="str">
        <f>IFERROR(IF(AH886&lt;&gt;"",Z886*VLOOKUP(N886,【参考】数式用!$AG$2:$AL$50,MATCH(Y886,【参考】数式用!$AI$4:$AL$4,0)+2,0), ""), "")</f>
        <v/>
      </c>
      <c r="AD886" s="1100"/>
      <c r="AE886" s="415"/>
      <c r="AF886" s="581"/>
      <c r="AG886" s="590"/>
      <c r="AH886" s="428" t="str">
        <f>IFERROR(VLOOKUP(O886, 【参考】数式用!$AY$5:$AY$13, 1, FALSE), "")</f>
        <v/>
      </c>
      <c r="AI886" s="429" t="str">
        <f>IFERROR(VLOOKUP(N886, 【参考】数式用!$BA$2:$BB$50, 2, FALSE), "")</f>
        <v/>
      </c>
      <c r="AJ886" s="430" t="str">
        <f t="shared" si="29"/>
        <v/>
      </c>
      <c r="AK886" s="431" t="str">
        <f t="shared" si="30"/>
        <v/>
      </c>
      <c r="AL886" s="133"/>
      <c r="AM886" s="133"/>
      <c r="AN886" s="106"/>
      <c r="AO886" s="106"/>
      <c r="AV886" s="105"/>
      <c r="AW886" s="105"/>
      <c r="AX886" s="105"/>
      <c r="AY886" s="105"/>
      <c r="AZ886" s="105"/>
      <c r="BA886" s="105"/>
    </row>
    <row r="887" spans="1:53" ht="30" customHeight="1" thickBot="1">
      <c r="A887" s="140">
        <v>874</v>
      </c>
      <c r="B887" s="1001" t="str">
        <f>IF(基本情報入力シート!C912="","",基本情報入力シート!C912)</f>
        <v/>
      </c>
      <c r="C887" s="1002"/>
      <c r="D887" s="1002"/>
      <c r="E887" s="1002"/>
      <c r="F887" s="1002"/>
      <c r="G887" s="1002"/>
      <c r="H887" s="1002"/>
      <c r="I887" s="1003"/>
      <c r="J887" s="411" t="str">
        <f>IF(基本情報入力シート!M912="","",基本情報入力シート!M912)</f>
        <v/>
      </c>
      <c r="K887" s="411" t="str">
        <f>IF(基本情報入力シート!R912="","",基本情報入力シート!R912)</f>
        <v/>
      </c>
      <c r="L887" s="411" t="str">
        <f>IF(基本情報入力シート!W912="","",基本情報入力シート!W912)</f>
        <v/>
      </c>
      <c r="M887" s="411" t="str">
        <f>IF(基本情報入力シート!X912="","",基本情報入力シート!X912)</f>
        <v/>
      </c>
      <c r="N887" s="141" t="str">
        <f>IF(基本情報入力シート!Y912="","",基本情報入力シート!Y912)</f>
        <v/>
      </c>
      <c r="O887" s="148"/>
      <c r="P887" s="50"/>
      <c r="Q887" s="1004"/>
      <c r="R887" s="1005"/>
      <c r="S887" s="142" t="str">
        <f>IFERROR(ROUNDDOWN(Q887*VLOOKUP(N887,【参考】数式用!$AR$2:$AW$50,MATCH(P887,【参考】数式用!$AT$4:$AW$4)+2,FALSE)*0.5, 0), "")</f>
        <v/>
      </c>
      <c r="T887" s="51"/>
      <c r="U887" s="536" t="str">
        <f>IFERROR(IF(AH887&lt;&gt;"",Q887*VLOOKUP(N887,【参考】数式用!$AG$2:$AL$50,MATCH(P887,【参考】数式用!$AI$4:$AL$4,0)+2,0), ""), "")</f>
        <v/>
      </c>
      <c r="V887" s="41"/>
      <c r="W887" s="1006"/>
      <c r="X887" s="1007"/>
      <c r="Y887" s="88"/>
      <c r="Z887" s="537"/>
      <c r="AA887" s="143" t="str">
        <f>IFERROR(IF(Y887="ー", "", ROUNDDOWN(Z887*VLOOKUP(N887,【参考】数式用!$AR$2:$AW$50,MATCH(Y887,【参考】数式用!$AT$4:$AW$4)+2,FALSE)*0.5, 0)), "")</f>
        <v/>
      </c>
      <c r="AB887" s="98"/>
      <c r="AC887" s="1100" t="str">
        <f>IFERROR(IF(AH887&lt;&gt;"",Z887*VLOOKUP(N887,【参考】数式用!$AG$2:$AL$50,MATCH(Y887,【参考】数式用!$AI$4:$AL$4,0)+2,0), ""), "")</f>
        <v/>
      </c>
      <c r="AD887" s="1100"/>
      <c r="AE887" s="415"/>
      <c r="AF887" s="581"/>
      <c r="AG887" s="590"/>
      <c r="AH887" s="428" t="str">
        <f>IFERROR(VLOOKUP(O887, 【参考】数式用!$AY$5:$AY$13, 1, FALSE), "")</f>
        <v/>
      </c>
      <c r="AI887" s="429" t="str">
        <f>IFERROR(VLOOKUP(N887, 【参考】数式用!$BA$2:$BB$50, 2, FALSE), "")</f>
        <v/>
      </c>
      <c r="AJ887" s="430" t="str">
        <f t="shared" si="29"/>
        <v/>
      </c>
      <c r="AK887" s="431" t="str">
        <f t="shared" si="30"/>
        <v/>
      </c>
      <c r="AL887" s="133"/>
      <c r="AM887" s="133"/>
      <c r="AN887" s="106"/>
      <c r="AO887" s="106"/>
      <c r="AV887" s="105"/>
      <c r="AW887" s="105"/>
      <c r="AX887" s="105"/>
      <c r="AY887" s="105"/>
      <c r="AZ887" s="105"/>
      <c r="BA887" s="105"/>
    </row>
    <row r="888" spans="1:53" ht="30" customHeight="1" thickBot="1">
      <c r="A888" s="140">
        <v>875</v>
      </c>
      <c r="B888" s="1001" t="str">
        <f>IF(基本情報入力シート!C913="","",基本情報入力シート!C913)</f>
        <v/>
      </c>
      <c r="C888" s="1002"/>
      <c r="D888" s="1002"/>
      <c r="E888" s="1002"/>
      <c r="F888" s="1002"/>
      <c r="G888" s="1002"/>
      <c r="H888" s="1002"/>
      <c r="I888" s="1003"/>
      <c r="J888" s="411" t="str">
        <f>IF(基本情報入力シート!M913="","",基本情報入力シート!M913)</f>
        <v/>
      </c>
      <c r="K888" s="411" t="str">
        <f>IF(基本情報入力シート!R913="","",基本情報入力シート!R913)</f>
        <v/>
      </c>
      <c r="L888" s="411" t="str">
        <f>IF(基本情報入力シート!W913="","",基本情報入力シート!W913)</f>
        <v/>
      </c>
      <c r="M888" s="411" t="str">
        <f>IF(基本情報入力シート!X913="","",基本情報入力シート!X913)</f>
        <v/>
      </c>
      <c r="N888" s="141" t="str">
        <f>IF(基本情報入力シート!Y913="","",基本情報入力シート!Y913)</f>
        <v/>
      </c>
      <c r="O888" s="148"/>
      <c r="P888" s="50"/>
      <c r="Q888" s="1004"/>
      <c r="R888" s="1005"/>
      <c r="S888" s="142" t="str">
        <f>IFERROR(ROUNDDOWN(Q888*VLOOKUP(N888,【参考】数式用!$AR$2:$AW$50,MATCH(P888,【参考】数式用!$AT$4:$AW$4)+2,FALSE)*0.5, 0), "")</f>
        <v/>
      </c>
      <c r="T888" s="51"/>
      <c r="U888" s="536" t="str">
        <f>IFERROR(IF(AH888&lt;&gt;"",Q888*VLOOKUP(N888,【参考】数式用!$AG$2:$AL$50,MATCH(P888,【参考】数式用!$AI$4:$AL$4,0)+2,0), ""), "")</f>
        <v/>
      </c>
      <c r="V888" s="41"/>
      <c r="W888" s="1006"/>
      <c r="X888" s="1007"/>
      <c r="Y888" s="88"/>
      <c r="Z888" s="537"/>
      <c r="AA888" s="143" t="str">
        <f>IFERROR(IF(Y888="ー", "", ROUNDDOWN(Z888*VLOOKUP(N888,【参考】数式用!$AR$2:$AW$50,MATCH(Y888,【参考】数式用!$AT$4:$AW$4)+2,FALSE)*0.5, 0)), "")</f>
        <v/>
      </c>
      <c r="AB888" s="98"/>
      <c r="AC888" s="1100" t="str">
        <f>IFERROR(IF(AH888&lt;&gt;"",Z888*VLOOKUP(N888,【参考】数式用!$AG$2:$AL$50,MATCH(Y888,【参考】数式用!$AI$4:$AL$4,0)+2,0), ""), "")</f>
        <v/>
      </c>
      <c r="AD888" s="1100"/>
      <c r="AE888" s="415"/>
      <c r="AF888" s="581"/>
      <c r="AG888" s="590"/>
      <c r="AH888" s="428" t="str">
        <f>IFERROR(VLOOKUP(O888, 【参考】数式用!$AY$5:$AY$13, 1, FALSE), "")</f>
        <v/>
      </c>
      <c r="AI888" s="429" t="str">
        <f>IFERROR(VLOOKUP(N888, 【参考】数式用!$BA$2:$BB$50, 2, FALSE), "")</f>
        <v/>
      </c>
      <c r="AJ888" s="430" t="str">
        <f t="shared" si="29"/>
        <v/>
      </c>
      <c r="AK888" s="431" t="str">
        <f t="shared" si="30"/>
        <v/>
      </c>
      <c r="AL888" s="133"/>
      <c r="AM888" s="133"/>
      <c r="AN888" s="106"/>
      <c r="AO888" s="106"/>
      <c r="AV888" s="105"/>
      <c r="AW888" s="105"/>
      <c r="AX888" s="105"/>
      <c r="AY888" s="105"/>
      <c r="AZ888" s="105"/>
      <c r="BA888" s="105"/>
    </row>
    <row r="889" spans="1:53" ht="30" customHeight="1" thickBot="1">
      <c r="A889" s="140">
        <v>876</v>
      </c>
      <c r="B889" s="1001" t="str">
        <f>IF(基本情報入力シート!C914="","",基本情報入力シート!C914)</f>
        <v/>
      </c>
      <c r="C889" s="1002"/>
      <c r="D889" s="1002"/>
      <c r="E889" s="1002"/>
      <c r="F889" s="1002"/>
      <c r="G889" s="1002"/>
      <c r="H889" s="1002"/>
      <c r="I889" s="1003"/>
      <c r="J889" s="411" t="str">
        <f>IF(基本情報入力シート!M914="","",基本情報入力シート!M914)</f>
        <v/>
      </c>
      <c r="K889" s="411" t="str">
        <f>IF(基本情報入力シート!R914="","",基本情報入力シート!R914)</f>
        <v/>
      </c>
      <c r="L889" s="411" t="str">
        <f>IF(基本情報入力シート!W914="","",基本情報入力シート!W914)</f>
        <v/>
      </c>
      <c r="M889" s="411" t="str">
        <f>IF(基本情報入力シート!X914="","",基本情報入力シート!X914)</f>
        <v/>
      </c>
      <c r="N889" s="141" t="str">
        <f>IF(基本情報入力シート!Y914="","",基本情報入力シート!Y914)</f>
        <v/>
      </c>
      <c r="O889" s="148"/>
      <c r="P889" s="50"/>
      <c r="Q889" s="1004"/>
      <c r="R889" s="1005"/>
      <c r="S889" s="142" t="str">
        <f>IFERROR(ROUNDDOWN(Q889*VLOOKUP(N889,【参考】数式用!$AR$2:$AW$50,MATCH(P889,【参考】数式用!$AT$4:$AW$4)+2,FALSE)*0.5, 0), "")</f>
        <v/>
      </c>
      <c r="T889" s="51"/>
      <c r="U889" s="536" t="str">
        <f>IFERROR(IF(AH889&lt;&gt;"",Q889*VLOOKUP(N889,【参考】数式用!$AG$2:$AL$50,MATCH(P889,【参考】数式用!$AI$4:$AL$4,0)+2,0), ""), "")</f>
        <v/>
      </c>
      <c r="V889" s="41"/>
      <c r="W889" s="1006"/>
      <c r="X889" s="1007"/>
      <c r="Y889" s="88"/>
      <c r="Z889" s="537"/>
      <c r="AA889" s="143" t="str">
        <f>IFERROR(IF(Y889="ー", "", ROUNDDOWN(Z889*VLOOKUP(N889,【参考】数式用!$AR$2:$AW$50,MATCH(Y889,【参考】数式用!$AT$4:$AW$4)+2,FALSE)*0.5, 0)), "")</f>
        <v/>
      </c>
      <c r="AB889" s="98"/>
      <c r="AC889" s="1100" t="str">
        <f>IFERROR(IF(AH889&lt;&gt;"",Z889*VLOOKUP(N889,【参考】数式用!$AG$2:$AL$50,MATCH(Y889,【参考】数式用!$AI$4:$AL$4,0)+2,0), ""), "")</f>
        <v/>
      </c>
      <c r="AD889" s="1100"/>
      <c r="AE889" s="415"/>
      <c r="AF889" s="581"/>
      <c r="AG889" s="590"/>
      <c r="AH889" s="428" t="str">
        <f>IFERROR(VLOOKUP(O889, 【参考】数式用!$AY$5:$AY$13, 1, FALSE), "")</f>
        <v/>
      </c>
      <c r="AI889" s="429" t="str">
        <f>IFERROR(VLOOKUP(N889, 【参考】数式用!$BA$2:$BB$50, 2, FALSE), "")</f>
        <v/>
      </c>
      <c r="AJ889" s="430" t="str">
        <f t="shared" si="29"/>
        <v/>
      </c>
      <c r="AK889" s="431" t="str">
        <f t="shared" si="30"/>
        <v/>
      </c>
      <c r="AL889" s="133"/>
      <c r="AM889" s="133"/>
      <c r="AN889" s="106"/>
      <c r="AO889" s="106"/>
      <c r="AV889" s="105"/>
      <c r="AW889" s="105"/>
      <c r="AX889" s="105"/>
      <c r="AY889" s="105"/>
      <c r="AZ889" s="105"/>
      <c r="BA889" s="105"/>
    </row>
    <row r="890" spans="1:53" ht="30" customHeight="1" thickBot="1">
      <c r="A890" s="140">
        <v>877</v>
      </c>
      <c r="B890" s="1001" t="str">
        <f>IF(基本情報入力シート!C915="","",基本情報入力シート!C915)</f>
        <v/>
      </c>
      <c r="C890" s="1002"/>
      <c r="D890" s="1002"/>
      <c r="E890" s="1002"/>
      <c r="F890" s="1002"/>
      <c r="G890" s="1002"/>
      <c r="H890" s="1002"/>
      <c r="I890" s="1003"/>
      <c r="J890" s="411" t="str">
        <f>IF(基本情報入力シート!M915="","",基本情報入力シート!M915)</f>
        <v/>
      </c>
      <c r="K890" s="411" t="str">
        <f>IF(基本情報入力シート!R915="","",基本情報入力シート!R915)</f>
        <v/>
      </c>
      <c r="L890" s="411" t="str">
        <f>IF(基本情報入力シート!W915="","",基本情報入力シート!W915)</f>
        <v/>
      </c>
      <c r="M890" s="411" t="str">
        <f>IF(基本情報入力シート!X915="","",基本情報入力シート!X915)</f>
        <v/>
      </c>
      <c r="N890" s="141" t="str">
        <f>IF(基本情報入力シート!Y915="","",基本情報入力シート!Y915)</f>
        <v/>
      </c>
      <c r="O890" s="148"/>
      <c r="P890" s="50"/>
      <c r="Q890" s="1004"/>
      <c r="R890" s="1005"/>
      <c r="S890" s="142" t="str">
        <f>IFERROR(ROUNDDOWN(Q890*VLOOKUP(N890,【参考】数式用!$AR$2:$AW$50,MATCH(P890,【参考】数式用!$AT$4:$AW$4)+2,FALSE)*0.5, 0), "")</f>
        <v/>
      </c>
      <c r="T890" s="51"/>
      <c r="U890" s="536" t="str">
        <f>IFERROR(IF(AH890&lt;&gt;"",Q890*VLOOKUP(N890,【参考】数式用!$AG$2:$AL$50,MATCH(P890,【参考】数式用!$AI$4:$AL$4,0)+2,0), ""), "")</f>
        <v/>
      </c>
      <c r="V890" s="41"/>
      <c r="W890" s="1006"/>
      <c r="X890" s="1007"/>
      <c r="Y890" s="88"/>
      <c r="Z890" s="537"/>
      <c r="AA890" s="143" t="str">
        <f>IFERROR(IF(Y890="ー", "", ROUNDDOWN(Z890*VLOOKUP(N890,【参考】数式用!$AR$2:$AW$50,MATCH(Y890,【参考】数式用!$AT$4:$AW$4)+2,FALSE)*0.5, 0)), "")</f>
        <v/>
      </c>
      <c r="AB890" s="98"/>
      <c r="AC890" s="1100" t="str">
        <f>IFERROR(IF(AH890&lt;&gt;"",Z890*VLOOKUP(N890,【参考】数式用!$AG$2:$AL$50,MATCH(Y890,【参考】数式用!$AI$4:$AL$4,0)+2,0), ""), "")</f>
        <v/>
      </c>
      <c r="AD890" s="1100"/>
      <c r="AE890" s="415"/>
      <c r="AF890" s="581"/>
      <c r="AG890" s="590"/>
      <c r="AH890" s="428" t="str">
        <f>IFERROR(VLOOKUP(O890, 【参考】数式用!$AY$5:$AY$13, 1, FALSE), "")</f>
        <v/>
      </c>
      <c r="AI890" s="429" t="str">
        <f>IFERROR(VLOOKUP(N890, 【参考】数式用!$BA$2:$BB$50, 2, FALSE), "")</f>
        <v/>
      </c>
      <c r="AJ890" s="430" t="str">
        <f t="shared" si="29"/>
        <v/>
      </c>
      <c r="AK890" s="431" t="str">
        <f t="shared" si="30"/>
        <v/>
      </c>
      <c r="AL890" s="133"/>
      <c r="AM890" s="133"/>
      <c r="AN890" s="106"/>
      <c r="AO890" s="106"/>
      <c r="AV890" s="105"/>
      <c r="AW890" s="105"/>
      <c r="AX890" s="105"/>
      <c r="AY890" s="105"/>
      <c r="AZ890" s="105"/>
      <c r="BA890" s="105"/>
    </row>
    <row r="891" spans="1:53" ht="30" customHeight="1" thickBot="1">
      <c r="A891" s="140">
        <v>878</v>
      </c>
      <c r="B891" s="1001" t="str">
        <f>IF(基本情報入力シート!C916="","",基本情報入力シート!C916)</f>
        <v/>
      </c>
      <c r="C891" s="1002"/>
      <c r="D891" s="1002"/>
      <c r="E891" s="1002"/>
      <c r="F891" s="1002"/>
      <c r="G891" s="1002"/>
      <c r="H891" s="1002"/>
      <c r="I891" s="1003"/>
      <c r="J891" s="411" t="str">
        <f>IF(基本情報入力シート!M916="","",基本情報入力シート!M916)</f>
        <v/>
      </c>
      <c r="K891" s="411" t="str">
        <f>IF(基本情報入力シート!R916="","",基本情報入力シート!R916)</f>
        <v/>
      </c>
      <c r="L891" s="411" t="str">
        <f>IF(基本情報入力シート!W916="","",基本情報入力シート!W916)</f>
        <v/>
      </c>
      <c r="M891" s="411" t="str">
        <f>IF(基本情報入力シート!X916="","",基本情報入力シート!X916)</f>
        <v/>
      </c>
      <c r="N891" s="141" t="str">
        <f>IF(基本情報入力シート!Y916="","",基本情報入力シート!Y916)</f>
        <v/>
      </c>
      <c r="O891" s="148"/>
      <c r="P891" s="50"/>
      <c r="Q891" s="1004"/>
      <c r="R891" s="1005"/>
      <c r="S891" s="142" t="str">
        <f>IFERROR(ROUNDDOWN(Q891*VLOOKUP(N891,【参考】数式用!$AR$2:$AW$50,MATCH(P891,【参考】数式用!$AT$4:$AW$4)+2,FALSE)*0.5, 0), "")</f>
        <v/>
      </c>
      <c r="T891" s="51"/>
      <c r="U891" s="536" t="str">
        <f>IFERROR(IF(AH891&lt;&gt;"",Q891*VLOOKUP(N891,【参考】数式用!$AG$2:$AL$50,MATCH(P891,【参考】数式用!$AI$4:$AL$4,0)+2,0), ""), "")</f>
        <v/>
      </c>
      <c r="V891" s="41"/>
      <c r="W891" s="1006"/>
      <c r="X891" s="1007"/>
      <c r="Y891" s="88"/>
      <c r="Z891" s="537"/>
      <c r="AA891" s="143" t="str">
        <f>IFERROR(IF(Y891="ー", "", ROUNDDOWN(Z891*VLOOKUP(N891,【参考】数式用!$AR$2:$AW$50,MATCH(Y891,【参考】数式用!$AT$4:$AW$4)+2,FALSE)*0.5, 0)), "")</f>
        <v/>
      </c>
      <c r="AB891" s="98"/>
      <c r="AC891" s="1100" t="str">
        <f>IFERROR(IF(AH891&lt;&gt;"",Z891*VLOOKUP(N891,【参考】数式用!$AG$2:$AL$50,MATCH(Y891,【参考】数式用!$AI$4:$AL$4,0)+2,0), ""), "")</f>
        <v/>
      </c>
      <c r="AD891" s="1100"/>
      <c r="AE891" s="415"/>
      <c r="AF891" s="581"/>
      <c r="AG891" s="590"/>
      <c r="AH891" s="428" t="str">
        <f>IFERROR(VLOOKUP(O891, 【参考】数式用!$AY$5:$AY$13, 1, FALSE), "")</f>
        <v/>
      </c>
      <c r="AI891" s="429" t="str">
        <f>IFERROR(VLOOKUP(N891, 【参考】数式用!$BA$2:$BB$50, 2, FALSE), "")</f>
        <v/>
      </c>
      <c r="AJ891" s="430" t="str">
        <f t="shared" si="29"/>
        <v/>
      </c>
      <c r="AK891" s="431" t="str">
        <f t="shared" si="30"/>
        <v/>
      </c>
      <c r="AL891" s="133"/>
      <c r="AM891" s="133"/>
      <c r="AN891" s="106"/>
      <c r="AO891" s="106"/>
      <c r="AV891" s="105"/>
      <c r="AW891" s="105"/>
      <c r="AX891" s="105"/>
      <c r="AY891" s="105"/>
      <c r="AZ891" s="105"/>
      <c r="BA891" s="105"/>
    </row>
    <row r="892" spans="1:53" ht="30" customHeight="1" thickBot="1">
      <c r="A892" s="140">
        <v>879</v>
      </c>
      <c r="B892" s="1001" t="str">
        <f>IF(基本情報入力シート!C917="","",基本情報入力シート!C917)</f>
        <v/>
      </c>
      <c r="C892" s="1002"/>
      <c r="D892" s="1002"/>
      <c r="E892" s="1002"/>
      <c r="F892" s="1002"/>
      <c r="G892" s="1002"/>
      <c r="H892" s="1002"/>
      <c r="I892" s="1003"/>
      <c r="J892" s="411" t="str">
        <f>IF(基本情報入力シート!M917="","",基本情報入力シート!M917)</f>
        <v/>
      </c>
      <c r="K892" s="411" t="str">
        <f>IF(基本情報入力シート!R917="","",基本情報入力シート!R917)</f>
        <v/>
      </c>
      <c r="L892" s="411" t="str">
        <f>IF(基本情報入力シート!W917="","",基本情報入力シート!W917)</f>
        <v/>
      </c>
      <c r="M892" s="411" t="str">
        <f>IF(基本情報入力シート!X917="","",基本情報入力シート!X917)</f>
        <v/>
      </c>
      <c r="N892" s="141" t="str">
        <f>IF(基本情報入力シート!Y917="","",基本情報入力シート!Y917)</f>
        <v/>
      </c>
      <c r="O892" s="148"/>
      <c r="P892" s="50"/>
      <c r="Q892" s="1004"/>
      <c r="R892" s="1005"/>
      <c r="S892" s="142" t="str">
        <f>IFERROR(ROUNDDOWN(Q892*VLOOKUP(N892,【参考】数式用!$AR$2:$AW$50,MATCH(P892,【参考】数式用!$AT$4:$AW$4)+2,FALSE)*0.5, 0), "")</f>
        <v/>
      </c>
      <c r="T892" s="51"/>
      <c r="U892" s="536" t="str">
        <f>IFERROR(IF(AH892&lt;&gt;"",Q892*VLOOKUP(N892,【参考】数式用!$AG$2:$AL$50,MATCH(P892,【参考】数式用!$AI$4:$AL$4,0)+2,0), ""), "")</f>
        <v/>
      </c>
      <c r="V892" s="41"/>
      <c r="W892" s="1006"/>
      <c r="X892" s="1007"/>
      <c r="Y892" s="88"/>
      <c r="Z892" s="537"/>
      <c r="AA892" s="143" t="str">
        <f>IFERROR(IF(Y892="ー", "", ROUNDDOWN(Z892*VLOOKUP(N892,【参考】数式用!$AR$2:$AW$50,MATCH(Y892,【参考】数式用!$AT$4:$AW$4)+2,FALSE)*0.5, 0)), "")</f>
        <v/>
      </c>
      <c r="AB892" s="98"/>
      <c r="AC892" s="1100" t="str">
        <f>IFERROR(IF(AH892&lt;&gt;"",Z892*VLOOKUP(N892,【参考】数式用!$AG$2:$AL$50,MATCH(Y892,【参考】数式用!$AI$4:$AL$4,0)+2,0), ""), "")</f>
        <v/>
      </c>
      <c r="AD892" s="1100"/>
      <c r="AE892" s="415"/>
      <c r="AF892" s="581"/>
      <c r="AG892" s="590"/>
      <c r="AH892" s="428" t="str">
        <f>IFERROR(VLOOKUP(O892, 【参考】数式用!$AY$5:$AY$13, 1, FALSE), "")</f>
        <v/>
      </c>
      <c r="AI892" s="429" t="str">
        <f>IFERROR(VLOOKUP(N892, 【参考】数式用!$BA$2:$BB$50, 2, FALSE), "")</f>
        <v/>
      </c>
      <c r="AJ892" s="430" t="str">
        <f t="shared" si="29"/>
        <v/>
      </c>
      <c r="AK892" s="431" t="str">
        <f t="shared" si="30"/>
        <v/>
      </c>
      <c r="AL892" s="133"/>
      <c r="AM892" s="133"/>
      <c r="AN892" s="106"/>
      <c r="AO892" s="106"/>
      <c r="AV892" s="105"/>
      <c r="AW892" s="105"/>
      <c r="AX892" s="105"/>
      <c r="AY892" s="105"/>
      <c r="AZ892" s="105"/>
      <c r="BA892" s="105"/>
    </row>
    <row r="893" spans="1:53" ht="30" customHeight="1" thickBot="1">
      <c r="A893" s="140">
        <v>880</v>
      </c>
      <c r="B893" s="1001" t="str">
        <f>IF(基本情報入力シート!C918="","",基本情報入力シート!C918)</f>
        <v/>
      </c>
      <c r="C893" s="1002"/>
      <c r="D893" s="1002"/>
      <c r="E893" s="1002"/>
      <c r="F893" s="1002"/>
      <c r="G893" s="1002"/>
      <c r="H893" s="1002"/>
      <c r="I893" s="1003"/>
      <c r="J893" s="411" t="str">
        <f>IF(基本情報入力シート!M918="","",基本情報入力シート!M918)</f>
        <v/>
      </c>
      <c r="K893" s="411" t="str">
        <f>IF(基本情報入力シート!R918="","",基本情報入力シート!R918)</f>
        <v/>
      </c>
      <c r="L893" s="411" t="str">
        <f>IF(基本情報入力シート!W918="","",基本情報入力シート!W918)</f>
        <v/>
      </c>
      <c r="M893" s="411" t="str">
        <f>IF(基本情報入力シート!X918="","",基本情報入力シート!X918)</f>
        <v/>
      </c>
      <c r="N893" s="141" t="str">
        <f>IF(基本情報入力シート!Y918="","",基本情報入力シート!Y918)</f>
        <v/>
      </c>
      <c r="O893" s="148"/>
      <c r="P893" s="50"/>
      <c r="Q893" s="1004"/>
      <c r="R893" s="1005"/>
      <c r="S893" s="142" t="str">
        <f>IFERROR(ROUNDDOWN(Q893*VLOOKUP(N893,【参考】数式用!$AR$2:$AW$50,MATCH(P893,【参考】数式用!$AT$4:$AW$4)+2,FALSE)*0.5, 0), "")</f>
        <v/>
      </c>
      <c r="T893" s="51"/>
      <c r="U893" s="536" t="str">
        <f>IFERROR(IF(AH893&lt;&gt;"",Q893*VLOOKUP(N893,【参考】数式用!$AG$2:$AL$50,MATCH(P893,【参考】数式用!$AI$4:$AL$4,0)+2,0), ""), "")</f>
        <v/>
      </c>
      <c r="V893" s="41"/>
      <c r="W893" s="1006"/>
      <c r="X893" s="1007"/>
      <c r="Y893" s="88"/>
      <c r="Z893" s="537"/>
      <c r="AA893" s="143" t="str">
        <f>IFERROR(IF(Y893="ー", "", ROUNDDOWN(Z893*VLOOKUP(N893,【参考】数式用!$AR$2:$AW$50,MATCH(Y893,【参考】数式用!$AT$4:$AW$4)+2,FALSE)*0.5, 0)), "")</f>
        <v/>
      </c>
      <c r="AB893" s="98"/>
      <c r="AC893" s="1100" t="str">
        <f>IFERROR(IF(AH893&lt;&gt;"",Z893*VLOOKUP(N893,【参考】数式用!$AG$2:$AL$50,MATCH(Y893,【参考】数式用!$AI$4:$AL$4,0)+2,0), ""), "")</f>
        <v/>
      </c>
      <c r="AD893" s="1100"/>
      <c r="AE893" s="415"/>
      <c r="AF893" s="581"/>
      <c r="AG893" s="590"/>
      <c r="AH893" s="428" t="str">
        <f>IFERROR(VLOOKUP(O893, 【参考】数式用!$AY$5:$AY$13, 1, FALSE), "")</f>
        <v/>
      </c>
      <c r="AI893" s="429" t="str">
        <f>IFERROR(VLOOKUP(N893, 【参考】数式用!$BA$2:$BB$50, 2, FALSE), "")</f>
        <v/>
      </c>
      <c r="AJ893" s="430" t="str">
        <f t="shared" si="29"/>
        <v/>
      </c>
      <c r="AK893" s="431" t="str">
        <f t="shared" si="30"/>
        <v/>
      </c>
      <c r="AL893" s="133"/>
      <c r="AM893" s="133"/>
      <c r="AN893" s="106"/>
      <c r="AO893" s="106"/>
      <c r="AV893" s="105"/>
      <c r="AW893" s="105"/>
      <c r="AX893" s="105"/>
      <c r="AY893" s="105"/>
      <c r="AZ893" s="105"/>
      <c r="BA893" s="105"/>
    </row>
    <row r="894" spans="1:53" ht="30" customHeight="1" thickBot="1">
      <c r="A894" s="140">
        <v>881</v>
      </c>
      <c r="B894" s="1001" t="str">
        <f>IF(基本情報入力シート!C919="","",基本情報入力シート!C919)</f>
        <v/>
      </c>
      <c r="C894" s="1002"/>
      <c r="D894" s="1002"/>
      <c r="E894" s="1002"/>
      <c r="F894" s="1002"/>
      <c r="G894" s="1002"/>
      <c r="H894" s="1002"/>
      <c r="I894" s="1003"/>
      <c r="J894" s="411" t="str">
        <f>IF(基本情報入力シート!M919="","",基本情報入力シート!M919)</f>
        <v/>
      </c>
      <c r="K894" s="411" t="str">
        <f>IF(基本情報入力シート!R919="","",基本情報入力シート!R919)</f>
        <v/>
      </c>
      <c r="L894" s="411" t="str">
        <f>IF(基本情報入力シート!W919="","",基本情報入力シート!W919)</f>
        <v/>
      </c>
      <c r="M894" s="411" t="str">
        <f>IF(基本情報入力シート!X919="","",基本情報入力シート!X919)</f>
        <v/>
      </c>
      <c r="N894" s="141" t="str">
        <f>IF(基本情報入力シート!Y919="","",基本情報入力シート!Y919)</f>
        <v/>
      </c>
      <c r="O894" s="148"/>
      <c r="P894" s="50"/>
      <c r="Q894" s="1004"/>
      <c r="R894" s="1005"/>
      <c r="S894" s="142" t="str">
        <f>IFERROR(ROUNDDOWN(Q894*VLOOKUP(N894,【参考】数式用!$AR$2:$AW$50,MATCH(P894,【参考】数式用!$AT$4:$AW$4)+2,FALSE)*0.5, 0), "")</f>
        <v/>
      </c>
      <c r="T894" s="51"/>
      <c r="U894" s="536" t="str">
        <f>IFERROR(IF(AH894&lt;&gt;"",Q894*VLOOKUP(N894,【参考】数式用!$AG$2:$AL$50,MATCH(P894,【参考】数式用!$AI$4:$AL$4,0)+2,0), ""), "")</f>
        <v/>
      </c>
      <c r="V894" s="41"/>
      <c r="W894" s="1006"/>
      <c r="X894" s="1007"/>
      <c r="Y894" s="88"/>
      <c r="Z894" s="537"/>
      <c r="AA894" s="143" t="str">
        <f>IFERROR(IF(Y894="ー", "", ROUNDDOWN(Z894*VLOOKUP(N894,【参考】数式用!$AR$2:$AW$50,MATCH(Y894,【参考】数式用!$AT$4:$AW$4)+2,FALSE)*0.5, 0)), "")</f>
        <v/>
      </c>
      <c r="AB894" s="98"/>
      <c r="AC894" s="1100" t="str">
        <f>IFERROR(IF(AH894&lt;&gt;"",Z894*VLOOKUP(N894,【参考】数式用!$AG$2:$AL$50,MATCH(Y894,【参考】数式用!$AI$4:$AL$4,0)+2,0), ""), "")</f>
        <v/>
      </c>
      <c r="AD894" s="1100"/>
      <c r="AE894" s="415"/>
      <c r="AF894" s="581"/>
      <c r="AG894" s="590"/>
      <c r="AH894" s="428" t="str">
        <f>IFERROR(VLOOKUP(O894, 【参考】数式用!$AY$5:$AY$13, 1, FALSE), "")</f>
        <v/>
      </c>
      <c r="AI894" s="429" t="str">
        <f>IFERROR(VLOOKUP(N894, 【参考】数式用!$BA$2:$BB$50, 2, FALSE), "")</f>
        <v/>
      </c>
      <c r="AJ894" s="430" t="str">
        <f t="shared" si="29"/>
        <v/>
      </c>
      <c r="AK894" s="431" t="str">
        <f t="shared" si="30"/>
        <v/>
      </c>
      <c r="AL894" s="133"/>
      <c r="AM894" s="133"/>
      <c r="AN894" s="106"/>
      <c r="AO894" s="106"/>
      <c r="AV894" s="105"/>
      <c r="AW894" s="105"/>
      <c r="AX894" s="105"/>
      <c r="AY894" s="105"/>
      <c r="AZ894" s="105"/>
      <c r="BA894" s="105"/>
    </row>
    <row r="895" spans="1:53" ht="30" customHeight="1" thickBot="1">
      <c r="A895" s="140">
        <v>882</v>
      </c>
      <c r="B895" s="1001" t="str">
        <f>IF(基本情報入力シート!C920="","",基本情報入力シート!C920)</f>
        <v/>
      </c>
      <c r="C895" s="1002"/>
      <c r="D895" s="1002"/>
      <c r="E895" s="1002"/>
      <c r="F895" s="1002"/>
      <c r="G895" s="1002"/>
      <c r="H895" s="1002"/>
      <c r="I895" s="1003"/>
      <c r="J895" s="411" t="str">
        <f>IF(基本情報入力シート!M920="","",基本情報入力シート!M920)</f>
        <v/>
      </c>
      <c r="K895" s="411" t="str">
        <f>IF(基本情報入力シート!R920="","",基本情報入力シート!R920)</f>
        <v/>
      </c>
      <c r="L895" s="411" t="str">
        <f>IF(基本情報入力シート!W920="","",基本情報入力シート!W920)</f>
        <v/>
      </c>
      <c r="M895" s="411" t="str">
        <f>IF(基本情報入力シート!X920="","",基本情報入力シート!X920)</f>
        <v/>
      </c>
      <c r="N895" s="141" t="str">
        <f>IF(基本情報入力シート!Y920="","",基本情報入力シート!Y920)</f>
        <v/>
      </c>
      <c r="O895" s="148"/>
      <c r="P895" s="50"/>
      <c r="Q895" s="1004"/>
      <c r="R895" s="1005"/>
      <c r="S895" s="142" t="str">
        <f>IFERROR(ROUNDDOWN(Q895*VLOOKUP(N895,【参考】数式用!$AR$2:$AW$50,MATCH(P895,【参考】数式用!$AT$4:$AW$4)+2,FALSE)*0.5, 0), "")</f>
        <v/>
      </c>
      <c r="T895" s="51"/>
      <c r="U895" s="536" t="str">
        <f>IFERROR(IF(AH895&lt;&gt;"",Q895*VLOOKUP(N895,【参考】数式用!$AG$2:$AL$50,MATCH(P895,【参考】数式用!$AI$4:$AL$4,0)+2,0), ""), "")</f>
        <v/>
      </c>
      <c r="V895" s="41"/>
      <c r="W895" s="1006"/>
      <c r="X895" s="1007"/>
      <c r="Y895" s="88"/>
      <c r="Z895" s="537"/>
      <c r="AA895" s="143" t="str">
        <f>IFERROR(IF(Y895="ー", "", ROUNDDOWN(Z895*VLOOKUP(N895,【参考】数式用!$AR$2:$AW$50,MATCH(Y895,【参考】数式用!$AT$4:$AW$4)+2,FALSE)*0.5, 0)), "")</f>
        <v/>
      </c>
      <c r="AB895" s="98"/>
      <c r="AC895" s="1100" t="str">
        <f>IFERROR(IF(AH895&lt;&gt;"",Z895*VLOOKUP(N895,【参考】数式用!$AG$2:$AL$50,MATCH(Y895,【参考】数式用!$AI$4:$AL$4,0)+2,0), ""), "")</f>
        <v/>
      </c>
      <c r="AD895" s="1100"/>
      <c r="AE895" s="415"/>
      <c r="AF895" s="581"/>
      <c r="AG895" s="590"/>
      <c r="AH895" s="428" t="str">
        <f>IFERROR(VLOOKUP(O895, 【参考】数式用!$AY$5:$AY$13, 1, FALSE), "")</f>
        <v/>
      </c>
      <c r="AI895" s="429" t="str">
        <f>IFERROR(VLOOKUP(N895, 【参考】数式用!$BA$2:$BB$50, 2, FALSE), "")</f>
        <v/>
      </c>
      <c r="AJ895" s="430" t="str">
        <f t="shared" si="29"/>
        <v/>
      </c>
      <c r="AK895" s="431" t="str">
        <f t="shared" si="30"/>
        <v/>
      </c>
      <c r="AL895" s="133"/>
      <c r="AM895" s="133"/>
      <c r="AN895" s="106"/>
      <c r="AO895" s="106"/>
      <c r="AV895" s="105"/>
      <c r="AW895" s="105"/>
      <c r="AX895" s="105"/>
      <c r="AY895" s="105"/>
      <c r="AZ895" s="105"/>
      <c r="BA895" s="105"/>
    </row>
    <row r="896" spans="1:53" ht="30" customHeight="1" thickBot="1">
      <c r="A896" s="140">
        <v>883</v>
      </c>
      <c r="B896" s="1001" t="str">
        <f>IF(基本情報入力シート!C921="","",基本情報入力シート!C921)</f>
        <v/>
      </c>
      <c r="C896" s="1002"/>
      <c r="D896" s="1002"/>
      <c r="E896" s="1002"/>
      <c r="F896" s="1002"/>
      <c r="G896" s="1002"/>
      <c r="H896" s="1002"/>
      <c r="I896" s="1003"/>
      <c r="J896" s="411" t="str">
        <f>IF(基本情報入力シート!M921="","",基本情報入力シート!M921)</f>
        <v/>
      </c>
      <c r="K896" s="411" t="str">
        <f>IF(基本情報入力シート!R921="","",基本情報入力シート!R921)</f>
        <v/>
      </c>
      <c r="L896" s="411" t="str">
        <f>IF(基本情報入力シート!W921="","",基本情報入力シート!W921)</f>
        <v/>
      </c>
      <c r="M896" s="411" t="str">
        <f>IF(基本情報入力シート!X921="","",基本情報入力シート!X921)</f>
        <v/>
      </c>
      <c r="N896" s="141" t="str">
        <f>IF(基本情報入力シート!Y921="","",基本情報入力シート!Y921)</f>
        <v/>
      </c>
      <c r="O896" s="148"/>
      <c r="P896" s="50"/>
      <c r="Q896" s="1004"/>
      <c r="R896" s="1005"/>
      <c r="S896" s="142" t="str">
        <f>IFERROR(ROUNDDOWN(Q896*VLOOKUP(N896,【参考】数式用!$AR$2:$AW$50,MATCH(P896,【参考】数式用!$AT$4:$AW$4)+2,FALSE)*0.5, 0), "")</f>
        <v/>
      </c>
      <c r="T896" s="51"/>
      <c r="U896" s="536" t="str">
        <f>IFERROR(IF(AH896&lt;&gt;"",Q896*VLOOKUP(N896,【参考】数式用!$AG$2:$AL$50,MATCH(P896,【参考】数式用!$AI$4:$AL$4,0)+2,0), ""), "")</f>
        <v/>
      </c>
      <c r="V896" s="41"/>
      <c r="W896" s="1006"/>
      <c r="X896" s="1007"/>
      <c r="Y896" s="88"/>
      <c r="Z896" s="537"/>
      <c r="AA896" s="143" t="str">
        <f>IFERROR(IF(Y896="ー", "", ROUNDDOWN(Z896*VLOOKUP(N896,【参考】数式用!$AR$2:$AW$50,MATCH(Y896,【参考】数式用!$AT$4:$AW$4)+2,FALSE)*0.5, 0)), "")</f>
        <v/>
      </c>
      <c r="AB896" s="98"/>
      <c r="AC896" s="1100" t="str">
        <f>IFERROR(IF(AH896&lt;&gt;"",Z896*VLOOKUP(N896,【参考】数式用!$AG$2:$AL$50,MATCH(Y896,【参考】数式用!$AI$4:$AL$4,0)+2,0), ""), "")</f>
        <v/>
      </c>
      <c r="AD896" s="1100"/>
      <c r="AE896" s="415"/>
      <c r="AF896" s="581"/>
      <c r="AG896" s="590"/>
      <c r="AH896" s="428" t="str">
        <f>IFERROR(VLOOKUP(O896, 【参考】数式用!$AY$5:$AY$13, 1, FALSE), "")</f>
        <v/>
      </c>
      <c r="AI896" s="429" t="str">
        <f>IFERROR(VLOOKUP(N896, 【参考】数式用!$BA$2:$BB$50, 2, FALSE), "")</f>
        <v/>
      </c>
      <c r="AJ896" s="430" t="str">
        <f t="shared" si="29"/>
        <v/>
      </c>
      <c r="AK896" s="431" t="str">
        <f t="shared" si="30"/>
        <v/>
      </c>
      <c r="AL896" s="133"/>
      <c r="AM896" s="133"/>
      <c r="AN896" s="106"/>
      <c r="AO896" s="106"/>
      <c r="AV896" s="105"/>
      <c r="AW896" s="105"/>
      <c r="AX896" s="105"/>
      <c r="AY896" s="105"/>
      <c r="AZ896" s="105"/>
      <c r="BA896" s="105"/>
    </row>
    <row r="897" spans="1:53" ht="30" customHeight="1" thickBot="1">
      <c r="A897" s="140">
        <v>884</v>
      </c>
      <c r="B897" s="1001" t="str">
        <f>IF(基本情報入力シート!C922="","",基本情報入力シート!C922)</f>
        <v/>
      </c>
      <c r="C897" s="1002"/>
      <c r="D897" s="1002"/>
      <c r="E897" s="1002"/>
      <c r="F897" s="1002"/>
      <c r="G897" s="1002"/>
      <c r="H897" s="1002"/>
      <c r="I897" s="1003"/>
      <c r="J897" s="411" t="str">
        <f>IF(基本情報入力シート!M922="","",基本情報入力シート!M922)</f>
        <v/>
      </c>
      <c r="K897" s="411" t="str">
        <f>IF(基本情報入力シート!R922="","",基本情報入力シート!R922)</f>
        <v/>
      </c>
      <c r="L897" s="411" t="str">
        <f>IF(基本情報入力シート!W922="","",基本情報入力シート!W922)</f>
        <v/>
      </c>
      <c r="M897" s="411" t="str">
        <f>IF(基本情報入力シート!X922="","",基本情報入力シート!X922)</f>
        <v/>
      </c>
      <c r="N897" s="141" t="str">
        <f>IF(基本情報入力シート!Y922="","",基本情報入力シート!Y922)</f>
        <v/>
      </c>
      <c r="O897" s="148"/>
      <c r="P897" s="50"/>
      <c r="Q897" s="1004"/>
      <c r="R897" s="1005"/>
      <c r="S897" s="142" t="str">
        <f>IFERROR(ROUNDDOWN(Q897*VLOOKUP(N897,【参考】数式用!$AR$2:$AW$50,MATCH(P897,【参考】数式用!$AT$4:$AW$4)+2,FALSE)*0.5, 0), "")</f>
        <v/>
      </c>
      <c r="T897" s="51"/>
      <c r="U897" s="536" t="str">
        <f>IFERROR(IF(AH897&lt;&gt;"",Q897*VLOOKUP(N897,【参考】数式用!$AG$2:$AL$50,MATCH(P897,【参考】数式用!$AI$4:$AL$4,0)+2,0), ""), "")</f>
        <v/>
      </c>
      <c r="V897" s="41"/>
      <c r="W897" s="1006"/>
      <c r="X897" s="1007"/>
      <c r="Y897" s="88"/>
      <c r="Z897" s="537"/>
      <c r="AA897" s="143" t="str">
        <f>IFERROR(IF(Y897="ー", "", ROUNDDOWN(Z897*VLOOKUP(N897,【参考】数式用!$AR$2:$AW$50,MATCH(Y897,【参考】数式用!$AT$4:$AW$4)+2,FALSE)*0.5, 0)), "")</f>
        <v/>
      </c>
      <c r="AB897" s="98"/>
      <c r="AC897" s="1100" t="str">
        <f>IFERROR(IF(AH897&lt;&gt;"",Z897*VLOOKUP(N897,【参考】数式用!$AG$2:$AL$50,MATCH(Y897,【参考】数式用!$AI$4:$AL$4,0)+2,0), ""), "")</f>
        <v/>
      </c>
      <c r="AD897" s="1100"/>
      <c r="AE897" s="415"/>
      <c r="AF897" s="581"/>
      <c r="AG897" s="590"/>
      <c r="AH897" s="428" t="str">
        <f>IFERROR(VLOOKUP(O897, 【参考】数式用!$AY$5:$AY$13, 1, FALSE), "")</f>
        <v/>
      </c>
      <c r="AI897" s="429" t="str">
        <f>IFERROR(VLOOKUP(N897, 【参考】数式用!$BA$2:$BB$50, 2, FALSE), "")</f>
        <v/>
      </c>
      <c r="AJ897" s="430" t="str">
        <f t="shared" si="29"/>
        <v/>
      </c>
      <c r="AK897" s="431" t="str">
        <f t="shared" si="30"/>
        <v/>
      </c>
      <c r="AL897" s="133"/>
      <c r="AM897" s="133"/>
      <c r="AN897" s="106"/>
      <c r="AO897" s="106"/>
      <c r="AV897" s="105"/>
      <c r="AW897" s="105"/>
      <c r="AX897" s="105"/>
      <c r="AY897" s="105"/>
      <c r="AZ897" s="105"/>
      <c r="BA897" s="105"/>
    </row>
    <row r="898" spans="1:53" ht="30" customHeight="1" thickBot="1">
      <c r="A898" s="140">
        <v>885</v>
      </c>
      <c r="B898" s="1001" t="str">
        <f>IF(基本情報入力シート!C923="","",基本情報入力シート!C923)</f>
        <v/>
      </c>
      <c r="C898" s="1002"/>
      <c r="D898" s="1002"/>
      <c r="E898" s="1002"/>
      <c r="F898" s="1002"/>
      <c r="G898" s="1002"/>
      <c r="H898" s="1002"/>
      <c r="I898" s="1003"/>
      <c r="J898" s="411" t="str">
        <f>IF(基本情報入力シート!M923="","",基本情報入力シート!M923)</f>
        <v/>
      </c>
      <c r="K898" s="411" t="str">
        <f>IF(基本情報入力シート!R923="","",基本情報入力シート!R923)</f>
        <v/>
      </c>
      <c r="L898" s="411" t="str">
        <f>IF(基本情報入力シート!W923="","",基本情報入力シート!W923)</f>
        <v/>
      </c>
      <c r="M898" s="411" t="str">
        <f>IF(基本情報入力シート!X923="","",基本情報入力シート!X923)</f>
        <v/>
      </c>
      <c r="N898" s="141" t="str">
        <f>IF(基本情報入力シート!Y923="","",基本情報入力シート!Y923)</f>
        <v/>
      </c>
      <c r="O898" s="148"/>
      <c r="P898" s="50"/>
      <c r="Q898" s="1004"/>
      <c r="R898" s="1005"/>
      <c r="S898" s="142" t="str">
        <f>IFERROR(ROUNDDOWN(Q898*VLOOKUP(N898,【参考】数式用!$AR$2:$AW$50,MATCH(P898,【参考】数式用!$AT$4:$AW$4)+2,FALSE)*0.5, 0), "")</f>
        <v/>
      </c>
      <c r="T898" s="51"/>
      <c r="U898" s="536" t="str">
        <f>IFERROR(IF(AH898&lt;&gt;"",Q898*VLOOKUP(N898,【参考】数式用!$AG$2:$AL$50,MATCH(P898,【参考】数式用!$AI$4:$AL$4,0)+2,0), ""), "")</f>
        <v/>
      </c>
      <c r="V898" s="41"/>
      <c r="W898" s="1006"/>
      <c r="X898" s="1007"/>
      <c r="Y898" s="88"/>
      <c r="Z898" s="537"/>
      <c r="AA898" s="143" t="str">
        <f>IFERROR(IF(Y898="ー", "", ROUNDDOWN(Z898*VLOOKUP(N898,【参考】数式用!$AR$2:$AW$50,MATCH(Y898,【参考】数式用!$AT$4:$AW$4)+2,FALSE)*0.5, 0)), "")</f>
        <v/>
      </c>
      <c r="AB898" s="98"/>
      <c r="AC898" s="1100" t="str">
        <f>IFERROR(IF(AH898&lt;&gt;"",Z898*VLOOKUP(N898,【参考】数式用!$AG$2:$AL$50,MATCH(Y898,【参考】数式用!$AI$4:$AL$4,0)+2,0), ""), "")</f>
        <v/>
      </c>
      <c r="AD898" s="1100"/>
      <c r="AE898" s="415"/>
      <c r="AF898" s="581"/>
      <c r="AG898" s="590"/>
      <c r="AH898" s="428" t="str">
        <f>IFERROR(VLOOKUP(O898, 【参考】数式用!$AY$5:$AY$13, 1, FALSE), "")</f>
        <v/>
      </c>
      <c r="AI898" s="429" t="str">
        <f>IFERROR(VLOOKUP(N898, 【参考】数式用!$BA$2:$BB$50, 2, FALSE), "")</f>
        <v/>
      </c>
      <c r="AJ898" s="430" t="str">
        <f t="shared" si="29"/>
        <v/>
      </c>
      <c r="AK898" s="431" t="str">
        <f t="shared" si="30"/>
        <v/>
      </c>
      <c r="AL898" s="133"/>
      <c r="AM898" s="133"/>
      <c r="AN898" s="106"/>
      <c r="AO898" s="106"/>
      <c r="AV898" s="105"/>
      <c r="AW898" s="105"/>
      <c r="AX898" s="105"/>
      <c r="AY898" s="105"/>
      <c r="AZ898" s="105"/>
      <c r="BA898" s="105"/>
    </row>
    <row r="899" spans="1:53" ht="30" customHeight="1" thickBot="1">
      <c r="A899" s="140">
        <v>886</v>
      </c>
      <c r="B899" s="1001" t="str">
        <f>IF(基本情報入力シート!C924="","",基本情報入力シート!C924)</f>
        <v/>
      </c>
      <c r="C899" s="1002"/>
      <c r="D899" s="1002"/>
      <c r="E899" s="1002"/>
      <c r="F899" s="1002"/>
      <c r="G899" s="1002"/>
      <c r="H899" s="1002"/>
      <c r="I899" s="1003"/>
      <c r="J899" s="411" t="str">
        <f>IF(基本情報入力シート!M924="","",基本情報入力シート!M924)</f>
        <v/>
      </c>
      <c r="K899" s="411" t="str">
        <f>IF(基本情報入力シート!R924="","",基本情報入力シート!R924)</f>
        <v/>
      </c>
      <c r="L899" s="411" t="str">
        <f>IF(基本情報入力シート!W924="","",基本情報入力シート!W924)</f>
        <v/>
      </c>
      <c r="M899" s="411" t="str">
        <f>IF(基本情報入力シート!X924="","",基本情報入力シート!X924)</f>
        <v/>
      </c>
      <c r="N899" s="141" t="str">
        <f>IF(基本情報入力シート!Y924="","",基本情報入力シート!Y924)</f>
        <v/>
      </c>
      <c r="O899" s="148"/>
      <c r="P899" s="50"/>
      <c r="Q899" s="1004"/>
      <c r="R899" s="1005"/>
      <c r="S899" s="142" t="str">
        <f>IFERROR(ROUNDDOWN(Q899*VLOOKUP(N899,【参考】数式用!$AR$2:$AW$50,MATCH(P899,【参考】数式用!$AT$4:$AW$4)+2,FALSE)*0.5, 0), "")</f>
        <v/>
      </c>
      <c r="T899" s="51"/>
      <c r="U899" s="536" t="str">
        <f>IFERROR(IF(AH899&lt;&gt;"",Q899*VLOOKUP(N899,【参考】数式用!$AG$2:$AL$50,MATCH(P899,【参考】数式用!$AI$4:$AL$4,0)+2,0), ""), "")</f>
        <v/>
      </c>
      <c r="V899" s="41"/>
      <c r="W899" s="1006"/>
      <c r="X899" s="1007"/>
      <c r="Y899" s="88"/>
      <c r="Z899" s="537"/>
      <c r="AA899" s="143" t="str">
        <f>IFERROR(IF(Y899="ー", "", ROUNDDOWN(Z899*VLOOKUP(N899,【参考】数式用!$AR$2:$AW$50,MATCH(Y899,【参考】数式用!$AT$4:$AW$4)+2,FALSE)*0.5, 0)), "")</f>
        <v/>
      </c>
      <c r="AB899" s="98"/>
      <c r="AC899" s="1100" t="str">
        <f>IFERROR(IF(AH899&lt;&gt;"",Z899*VLOOKUP(N899,【参考】数式用!$AG$2:$AL$50,MATCH(Y899,【参考】数式用!$AI$4:$AL$4,0)+2,0), ""), "")</f>
        <v/>
      </c>
      <c r="AD899" s="1100"/>
      <c r="AE899" s="415"/>
      <c r="AF899" s="581"/>
      <c r="AG899" s="590"/>
      <c r="AH899" s="428" t="str">
        <f>IFERROR(VLOOKUP(O899, 【参考】数式用!$AY$5:$AY$13, 1, FALSE), "")</f>
        <v/>
      </c>
      <c r="AI899" s="429" t="str">
        <f>IFERROR(VLOOKUP(N899, 【参考】数式用!$BA$2:$BB$50, 2, FALSE), "")</f>
        <v/>
      </c>
      <c r="AJ899" s="430" t="str">
        <f t="shared" si="29"/>
        <v/>
      </c>
      <c r="AK899" s="431" t="str">
        <f t="shared" si="30"/>
        <v/>
      </c>
      <c r="AL899" s="133"/>
      <c r="AM899" s="133"/>
      <c r="AN899" s="106"/>
      <c r="AO899" s="106"/>
      <c r="AV899" s="105"/>
      <c r="AW899" s="105"/>
      <c r="AX899" s="105"/>
      <c r="AY899" s="105"/>
      <c r="AZ899" s="105"/>
      <c r="BA899" s="105"/>
    </row>
    <row r="900" spans="1:53" ht="30" customHeight="1" thickBot="1">
      <c r="A900" s="140">
        <v>887</v>
      </c>
      <c r="B900" s="1001" t="str">
        <f>IF(基本情報入力シート!C925="","",基本情報入力シート!C925)</f>
        <v/>
      </c>
      <c r="C900" s="1002"/>
      <c r="D900" s="1002"/>
      <c r="E900" s="1002"/>
      <c r="F900" s="1002"/>
      <c r="G900" s="1002"/>
      <c r="H900" s="1002"/>
      <c r="I900" s="1003"/>
      <c r="J900" s="411" t="str">
        <f>IF(基本情報入力シート!M925="","",基本情報入力シート!M925)</f>
        <v/>
      </c>
      <c r="K900" s="411" t="str">
        <f>IF(基本情報入力シート!R925="","",基本情報入力シート!R925)</f>
        <v/>
      </c>
      <c r="L900" s="411" t="str">
        <f>IF(基本情報入力シート!W925="","",基本情報入力シート!W925)</f>
        <v/>
      </c>
      <c r="M900" s="411" t="str">
        <f>IF(基本情報入力シート!X925="","",基本情報入力シート!X925)</f>
        <v/>
      </c>
      <c r="N900" s="141" t="str">
        <f>IF(基本情報入力シート!Y925="","",基本情報入力シート!Y925)</f>
        <v/>
      </c>
      <c r="O900" s="148"/>
      <c r="P900" s="50"/>
      <c r="Q900" s="1004"/>
      <c r="R900" s="1005"/>
      <c r="S900" s="142" t="str">
        <f>IFERROR(ROUNDDOWN(Q900*VLOOKUP(N900,【参考】数式用!$AR$2:$AW$50,MATCH(P900,【参考】数式用!$AT$4:$AW$4)+2,FALSE)*0.5, 0), "")</f>
        <v/>
      </c>
      <c r="T900" s="51"/>
      <c r="U900" s="536" t="str">
        <f>IFERROR(IF(AH900&lt;&gt;"",Q900*VLOOKUP(N900,【参考】数式用!$AG$2:$AL$50,MATCH(P900,【参考】数式用!$AI$4:$AL$4,0)+2,0), ""), "")</f>
        <v/>
      </c>
      <c r="V900" s="41"/>
      <c r="W900" s="1006"/>
      <c r="X900" s="1007"/>
      <c r="Y900" s="88"/>
      <c r="Z900" s="537"/>
      <c r="AA900" s="143" t="str">
        <f>IFERROR(IF(Y900="ー", "", ROUNDDOWN(Z900*VLOOKUP(N900,【参考】数式用!$AR$2:$AW$50,MATCH(Y900,【参考】数式用!$AT$4:$AW$4)+2,FALSE)*0.5, 0)), "")</f>
        <v/>
      </c>
      <c r="AB900" s="98"/>
      <c r="AC900" s="1100" t="str">
        <f>IFERROR(IF(AH900&lt;&gt;"",Z900*VLOOKUP(N900,【参考】数式用!$AG$2:$AL$50,MATCH(Y900,【参考】数式用!$AI$4:$AL$4,0)+2,0), ""), "")</f>
        <v/>
      </c>
      <c r="AD900" s="1100"/>
      <c r="AE900" s="415"/>
      <c r="AF900" s="581"/>
      <c r="AG900" s="590"/>
      <c r="AH900" s="428" t="str">
        <f>IFERROR(VLOOKUP(O900, 【参考】数式用!$AY$5:$AY$13, 1, FALSE), "")</f>
        <v/>
      </c>
      <c r="AI900" s="429" t="str">
        <f>IFERROR(VLOOKUP(N900, 【参考】数式用!$BA$2:$BB$50, 2, FALSE), "")</f>
        <v/>
      </c>
      <c r="AJ900" s="430" t="str">
        <f t="shared" si="29"/>
        <v/>
      </c>
      <c r="AK900" s="431" t="str">
        <f t="shared" si="30"/>
        <v/>
      </c>
      <c r="AL900" s="133"/>
      <c r="AM900" s="133"/>
      <c r="AN900" s="106"/>
      <c r="AO900" s="106"/>
      <c r="AV900" s="105"/>
      <c r="AW900" s="105"/>
      <c r="AX900" s="105"/>
      <c r="AY900" s="105"/>
      <c r="AZ900" s="105"/>
      <c r="BA900" s="105"/>
    </row>
    <row r="901" spans="1:53" ht="30" customHeight="1" thickBot="1">
      <c r="A901" s="140">
        <v>888</v>
      </c>
      <c r="B901" s="1001" t="str">
        <f>IF(基本情報入力シート!C926="","",基本情報入力シート!C926)</f>
        <v/>
      </c>
      <c r="C901" s="1002"/>
      <c r="D901" s="1002"/>
      <c r="E901" s="1002"/>
      <c r="F901" s="1002"/>
      <c r="G901" s="1002"/>
      <c r="H901" s="1002"/>
      <c r="I901" s="1003"/>
      <c r="J901" s="411" t="str">
        <f>IF(基本情報入力シート!M926="","",基本情報入力シート!M926)</f>
        <v/>
      </c>
      <c r="K901" s="411" t="str">
        <f>IF(基本情報入力シート!R926="","",基本情報入力シート!R926)</f>
        <v/>
      </c>
      <c r="L901" s="411" t="str">
        <f>IF(基本情報入力シート!W926="","",基本情報入力シート!W926)</f>
        <v/>
      </c>
      <c r="M901" s="411" t="str">
        <f>IF(基本情報入力シート!X926="","",基本情報入力シート!X926)</f>
        <v/>
      </c>
      <c r="N901" s="141" t="str">
        <f>IF(基本情報入力シート!Y926="","",基本情報入力シート!Y926)</f>
        <v/>
      </c>
      <c r="O901" s="148"/>
      <c r="P901" s="50"/>
      <c r="Q901" s="1004"/>
      <c r="R901" s="1005"/>
      <c r="S901" s="142" t="str">
        <f>IFERROR(ROUNDDOWN(Q901*VLOOKUP(N901,【参考】数式用!$AR$2:$AW$50,MATCH(P901,【参考】数式用!$AT$4:$AW$4)+2,FALSE)*0.5, 0), "")</f>
        <v/>
      </c>
      <c r="T901" s="51"/>
      <c r="U901" s="536" t="str">
        <f>IFERROR(IF(AH901&lt;&gt;"",Q901*VLOOKUP(N901,【参考】数式用!$AG$2:$AL$50,MATCH(P901,【参考】数式用!$AI$4:$AL$4,0)+2,0), ""), "")</f>
        <v/>
      </c>
      <c r="V901" s="41"/>
      <c r="W901" s="1006"/>
      <c r="X901" s="1007"/>
      <c r="Y901" s="88"/>
      <c r="Z901" s="537"/>
      <c r="AA901" s="143" t="str">
        <f>IFERROR(IF(Y901="ー", "", ROUNDDOWN(Z901*VLOOKUP(N901,【参考】数式用!$AR$2:$AW$50,MATCH(Y901,【参考】数式用!$AT$4:$AW$4)+2,FALSE)*0.5, 0)), "")</f>
        <v/>
      </c>
      <c r="AB901" s="98"/>
      <c r="AC901" s="1100" t="str">
        <f>IFERROR(IF(AH901&lt;&gt;"",Z901*VLOOKUP(N901,【参考】数式用!$AG$2:$AL$50,MATCH(Y901,【参考】数式用!$AI$4:$AL$4,0)+2,0), ""), "")</f>
        <v/>
      </c>
      <c r="AD901" s="1100"/>
      <c r="AE901" s="415"/>
      <c r="AF901" s="581"/>
      <c r="AG901" s="590"/>
      <c r="AH901" s="428" t="str">
        <f>IFERROR(VLOOKUP(O901, 【参考】数式用!$AY$5:$AY$13, 1, FALSE), "")</f>
        <v/>
      </c>
      <c r="AI901" s="429" t="str">
        <f>IFERROR(VLOOKUP(N901, 【参考】数式用!$BA$2:$BB$50, 2, FALSE), "")</f>
        <v/>
      </c>
      <c r="AJ901" s="430" t="str">
        <f t="shared" si="29"/>
        <v/>
      </c>
      <c r="AK901" s="431" t="str">
        <f t="shared" si="30"/>
        <v/>
      </c>
      <c r="AL901" s="133"/>
      <c r="AM901" s="133"/>
      <c r="AN901" s="106"/>
      <c r="AO901" s="106"/>
      <c r="AV901" s="105"/>
      <c r="AW901" s="105"/>
      <c r="AX901" s="105"/>
      <c r="AY901" s="105"/>
      <c r="AZ901" s="105"/>
      <c r="BA901" s="105"/>
    </row>
    <row r="902" spans="1:53" ht="30" customHeight="1" thickBot="1">
      <c r="A902" s="140">
        <v>889</v>
      </c>
      <c r="B902" s="1001" t="str">
        <f>IF(基本情報入力シート!C927="","",基本情報入力シート!C927)</f>
        <v/>
      </c>
      <c r="C902" s="1002"/>
      <c r="D902" s="1002"/>
      <c r="E902" s="1002"/>
      <c r="F902" s="1002"/>
      <c r="G902" s="1002"/>
      <c r="H902" s="1002"/>
      <c r="I902" s="1003"/>
      <c r="J902" s="411" t="str">
        <f>IF(基本情報入力シート!M927="","",基本情報入力シート!M927)</f>
        <v/>
      </c>
      <c r="K902" s="411" t="str">
        <f>IF(基本情報入力シート!R927="","",基本情報入力シート!R927)</f>
        <v/>
      </c>
      <c r="L902" s="411" t="str">
        <f>IF(基本情報入力シート!W927="","",基本情報入力シート!W927)</f>
        <v/>
      </c>
      <c r="M902" s="411" t="str">
        <f>IF(基本情報入力シート!X927="","",基本情報入力シート!X927)</f>
        <v/>
      </c>
      <c r="N902" s="141" t="str">
        <f>IF(基本情報入力シート!Y927="","",基本情報入力シート!Y927)</f>
        <v/>
      </c>
      <c r="O902" s="148"/>
      <c r="P902" s="50"/>
      <c r="Q902" s="1004"/>
      <c r="R902" s="1005"/>
      <c r="S902" s="142" t="str">
        <f>IFERROR(ROUNDDOWN(Q902*VLOOKUP(N902,【参考】数式用!$AR$2:$AW$50,MATCH(P902,【参考】数式用!$AT$4:$AW$4)+2,FALSE)*0.5, 0), "")</f>
        <v/>
      </c>
      <c r="T902" s="51"/>
      <c r="U902" s="536" t="str">
        <f>IFERROR(IF(AH902&lt;&gt;"",Q902*VLOOKUP(N902,【参考】数式用!$AG$2:$AL$50,MATCH(P902,【参考】数式用!$AI$4:$AL$4,0)+2,0), ""), "")</f>
        <v/>
      </c>
      <c r="V902" s="41"/>
      <c r="W902" s="1006"/>
      <c r="X902" s="1007"/>
      <c r="Y902" s="88"/>
      <c r="Z902" s="537"/>
      <c r="AA902" s="143" t="str">
        <f>IFERROR(IF(Y902="ー", "", ROUNDDOWN(Z902*VLOOKUP(N902,【参考】数式用!$AR$2:$AW$50,MATCH(Y902,【参考】数式用!$AT$4:$AW$4)+2,FALSE)*0.5, 0)), "")</f>
        <v/>
      </c>
      <c r="AB902" s="98"/>
      <c r="AC902" s="1100" t="str">
        <f>IFERROR(IF(AH902&lt;&gt;"",Z902*VLOOKUP(N902,【参考】数式用!$AG$2:$AL$50,MATCH(Y902,【参考】数式用!$AI$4:$AL$4,0)+2,0), ""), "")</f>
        <v/>
      </c>
      <c r="AD902" s="1100"/>
      <c r="AE902" s="415"/>
      <c r="AF902" s="581"/>
      <c r="AG902" s="590"/>
      <c r="AH902" s="428" t="str">
        <f>IFERROR(VLOOKUP(O902, 【参考】数式用!$AY$5:$AY$13, 1, FALSE), "")</f>
        <v/>
      </c>
      <c r="AI902" s="429" t="str">
        <f>IFERROR(VLOOKUP(N902, 【参考】数式用!$BA$2:$BB$50, 2, FALSE), "")</f>
        <v/>
      </c>
      <c r="AJ902" s="430" t="str">
        <f t="shared" si="29"/>
        <v/>
      </c>
      <c r="AK902" s="431" t="str">
        <f t="shared" si="30"/>
        <v/>
      </c>
      <c r="AL902" s="133"/>
      <c r="AM902" s="133"/>
      <c r="AN902" s="106"/>
      <c r="AO902" s="106"/>
      <c r="AV902" s="105"/>
      <c r="AW902" s="105"/>
      <c r="AX902" s="105"/>
      <c r="AY902" s="105"/>
      <c r="AZ902" s="105"/>
      <c r="BA902" s="105"/>
    </row>
    <row r="903" spans="1:53" ht="30" customHeight="1" thickBot="1">
      <c r="A903" s="140">
        <v>890</v>
      </c>
      <c r="B903" s="1001" t="str">
        <f>IF(基本情報入力シート!C928="","",基本情報入力シート!C928)</f>
        <v/>
      </c>
      <c r="C903" s="1002"/>
      <c r="D903" s="1002"/>
      <c r="E903" s="1002"/>
      <c r="F903" s="1002"/>
      <c r="G903" s="1002"/>
      <c r="H903" s="1002"/>
      <c r="I903" s="1003"/>
      <c r="J903" s="411" t="str">
        <f>IF(基本情報入力シート!M928="","",基本情報入力シート!M928)</f>
        <v/>
      </c>
      <c r="K903" s="411" t="str">
        <f>IF(基本情報入力シート!R928="","",基本情報入力シート!R928)</f>
        <v/>
      </c>
      <c r="L903" s="411" t="str">
        <f>IF(基本情報入力シート!W928="","",基本情報入力シート!W928)</f>
        <v/>
      </c>
      <c r="M903" s="411" t="str">
        <f>IF(基本情報入力シート!X928="","",基本情報入力シート!X928)</f>
        <v/>
      </c>
      <c r="N903" s="141" t="str">
        <f>IF(基本情報入力シート!Y928="","",基本情報入力シート!Y928)</f>
        <v/>
      </c>
      <c r="O903" s="148"/>
      <c r="P903" s="50"/>
      <c r="Q903" s="1004"/>
      <c r="R903" s="1005"/>
      <c r="S903" s="142" t="str">
        <f>IFERROR(ROUNDDOWN(Q903*VLOOKUP(N903,【参考】数式用!$AR$2:$AW$50,MATCH(P903,【参考】数式用!$AT$4:$AW$4)+2,FALSE)*0.5, 0), "")</f>
        <v/>
      </c>
      <c r="T903" s="51"/>
      <c r="U903" s="536" t="str">
        <f>IFERROR(IF(AH903&lt;&gt;"",Q903*VLOOKUP(N903,【参考】数式用!$AG$2:$AL$50,MATCH(P903,【参考】数式用!$AI$4:$AL$4,0)+2,0), ""), "")</f>
        <v/>
      </c>
      <c r="V903" s="41"/>
      <c r="W903" s="1006"/>
      <c r="X903" s="1007"/>
      <c r="Y903" s="88"/>
      <c r="Z903" s="537"/>
      <c r="AA903" s="143" t="str">
        <f>IFERROR(IF(Y903="ー", "", ROUNDDOWN(Z903*VLOOKUP(N903,【参考】数式用!$AR$2:$AW$50,MATCH(Y903,【参考】数式用!$AT$4:$AW$4)+2,FALSE)*0.5, 0)), "")</f>
        <v/>
      </c>
      <c r="AB903" s="98"/>
      <c r="AC903" s="1100" t="str">
        <f>IFERROR(IF(AH903&lt;&gt;"",Z903*VLOOKUP(N903,【参考】数式用!$AG$2:$AL$50,MATCH(Y903,【参考】数式用!$AI$4:$AL$4,0)+2,0), ""), "")</f>
        <v/>
      </c>
      <c r="AD903" s="1100"/>
      <c r="AE903" s="415"/>
      <c r="AF903" s="581"/>
      <c r="AG903" s="590"/>
      <c r="AH903" s="428" t="str">
        <f>IFERROR(VLOOKUP(O903, 【参考】数式用!$AY$5:$AY$13, 1, FALSE), "")</f>
        <v/>
      </c>
      <c r="AI903" s="429" t="str">
        <f>IFERROR(VLOOKUP(N903, 【参考】数式用!$BA$2:$BB$50, 2, FALSE), "")</f>
        <v/>
      </c>
      <c r="AJ903" s="430" t="str">
        <f t="shared" si="29"/>
        <v/>
      </c>
      <c r="AK903" s="431" t="str">
        <f t="shared" si="30"/>
        <v/>
      </c>
      <c r="AL903" s="133"/>
      <c r="AM903" s="133"/>
      <c r="AN903" s="106"/>
      <c r="AO903" s="106"/>
      <c r="AV903" s="105"/>
      <c r="AW903" s="105"/>
      <c r="AX903" s="105"/>
      <c r="AY903" s="105"/>
      <c r="AZ903" s="105"/>
      <c r="BA903" s="105"/>
    </row>
    <row r="904" spans="1:53" ht="30" customHeight="1" thickBot="1">
      <c r="A904" s="140">
        <v>891</v>
      </c>
      <c r="B904" s="1001" t="str">
        <f>IF(基本情報入力シート!C929="","",基本情報入力シート!C929)</f>
        <v/>
      </c>
      <c r="C904" s="1002"/>
      <c r="D904" s="1002"/>
      <c r="E904" s="1002"/>
      <c r="F904" s="1002"/>
      <c r="G904" s="1002"/>
      <c r="H904" s="1002"/>
      <c r="I904" s="1003"/>
      <c r="J904" s="411" t="str">
        <f>IF(基本情報入力シート!M929="","",基本情報入力シート!M929)</f>
        <v/>
      </c>
      <c r="K904" s="411" t="str">
        <f>IF(基本情報入力シート!R929="","",基本情報入力シート!R929)</f>
        <v/>
      </c>
      <c r="L904" s="411" t="str">
        <f>IF(基本情報入力シート!W929="","",基本情報入力シート!W929)</f>
        <v/>
      </c>
      <c r="M904" s="411" t="str">
        <f>IF(基本情報入力シート!X929="","",基本情報入力シート!X929)</f>
        <v/>
      </c>
      <c r="N904" s="141" t="str">
        <f>IF(基本情報入力シート!Y929="","",基本情報入力シート!Y929)</f>
        <v/>
      </c>
      <c r="O904" s="148"/>
      <c r="P904" s="50"/>
      <c r="Q904" s="1004"/>
      <c r="R904" s="1005"/>
      <c r="S904" s="142" t="str">
        <f>IFERROR(ROUNDDOWN(Q904*VLOOKUP(N904,【参考】数式用!$AR$2:$AW$50,MATCH(P904,【参考】数式用!$AT$4:$AW$4)+2,FALSE)*0.5, 0), "")</f>
        <v/>
      </c>
      <c r="T904" s="51"/>
      <c r="U904" s="536" t="str">
        <f>IFERROR(IF(AH904&lt;&gt;"",Q904*VLOOKUP(N904,【参考】数式用!$AG$2:$AL$50,MATCH(P904,【参考】数式用!$AI$4:$AL$4,0)+2,0), ""), "")</f>
        <v/>
      </c>
      <c r="V904" s="41"/>
      <c r="W904" s="1006"/>
      <c r="X904" s="1007"/>
      <c r="Y904" s="88"/>
      <c r="Z904" s="537"/>
      <c r="AA904" s="143" t="str">
        <f>IFERROR(IF(Y904="ー", "", ROUNDDOWN(Z904*VLOOKUP(N904,【参考】数式用!$AR$2:$AW$50,MATCH(Y904,【参考】数式用!$AT$4:$AW$4)+2,FALSE)*0.5, 0)), "")</f>
        <v/>
      </c>
      <c r="AB904" s="98"/>
      <c r="AC904" s="1100" t="str">
        <f>IFERROR(IF(AH904&lt;&gt;"",Z904*VLOOKUP(N904,【参考】数式用!$AG$2:$AL$50,MATCH(Y904,【参考】数式用!$AI$4:$AL$4,0)+2,0), ""), "")</f>
        <v/>
      </c>
      <c r="AD904" s="1100"/>
      <c r="AE904" s="415"/>
      <c r="AF904" s="581"/>
      <c r="AG904" s="590"/>
      <c r="AH904" s="428" t="str">
        <f>IFERROR(VLOOKUP(O904, 【参考】数式用!$AY$5:$AY$13, 1, FALSE), "")</f>
        <v/>
      </c>
      <c r="AI904" s="429" t="str">
        <f>IFERROR(VLOOKUP(N904, 【参考】数式用!$BA$2:$BB$50, 2, FALSE), "")</f>
        <v/>
      </c>
      <c r="AJ904" s="430" t="str">
        <f t="shared" si="29"/>
        <v/>
      </c>
      <c r="AK904" s="431" t="str">
        <f t="shared" si="30"/>
        <v/>
      </c>
      <c r="AL904" s="133"/>
      <c r="AM904" s="133"/>
      <c r="AN904" s="106"/>
      <c r="AO904" s="106"/>
      <c r="AV904" s="105"/>
      <c r="AW904" s="105"/>
      <c r="AX904" s="105"/>
      <c r="AY904" s="105"/>
      <c r="AZ904" s="105"/>
      <c r="BA904" s="105"/>
    </row>
    <row r="905" spans="1:53" ht="30" customHeight="1" thickBot="1">
      <c r="A905" s="140">
        <v>892</v>
      </c>
      <c r="B905" s="1001" t="str">
        <f>IF(基本情報入力シート!C930="","",基本情報入力シート!C930)</f>
        <v/>
      </c>
      <c r="C905" s="1002"/>
      <c r="D905" s="1002"/>
      <c r="E905" s="1002"/>
      <c r="F905" s="1002"/>
      <c r="G905" s="1002"/>
      <c r="H905" s="1002"/>
      <c r="I905" s="1003"/>
      <c r="J905" s="411" t="str">
        <f>IF(基本情報入力シート!M930="","",基本情報入力シート!M930)</f>
        <v/>
      </c>
      <c r="K905" s="411" t="str">
        <f>IF(基本情報入力シート!R930="","",基本情報入力シート!R930)</f>
        <v/>
      </c>
      <c r="L905" s="411" t="str">
        <f>IF(基本情報入力シート!W930="","",基本情報入力シート!W930)</f>
        <v/>
      </c>
      <c r="M905" s="411" t="str">
        <f>IF(基本情報入力シート!X930="","",基本情報入力シート!X930)</f>
        <v/>
      </c>
      <c r="N905" s="141" t="str">
        <f>IF(基本情報入力シート!Y930="","",基本情報入力シート!Y930)</f>
        <v/>
      </c>
      <c r="O905" s="148"/>
      <c r="P905" s="50"/>
      <c r="Q905" s="1004"/>
      <c r="R905" s="1005"/>
      <c r="S905" s="142" t="str">
        <f>IFERROR(ROUNDDOWN(Q905*VLOOKUP(N905,【参考】数式用!$AR$2:$AW$50,MATCH(P905,【参考】数式用!$AT$4:$AW$4)+2,FALSE)*0.5, 0), "")</f>
        <v/>
      </c>
      <c r="T905" s="51"/>
      <c r="U905" s="536" t="str">
        <f>IFERROR(IF(AH905&lt;&gt;"",Q905*VLOOKUP(N905,【参考】数式用!$AG$2:$AL$50,MATCH(P905,【参考】数式用!$AI$4:$AL$4,0)+2,0), ""), "")</f>
        <v/>
      </c>
      <c r="V905" s="41"/>
      <c r="W905" s="1006"/>
      <c r="X905" s="1007"/>
      <c r="Y905" s="88"/>
      <c r="Z905" s="537"/>
      <c r="AA905" s="143" t="str">
        <f>IFERROR(IF(Y905="ー", "", ROUNDDOWN(Z905*VLOOKUP(N905,【参考】数式用!$AR$2:$AW$50,MATCH(Y905,【参考】数式用!$AT$4:$AW$4)+2,FALSE)*0.5, 0)), "")</f>
        <v/>
      </c>
      <c r="AB905" s="98"/>
      <c r="AC905" s="1100" t="str">
        <f>IFERROR(IF(AH905&lt;&gt;"",Z905*VLOOKUP(N905,【参考】数式用!$AG$2:$AL$50,MATCH(Y905,【参考】数式用!$AI$4:$AL$4,0)+2,0), ""), "")</f>
        <v/>
      </c>
      <c r="AD905" s="1100"/>
      <c r="AE905" s="415"/>
      <c r="AF905" s="581"/>
      <c r="AG905" s="590"/>
      <c r="AH905" s="428" t="str">
        <f>IFERROR(VLOOKUP(O905, 【参考】数式用!$AY$5:$AY$13, 1, FALSE), "")</f>
        <v/>
      </c>
      <c r="AI905" s="429" t="str">
        <f>IFERROR(VLOOKUP(N905, 【参考】数式用!$BA$2:$BB$50, 2, FALSE), "")</f>
        <v/>
      </c>
      <c r="AJ905" s="430" t="str">
        <f t="shared" si="29"/>
        <v/>
      </c>
      <c r="AK905" s="431" t="str">
        <f t="shared" si="30"/>
        <v/>
      </c>
      <c r="AL905" s="133"/>
      <c r="AM905" s="133"/>
      <c r="AN905" s="106"/>
      <c r="AO905" s="106"/>
      <c r="AV905" s="105"/>
      <c r="AW905" s="105"/>
      <c r="AX905" s="105"/>
      <c r="AY905" s="105"/>
      <c r="AZ905" s="105"/>
      <c r="BA905" s="105"/>
    </row>
    <row r="906" spans="1:53" ht="30" customHeight="1" thickBot="1">
      <c r="A906" s="140">
        <v>893</v>
      </c>
      <c r="B906" s="1001" t="str">
        <f>IF(基本情報入力シート!C931="","",基本情報入力シート!C931)</f>
        <v/>
      </c>
      <c r="C906" s="1002"/>
      <c r="D906" s="1002"/>
      <c r="E906" s="1002"/>
      <c r="F906" s="1002"/>
      <c r="G906" s="1002"/>
      <c r="H906" s="1002"/>
      <c r="I906" s="1003"/>
      <c r="J906" s="411" t="str">
        <f>IF(基本情報入力シート!M931="","",基本情報入力シート!M931)</f>
        <v/>
      </c>
      <c r="K906" s="411" t="str">
        <f>IF(基本情報入力シート!R931="","",基本情報入力シート!R931)</f>
        <v/>
      </c>
      <c r="L906" s="411" t="str">
        <f>IF(基本情報入力シート!W931="","",基本情報入力シート!W931)</f>
        <v/>
      </c>
      <c r="M906" s="411" t="str">
        <f>IF(基本情報入力シート!X931="","",基本情報入力シート!X931)</f>
        <v/>
      </c>
      <c r="N906" s="141" t="str">
        <f>IF(基本情報入力シート!Y931="","",基本情報入力シート!Y931)</f>
        <v/>
      </c>
      <c r="O906" s="148"/>
      <c r="P906" s="50"/>
      <c r="Q906" s="1004"/>
      <c r="R906" s="1005"/>
      <c r="S906" s="142" t="str">
        <f>IFERROR(ROUNDDOWN(Q906*VLOOKUP(N906,【参考】数式用!$AR$2:$AW$50,MATCH(P906,【参考】数式用!$AT$4:$AW$4)+2,FALSE)*0.5, 0), "")</f>
        <v/>
      </c>
      <c r="T906" s="51"/>
      <c r="U906" s="536" t="str">
        <f>IFERROR(IF(AH906&lt;&gt;"",Q906*VLOOKUP(N906,【参考】数式用!$AG$2:$AL$50,MATCH(P906,【参考】数式用!$AI$4:$AL$4,0)+2,0), ""), "")</f>
        <v/>
      </c>
      <c r="V906" s="41"/>
      <c r="W906" s="1006"/>
      <c r="X906" s="1007"/>
      <c r="Y906" s="88"/>
      <c r="Z906" s="537"/>
      <c r="AA906" s="143" t="str">
        <f>IFERROR(IF(Y906="ー", "", ROUNDDOWN(Z906*VLOOKUP(N906,【参考】数式用!$AR$2:$AW$50,MATCH(Y906,【参考】数式用!$AT$4:$AW$4)+2,FALSE)*0.5, 0)), "")</f>
        <v/>
      </c>
      <c r="AB906" s="98"/>
      <c r="AC906" s="1100" t="str">
        <f>IFERROR(IF(AH906&lt;&gt;"",Z906*VLOOKUP(N906,【参考】数式用!$AG$2:$AL$50,MATCH(Y906,【参考】数式用!$AI$4:$AL$4,0)+2,0), ""), "")</f>
        <v/>
      </c>
      <c r="AD906" s="1100"/>
      <c r="AE906" s="415"/>
      <c r="AF906" s="581"/>
      <c r="AG906" s="590"/>
      <c r="AH906" s="428" t="str">
        <f>IFERROR(VLOOKUP(O906, 【参考】数式用!$AY$5:$AY$13, 1, FALSE), "")</f>
        <v/>
      </c>
      <c r="AI906" s="429" t="str">
        <f>IFERROR(VLOOKUP(N906, 【参考】数式用!$BA$2:$BB$50, 2, FALSE), "")</f>
        <v/>
      </c>
      <c r="AJ906" s="430" t="str">
        <f t="shared" si="29"/>
        <v/>
      </c>
      <c r="AK906" s="431" t="str">
        <f t="shared" si="30"/>
        <v/>
      </c>
      <c r="AL906" s="133"/>
      <c r="AM906" s="133"/>
      <c r="AN906" s="106"/>
      <c r="AO906" s="106"/>
      <c r="AV906" s="105"/>
      <c r="AW906" s="105"/>
      <c r="AX906" s="105"/>
      <c r="AY906" s="105"/>
      <c r="AZ906" s="105"/>
      <c r="BA906" s="105"/>
    </row>
    <row r="907" spans="1:53" ht="30" customHeight="1" thickBot="1">
      <c r="A907" s="140">
        <v>894</v>
      </c>
      <c r="B907" s="1001" t="str">
        <f>IF(基本情報入力シート!C932="","",基本情報入力シート!C932)</f>
        <v/>
      </c>
      <c r="C907" s="1002"/>
      <c r="D907" s="1002"/>
      <c r="E907" s="1002"/>
      <c r="F907" s="1002"/>
      <c r="G907" s="1002"/>
      <c r="H907" s="1002"/>
      <c r="I907" s="1003"/>
      <c r="J907" s="411" t="str">
        <f>IF(基本情報入力シート!M932="","",基本情報入力シート!M932)</f>
        <v/>
      </c>
      <c r="K907" s="411" t="str">
        <f>IF(基本情報入力シート!R932="","",基本情報入力シート!R932)</f>
        <v/>
      </c>
      <c r="L907" s="411" t="str">
        <f>IF(基本情報入力シート!W932="","",基本情報入力シート!W932)</f>
        <v/>
      </c>
      <c r="M907" s="411" t="str">
        <f>IF(基本情報入力シート!X932="","",基本情報入力シート!X932)</f>
        <v/>
      </c>
      <c r="N907" s="141" t="str">
        <f>IF(基本情報入力シート!Y932="","",基本情報入力シート!Y932)</f>
        <v/>
      </c>
      <c r="O907" s="148"/>
      <c r="P907" s="50"/>
      <c r="Q907" s="1004"/>
      <c r="R907" s="1005"/>
      <c r="S907" s="142" t="str">
        <f>IFERROR(ROUNDDOWN(Q907*VLOOKUP(N907,【参考】数式用!$AR$2:$AW$50,MATCH(P907,【参考】数式用!$AT$4:$AW$4)+2,FALSE)*0.5, 0), "")</f>
        <v/>
      </c>
      <c r="T907" s="51"/>
      <c r="U907" s="536" t="str">
        <f>IFERROR(IF(AH907&lt;&gt;"",Q907*VLOOKUP(N907,【参考】数式用!$AG$2:$AL$50,MATCH(P907,【参考】数式用!$AI$4:$AL$4,0)+2,0), ""), "")</f>
        <v/>
      </c>
      <c r="V907" s="41"/>
      <c r="W907" s="1006"/>
      <c r="X907" s="1007"/>
      <c r="Y907" s="88"/>
      <c r="Z907" s="537"/>
      <c r="AA907" s="143" t="str">
        <f>IFERROR(IF(Y907="ー", "", ROUNDDOWN(Z907*VLOOKUP(N907,【参考】数式用!$AR$2:$AW$50,MATCH(Y907,【参考】数式用!$AT$4:$AW$4)+2,FALSE)*0.5, 0)), "")</f>
        <v/>
      </c>
      <c r="AB907" s="98"/>
      <c r="AC907" s="1100" t="str">
        <f>IFERROR(IF(AH907&lt;&gt;"",Z907*VLOOKUP(N907,【参考】数式用!$AG$2:$AL$50,MATCH(Y907,【参考】数式用!$AI$4:$AL$4,0)+2,0), ""), "")</f>
        <v/>
      </c>
      <c r="AD907" s="1100"/>
      <c r="AE907" s="415"/>
      <c r="AF907" s="581"/>
      <c r="AG907" s="590"/>
      <c r="AH907" s="428" t="str">
        <f>IFERROR(VLOOKUP(O907, 【参考】数式用!$AY$5:$AY$13, 1, FALSE), "")</f>
        <v/>
      </c>
      <c r="AI907" s="429" t="str">
        <f>IFERROR(VLOOKUP(N907, 【参考】数式用!$BA$2:$BB$50, 2, FALSE), "")</f>
        <v/>
      </c>
      <c r="AJ907" s="430" t="str">
        <f t="shared" si="29"/>
        <v/>
      </c>
      <c r="AK907" s="431" t="str">
        <f t="shared" si="30"/>
        <v/>
      </c>
      <c r="AL907" s="133"/>
      <c r="AM907" s="133"/>
      <c r="AN907" s="106"/>
      <c r="AO907" s="106"/>
      <c r="AV907" s="105"/>
      <c r="AW907" s="105"/>
      <c r="AX907" s="105"/>
      <c r="AY907" s="105"/>
      <c r="AZ907" s="105"/>
      <c r="BA907" s="105"/>
    </row>
    <row r="908" spans="1:53" ht="30" customHeight="1" thickBot="1">
      <c r="A908" s="140">
        <v>895</v>
      </c>
      <c r="B908" s="1001" t="str">
        <f>IF(基本情報入力シート!C933="","",基本情報入力シート!C933)</f>
        <v/>
      </c>
      <c r="C908" s="1002"/>
      <c r="D908" s="1002"/>
      <c r="E908" s="1002"/>
      <c r="F908" s="1002"/>
      <c r="G908" s="1002"/>
      <c r="H908" s="1002"/>
      <c r="I908" s="1003"/>
      <c r="J908" s="411" t="str">
        <f>IF(基本情報入力シート!M933="","",基本情報入力シート!M933)</f>
        <v/>
      </c>
      <c r="K908" s="411" t="str">
        <f>IF(基本情報入力シート!R933="","",基本情報入力シート!R933)</f>
        <v/>
      </c>
      <c r="L908" s="411" t="str">
        <f>IF(基本情報入力シート!W933="","",基本情報入力シート!W933)</f>
        <v/>
      </c>
      <c r="M908" s="411" t="str">
        <f>IF(基本情報入力シート!X933="","",基本情報入力シート!X933)</f>
        <v/>
      </c>
      <c r="N908" s="141" t="str">
        <f>IF(基本情報入力シート!Y933="","",基本情報入力シート!Y933)</f>
        <v/>
      </c>
      <c r="O908" s="148"/>
      <c r="P908" s="50"/>
      <c r="Q908" s="1004"/>
      <c r="R908" s="1005"/>
      <c r="S908" s="142" t="str">
        <f>IFERROR(ROUNDDOWN(Q908*VLOOKUP(N908,【参考】数式用!$AR$2:$AW$50,MATCH(P908,【参考】数式用!$AT$4:$AW$4)+2,FALSE)*0.5, 0), "")</f>
        <v/>
      </c>
      <c r="T908" s="51"/>
      <c r="U908" s="536" t="str">
        <f>IFERROR(IF(AH908&lt;&gt;"",Q908*VLOOKUP(N908,【参考】数式用!$AG$2:$AL$50,MATCH(P908,【参考】数式用!$AI$4:$AL$4,0)+2,0), ""), "")</f>
        <v/>
      </c>
      <c r="V908" s="41"/>
      <c r="W908" s="1006"/>
      <c r="X908" s="1007"/>
      <c r="Y908" s="88"/>
      <c r="Z908" s="537"/>
      <c r="AA908" s="143" t="str">
        <f>IFERROR(IF(Y908="ー", "", ROUNDDOWN(Z908*VLOOKUP(N908,【参考】数式用!$AR$2:$AW$50,MATCH(Y908,【参考】数式用!$AT$4:$AW$4)+2,FALSE)*0.5, 0)), "")</f>
        <v/>
      </c>
      <c r="AB908" s="98"/>
      <c r="AC908" s="1100" t="str">
        <f>IFERROR(IF(AH908&lt;&gt;"",Z908*VLOOKUP(N908,【参考】数式用!$AG$2:$AL$50,MATCH(Y908,【参考】数式用!$AI$4:$AL$4,0)+2,0), ""), "")</f>
        <v/>
      </c>
      <c r="AD908" s="1100"/>
      <c r="AE908" s="415"/>
      <c r="AF908" s="581"/>
      <c r="AG908" s="590"/>
      <c r="AH908" s="428" t="str">
        <f>IFERROR(VLOOKUP(O908, 【参考】数式用!$AY$5:$AY$13, 1, FALSE), "")</f>
        <v/>
      </c>
      <c r="AI908" s="429" t="str">
        <f>IFERROR(VLOOKUP(N908, 【参考】数式用!$BA$2:$BB$50, 2, FALSE), "")</f>
        <v/>
      </c>
      <c r="AJ908" s="430" t="str">
        <f t="shared" si="29"/>
        <v/>
      </c>
      <c r="AK908" s="431" t="str">
        <f t="shared" si="30"/>
        <v/>
      </c>
      <c r="AL908" s="133"/>
      <c r="AM908" s="133"/>
      <c r="AN908" s="106"/>
      <c r="AO908" s="106"/>
      <c r="AV908" s="105"/>
      <c r="AW908" s="105"/>
      <c r="AX908" s="105"/>
      <c r="AY908" s="105"/>
      <c r="AZ908" s="105"/>
      <c r="BA908" s="105"/>
    </row>
    <row r="909" spans="1:53" ht="30" customHeight="1" thickBot="1">
      <c r="A909" s="140">
        <v>896</v>
      </c>
      <c r="B909" s="1001" t="str">
        <f>IF(基本情報入力シート!C934="","",基本情報入力シート!C934)</f>
        <v/>
      </c>
      <c r="C909" s="1002"/>
      <c r="D909" s="1002"/>
      <c r="E909" s="1002"/>
      <c r="F909" s="1002"/>
      <c r="G909" s="1002"/>
      <c r="H909" s="1002"/>
      <c r="I909" s="1003"/>
      <c r="J909" s="411" t="str">
        <f>IF(基本情報入力シート!M934="","",基本情報入力シート!M934)</f>
        <v/>
      </c>
      <c r="K909" s="411" t="str">
        <f>IF(基本情報入力シート!R934="","",基本情報入力シート!R934)</f>
        <v/>
      </c>
      <c r="L909" s="411" t="str">
        <f>IF(基本情報入力シート!W934="","",基本情報入力シート!W934)</f>
        <v/>
      </c>
      <c r="M909" s="411" t="str">
        <f>IF(基本情報入力シート!X934="","",基本情報入力シート!X934)</f>
        <v/>
      </c>
      <c r="N909" s="141" t="str">
        <f>IF(基本情報入力シート!Y934="","",基本情報入力シート!Y934)</f>
        <v/>
      </c>
      <c r="O909" s="148"/>
      <c r="P909" s="50"/>
      <c r="Q909" s="1004"/>
      <c r="R909" s="1005"/>
      <c r="S909" s="142" t="str">
        <f>IFERROR(ROUNDDOWN(Q909*VLOOKUP(N909,【参考】数式用!$AR$2:$AW$50,MATCH(P909,【参考】数式用!$AT$4:$AW$4)+2,FALSE)*0.5, 0), "")</f>
        <v/>
      </c>
      <c r="T909" s="51"/>
      <c r="U909" s="536" t="str">
        <f>IFERROR(IF(AH909&lt;&gt;"",Q909*VLOOKUP(N909,【参考】数式用!$AG$2:$AL$50,MATCH(P909,【参考】数式用!$AI$4:$AL$4,0)+2,0), ""), "")</f>
        <v/>
      </c>
      <c r="V909" s="41"/>
      <c r="W909" s="1006"/>
      <c r="X909" s="1007"/>
      <c r="Y909" s="88"/>
      <c r="Z909" s="537"/>
      <c r="AA909" s="143" t="str">
        <f>IFERROR(IF(Y909="ー", "", ROUNDDOWN(Z909*VLOOKUP(N909,【参考】数式用!$AR$2:$AW$50,MATCH(Y909,【参考】数式用!$AT$4:$AW$4)+2,FALSE)*0.5, 0)), "")</f>
        <v/>
      </c>
      <c r="AB909" s="98"/>
      <c r="AC909" s="1100" t="str">
        <f>IFERROR(IF(AH909&lt;&gt;"",Z909*VLOOKUP(N909,【参考】数式用!$AG$2:$AL$50,MATCH(Y909,【参考】数式用!$AI$4:$AL$4,0)+2,0), ""), "")</f>
        <v/>
      </c>
      <c r="AD909" s="1100"/>
      <c r="AE909" s="415"/>
      <c r="AF909" s="581"/>
      <c r="AG909" s="590"/>
      <c r="AH909" s="428" t="str">
        <f>IFERROR(VLOOKUP(O909, 【参考】数式用!$AY$5:$AY$13, 1, FALSE), "")</f>
        <v/>
      </c>
      <c r="AI909" s="429" t="str">
        <f>IFERROR(VLOOKUP(N909, 【参考】数式用!$BA$2:$BB$50, 2, FALSE), "")</f>
        <v/>
      </c>
      <c r="AJ909" s="430" t="str">
        <f t="shared" si="29"/>
        <v/>
      </c>
      <c r="AK909" s="431" t="str">
        <f t="shared" si="30"/>
        <v/>
      </c>
      <c r="AL909" s="133"/>
      <c r="AM909" s="133"/>
      <c r="AN909" s="106"/>
      <c r="AO909" s="106"/>
      <c r="AV909" s="105"/>
      <c r="AW909" s="105"/>
      <c r="AX909" s="105"/>
      <c r="AY909" s="105"/>
      <c r="AZ909" s="105"/>
      <c r="BA909" s="105"/>
    </row>
    <row r="910" spans="1:53" ht="30" customHeight="1" thickBot="1">
      <c r="A910" s="140">
        <v>897</v>
      </c>
      <c r="B910" s="1001" t="str">
        <f>IF(基本情報入力シート!C935="","",基本情報入力シート!C935)</f>
        <v/>
      </c>
      <c r="C910" s="1002"/>
      <c r="D910" s="1002"/>
      <c r="E910" s="1002"/>
      <c r="F910" s="1002"/>
      <c r="G910" s="1002"/>
      <c r="H910" s="1002"/>
      <c r="I910" s="1003"/>
      <c r="J910" s="411" t="str">
        <f>IF(基本情報入力シート!M935="","",基本情報入力シート!M935)</f>
        <v/>
      </c>
      <c r="K910" s="411" t="str">
        <f>IF(基本情報入力シート!R935="","",基本情報入力シート!R935)</f>
        <v/>
      </c>
      <c r="L910" s="411" t="str">
        <f>IF(基本情報入力シート!W935="","",基本情報入力シート!W935)</f>
        <v/>
      </c>
      <c r="M910" s="411" t="str">
        <f>IF(基本情報入力シート!X935="","",基本情報入力シート!X935)</f>
        <v/>
      </c>
      <c r="N910" s="141" t="str">
        <f>IF(基本情報入力シート!Y935="","",基本情報入力シート!Y935)</f>
        <v/>
      </c>
      <c r="O910" s="148"/>
      <c r="P910" s="50"/>
      <c r="Q910" s="1004"/>
      <c r="R910" s="1005"/>
      <c r="S910" s="142" t="str">
        <f>IFERROR(ROUNDDOWN(Q910*VLOOKUP(N910,【参考】数式用!$AR$2:$AW$50,MATCH(P910,【参考】数式用!$AT$4:$AW$4)+2,FALSE)*0.5, 0), "")</f>
        <v/>
      </c>
      <c r="T910" s="51"/>
      <c r="U910" s="536" t="str">
        <f>IFERROR(IF(AH910&lt;&gt;"",Q910*VLOOKUP(N910,【参考】数式用!$AG$2:$AL$50,MATCH(P910,【参考】数式用!$AI$4:$AL$4,0)+2,0), ""), "")</f>
        <v/>
      </c>
      <c r="V910" s="41"/>
      <c r="W910" s="1006"/>
      <c r="X910" s="1007"/>
      <c r="Y910" s="88"/>
      <c r="Z910" s="537"/>
      <c r="AA910" s="143" t="str">
        <f>IFERROR(IF(Y910="ー", "", ROUNDDOWN(Z910*VLOOKUP(N910,【参考】数式用!$AR$2:$AW$50,MATCH(Y910,【参考】数式用!$AT$4:$AW$4)+2,FALSE)*0.5, 0)), "")</f>
        <v/>
      </c>
      <c r="AB910" s="98"/>
      <c r="AC910" s="1100" t="str">
        <f>IFERROR(IF(AH910&lt;&gt;"",Z910*VLOOKUP(N910,【参考】数式用!$AG$2:$AL$50,MATCH(Y910,【参考】数式用!$AI$4:$AL$4,0)+2,0), ""), "")</f>
        <v/>
      </c>
      <c r="AD910" s="1100"/>
      <c r="AE910" s="415"/>
      <c r="AF910" s="581"/>
      <c r="AG910" s="590"/>
      <c r="AH910" s="428" t="str">
        <f>IFERROR(VLOOKUP(O910, 【参考】数式用!$AY$5:$AY$13, 1, FALSE), "")</f>
        <v/>
      </c>
      <c r="AI910" s="429" t="str">
        <f>IFERROR(VLOOKUP(N910, 【参考】数式用!$BA$2:$BB$50, 2, FALSE), "")</f>
        <v/>
      </c>
      <c r="AJ910" s="430" t="str">
        <f t="shared" si="29"/>
        <v/>
      </c>
      <c r="AK910" s="431" t="str">
        <f t="shared" si="30"/>
        <v/>
      </c>
      <c r="AL910" s="133"/>
      <c r="AM910" s="133"/>
      <c r="AN910" s="106"/>
      <c r="AO910" s="106"/>
      <c r="AV910" s="105"/>
      <c r="AW910" s="105"/>
      <c r="AX910" s="105"/>
      <c r="AY910" s="105"/>
      <c r="AZ910" s="105"/>
      <c r="BA910" s="105"/>
    </row>
    <row r="911" spans="1:53" ht="30" customHeight="1" thickBot="1">
      <c r="A911" s="140">
        <v>898</v>
      </c>
      <c r="B911" s="1001" t="str">
        <f>IF(基本情報入力シート!C936="","",基本情報入力シート!C936)</f>
        <v/>
      </c>
      <c r="C911" s="1002"/>
      <c r="D911" s="1002"/>
      <c r="E911" s="1002"/>
      <c r="F911" s="1002"/>
      <c r="G911" s="1002"/>
      <c r="H911" s="1002"/>
      <c r="I911" s="1003"/>
      <c r="J911" s="411" t="str">
        <f>IF(基本情報入力シート!M936="","",基本情報入力シート!M936)</f>
        <v/>
      </c>
      <c r="K911" s="411" t="str">
        <f>IF(基本情報入力シート!R936="","",基本情報入力シート!R936)</f>
        <v/>
      </c>
      <c r="L911" s="411" t="str">
        <f>IF(基本情報入力シート!W936="","",基本情報入力シート!W936)</f>
        <v/>
      </c>
      <c r="M911" s="411" t="str">
        <f>IF(基本情報入力シート!X936="","",基本情報入力シート!X936)</f>
        <v/>
      </c>
      <c r="N911" s="141" t="str">
        <f>IF(基本情報入力シート!Y936="","",基本情報入力シート!Y936)</f>
        <v/>
      </c>
      <c r="O911" s="148"/>
      <c r="P911" s="50"/>
      <c r="Q911" s="1004"/>
      <c r="R911" s="1005"/>
      <c r="S911" s="142" t="str">
        <f>IFERROR(ROUNDDOWN(Q911*VLOOKUP(N911,【参考】数式用!$AR$2:$AW$50,MATCH(P911,【参考】数式用!$AT$4:$AW$4)+2,FALSE)*0.5, 0), "")</f>
        <v/>
      </c>
      <c r="T911" s="51"/>
      <c r="U911" s="536" t="str">
        <f>IFERROR(IF(AH911&lt;&gt;"",Q911*VLOOKUP(N911,【参考】数式用!$AG$2:$AL$50,MATCH(P911,【参考】数式用!$AI$4:$AL$4,0)+2,0), ""), "")</f>
        <v/>
      </c>
      <c r="V911" s="41"/>
      <c r="W911" s="1006"/>
      <c r="X911" s="1007"/>
      <c r="Y911" s="88"/>
      <c r="Z911" s="537"/>
      <c r="AA911" s="143" t="str">
        <f>IFERROR(IF(Y911="ー", "", ROUNDDOWN(Z911*VLOOKUP(N911,【参考】数式用!$AR$2:$AW$50,MATCH(Y911,【参考】数式用!$AT$4:$AW$4)+2,FALSE)*0.5, 0)), "")</f>
        <v/>
      </c>
      <c r="AB911" s="98"/>
      <c r="AC911" s="1100" t="str">
        <f>IFERROR(IF(AH911&lt;&gt;"",Z911*VLOOKUP(N911,【参考】数式用!$AG$2:$AL$50,MATCH(Y911,【参考】数式用!$AI$4:$AL$4,0)+2,0), ""), "")</f>
        <v/>
      </c>
      <c r="AD911" s="1100"/>
      <c r="AE911" s="415"/>
      <c r="AF911" s="581"/>
      <c r="AG911" s="590"/>
      <c r="AH911" s="428" t="str">
        <f>IFERROR(VLOOKUP(O911, 【参考】数式用!$AY$5:$AY$13, 1, FALSE), "")</f>
        <v/>
      </c>
      <c r="AI911" s="429" t="str">
        <f>IFERROR(VLOOKUP(N911, 【参考】数式用!$BA$2:$BB$50, 2, FALSE), "")</f>
        <v/>
      </c>
      <c r="AJ911" s="430" t="str">
        <f t="shared" si="29"/>
        <v/>
      </c>
      <c r="AK911" s="431" t="str">
        <f t="shared" si="30"/>
        <v/>
      </c>
      <c r="AL911" s="133"/>
      <c r="AM911" s="133"/>
      <c r="AN911" s="106"/>
      <c r="AO911" s="106"/>
      <c r="AV911" s="105"/>
      <c r="AW911" s="105"/>
      <c r="AX911" s="105"/>
      <c r="AY911" s="105"/>
      <c r="AZ911" s="105"/>
      <c r="BA911" s="105"/>
    </row>
    <row r="912" spans="1:53" ht="30" customHeight="1" thickBot="1">
      <c r="A912" s="140">
        <v>899</v>
      </c>
      <c r="B912" s="1001" t="str">
        <f>IF(基本情報入力シート!C937="","",基本情報入力シート!C937)</f>
        <v/>
      </c>
      <c r="C912" s="1002"/>
      <c r="D912" s="1002"/>
      <c r="E912" s="1002"/>
      <c r="F912" s="1002"/>
      <c r="G912" s="1002"/>
      <c r="H912" s="1002"/>
      <c r="I912" s="1003"/>
      <c r="J912" s="411" t="str">
        <f>IF(基本情報入力シート!M937="","",基本情報入力シート!M937)</f>
        <v/>
      </c>
      <c r="K912" s="411" t="str">
        <f>IF(基本情報入力シート!R937="","",基本情報入力シート!R937)</f>
        <v/>
      </c>
      <c r="L912" s="411" t="str">
        <f>IF(基本情報入力シート!W937="","",基本情報入力シート!W937)</f>
        <v/>
      </c>
      <c r="M912" s="411" t="str">
        <f>IF(基本情報入力シート!X937="","",基本情報入力シート!X937)</f>
        <v/>
      </c>
      <c r="N912" s="141" t="str">
        <f>IF(基本情報入力シート!Y937="","",基本情報入力シート!Y937)</f>
        <v/>
      </c>
      <c r="O912" s="148"/>
      <c r="P912" s="50"/>
      <c r="Q912" s="1004"/>
      <c r="R912" s="1005"/>
      <c r="S912" s="142" t="str">
        <f>IFERROR(ROUNDDOWN(Q912*VLOOKUP(N912,【参考】数式用!$AR$2:$AW$50,MATCH(P912,【参考】数式用!$AT$4:$AW$4)+2,FALSE)*0.5, 0), "")</f>
        <v/>
      </c>
      <c r="T912" s="51"/>
      <c r="U912" s="536" t="str">
        <f>IFERROR(IF(AH912&lt;&gt;"",Q912*VLOOKUP(N912,【参考】数式用!$AG$2:$AL$50,MATCH(P912,【参考】数式用!$AI$4:$AL$4,0)+2,0), ""), "")</f>
        <v/>
      </c>
      <c r="V912" s="41"/>
      <c r="W912" s="1006"/>
      <c r="X912" s="1007"/>
      <c r="Y912" s="88"/>
      <c r="Z912" s="537"/>
      <c r="AA912" s="143" t="str">
        <f>IFERROR(IF(Y912="ー", "", ROUNDDOWN(Z912*VLOOKUP(N912,【参考】数式用!$AR$2:$AW$50,MATCH(Y912,【参考】数式用!$AT$4:$AW$4)+2,FALSE)*0.5, 0)), "")</f>
        <v/>
      </c>
      <c r="AB912" s="98"/>
      <c r="AC912" s="1100" t="str">
        <f>IFERROR(IF(AH912&lt;&gt;"",Z912*VLOOKUP(N912,【参考】数式用!$AG$2:$AL$50,MATCH(Y912,【参考】数式用!$AI$4:$AL$4,0)+2,0), ""), "")</f>
        <v/>
      </c>
      <c r="AD912" s="1100"/>
      <c r="AE912" s="415"/>
      <c r="AF912" s="581"/>
      <c r="AG912" s="590"/>
      <c r="AH912" s="428" t="str">
        <f>IFERROR(VLOOKUP(O912, 【参考】数式用!$AY$5:$AY$13, 1, FALSE), "")</f>
        <v/>
      </c>
      <c r="AI912" s="429" t="str">
        <f>IFERROR(VLOOKUP(N912, 【参考】数式用!$BA$2:$BB$50, 2, FALSE), "")</f>
        <v/>
      </c>
      <c r="AJ912" s="430" t="str">
        <f t="shared" si="29"/>
        <v/>
      </c>
      <c r="AK912" s="431" t="str">
        <f t="shared" si="30"/>
        <v/>
      </c>
      <c r="AL912" s="133"/>
      <c r="AM912" s="133"/>
      <c r="AN912" s="106"/>
      <c r="AO912" s="106"/>
      <c r="AV912" s="105"/>
      <c r="AW912" s="105"/>
      <c r="AX912" s="105"/>
      <c r="AY912" s="105"/>
      <c r="AZ912" s="105"/>
      <c r="BA912" s="105"/>
    </row>
    <row r="913" spans="1:53" ht="30" customHeight="1" thickBot="1">
      <c r="A913" s="140">
        <v>900</v>
      </c>
      <c r="B913" s="1001" t="str">
        <f>IF(基本情報入力シート!C938="","",基本情報入力シート!C938)</f>
        <v/>
      </c>
      <c r="C913" s="1002"/>
      <c r="D913" s="1002"/>
      <c r="E913" s="1002"/>
      <c r="F913" s="1002"/>
      <c r="G913" s="1002"/>
      <c r="H913" s="1002"/>
      <c r="I913" s="1003"/>
      <c r="J913" s="411" t="str">
        <f>IF(基本情報入力シート!M938="","",基本情報入力シート!M938)</f>
        <v/>
      </c>
      <c r="K913" s="411" t="str">
        <f>IF(基本情報入力シート!R938="","",基本情報入力シート!R938)</f>
        <v/>
      </c>
      <c r="L913" s="411" t="str">
        <f>IF(基本情報入力シート!W938="","",基本情報入力シート!W938)</f>
        <v/>
      </c>
      <c r="M913" s="411" t="str">
        <f>IF(基本情報入力シート!X938="","",基本情報入力シート!X938)</f>
        <v/>
      </c>
      <c r="N913" s="141" t="str">
        <f>IF(基本情報入力シート!Y938="","",基本情報入力シート!Y938)</f>
        <v/>
      </c>
      <c r="O913" s="148"/>
      <c r="P913" s="50"/>
      <c r="Q913" s="1004"/>
      <c r="R913" s="1005"/>
      <c r="S913" s="142" t="str">
        <f>IFERROR(ROUNDDOWN(Q913*VLOOKUP(N913,【参考】数式用!$AR$2:$AW$50,MATCH(P913,【参考】数式用!$AT$4:$AW$4)+2,FALSE)*0.5, 0), "")</f>
        <v/>
      </c>
      <c r="T913" s="51"/>
      <c r="U913" s="536" t="str">
        <f>IFERROR(IF(AH913&lt;&gt;"",Q913*VLOOKUP(N913,【参考】数式用!$AG$2:$AL$50,MATCH(P913,【参考】数式用!$AI$4:$AL$4,0)+2,0), ""), "")</f>
        <v/>
      </c>
      <c r="V913" s="41"/>
      <c r="W913" s="1006"/>
      <c r="X913" s="1007"/>
      <c r="Y913" s="88"/>
      <c r="Z913" s="537"/>
      <c r="AA913" s="143" t="str">
        <f>IFERROR(IF(Y913="ー", "", ROUNDDOWN(Z913*VLOOKUP(N913,【参考】数式用!$AR$2:$AW$50,MATCH(Y913,【参考】数式用!$AT$4:$AW$4)+2,FALSE)*0.5, 0)), "")</f>
        <v/>
      </c>
      <c r="AB913" s="98"/>
      <c r="AC913" s="1100" t="str">
        <f>IFERROR(IF(AH913&lt;&gt;"",Z913*VLOOKUP(N913,【参考】数式用!$AG$2:$AL$50,MATCH(Y913,【参考】数式用!$AI$4:$AL$4,0)+2,0), ""), "")</f>
        <v/>
      </c>
      <c r="AD913" s="1100"/>
      <c r="AE913" s="415"/>
      <c r="AF913" s="581"/>
      <c r="AG913" s="590"/>
      <c r="AH913" s="428" t="str">
        <f>IFERROR(VLOOKUP(O913, 【参考】数式用!$AY$5:$AY$13, 1, FALSE), "")</f>
        <v/>
      </c>
      <c r="AI913" s="429" t="str">
        <f>IFERROR(VLOOKUP(N913, 【参考】数式用!$BA$2:$BB$50, 2, FALSE), "")</f>
        <v/>
      </c>
      <c r="AJ913" s="430" t="str">
        <f t="shared" si="29"/>
        <v/>
      </c>
      <c r="AK913" s="431" t="str">
        <f t="shared" si="30"/>
        <v/>
      </c>
      <c r="AL913" s="133"/>
      <c r="AM913" s="133"/>
      <c r="AN913" s="106"/>
      <c r="AO913" s="106"/>
      <c r="AV913" s="105"/>
      <c r="AW913" s="105"/>
      <c r="AX913" s="105"/>
      <c r="AY913" s="105"/>
      <c r="AZ913" s="105"/>
      <c r="BA913" s="105"/>
    </row>
    <row r="914" spans="1:53" ht="30" customHeight="1" thickBot="1">
      <c r="A914" s="140">
        <v>901</v>
      </c>
      <c r="B914" s="1001" t="str">
        <f>IF(基本情報入力シート!C939="","",基本情報入力シート!C939)</f>
        <v/>
      </c>
      <c r="C914" s="1002"/>
      <c r="D914" s="1002"/>
      <c r="E914" s="1002"/>
      <c r="F914" s="1002"/>
      <c r="G914" s="1002"/>
      <c r="H914" s="1002"/>
      <c r="I914" s="1003"/>
      <c r="J914" s="411" t="str">
        <f>IF(基本情報入力シート!M939="","",基本情報入力シート!M939)</f>
        <v/>
      </c>
      <c r="K914" s="411" t="str">
        <f>IF(基本情報入力シート!R939="","",基本情報入力シート!R939)</f>
        <v/>
      </c>
      <c r="L914" s="411" t="str">
        <f>IF(基本情報入力シート!W939="","",基本情報入力シート!W939)</f>
        <v/>
      </c>
      <c r="M914" s="411" t="str">
        <f>IF(基本情報入力シート!X939="","",基本情報入力シート!X939)</f>
        <v/>
      </c>
      <c r="N914" s="141" t="str">
        <f>IF(基本情報入力シート!Y939="","",基本情報入力シート!Y939)</f>
        <v/>
      </c>
      <c r="O914" s="148"/>
      <c r="P914" s="50"/>
      <c r="Q914" s="1004"/>
      <c r="R914" s="1005"/>
      <c r="S914" s="142" t="str">
        <f>IFERROR(ROUNDDOWN(Q914*VLOOKUP(N914,【参考】数式用!$AR$2:$AW$50,MATCH(P914,【参考】数式用!$AT$4:$AW$4)+2,FALSE)*0.5, 0), "")</f>
        <v/>
      </c>
      <c r="T914" s="51"/>
      <c r="U914" s="536" t="str">
        <f>IFERROR(IF(AH914&lt;&gt;"",Q914*VLOOKUP(N914,【参考】数式用!$AG$2:$AL$50,MATCH(P914,【参考】数式用!$AI$4:$AL$4,0)+2,0), ""), "")</f>
        <v/>
      </c>
      <c r="V914" s="41"/>
      <c r="W914" s="1006"/>
      <c r="X914" s="1007"/>
      <c r="Y914" s="88"/>
      <c r="Z914" s="537"/>
      <c r="AA914" s="143" t="str">
        <f>IFERROR(IF(Y914="ー", "", ROUNDDOWN(Z914*VLOOKUP(N914,【参考】数式用!$AR$2:$AW$50,MATCH(Y914,【参考】数式用!$AT$4:$AW$4)+2,FALSE)*0.5, 0)), "")</f>
        <v/>
      </c>
      <c r="AB914" s="98"/>
      <c r="AC914" s="1100" t="str">
        <f>IFERROR(IF(AH914&lt;&gt;"",Z914*VLOOKUP(N914,【参考】数式用!$AG$2:$AL$50,MATCH(Y914,【参考】数式用!$AI$4:$AL$4,0)+2,0), ""), "")</f>
        <v/>
      </c>
      <c r="AD914" s="1100"/>
      <c r="AE914" s="415"/>
      <c r="AF914" s="581"/>
      <c r="AG914" s="590"/>
      <c r="AH914" s="428" t="str">
        <f>IFERROR(VLOOKUP(O914, 【参考】数式用!$AY$5:$AY$13, 1, FALSE), "")</f>
        <v/>
      </c>
      <c r="AI914" s="429" t="str">
        <f>IFERROR(VLOOKUP(N914, 【参考】数式用!$BA$2:$BB$50, 2, FALSE), "")</f>
        <v/>
      </c>
      <c r="AJ914" s="430" t="str">
        <f t="shared" si="29"/>
        <v/>
      </c>
      <c r="AK914" s="431" t="str">
        <f t="shared" si="30"/>
        <v/>
      </c>
      <c r="AL914" s="133"/>
      <c r="AM914" s="133"/>
      <c r="AN914" s="106"/>
      <c r="AO914" s="106"/>
      <c r="AV914" s="105"/>
      <c r="AW914" s="105"/>
      <c r="AX914" s="105"/>
      <c r="AY914" s="105"/>
      <c r="AZ914" s="105"/>
      <c r="BA914" s="105"/>
    </row>
    <row r="915" spans="1:53" ht="30" customHeight="1" thickBot="1">
      <c r="A915" s="140">
        <v>902</v>
      </c>
      <c r="B915" s="1001" t="str">
        <f>IF(基本情報入力シート!C940="","",基本情報入力シート!C940)</f>
        <v/>
      </c>
      <c r="C915" s="1002"/>
      <c r="D915" s="1002"/>
      <c r="E915" s="1002"/>
      <c r="F915" s="1002"/>
      <c r="G915" s="1002"/>
      <c r="H915" s="1002"/>
      <c r="I915" s="1003"/>
      <c r="J915" s="411" t="str">
        <f>IF(基本情報入力シート!M940="","",基本情報入力シート!M940)</f>
        <v/>
      </c>
      <c r="K915" s="411" t="str">
        <f>IF(基本情報入力シート!R940="","",基本情報入力シート!R940)</f>
        <v/>
      </c>
      <c r="L915" s="411" t="str">
        <f>IF(基本情報入力シート!W940="","",基本情報入力シート!W940)</f>
        <v/>
      </c>
      <c r="M915" s="411" t="str">
        <f>IF(基本情報入力シート!X940="","",基本情報入力シート!X940)</f>
        <v/>
      </c>
      <c r="N915" s="141" t="str">
        <f>IF(基本情報入力シート!Y940="","",基本情報入力シート!Y940)</f>
        <v/>
      </c>
      <c r="O915" s="148"/>
      <c r="P915" s="50"/>
      <c r="Q915" s="1004"/>
      <c r="R915" s="1005"/>
      <c r="S915" s="142" t="str">
        <f>IFERROR(ROUNDDOWN(Q915*VLOOKUP(N915,【参考】数式用!$AR$2:$AW$50,MATCH(P915,【参考】数式用!$AT$4:$AW$4)+2,FALSE)*0.5, 0), "")</f>
        <v/>
      </c>
      <c r="T915" s="51"/>
      <c r="U915" s="536" t="str">
        <f>IFERROR(IF(AH915&lt;&gt;"",Q915*VLOOKUP(N915,【参考】数式用!$AG$2:$AL$50,MATCH(P915,【参考】数式用!$AI$4:$AL$4,0)+2,0), ""), "")</f>
        <v/>
      </c>
      <c r="V915" s="41"/>
      <c r="W915" s="1006"/>
      <c r="X915" s="1007"/>
      <c r="Y915" s="88"/>
      <c r="Z915" s="537"/>
      <c r="AA915" s="143" t="str">
        <f>IFERROR(IF(Y915="ー", "", ROUNDDOWN(Z915*VLOOKUP(N915,【参考】数式用!$AR$2:$AW$50,MATCH(Y915,【参考】数式用!$AT$4:$AW$4)+2,FALSE)*0.5, 0)), "")</f>
        <v/>
      </c>
      <c r="AB915" s="98"/>
      <c r="AC915" s="1100" t="str">
        <f>IFERROR(IF(AH915&lt;&gt;"",Z915*VLOOKUP(N915,【参考】数式用!$AG$2:$AL$50,MATCH(Y915,【参考】数式用!$AI$4:$AL$4,0)+2,0), ""), "")</f>
        <v/>
      </c>
      <c r="AD915" s="1100"/>
      <c r="AE915" s="415"/>
      <c r="AF915" s="581"/>
      <c r="AG915" s="590"/>
      <c r="AH915" s="428" t="str">
        <f>IFERROR(VLOOKUP(O915, 【参考】数式用!$AY$5:$AY$13, 1, FALSE), "")</f>
        <v/>
      </c>
      <c r="AI915" s="429" t="str">
        <f>IFERROR(VLOOKUP(N915, 【参考】数式用!$BA$2:$BB$50, 2, FALSE), "")</f>
        <v/>
      </c>
      <c r="AJ915" s="430" t="str">
        <f t="shared" si="29"/>
        <v/>
      </c>
      <c r="AK915" s="431" t="str">
        <f t="shared" si="30"/>
        <v/>
      </c>
      <c r="AL915" s="133"/>
      <c r="AM915" s="133"/>
      <c r="AN915" s="106"/>
      <c r="AO915" s="106"/>
      <c r="AV915" s="105"/>
      <c r="AW915" s="105"/>
      <c r="AX915" s="105"/>
      <c r="AY915" s="105"/>
      <c r="AZ915" s="105"/>
      <c r="BA915" s="105"/>
    </row>
    <row r="916" spans="1:53" ht="30" customHeight="1" thickBot="1">
      <c r="A916" s="140">
        <v>903</v>
      </c>
      <c r="B916" s="1001" t="str">
        <f>IF(基本情報入力シート!C941="","",基本情報入力シート!C941)</f>
        <v/>
      </c>
      <c r="C916" s="1002"/>
      <c r="D916" s="1002"/>
      <c r="E916" s="1002"/>
      <c r="F916" s="1002"/>
      <c r="G916" s="1002"/>
      <c r="H916" s="1002"/>
      <c r="I916" s="1003"/>
      <c r="J916" s="411" t="str">
        <f>IF(基本情報入力シート!M941="","",基本情報入力シート!M941)</f>
        <v/>
      </c>
      <c r="K916" s="411" t="str">
        <f>IF(基本情報入力シート!R941="","",基本情報入力シート!R941)</f>
        <v/>
      </c>
      <c r="L916" s="411" t="str">
        <f>IF(基本情報入力シート!W941="","",基本情報入力シート!W941)</f>
        <v/>
      </c>
      <c r="M916" s="411" t="str">
        <f>IF(基本情報入力シート!X941="","",基本情報入力シート!X941)</f>
        <v/>
      </c>
      <c r="N916" s="141" t="str">
        <f>IF(基本情報入力シート!Y941="","",基本情報入力シート!Y941)</f>
        <v/>
      </c>
      <c r="O916" s="148"/>
      <c r="P916" s="50"/>
      <c r="Q916" s="1004"/>
      <c r="R916" s="1005"/>
      <c r="S916" s="142" t="str">
        <f>IFERROR(ROUNDDOWN(Q916*VLOOKUP(N916,【参考】数式用!$AR$2:$AW$50,MATCH(P916,【参考】数式用!$AT$4:$AW$4)+2,FALSE)*0.5, 0), "")</f>
        <v/>
      </c>
      <c r="T916" s="51"/>
      <c r="U916" s="536" t="str">
        <f>IFERROR(IF(AH916&lt;&gt;"",Q916*VLOOKUP(N916,【参考】数式用!$AG$2:$AL$50,MATCH(P916,【参考】数式用!$AI$4:$AL$4,0)+2,0), ""), "")</f>
        <v/>
      </c>
      <c r="V916" s="41"/>
      <c r="W916" s="1006"/>
      <c r="X916" s="1007"/>
      <c r="Y916" s="88"/>
      <c r="Z916" s="537"/>
      <c r="AA916" s="143" t="str">
        <f>IFERROR(IF(Y916="ー", "", ROUNDDOWN(Z916*VLOOKUP(N916,【参考】数式用!$AR$2:$AW$50,MATCH(Y916,【参考】数式用!$AT$4:$AW$4)+2,FALSE)*0.5, 0)), "")</f>
        <v/>
      </c>
      <c r="AB916" s="98"/>
      <c r="AC916" s="1100" t="str">
        <f>IFERROR(IF(AH916&lt;&gt;"",Z916*VLOOKUP(N916,【参考】数式用!$AG$2:$AL$50,MATCH(Y916,【参考】数式用!$AI$4:$AL$4,0)+2,0), ""), "")</f>
        <v/>
      </c>
      <c r="AD916" s="1100"/>
      <c r="AE916" s="415"/>
      <c r="AF916" s="581"/>
      <c r="AG916" s="590"/>
      <c r="AH916" s="428" t="str">
        <f>IFERROR(VLOOKUP(O916, 【参考】数式用!$AY$5:$AY$13, 1, FALSE), "")</f>
        <v/>
      </c>
      <c r="AI916" s="429" t="str">
        <f>IFERROR(VLOOKUP(N916, 【参考】数式用!$BA$2:$BB$50, 2, FALSE), "")</f>
        <v/>
      </c>
      <c r="AJ916" s="430" t="str">
        <f t="shared" si="29"/>
        <v/>
      </c>
      <c r="AK916" s="431" t="str">
        <f t="shared" si="30"/>
        <v/>
      </c>
      <c r="AL916" s="133"/>
      <c r="AM916" s="133"/>
      <c r="AN916" s="106"/>
      <c r="AO916" s="106"/>
      <c r="AV916" s="105"/>
      <c r="AW916" s="105"/>
      <c r="AX916" s="105"/>
      <c r="AY916" s="105"/>
      <c r="AZ916" s="105"/>
      <c r="BA916" s="105"/>
    </row>
    <row r="917" spans="1:53" ht="30" customHeight="1" thickBot="1">
      <c r="A917" s="140">
        <v>904</v>
      </c>
      <c r="B917" s="1001" t="str">
        <f>IF(基本情報入力シート!C942="","",基本情報入力シート!C942)</f>
        <v/>
      </c>
      <c r="C917" s="1002"/>
      <c r="D917" s="1002"/>
      <c r="E917" s="1002"/>
      <c r="F917" s="1002"/>
      <c r="G917" s="1002"/>
      <c r="H917" s="1002"/>
      <c r="I917" s="1003"/>
      <c r="J917" s="411" t="str">
        <f>IF(基本情報入力シート!M942="","",基本情報入力シート!M942)</f>
        <v/>
      </c>
      <c r="K917" s="411" t="str">
        <f>IF(基本情報入力シート!R942="","",基本情報入力シート!R942)</f>
        <v/>
      </c>
      <c r="L917" s="411" t="str">
        <f>IF(基本情報入力シート!W942="","",基本情報入力シート!W942)</f>
        <v/>
      </c>
      <c r="M917" s="411" t="str">
        <f>IF(基本情報入力シート!X942="","",基本情報入力シート!X942)</f>
        <v/>
      </c>
      <c r="N917" s="141" t="str">
        <f>IF(基本情報入力シート!Y942="","",基本情報入力シート!Y942)</f>
        <v/>
      </c>
      <c r="O917" s="148"/>
      <c r="P917" s="50"/>
      <c r="Q917" s="1004"/>
      <c r="R917" s="1005"/>
      <c r="S917" s="142" t="str">
        <f>IFERROR(ROUNDDOWN(Q917*VLOOKUP(N917,【参考】数式用!$AR$2:$AW$50,MATCH(P917,【参考】数式用!$AT$4:$AW$4)+2,FALSE)*0.5, 0), "")</f>
        <v/>
      </c>
      <c r="T917" s="51"/>
      <c r="U917" s="536" t="str">
        <f>IFERROR(IF(AH917&lt;&gt;"",Q917*VLOOKUP(N917,【参考】数式用!$AG$2:$AL$50,MATCH(P917,【参考】数式用!$AI$4:$AL$4,0)+2,0), ""), "")</f>
        <v/>
      </c>
      <c r="V917" s="41"/>
      <c r="W917" s="1006"/>
      <c r="X917" s="1007"/>
      <c r="Y917" s="88"/>
      <c r="Z917" s="537"/>
      <c r="AA917" s="143" t="str">
        <f>IFERROR(IF(Y917="ー", "", ROUNDDOWN(Z917*VLOOKUP(N917,【参考】数式用!$AR$2:$AW$50,MATCH(Y917,【参考】数式用!$AT$4:$AW$4)+2,FALSE)*0.5, 0)), "")</f>
        <v/>
      </c>
      <c r="AB917" s="98"/>
      <c r="AC917" s="1100" t="str">
        <f>IFERROR(IF(AH917&lt;&gt;"",Z917*VLOOKUP(N917,【参考】数式用!$AG$2:$AL$50,MATCH(Y917,【参考】数式用!$AI$4:$AL$4,0)+2,0), ""), "")</f>
        <v/>
      </c>
      <c r="AD917" s="1100"/>
      <c r="AE917" s="415"/>
      <c r="AF917" s="581"/>
      <c r="AG917" s="590"/>
      <c r="AH917" s="428" t="str">
        <f>IFERROR(VLOOKUP(O917, 【参考】数式用!$AY$5:$AY$13, 1, FALSE), "")</f>
        <v/>
      </c>
      <c r="AI917" s="429" t="str">
        <f>IFERROR(VLOOKUP(N917, 【参考】数式用!$BA$2:$BB$50, 2, FALSE), "")</f>
        <v/>
      </c>
      <c r="AJ917" s="430" t="str">
        <f t="shared" si="29"/>
        <v/>
      </c>
      <c r="AK917" s="431" t="str">
        <f t="shared" si="30"/>
        <v/>
      </c>
      <c r="AL917" s="133"/>
      <c r="AM917" s="133"/>
      <c r="AN917" s="106"/>
      <c r="AO917" s="106"/>
      <c r="AV917" s="105"/>
      <c r="AW917" s="105"/>
      <c r="AX917" s="105"/>
      <c r="AY917" s="105"/>
      <c r="AZ917" s="105"/>
      <c r="BA917" s="105"/>
    </row>
    <row r="918" spans="1:53" ht="30" customHeight="1" thickBot="1">
      <c r="A918" s="140">
        <v>905</v>
      </c>
      <c r="B918" s="1001" t="str">
        <f>IF(基本情報入力シート!C943="","",基本情報入力シート!C943)</f>
        <v/>
      </c>
      <c r="C918" s="1002"/>
      <c r="D918" s="1002"/>
      <c r="E918" s="1002"/>
      <c r="F918" s="1002"/>
      <c r="G918" s="1002"/>
      <c r="H918" s="1002"/>
      <c r="I918" s="1003"/>
      <c r="J918" s="411" t="str">
        <f>IF(基本情報入力シート!M943="","",基本情報入力シート!M943)</f>
        <v/>
      </c>
      <c r="K918" s="411" t="str">
        <f>IF(基本情報入力シート!R943="","",基本情報入力シート!R943)</f>
        <v/>
      </c>
      <c r="L918" s="411" t="str">
        <f>IF(基本情報入力シート!W943="","",基本情報入力シート!W943)</f>
        <v/>
      </c>
      <c r="M918" s="411" t="str">
        <f>IF(基本情報入力シート!X943="","",基本情報入力シート!X943)</f>
        <v/>
      </c>
      <c r="N918" s="141" t="str">
        <f>IF(基本情報入力シート!Y943="","",基本情報入力シート!Y943)</f>
        <v/>
      </c>
      <c r="O918" s="148"/>
      <c r="P918" s="50"/>
      <c r="Q918" s="1004"/>
      <c r="R918" s="1005"/>
      <c r="S918" s="142" t="str">
        <f>IFERROR(ROUNDDOWN(Q918*VLOOKUP(N918,【参考】数式用!$AR$2:$AW$50,MATCH(P918,【参考】数式用!$AT$4:$AW$4)+2,FALSE)*0.5, 0), "")</f>
        <v/>
      </c>
      <c r="T918" s="51"/>
      <c r="U918" s="536" t="str">
        <f>IFERROR(IF(AH918&lt;&gt;"",Q918*VLOOKUP(N918,【参考】数式用!$AG$2:$AL$50,MATCH(P918,【参考】数式用!$AI$4:$AL$4,0)+2,0), ""), "")</f>
        <v/>
      </c>
      <c r="V918" s="41"/>
      <c r="W918" s="1006"/>
      <c r="X918" s="1007"/>
      <c r="Y918" s="88"/>
      <c r="Z918" s="537"/>
      <c r="AA918" s="143" t="str">
        <f>IFERROR(IF(Y918="ー", "", ROUNDDOWN(Z918*VLOOKUP(N918,【参考】数式用!$AR$2:$AW$50,MATCH(Y918,【参考】数式用!$AT$4:$AW$4)+2,FALSE)*0.5, 0)), "")</f>
        <v/>
      </c>
      <c r="AB918" s="98"/>
      <c r="AC918" s="1100" t="str">
        <f>IFERROR(IF(AH918&lt;&gt;"",Z918*VLOOKUP(N918,【参考】数式用!$AG$2:$AL$50,MATCH(Y918,【参考】数式用!$AI$4:$AL$4,0)+2,0), ""), "")</f>
        <v/>
      </c>
      <c r="AD918" s="1100"/>
      <c r="AE918" s="415"/>
      <c r="AF918" s="581"/>
      <c r="AG918" s="590"/>
      <c r="AH918" s="428" t="str">
        <f>IFERROR(VLOOKUP(O918, 【参考】数式用!$AY$5:$AY$13, 1, FALSE), "")</f>
        <v/>
      </c>
      <c r="AI918" s="429" t="str">
        <f>IFERROR(VLOOKUP(N918, 【参考】数式用!$BA$2:$BB$50, 2, FALSE), "")</f>
        <v/>
      </c>
      <c r="AJ918" s="430" t="str">
        <f t="shared" si="29"/>
        <v/>
      </c>
      <c r="AK918" s="431" t="str">
        <f t="shared" si="30"/>
        <v/>
      </c>
      <c r="AL918" s="133"/>
      <c r="AM918" s="133"/>
      <c r="AN918" s="106"/>
      <c r="AO918" s="106"/>
      <c r="AV918" s="105"/>
      <c r="AW918" s="105"/>
      <c r="AX918" s="105"/>
      <c r="AY918" s="105"/>
      <c r="AZ918" s="105"/>
      <c r="BA918" s="105"/>
    </row>
    <row r="919" spans="1:53" ht="30" customHeight="1" thickBot="1">
      <c r="A919" s="140">
        <v>906</v>
      </c>
      <c r="B919" s="1001" t="str">
        <f>IF(基本情報入力シート!C944="","",基本情報入力シート!C944)</f>
        <v/>
      </c>
      <c r="C919" s="1002"/>
      <c r="D919" s="1002"/>
      <c r="E919" s="1002"/>
      <c r="F919" s="1002"/>
      <c r="G919" s="1002"/>
      <c r="H919" s="1002"/>
      <c r="I919" s="1003"/>
      <c r="J919" s="411" t="str">
        <f>IF(基本情報入力シート!M944="","",基本情報入力シート!M944)</f>
        <v/>
      </c>
      <c r="K919" s="411" t="str">
        <f>IF(基本情報入力シート!R944="","",基本情報入力シート!R944)</f>
        <v/>
      </c>
      <c r="L919" s="411" t="str">
        <f>IF(基本情報入力シート!W944="","",基本情報入力シート!W944)</f>
        <v/>
      </c>
      <c r="M919" s="411" t="str">
        <f>IF(基本情報入力シート!X944="","",基本情報入力シート!X944)</f>
        <v/>
      </c>
      <c r="N919" s="141" t="str">
        <f>IF(基本情報入力シート!Y944="","",基本情報入力シート!Y944)</f>
        <v/>
      </c>
      <c r="O919" s="148"/>
      <c r="P919" s="50"/>
      <c r="Q919" s="1004"/>
      <c r="R919" s="1005"/>
      <c r="S919" s="142" t="str">
        <f>IFERROR(ROUNDDOWN(Q919*VLOOKUP(N919,【参考】数式用!$AR$2:$AW$50,MATCH(P919,【参考】数式用!$AT$4:$AW$4)+2,FALSE)*0.5, 0), "")</f>
        <v/>
      </c>
      <c r="T919" s="51"/>
      <c r="U919" s="536" t="str">
        <f>IFERROR(IF(AH919&lt;&gt;"",Q919*VLOOKUP(N919,【参考】数式用!$AG$2:$AL$50,MATCH(P919,【参考】数式用!$AI$4:$AL$4,0)+2,0), ""), "")</f>
        <v/>
      </c>
      <c r="V919" s="41"/>
      <c r="W919" s="1006"/>
      <c r="X919" s="1007"/>
      <c r="Y919" s="88"/>
      <c r="Z919" s="537"/>
      <c r="AA919" s="143" t="str">
        <f>IFERROR(IF(Y919="ー", "", ROUNDDOWN(Z919*VLOOKUP(N919,【参考】数式用!$AR$2:$AW$50,MATCH(Y919,【参考】数式用!$AT$4:$AW$4)+2,FALSE)*0.5, 0)), "")</f>
        <v/>
      </c>
      <c r="AB919" s="98"/>
      <c r="AC919" s="1100" t="str">
        <f>IFERROR(IF(AH919&lt;&gt;"",Z919*VLOOKUP(N919,【参考】数式用!$AG$2:$AL$50,MATCH(Y919,【参考】数式用!$AI$4:$AL$4,0)+2,0), ""), "")</f>
        <v/>
      </c>
      <c r="AD919" s="1100"/>
      <c r="AE919" s="415"/>
      <c r="AF919" s="581"/>
      <c r="AG919" s="590"/>
      <c r="AH919" s="428" t="str">
        <f>IFERROR(VLOOKUP(O919, 【参考】数式用!$AY$5:$AY$13, 1, FALSE), "")</f>
        <v/>
      </c>
      <c r="AI919" s="429" t="str">
        <f>IFERROR(VLOOKUP(N919, 【参考】数式用!$BA$2:$BB$50, 2, FALSE), "")</f>
        <v/>
      </c>
      <c r="AJ919" s="430" t="str">
        <f t="shared" si="29"/>
        <v/>
      </c>
      <c r="AK919" s="431" t="str">
        <f t="shared" si="30"/>
        <v/>
      </c>
      <c r="AL919" s="133"/>
      <c r="AM919" s="133"/>
      <c r="AN919" s="106"/>
      <c r="AO919" s="106"/>
      <c r="AV919" s="105"/>
      <c r="AW919" s="105"/>
      <c r="AX919" s="105"/>
      <c r="AY919" s="105"/>
      <c r="AZ919" s="105"/>
      <c r="BA919" s="105"/>
    </row>
    <row r="920" spans="1:53" ht="30" customHeight="1" thickBot="1">
      <c r="A920" s="140">
        <v>907</v>
      </c>
      <c r="B920" s="1001" t="str">
        <f>IF(基本情報入力シート!C945="","",基本情報入力シート!C945)</f>
        <v/>
      </c>
      <c r="C920" s="1002"/>
      <c r="D920" s="1002"/>
      <c r="E920" s="1002"/>
      <c r="F920" s="1002"/>
      <c r="G920" s="1002"/>
      <c r="H920" s="1002"/>
      <c r="I920" s="1003"/>
      <c r="J920" s="411" t="str">
        <f>IF(基本情報入力シート!M945="","",基本情報入力シート!M945)</f>
        <v/>
      </c>
      <c r="K920" s="411" t="str">
        <f>IF(基本情報入力シート!R945="","",基本情報入力シート!R945)</f>
        <v/>
      </c>
      <c r="L920" s="411" t="str">
        <f>IF(基本情報入力シート!W945="","",基本情報入力シート!W945)</f>
        <v/>
      </c>
      <c r="M920" s="411" t="str">
        <f>IF(基本情報入力シート!X945="","",基本情報入力シート!X945)</f>
        <v/>
      </c>
      <c r="N920" s="141" t="str">
        <f>IF(基本情報入力シート!Y945="","",基本情報入力シート!Y945)</f>
        <v/>
      </c>
      <c r="O920" s="148"/>
      <c r="P920" s="50"/>
      <c r="Q920" s="1004"/>
      <c r="R920" s="1005"/>
      <c r="S920" s="142" t="str">
        <f>IFERROR(ROUNDDOWN(Q920*VLOOKUP(N920,【参考】数式用!$AR$2:$AW$50,MATCH(P920,【参考】数式用!$AT$4:$AW$4)+2,FALSE)*0.5, 0), "")</f>
        <v/>
      </c>
      <c r="T920" s="51"/>
      <c r="U920" s="536" t="str">
        <f>IFERROR(IF(AH920&lt;&gt;"",Q920*VLOOKUP(N920,【参考】数式用!$AG$2:$AL$50,MATCH(P920,【参考】数式用!$AI$4:$AL$4,0)+2,0), ""), "")</f>
        <v/>
      </c>
      <c r="V920" s="41"/>
      <c r="W920" s="1006"/>
      <c r="X920" s="1007"/>
      <c r="Y920" s="88"/>
      <c r="Z920" s="537"/>
      <c r="AA920" s="143" t="str">
        <f>IFERROR(IF(Y920="ー", "", ROUNDDOWN(Z920*VLOOKUP(N920,【参考】数式用!$AR$2:$AW$50,MATCH(Y920,【参考】数式用!$AT$4:$AW$4)+2,FALSE)*0.5, 0)), "")</f>
        <v/>
      </c>
      <c r="AB920" s="98"/>
      <c r="AC920" s="1100" t="str">
        <f>IFERROR(IF(AH920&lt;&gt;"",Z920*VLOOKUP(N920,【参考】数式用!$AG$2:$AL$50,MATCH(Y920,【参考】数式用!$AI$4:$AL$4,0)+2,0), ""), "")</f>
        <v/>
      </c>
      <c r="AD920" s="1100"/>
      <c r="AE920" s="415"/>
      <c r="AF920" s="581"/>
      <c r="AG920" s="590"/>
      <c r="AH920" s="428" t="str">
        <f>IFERROR(VLOOKUP(O920, 【参考】数式用!$AY$5:$AY$13, 1, FALSE), "")</f>
        <v/>
      </c>
      <c r="AI920" s="429" t="str">
        <f>IFERROR(VLOOKUP(N920, 【参考】数式用!$BA$2:$BB$50, 2, FALSE), "")</f>
        <v/>
      </c>
      <c r="AJ920" s="430" t="str">
        <f t="shared" si="29"/>
        <v/>
      </c>
      <c r="AK920" s="431" t="str">
        <f t="shared" si="30"/>
        <v/>
      </c>
      <c r="AL920" s="133"/>
      <c r="AM920" s="133"/>
      <c r="AN920" s="106"/>
      <c r="AO920" s="106"/>
      <c r="AV920" s="105"/>
      <c r="AW920" s="105"/>
      <c r="AX920" s="105"/>
      <c r="AY920" s="105"/>
      <c r="AZ920" s="105"/>
      <c r="BA920" s="105"/>
    </row>
    <row r="921" spans="1:53" ht="30" customHeight="1" thickBot="1">
      <c r="A921" s="140">
        <v>908</v>
      </c>
      <c r="B921" s="1001" t="str">
        <f>IF(基本情報入力シート!C946="","",基本情報入力シート!C946)</f>
        <v/>
      </c>
      <c r="C921" s="1002"/>
      <c r="D921" s="1002"/>
      <c r="E921" s="1002"/>
      <c r="F921" s="1002"/>
      <c r="G921" s="1002"/>
      <c r="H921" s="1002"/>
      <c r="I921" s="1003"/>
      <c r="J921" s="411" t="str">
        <f>IF(基本情報入力シート!M946="","",基本情報入力シート!M946)</f>
        <v/>
      </c>
      <c r="K921" s="411" t="str">
        <f>IF(基本情報入力シート!R946="","",基本情報入力シート!R946)</f>
        <v/>
      </c>
      <c r="L921" s="411" t="str">
        <f>IF(基本情報入力シート!W946="","",基本情報入力シート!W946)</f>
        <v/>
      </c>
      <c r="M921" s="411" t="str">
        <f>IF(基本情報入力シート!X946="","",基本情報入力シート!X946)</f>
        <v/>
      </c>
      <c r="N921" s="141" t="str">
        <f>IF(基本情報入力シート!Y946="","",基本情報入力シート!Y946)</f>
        <v/>
      </c>
      <c r="O921" s="148"/>
      <c r="P921" s="50"/>
      <c r="Q921" s="1004"/>
      <c r="R921" s="1005"/>
      <c r="S921" s="142" t="str">
        <f>IFERROR(ROUNDDOWN(Q921*VLOOKUP(N921,【参考】数式用!$AR$2:$AW$50,MATCH(P921,【参考】数式用!$AT$4:$AW$4)+2,FALSE)*0.5, 0), "")</f>
        <v/>
      </c>
      <c r="T921" s="51"/>
      <c r="U921" s="536" t="str">
        <f>IFERROR(IF(AH921&lt;&gt;"",Q921*VLOOKUP(N921,【参考】数式用!$AG$2:$AL$50,MATCH(P921,【参考】数式用!$AI$4:$AL$4,0)+2,0), ""), "")</f>
        <v/>
      </c>
      <c r="V921" s="41"/>
      <c r="W921" s="1006"/>
      <c r="X921" s="1007"/>
      <c r="Y921" s="88"/>
      <c r="Z921" s="537"/>
      <c r="AA921" s="143" t="str">
        <f>IFERROR(IF(Y921="ー", "", ROUNDDOWN(Z921*VLOOKUP(N921,【参考】数式用!$AR$2:$AW$50,MATCH(Y921,【参考】数式用!$AT$4:$AW$4)+2,FALSE)*0.5, 0)), "")</f>
        <v/>
      </c>
      <c r="AB921" s="98"/>
      <c r="AC921" s="1100" t="str">
        <f>IFERROR(IF(AH921&lt;&gt;"",Z921*VLOOKUP(N921,【参考】数式用!$AG$2:$AL$50,MATCH(Y921,【参考】数式用!$AI$4:$AL$4,0)+2,0), ""), "")</f>
        <v/>
      </c>
      <c r="AD921" s="1100"/>
      <c r="AE921" s="415"/>
      <c r="AF921" s="581"/>
      <c r="AG921" s="590"/>
      <c r="AH921" s="428" t="str">
        <f>IFERROR(VLOOKUP(O921, 【参考】数式用!$AY$5:$AY$13, 1, FALSE), "")</f>
        <v/>
      </c>
      <c r="AI921" s="429" t="str">
        <f>IFERROR(VLOOKUP(N921, 【参考】数式用!$BA$2:$BB$50, 2, FALSE), "")</f>
        <v/>
      </c>
      <c r="AJ921" s="430" t="str">
        <f t="shared" si="29"/>
        <v/>
      </c>
      <c r="AK921" s="431" t="str">
        <f t="shared" si="30"/>
        <v/>
      </c>
      <c r="AL921" s="133"/>
      <c r="AM921" s="133"/>
      <c r="AN921" s="106"/>
      <c r="AO921" s="106"/>
      <c r="AV921" s="105"/>
      <c r="AW921" s="105"/>
      <c r="AX921" s="105"/>
      <c r="AY921" s="105"/>
      <c r="AZ921" s="105"/>
      <c r="BA921" s="105"/>
    </row>
    <row r="922" spans="1:53" ht="30" customHeight="1" thickBot="1">
      <c r="A922" s="140">
        <v>909</v>
      </c>
      <c r="B922" s="1001" t="str">
        <f>IF(基本情報入力シート!C947="","",基本情報入力シート!C947)</f>
        <v/>
      </c>
      <c r="C922" s="1002"/>
      <c r="D922" s="1002"/>
      <c r="E922" s="1002"/>
      <c r="F922" s="1002"/>
      <c r="G922" s="1002"/>
      <c r="H922" s="1002"/>
      <c r="I922" s="1003"/>
      <c r="J922" s="411" t="str">
        <f>IF(基本情報入力シート!M947="","",基本情報入力シート!M947)</f>
        <v/>
      </c>
      <c r="K922" s="411" t="str">
        <f>IF(基本情報入力シート!R947="","",基本情報入力シート!R947)</f>
        <v/>
      </c>
      <c r="L922" s="411" t="str">
        <f>IF(基本情報入力シート!W947="","",基本情報入力シート!W947)</f>
        <v/>
      </c>
      <c r="M922" s="411" t="str">
        <f>IF(基本情報入力シート!X947="","",基本情報入力シート!X947)</f>
        <v/>
      </c>
      <c r="N922" s="141" t="str">
        <f>IF(基本情報入力シート!Y947="","",基本情報入力シート!Y947)</f>
        <v/>
      </c>
      <c r="O922" s="148"/>
      <c r="P922" s="50"/>
      <c r="Q922" s="1004"/>
      <c r="R922" s="1005"/>
      <c r="S922" s="142" t="str">
        <f>IFERROR(ROUNDDOWN(Q922*VLOOKUP(N922,【参考】数式用!$AR$2:$AW$50,MATCH(P922,【参考】数式用!$AT$4:$AW$4)+2,FALSE)*0.5, 0), "")</f>
        <v/>
      </c>
      <c r="T922" s="51"/>
      <c r="U922" s="536" t="str">
        <f>IFERROR(IF(AH922&lt;&gt;"",Q922*VLOOKUP(N922,【参考】数式用!$AG$2:$AL$50,MATCH(P922,【参考】数式用!$AI$4:$AL$4,0)+2,0), ""), "")</f>
        <v/>
      </c>
      <c r="V922" s="41"/>
      <c r="W922" s="1006"/>
      <c r="X922" s="1007"/>
      <c r="Y922" s="88"/>
      <c r="Z922" s="537"/>
      <c r="AA922" s="143" t="str">
        <f>IFERROR(IF(Y922="ー", "", ROUNDDOWN(Z922*VLOOKUP(N922,【参考】数式用!$AR$2:$AW$50,MATCH(Y922,【参考】数式用!$AT$4:$AW$4)+2,FALSE)*0.5, 0)), "")</f>
        <v/>
      </c>
      <c r="AB922" s="98"/>
      <c r="AC922" s="1100" t="str">
        <f>IFERROR(IF(AH922&lt;&gt;"",Z922*VLOOKUP(N922,【参考】数式用!$AG$2:$AL$50,MATCH(Y922,【参考】数式用!$AI$4:$AL$4,0)+2,0), ""), "")</f>
        <v/>
      </c>
      <c r="AD922" s="1100"/>
      <c r="AE922" s="415"/>
      <c r="AF922" s="581"/>
      <c r="AG922" s="590"/>
      <c r="AH922" s="428" t="str">
        <f>IFERROR(VLOOKUP(O922, 【参考】数式用!$AY$5:$AY$13, 1, FALSE), "")</f>
        <v/>
      </c>
      <c r="AI922" s="429" t="str">
        <f>IFERROR(VLOOKUP(N922, 【参考】数式用!$BA$2:$BB$50, 2, FALSE), "")</f>
        <v/>
      </c>
      <c r="AJ922" s="430" t="str">
        <f t="shared" si="29"/>
        <v/>
      </c>
      <c r="AK922" s="431" t="str">
        <f t="shared" si="30"/>
        <v/>
      </c>
      <c r="AL922" s="133"/>
      <c r="AM922" s="133"/>
      <c r="AN922" s="106"/>
      <c r="AO922" s="106"/>
      <c r="AV922" s="105"/>
      <c r="AW922" s="105"/>
      <c r="AX922" s="105"/>
      <c r="AY922" s="105"/>
      <c r="AZ922" s="105"/>
      <c r="BA922" s="105"/>
    </row>
    <row r="923" spans="1:53" ht="30" customHeight="1" thickBot="1">
      <c r="A923" s="140">
        <v>910</v>
      </c>
      <c r="B923" s="1001" t="str">
        <f>IF(基本情報入力シート!C948="","",基本情報入力シート!C948)</f>
        <v/>
      </c>
      <c r="C923" s="1002"/>
      <c r="D923" s="1002"/>
      <c r="E923" s="1002"/>
      <c r="F923" s="1002"/>
      <c r="G923" s="1002"/>
      <c r="H923" s="1002"/>
      <c r="I923" s="1003"/>
      <c r="J923" s="411" t="str">
        <f>IF(基本情報入力シート!M948="","",基本情報入力シート!M948)</f>
        <v/>
      </c>
      <c r="K923" s="411" t="str">
        <f>IF(基本情報入力シート!R948="","",基本情報入力シート!R948)</f>
        <v/>
      </c>
      <c r="L923" s="411" t="str">
        <f>IF(基本情報入力シート!W948="","",基本情報入力シート!W948)</f>
        <v/>
      </c>
      <c r="M923" s="411" t="str">
        <f>IF(基本情報入力シート!X948="","",基本情報入力シート!X948)</f>
        <v/>
      </c>
      <c r="N923" s="141" t="str">
        <f>IF(基本情報入力シート!Y948="","",基本情報入力シート!Y948)</f>
        <v/>
      </c>
      <c r="O923" s="148"/>
      <c r="P923" s="50"/>
      <c r="Q923" s="1004"/>
      <c r="R923" s="1005"/>
      <c r="S923" s="142" t="str">
        <f>IFERROR(ROUNDDOWN(Q923*VLOOKUP(N923,【参考】数式用!$AR$2:$AW$50,MATCH(P923,【参考】数式用!$AT$4:$AW$4)+2,FALSE)*0.5, 0), "")</f>
        <v/>
      </c>
      <c r="T923" s="51"/>
      <c r="U923" s="536" t="str">
        <f>IFERROR(IF(AH923&lt;&gt;"",Q923*VLOOKUP(N923,【参考】数式用!$AG$2:$AL$50,MATCH(P923,【参考】数式用!$AI$4:$AL$4,0)+2,0), ""), "")</f>
        <v/>
      </c>
      <c r="V923" s="41"/>
      <c r="W923" s="1006"/>
      <c r="X923" s="1007"/>
      <c r="Y923" s="88"/>
      <c r="Z923" s="537"/>
      <c r="AA923" s="143" t="str">
        <f>IFERROR(IF(Y923="ー", "", ROUNDDOWN(Z923*VLOOKUP(N923,【参考】数式用!$AR$2:$AW$50,MATCH(Y923,【参考】数式用!$AT$4:$AW$4)+2,FALSE)*0.5, 0)), "")</f>
        <v/>
      </c>
      <c r="AB923" s="98"/>
      <c r="AC923" s="1100" t="str">
        <f>IFERROR(IF(AH923&lt;&gt;"",Z923*VLOOKUP(N923,【参考】数式用!$AG$2:$AL$50,MATCH(Y923,【参考】数式用!$AI$4:$AL$4,0)+2,0), ""), "")</f>
        <v/>
      </c>
      <c r="AD923" s="1100"/>
      <c r="AE923" s="415"/>
      <c r="AF923" s="581"/>
      <c r="AG923" s="590"/>
      <c r="AH923" s="428" t="str">
        <f>IFERROR(VLOOKUP(O923, 【参考】数式用!$AY$5:$AY$13, 1, FALSE), "")</f>
        <v/>
      </c>
      <c r="AI923" s="429" t="str">
        <f>IFERROR(VLOOKUP(N923, 【参考】数式用!$BA$2:$BB$50, 2, FALSE), "")</f>
        <v/>
      </c>
      <c r="AJ923" s="430" t="str">
        <f t="shared" si="29"/>
        <v/>
      </c>
      <c r="AK923" s="431" t="str">
        <f t="shared" si="30"/>
        <v/>
      </c>
      <c r="AL923" s="133"/>
      <c r="AM923" s="133"/>
      <c r="AN923" s="106"/>
      <c r="AO923" s="106"/>
      <c r="AV923" s="105"/>
      <c r="AW923" s="105"/>
      <c r="AX923" s="105"/>
      <c r="AY923" s="105"/>
      <c r="AZ923" s="105"/>
      <c r="BA923" s="105"/>
    </row>
    <row r="924" spans="1:53" ht="30" customHeight="1" thickBot="1">
      <c r="A924" s="140">
        <v>911</v>
      </c>
      <c r="B924" s="1001" t="str">
        <f>IF(基本情報入力シート!C949="","",基本情報入力シート!C949)</f>
        <v/>
      </c>
      <c r="C924" s="1002"/>
      <c r="D924" s="1002"/>
      <c r="E924" s="1002"/>
      <c r="F924" s="1002"/>
      <c r="G924" s="1002"/>
      <c r="H924" s="1002"/>
      <c r="I924" s="1003"/>
      <c r="J924" s="411" t="str">
        <f>IF(基本情報入力シート!M949="","",基本情報入力シート!M949)</f>
        <v/>
      </c>
      <c r="K924" s="411" t="str">
        <f>IF(基本情報入力シート!R949="","",基本情報入力シート!R949)</f>
        <v/>
      </c>
      <c r="L924" s="411" t="str">
        <f>IF(基本情報入力シート!W949="","",基本情報入力シート!W949)</f>
        <v/>
      </c>
      <c r="M924" s="411" t="str">
        <f>IF(基本情報入力シート!X949="","",基本情報入力シート!X949)</f>
        <v/>
      </c>
      <c r="N924" s="141" t="str">
        <f>IF(基本情報入力シート!Y949="","",基本情報入力シート!Y949)</f>
        <v/>
      </c>
      <c r="O924" s="148"/>
      <c r="P924" s="50"/>
      <c r="Q924" s="1004"/>
      <c r="R924" s="1005"/>
      <c r="S924" s="142" t="str">
        <f>IFERROR(ROUNDDOWN(Q924*VLOOKUP(N924,【参考】数式用!$AR$2:$AW$50,MATCH(P924,【参考】数式用!$AT$4:$AW$4)+2,FALSE)*0.5, 0), "")</f>
        <v/>
      </c>
      <c r="T924" s="51"/>
      <c r="U924" s="536" t="str">
        <f>IFERROR(IF(AH924&lt;&gt;"",Q924*VLOOKUP(N924,【参考】数式用!$AG$2:$AL$50,MATCH(P924,【参考】数式用!$AI$4:$AL$4,0)+2,0), ""), "")</f>
        <v/>
      </c>
      <c r="V924" s="41"/>
      <c r="W924" s="1006"/>
      <c r="X924" s="1007"/>
      <c r="Y924" s="88"/>
      <c r="Z924" s="537"/>
      <c r="AA924" s="143" t="str">
        <f>IFERROR(IF(Y924="ー", "", ROUNDDOWN(Z924*VLOOKUP(N924,【参考】数式用!$AR$2:$AW$50,MATCH(Y924,【参考】数式用!$AT$4:$AW$4)+2,FALSE)*0.5, 0)), "")</f>
        <v/>
      </c>
      <c r="AB924" s="98"/>
      <c r="AC924" s="1100" t="str">
        <f>IFERROR(IF(AH924&lt;&gt;"",Z924*VLOOKUP(N924,【参考】数式用!$AG$2:$AL$50,MATCH(Y924,【参考】数式用!$AI$4:$AL$4,0)+2,0), ""), "")</f>
        <v/>
      </c>
      <c r="AD924" s="1100"/>
      <c r="AE924" s="415"/>
      <c r="AF924" s="581"/>
      <c r="AG924" s="590"/>
      <c r="AH924" s="428" t="str">
        <f>IFERROR(VLOOKUP(O924, 【参考】数式用!$AY$5:$AY$13, 1, FALSE), "")</f>
        <v/>
      </c>
      <c r="AI924" s="429" t="str">
        <f>IFERROR(VLOOKUP(N924, 【参考】数式用!$BA$2:$BB$50, 2, FALSE), "")</f>
        <v/>
      </c>
      <c r="AJ924" s="430" t="str">
        <f t="shared" si="29"/>
        <v/>
      </c>
      <c r="AK924" s="431" t="str">
        <f t="shared" si="30"/>
        <v/>
      </c>
      <c r="AL924" s="133"/>
      <c r="AM924" s="133"/>
      <c r="AN924" s="106"/>
      <c r="AO924" s="106"/>
      <c r="AV924" s="105"/>
      <c r="AW924" s="105"/>
      <c r="AX924" s="105"/>
      <c r="AY924" s="105"/>
      <c r="AZ924" s="105"/>
      <c r="BA924" s="105"/>
    </row>
    <row r="925" spans="1:53" ht="30" customHeight="1" thickBot="1">
      <c r="A925" s="140">
        <v>912</v>
      </c>
      <c r="B925" s="1001" t="str">
        <f>IF(基本情報入力シート!C950="","",基本情報入力シート!C950)</f>
        <v/>
      </c>
      <c r="C925" s="1002"/>
      <c r="D925" s="1002"/>
      <c r="E925" s="1002"/>
      <c r="F925" s="1002"/>
      <c r="G925" s="1002"/>
      <c r="H925" s="1002"/>
      <c r="I925" s="1003"/>
      <c r="J925" s="411" t="str">
        <f>IF(基本情報入力シート!M950="","",基本情報入力シート!M950)</f>
        <v/>
      </c>
      <c r="K925" s="411" t="str">
        <f>IF(基本情報入力シート!R950="","",基本情報入力シート!R950)</f>
        <v/>
      </c>
      <c r="L925" s="411" t="str">
        <f>IF(基本情報入力シート!W950="","",基本情報入力シート!W950)</f>
        <v/>
      </c>
      <c r="M925" s="411" t="str">
        <f>IF(基本情報入力シート!X950="","",基本情報入力シート!X950)</f>
        <v/>
      </c>
      <c r="N925" s="141" t="str">
        <f>IF(基本情報入力シート!Y950="","",基本情報入力シート!Y950)</f>
        <v/>
      </c>
      <c r="O925" s="148"/>
      <c r="P925" s="50"/>
      <c r="Q925" s="1004"/>
      <c r="R925" s="1005"/>
      <c r="S925" s="142" t="str">
        <f>IFERROR(ROUNDDOWN(Q925*VLOOKUP(N925,【参考】数式用!$AR$2:$AW$50,MATCH(P925,【参考】数式用!$AT$4:$AW$4)+2,FALSE)*0.5, 0), "")</f>
        <v/>
      </c>
      <c r="T925" s="51"/>
      <c r="U925" s="536" t="str">
        <f>IFERROR(IF(AH925&lt;&gt;"",Q925*VLOOKUP(N925,【参考】数式用!$AG$2:$AL$50,MATCH(P925,【参考】数式用!$AI$4:$AL$4,0)+2,0), ""), "")</f>
        <v/>
      </c>
      <c r="V925" s="41"/>
      <c r="W925" s="1006"/>
      <c r="X925" s="1007"/>
      <c r="Y925" s="88"/>
      <c r="Z925" s="537"/>
      <c r="AA925" s="143" t="str">
        <f>IFERROR(IF(Y925="ー", "", ROUNDDOWN(Z925*VLOOKUP(N925,【参考】数式用!$AR$2:$AW$50,MATCH(Y925,【参考】数式用!$AT$4:$AW$4)+2,FALSE)*0.5, 0)), "")</f>
        <v/>
      </c>
      <c r="AB925" s="98"/>
      <c r="AC925" s="1100" t="str">
        <f>IFERROR(IF(AH925&lt;&gt;"",Z925*VLOOKUP(N925,【参考】数式用!$AG$2:$AL$50,MATCH(Y925,【参考】数式用!$AI$4:$AL$4,0)+2,0), ""), "")</f>
        <v/>
      </c>
      <c r="AD925" s="1100"/>
      <c r="AE925" s="415"/>
      <c r="AF925" s="581"/>
      <c r="AG925" s="590"/>
      <c r="AH925" s="428" t="str">
        <f>IFERROR(VLOOKUP(O925, 【参考】数式用!$AY$5:$AY$13, 1, FALSE), "")</f>
        <v/>
      </c>
      <c r="AI925" s="429" t="str">
        <f>IFERROR(VLOOKUP(N925, 【参考】数式用!$BA$2:$BB$50, 2, FALSE), "")</f>
        <v/>
      </c>
      <c r="AJ925" s="430" t="str">
        <f t="shared" si="29"/>
        <v/>
      </c>
      <c r="AK925" s="431" t="str">
        <f t="shared" si="30"/>
        <v/>
      </c>
      <c r="AL925" s="133"/>
      <c r="AM925" s="133"/>
      <c r="AN925" s="106"/>
      <c r="AO925" s="106"/>
      <c r="AV925" s="105"/>
      <c r="AW925" s="105"/>
      <c r="AX925" s="105"/>
      <c r="AY925" s="105"/>
      <c r="AZ925" s="105"/>
      <c r="BA925" s="105"/>
    </row>
    <row r="926" spans="1:53" ht="30" customHeight="1" thickBot="1">
      <c r="A926" s="140">
        <v>913</v>
      </c>
      <c r="B926" s="1001" t="str">
        <f>IF(基本情報入力シート!C951="","",基本情報入力シート!C951)</f>
        <v/>
      </c>
      <c r="C926" s="1002"/>
      <c r="D926" s="1002"/>
      <c r="E926" s="1002"/>
      <c r="F926" s="1002"/>
      <c r="G926" s="1002"/>
      <c r="H926" s="1002"/>
      <c r="I926" s="1003"/>
      <c r="J926" s="411" t="str">
        <f>IF(基本情報入力シート!M951="","",基本情報入力シート!M951)</f>
        <v/>
      </c>
      <c r="K926" s="411" t="str">
        <f>IF(基本情報入力シート!R951="","",基本情報入力シート!R951)</f>
        <v/>
      </c>
      <c r="L926" s="411" t="str">
        <f>IF(基本情報入力シート!W951="","",基本情報入力シート!W951)</f>
        <v/>
      </c>
      <c r="M926" s="411" t="str">
        <f>IF(基本情報入力シート!X951="","",基本情報入力シート!X951)</f>
        <v/>
      </c>
      <c r="N926" s="141" t="str">
        <f>IF(基本情報入力シート!Y951="","",基本情報入力シート!Y951)</f>
        <v/>
      </c>
      <c r="O926" s="148"/>
      <c r="P926" s="50"/>
      <c r="Q926" s="1004"/>
      <c r="R926" s="1005"/>
      <c r="S926" s="142" t="str">
        <f>IFERROR(ROUNDDOWN(Q926*VLOOKUP(N926,【参考】数式用!$AR$2:$AW$50,MATCH(P926,【参考】数式用!$AT$4:$AW$4)+2,FALSE)*0.5, 0), "")</f>
        <v/>
      </c>
      <c r="T926" s="51"/>
      <c r="U926" s="536" t="str">
        <f>IFERROR(IF(AH926&lt;&gt;"",Q926*VLOOKUP(N926,【参考】数式用!$AG$2:$AL$50,MATCH(P926,【参考】数式用!$AI$4:$AL$4,0)+2,0), ""), "")</f>
        <v/>
      </c>
      <c r="V926" s="41"/>
      <c r="W926" s="1006"/>
      <c r="X926" s="1007"/>
      <c r="Y926" s="88"/>
      <c r="Z926" s="537"/>
      <c r="AA926" s="143" t="str">
        <f>IFERROR(IF(Y926="ー", "", ROUNDDOWN(Z926*VLOOKUP(N926,【参考】数式用!$AR$2:$AW$50,MATCH(Y926,【参考】数式用!$AT$4:$AW$4)+2,FALSE)*0.5, 0)), "")</f>
        <v/>
      </c>
      <c r="AB926" s="98"/>
      <c r="AC926" s="1100" t="str">
        <f>IFERROR(IF(AH926&lt;&gt;"",Z926*VLOOKUP(N926,【参考】数式用!$AG$2:$AL$50,MATCH(Y926,【参考】数式用!$AI$4:$AL$4,0)+2,0), ""), "")</f>
        <v/>
      </c>
      <c r="AD926" s="1100"/>
      <c r="AE926" s="415"/>
      <c r="AF926" s="581"/>
      <c r="AG926" s="590"/>
      <c r="AH926" s="428" t="str">
        <f>IFERROR(VLOOKUP(O926, 【参考】数式用!$AY$5:$AY$13, 1, FALSE), "")</f>
        <v/>
      </c>
      <c r="AI926" s="429" t="str">
        <f>IFERROR(VLOOKUP(N926, 【参考】数式用!$BA$2:$BB$50, 2, FALSE), "")</f>
        <v/>
      </c>
      <c r="AJ926" s="430" t="str">
        <f t="shared" si="29"/>
        <v/>
      </c>
      <c r="AK926" s="431" t="str">
        <f t="shared" si="30"/>
        <v/>
      </c>
      <c r="AL926" s="133"/>
      <c r="AM926" s="133"/>
      <c r="AN926" s="106"/>
      <c r="AO926" s="106"/>
      <c r="AV926" s="105"/>
      <c r="AW926" s="105"/>
      <c r="AX926" s="105"/>
      <c r="AY926" s="105"/>
      <c r="AZ926" s="105"/>
      <c r="BA926" s="105"/>
    </row>
    <row r="927" spans="1:53" ht="30" customHeight="1" thickBot="1">
      <c r="A927" s="140">
        <v>914</v>
      </c>
      <c r="B927" s="1001" t="str">
        <f>IF(基本情報入力シート!C952="","",基本情報入力シート!C952)</f>
        <v/>
      </c>
      <c r="C927" s="1002"/>
      <c r="D927" s="1002"/>
      <c r="E927" s="1002"/>
      <c r="F927" s="1002"/>
      <c r="G927" s="1002"/>
      <c r="H927" s="1002"/>
      <c r="I927" s="1003"/>
      <c r="J927" s="411" t="str">
        <f>IF(基本情報入力シート!M952="","",基本情報入力シート!M952)</f>
        <v/>
      </c>
      <c r="K927" s="411" t="str">
        <f>IF(基本情報入力シート!R952="","",基本情報入力シート!R952)</f>
        <v/>
      </c>
      <c r="L927" s="411" t="str">
        <f>IF(基本情報入力シート!W952="","",基本情報入力シート!W952)</f>
        <v/>
      </c>
      <c r="M927" s="411" t="str">
        <f>IF(基本情報入力シート!X952="","",基本情報入力シート!X952)</f>
        <v/>
      </c>
      <c r="N927" s="141" t="str">
        <f>IF(基本情報入力シート!Y952="","",基本情報入力シート!Y952)</f>
        <v/>
      </c>
      <c r="O927" s="148"/>
      <c r="P927" s="50"/>
      <c r="Q927" s="1004"/>
      <c r="R927" s="1005"/>
      <c r="S927" s="142" t="str">
        <f>IFERROR(ROUNDDOWN(Q927*VLOOKUP(N927,【参考】数式用!$AR$2:$AW$50,MATCH(P927,【参考】数式用!$AT$4:$AW$4)+2,FALSE)*0.5, 0), "")</f>
        <v/>
      </c>
      <c r="T927" s="51"/>
      <c r="U927" s="536" t="str">
        <f>IFERROR(IF(AH927&lt;&gt;"",Q927*VLOOKUP(N927,【参考】数式用!$AG$2:$AL$50,MATCH(P927,【参考】数式用!$AI$4:$AL$4,0)+2,0), ""), "")</f>
        <v/>
      </c>
      <c r="V927" s="41"/>
      <c r="W927" s="1006"/>
      <c r="X927" s="1007"/>
      <c r="Y927" s="88"/>
      <c r="Z927" s="537"/>
      <c r="AA927" s="143" t="str">
        <f>IFERROR(IF(Y927="ー", "", ROUNDDOWN(Z927*VLOOKUP(N927,【参考】数式用!$AR$2:$AW$50,MATCH(Y927,【参考】数式用!$AT$4:$AW$4)+2,FALSE)*0.5, 0)), "")</f>
        <v/>
      </c>
      <c r="AB927" s="98"/>
      <c r="AC927" s="1100" t="str">
        <f>IFERROR(IF(AH927&lt;&gt;"",Z927*VLOOKUP(N927,【参考】数式用!$AG$2:$AL$50,MATCH(Y927,【参考】数式用!$AI$4:$AL$4,0)+2,0), ""), "")</f>
        <v/>
      </c>
      <c r="AD927" s="1100"/>
      <c r="AE927" s="415"/>
      <c r="AF927" s="581"/>
      <c r="AG927" s="590"/>
      <c r="AH927" s="428" t="str">
        <f>IFERROR(VLOOKUP(O927, 【参考】数式用!$AY$5:$AY$13, 1, FALSE), "")</f>
        <v/>
      </c>
      <c r="AI927" s="429" t="str">
        <f>IFERROR(VLOOKUP(N927, 【参考】数式用!$BA$2:$BB$50, 2, FALSE), "")</f>
        <v/>
      </c>
      <c r="AJ927" s="430" t="str">
        <f t="shared" si="29"/>
        <v/>
      </c>
      <c r="AK927" s="431" t="str">
        <f t="shared" si="30"/>
        <v/>
      </c>
      <c r="AL927" s="133"/>
      <c r="AM927" s="133"/>
      <c r="AN927" s="106"/>
      <c r="AO927" s="106"/>
      <c r="AV927" s="105"/>
      <c r="AW927" s="105"/>
      <c r="AX927" s="105"/>
      <c r="AY927" s="105"/>
      <c r="AZ927" s="105"/>
      <c r="BA927" s="105"/>
    </row>
    <row r="928" spans="1:53" ht="30" customHeight="1" thickBot="1">
      <c r="A928" s="140">
        <v>915</v>
      </c>
      <c r="B928" s="1001" t="str">
        <f>IF(基本情報入力シート!C953="","",基本情報入力シート!C953)</f>
        <v/>
      </c>
      <c r="C928" s="1002"/>
      <c r="D928" s="1002"/>
      <c r="E928" s="1002"/>
      <c r="F928" s="1002"/>
      <c r="G928" s="1002"/>
      <c r="H928" s="1002"/>
      <c r="I928" s="1003"/>
      <c r="J928" s="411" t="str">
        <f>IF(基本情報入力シート!M953="","",基本情報入力シート!M953)</f>
        <v/>
      </c>
      <c r="K928" s="411" t="str">
        <f>IF(基本情報入力シート!R953="","",基本情報入力シート!R953)</f>
        <v/>
      </c>
      <c r="L928" s="411" t="str">
        <f>IF(基本情報入力シート!W953="","",基本情報入力シート!W953)</f>
        <v/>
      </c>
      <c r="M928" s="411" t="str">
        <f>IF(基本情報入力シート!X953="","",基本情報入力シート!X953)</f>
        <v/>
      </c>
      <c r="N928" s="141" t="str">
        <f>IF(基本情報入力シート!Y953="","",基本情報入力シート!Y953)</f>
        <v/>
      </c>
      <c r="O928" s="148"/>
      <c r="P928" s="50"/>
      <c r="Q928" s="1004"/>
      <c r="R928" s="1005"/>
      <c r="S928" s="142" t="str">
        <f>IFERROR(ROUNDDOWN(Q928*VLOOKUP(N928,【参考】数式用!$AR$2:$AW$50,MATCH(P928,【参考】数式用!$AT$4:$AW$4)+2,FALSE)*0.5, 0), "")</f>
        <v/>
      </c>
      <c r="T928" s="51"/>
      <c r="U928" s="536" t="str">
        <f>IFERROR(IF(AH928&lt;&gt;"",Q928*VLOOKUP(N928,【参考】数式用!$AG$2:$AL$50,MATCH(P928,【参考】数式用!$AI$4:$AL$4,0)+2,0), ""), "")</f>
        <v/>
      </c>
      <c r="V928" s="41"/>
      <c r="W928" s="1006"/>
      <c r="X928" s="1007"/>
      <c r="Y928" s="88"/>
      <c r="Z928" s="537"/>
      <c r="AA928" s="143" t="str">
        <f>IFERROR(IF(Y928="ー", "", ROUNDDOWN(Z928*VLOOKUP(N928,【参考】数式用!$AR$2:$AW$50,MATCH(Y928,【参考】数式用!$AT$4:$AW$4)+2,FALSE)*0.5, 0)), "")</f>
        <v/>
      </c>
      <c r="AB928" s="98"/>
      <c r="AC928" s="1100" t="str">
        <f>IFERROR(IF(AH928&lt;&gt;"",Z928*VLOOKUP(N928,【参考】数式用!$AG$2:$AL$50,MATCH(Y928,【参考】数式用!$AI$4:$AL$4,0)+2,0), ""), "")</f>
        <v/>
      </c>
      <c r="AD928" s="1100"/>
      <c r="AE928" s="415"/>
      <c r="AF928" s="581"/>
      <c r="AG928" s="590"/>
      <c r="AH928" s="428" t="str">
        <f>IFERROR(VLOOKUP(O928, 【参考】数式用!$AY$5:$AY$13, 1, FALSE), "")</f>
        <v/>
      </c>
      <c r="AI928" s="429" t="str">
        <f>IFERROR(VLOOKUP(N928, 【参考】数式用!$BA$2:$BB$50, 2, FALSE), "")</f>
        <v/>
      </c>
      <c r="AJ928" s="430" t="str">
        <f t="shared" si="29"/>
        <v/>
      </c>
      <c r="AK928" s="431" t="str">
        <f t="shared" si="30"/>
        <v/>
      </c>
      <c r="AL928" s="133"/>
      <c r="AM928" s="133"/>
      <c r="AN928" s="106"/>
      <c r="AO928" s="106"/>
      <c r="AV928" s="105"/>
      <c r="AW928" s="105"/>
      <c r="AX928" s="105"/>
      <c r="AY928" s="105"/>
      <c r="AZ928" s="105"/>
      <c r="BA928" s="105"/>
    </row>
    <row r="929" spans="1:53" ht="30" customHeight="1" thickBot="1">
      <c r="A929" s="140">
        <v>916</v>
      </c>
      <c r="B929" s="1001" t="str">
        <f>IF(基本情報入力シート!C954="","",基本情報入力シート!C954)</f>
        <v/>
      </c>
      <c r="C929" s="1002"/>
      <c r="D929" s="1002"/>
      <c r="E929" s="1002"/>
      <c r="F929" s="1002"/>
      <c r="G929" s="1002"/>
      <c r="H929" s="1002"/>
      <c r="I929" s="1003"/>
      <c r="J929" s="411" t="str">
        <f>IF(基本情報入力シート!M954="","",基本情報入力シート!M954)</f>
        <v/>
      </c>
      <c r="K929" s="411" t="str">
        <f>IF(基本情報入力シート!R954="","",基本情報入力シート!R954)</f>
        <v/>
      </c>
      <c r="L929" s="411" t="str">
        <f>IF(基本情報入力シート!W954="","",基本情報入力シート!W954)</f>
        <v/>
      </c>
      <c r="M929" s="411" t="str">
        <f>IF(基本情報入力シート!X954="","",基本情報入力シート!X954)</f>
        <v/>
      </c>
      <c r="N929" s="141" t="str">
        <f>IF(基本情報入力シート!Y954="","",基本情報入力シート!Y954)</f>
        <v/>
      </c>
      <c r="O929" s="148"/>
      <c r="P929" s="50"/>
      <c r="Q929" s="1004"/>
      <c r="R929" s="1005"/>
      <c r="S929" s="142" t="str">
        <f>IFERROR(ROUNDDOWN(Q929*VLOOKUP(N929,【参考】数式用!$AR$2:$AW$50,MATCH(P929,【参考】数式用!$AT$4:$AW$4)+2,FALSE)*0.5, 0), "")</f>
        <v/>
      </c>
      <c r="T929" s="51"/>
      <c r="U929" s="536" t="str">
        <f>IFERROR(IF(AH929&lt;&gt;"",Q929*VLOOKUP(N929,【参考】数式用!$AG$2:$AL$50,MATCH(P929,【参考】数式用!$AI$4:$AL$4,0)+2,0), ""), "")</f>
        <v/>
      </c>
      <c r="V929" s="41"/>
      <c r="W929" s="1006"/>
      <c r="X929" s="1007"/>
      <c r="Y929" s="88"/>
      <c r="Z929" s="537"/>
      <c r="AA929" s="143" t="str">
        <f>IFERROR(IF(Y929="ー", "", ROUNDDOWN(Z929*VLOOKUP(N929,【参考】数式用!$AR$2:$AW$50,MATCH(Y929,【参考】数式用!$AT$4:$AW$4)+2,FALSE)*0.5, 0)), "")</f>
        <v/>
      </c>
      <c r="AB929" s="98"/>
      <c r="AC929" s="1100" t="str">
        <f>IFERROR(IF(AH929&lt;&gt;"",Z929*VLOOKUP(N929,【参考】数式用!$AG$2:$AL$50,MATCH(Y929,【参考】数式用!$AI$4:$AL$4,0)+2,0), ""), "")</f>
        <v/>
      </c>
      <c r="AD929" s="1100"/>
      <c r="AE929" s="415"/>
      <c r="AF929" s="581"/>
      <c r="AG929" s="590"/>
      <c r="AH929" s="428" t="str">
        <f>IFERROR(VLOOKUP(O929, 【参考】数式用!$AY$5:$AY$13, 1, FALSE), "")</f>
        <v/>
      </c>
      <c r="AI929" s="429" t="str">
        <f>IFERROR(VLOOKUP(N929, 【参考】数式用!$BA$2:$BB$50, 2, FALSE), "")</f>
        <v/>
      </c>
      <c r="AJ929" s="430" t="str">
        <f t="shared" si="29"/>
        <v/>
      </c>
      <c r="AK929" s="431" t="str">
        <f t="shared" si="30"/>
        <v/>
      </c>
      <c r="AL929" s="133"/>
      <c r="AM929" s="133"/>
      <c r="AN929" s="106"/>
      <c r="AO929" s="106"/>
      <c r="AV929" s="105"/>
      <c r="AW929" s="105"/>
      <c r="AX929" s="105"/>
      <c r="AY929" s="105"/>
      <c r="AZ929" s="105"/>
      <c r="BA929" s="105"/>
    </row>
    <row r="930" spans="1:53" ht="30" customHeight="1" thickBot="1">
      <c r="A930" s="140">
        <v>917</v>
      </c>
      <c r="B930" s="1001" t="str">
        <f>IF(基本情報入力シート!C955="","",基本情報入力シート!C955)</f>
        <v/>
      </c>
      <c r="C930" s="1002"/>
      <c r="D930" s="1002"/>
      <c r="E930" s="1002"/>
      <c r="F930" s="1002"/>
      <c r="G930" s="1002"/>
      <c r="H930" s="1002"/>
      <c r="I930" s="1003"/>
      <c r="J930" s="411" t="str">
        <f>IF(基本情報入力シート!M955="","",基本情報入力シート!M955)</f>
        <v/>
      </c>
      <c r="K930" s="411" t="str">
        <f>IF(基本情報入力シート!R955="","",基本情報入力シート!R955)</f>
        <v/>
      </c>
      <c r="L930" s="411" t="str">
        <f>IF(基本情報入力シート!W955="","",基本情報入力シート!W955)</f>
        <v/>
      </c>
      <c r="M930" s="411" t="str">
        <f>IF(基本情報入力シート!X955="","",基本情報入力シート!X955)</f>
        <v/>
      </c>
      <c r="N930" s="141" t="str">
        <f>IF(基本情報入力シート!Y955="","",基本情報入力シート!Y955)</f>
        <v/>
      </c>
      <c r="O930" s="148"/>
      <c r="P930" s="50"/>
      <c r="Q930" s="1004"/>
      <c r="R930" s="1005"/>
      <c r="S930" s="142" t="str">
        <f>IFERROR(ROUNDDOWN(Q930*VLOOKUP(N930,【参考】数式用!$AR$2:$AW$50,MATCH(P930,【参考】数式用!$AT$4:$AW$4)+2,FALSE)*0.5, 0), "")</f>
        <v/>
      </c>
      <c r="T930" s="51"/>
      <c r="U930" s="536" t="str">
        <f>IFERROR(IF(AH930&lt;&gt;"",Q930*VLOOKUP(N930,【参考】数式用!$AG$2:$AL$50,MATCH(P930,【参考】数式用!$AI$4:$AL$4,0)+2,0), ""), "")</f>
        <v/>
      </c>
      <c r="V930" s="41"/>
      <c r="W930" s="1006"/>
      <c r="X930" s="1007"/>
      <c r="Y930" s="88"/>
      <c r="Z930" s="537"/>
      <c r="AA930" s="143" t="str">
        <f>IFERROR(IF(Y930="ー", "", ROUNDDOWN(Z930*VLOOKUP(N930,【参考】数式用!$AR$2:$AW$50,MATCH(Y930,【参考】数式用!$AT$4:$AW$4)+2,FALSE)*0.5, 0)), "")</f>
        <v/>
      </c>
      <c r="AB930" s="98"/>
      <c r="AC930" s="1100" t="str">
        <f>IFERROR(IF(AH930&lt;&gt;"",Z930*VLOOKUP(N930,【参考】数式用!$AG$2:$AL$50,MATCH(Y930,【参考】数式用!$AI$4:$AL$4,0)+2,0), ""), "")</f>
        <v/>
      </c>
      <c r="AD930" s="1100"/>
      <c r="AE930" s="415"/>
      <c r="AF930" s="581"/>
      <c r="AG930" s="590"/>
      <c r="AH930" s="428" t="str">
        <f>IFERROR(VLOOKUP(O930, 【参考】数式用!$AY$5:$AY$13, 1, FALSE), "")</f>
        <v/>
      </c>
      <c r="AI930" s="429" t="str">
        <f>IFERROR(VLOOKUP(N930, 【参考】数式用!$BA$2:$BB$50, 2, FALSE), "")</f>
        <v/>
      </c>
      <c r="AJ930" s="430" t="str">
        <f t="shared" si="29"/>
        <v/>
      </c>
      <c r="AK930" s="431" t="str">
        <f t="shared" si="30"/>
        <v/>
      </c>
      <c r="AL930" s="133"/>
      <c r="AM930" s="133"/>
      <c r="AN930" s="106"/>
      <c r="AO930" s="106"/>
      <c r="AV930" s="105"/>
      <c r="AW930" s="105"/>
      <c r="AX930" s="105"/>
      <c r="AY930" s="105"/>
      <c r="AZ930" s="105"/>
      <c r="BA930" s="105"/>
    </row>
    <row r="931" spans="1:53" ht="30" customHeight="1" thickBot="1">
      <c r="A931" s="140">
        <v>918</v>
      </c>
      <c r="B931" s="1001" t="str">
        <f>IF(基本情報入力シート!C956="","",基本情報入力シート!C956)</f>
        <v/>
      </c>
      <c r="C931" s="1002"/>
      <c r="D931" s="1002"/>
      <c r="E931" s="1002"/>
      <c r="F931" s="1002"/>
      <c r="G931" s="1002"/>
      <c r="H931" s="1002"/>
      <c r="I931" s="1003"/>
      <c r="J931" s="411" t="str">
        <f>IF(基本情報入力シート!M956="","",基本情報入力シート!M956)</f>
        <v/>
      </c>
      <c r="K931" s="411" t="str">
        <f>IF(基本情報入力シート!R956="","",基本情報入力シート!R956)</f>
        <v/>
      </c>
      <c r="L931" s="411" t="str">
        <f>IF(基本情報入力シート!W956="","",基本情報入力シート!W956)</f>
        <v/>
      </c>
      <c r="M931" s="411" t="str">
        <f>IF(基本情報入力シート!X956="","",基本情報入力シート!X956)</f>
        <v/>
      </c>
      <c r="N931" s="141" t="str">
        <f>IF(基本情報入力シート!Y956="","",基本情報入力シート!Y956)</f>
        <v/>
      </c>
      <c r="O931" s="148"/>
      <c r="P931" s="50"/>
      <c r="Q931" s="1004"/>
      <c r="R931" s="1005"/>
      <c r="S931" s="142" t="str">
        <f>IFERROR(ROUNDDOWN(Q931*VLOOKUP(N931,【参考】数式用!$AR$2:$AW$50,MATCH(P931,【参考】数式用!$AT$4:$AW$4)+2,FALSE)*0.5, 0), "")</f>
        <v/>
      </c>
      <c r="T931" s="51"/>
      <c r="U931" s="536" t="str">
        <f>IFERROR(IF(AH931&lt;&gt;"",Q931*VLOOKUP(N931,【参考】数式用!$AG$2:$AL$50,MATCH(P931,【参考】数式用!$AI$4:$AL$4,0)+2,0), ""), "")</f>
        <v/>
      </c>
      <c r="V931" s="41"/>
      <c r="W931" s="1006"/>
      <c r="X931" s="1007"/>
      <c r="Y931" s="88"/>
      <c r="Z931" s="537"/>
      <c r="AA931" s="143" t="str">
        <f>IFERROR(IF(Y931="ー", "", ROUNDDOWN(Z931*VLOOKUP(N931,【参考】数式用!$AR$2:$AW$50,MATCH(Y931,【参考】数式用!$AT$4:$AW$4)+2,FALSE)*0.5, 0)), "")</f>
        <v/>
      </c>
      <c r="AB931" s="98"/>
      <c r="AC931" s="1100" t="str">
        <f>IFERROR(IF(AH931&lt;&gt;"",Z931*VLOOKUP(N931,【参考】数式用!$AG$2:$AL$50,MATCH(Y931,【参考】数式用!$AI$4:$AL$4,0)+2,0), ""), "")</f>
        <v/>
      </c>
      <c r="AD931" s="1100"/>
      <c r="AE931" s="415"/>
      <c r="AF931" s="581"/>
      <c r="AG931" s="590"/>
      <c r="AH931" s="428" t="str">
        <f>IFERROR(VLOOKUP(O931, 【参考】数式用!$AY$5:$AY$13, 1, FALSE), "")</f>
        <v/>
      </c>
      <c r="AI931" s="429" t="str">
        <f>IFERROR(VLOOKUP(N931, 【参考】数式用!$BA$2:$BB$50, 2, FALSE), "")</f>
        <v/>
      </c>
      <c r="AJ931" s="430" t="str">
        <f t="shared" si="29"/>
        <v/>
      </c>
      <c r="AK931" s="431" t="str">
        <f t="shared" si="30"/>
        <v/>
      </c>
      <c r="AL931" s="133"/>
      <c r="AM931" s="133"/>
      <c r="AN931" s="106"/>
      <c r="AO931" s="106"/>
      <c r="AV931" s="105"/>
      <c r="AW931" s="105"/>
      <c r="AX931" s="105"/>
      <c r="AY931" s="105"/>
      <c r="AZ931" s="105"/>
      <c r="BA931" s="105"/>
    </row>
    <row r="932" spans="1:53" ht="30" customHeight="1" thickBot="1">
      <c r="A932" s="140">
        <v>919</v>
      </c>
      <c r="B932" s="1001" t="str">
        <f>IF(基本情報入力シート!C957="","",基本情報入力シート!C957)</f>
        <v/>
      </c>
      <c r="C932" s="1002"/>
      <c r="D932" s="1002"/>
      <c r="E932" s="1002"/>
      <c r="F932" s="1002"/>
      <c r="G932" s="1002"/>
      <c r="H932" s="1002"/>
      <c r="I932" s="1003"/>
      <c r="J932" s="411" t="str">
        <f>IF(基本情報入力シート!M957="","",基本情報入力シート!M957)</f>
        <v/>
      </c>
      <c r="K932" s="411" t="str">
        <f>IF(基本情報入力シート!R957="","",基本情報入力シート!R957)</f>
        <v/>
      </c>
      <c r="L932" s="411" t="str">
        <f>IF(基本情報入力シート!W957="","",基本情報入力シート!W957)</f>
        <v/>
      </c>
      <c r="M932" s="411" t="str">
        <f>IF(基本情報入力シート!X957="","",基本情報入力シート!X957)</f>
        <v/>
      </c>
      <c r="N932" s="141" t="str">
        <f>IF(基本情報入力シート!Y957="","",基本情報入力シート!Y957)</f>
        <v/>
      </c>
      <c r="O932" s="148"/>
      <c r="P932" s="50"/>
      <c r="Q932" s="1004"/>
      <c r="R932" s="1005"/>
      <c r="S932" s="142" t="str">
        <f>IFERROR(ROUNDDOWN(Q932*VLOOKUP(N932,【参考】数式用!$AR$2:$AW$50,MATCH(P932,【参考】数式用!$AT$4:$AW$4)+2,FALSE)*0.5, 0), "")</f>
        <v/>
      </c>
      <c r="T932" s="51"/>
      <c r="U932" s="536" t="str">
        <f>IFERROR(IF(AH932&lt;&gt;"",Q932*VLOOKUP(N932,【参考】数式用!$AG$2:$AL$50,MATCH(P932,【参考】数式用!$AI$4:$AL$4,0)+2,0), ""), "")</f>
        <v/>
      </c>
      <c r="V932" s="41"/>
      <c r="W932" s="1006"/>
      <c r="X932" s="1007"/>
      <c r="Y932" s="88"/>
      <c r="Z932" s="537"/>
      <c r="AA932" s="143" t="str">
        <f>IFERROR(IF(Y932="ー", "", ROUNDDOWN(Z932*VLOOKUP(N932,【参考】数式用!$AR$2:$AW$50,MATCH(Y932,【参考】数式用!$AT$4:$AW$4)+2,FALSE)*0.5, 0)), "")</f>
        <v/>
      </c>
      <c r="AB932" s="98"/>
      <c r="AC932" s="1100" t="str">
        <f>IFERROR(IF(AH932&lt;&gt;"",Z932*VLOOKUP(N932,【参考】数式用!$AG$2:$AL$50,MATCH(Y932,【参考】数式用!$AI$4:$AL$4,0)+2,0), ""), "")</f>
        <v/>
      </c>
      <c r="AD932" s="1100"/>
      <c r="AE932" s="415"/>
      <c r="AF932" s="581"/>
      <c r="AG932" s="590"/>
      <c r="AH932" s="428" t="str">
        <f>IFERROR(VLOOKUP(O932, 【参考】数式用!$AY$5:$AY$13, 1, FALSE), "")</f>
        <v/>
      </c>
      <c r="AI932" s="429" t="str">
        <f>IFERROR(VLOOKUP(N932, 【参考】数式用!$BA$2:$BB$50, 2, FALSE), "")</f>
        <v/>
      </c>
      <c r="AJ932" s="430" t="str">
        <f t="shared" si="29"/>
        <v/>
      </c>
      <c r="AK932" s="431" t="str">
        <f t="shared" si="30"/>
        <v/>
      </c>
      <c r="AL932" s="133"/>
      <c r="AM932" s="133"/>
      <c r="AN932" s="106"/>
      <c r="AO932" s="106"/>
      <c r="AV932" s="105"/>
      <c r="AW932" s="105"/>
      <c r="AX932" s="105"/>
      <c r="AY932" s="105"/>
      <c r="AZ932" s="105"/>
      <c r="BA932" s="105"/>
    </row>
    <row r="933" spans="1:53" ht="30" customHeight="1" thickBot="1">
      <c r="A933" s="140">
        <v>920</v>
      </c>
      <c r="B933" s="1001" t="str">
        <f>IF(基本情報入力シート!C958="","",基本情報入力シート!C958)</f>
        <v/>
      </c>
      <c r="C933" s="1002"/>
      <c r="D933" s="1002"/>
      <c r="E933" s="1002"/>
      <c r="F933" s="1002"/>
      <c r="G933" s="1002"/>
      <c r="H933" s="1002"/>
      <c r="I933" s="1003"/>
      <c r="J933" s="411" t="str">
        <f>IF(基本情報入力シート!M958="","",基本情報入力シート!M958)</f>
        <v/>
      </c>
      <c r="K933" s="411" t="str">
        <f>IF(基本情報入力シート!R958="","",基本情報入力シート!R958)</f>
        <v/>
      </c>
      <c r="L933" s="411" t="str">
        <f>IF(基本情報入力シート!W958="","",基本情報入力シート!W958)</f>
        <v/>
      </c>
      <c r="M933" s="411" t="str">
        <f>IF(基本情報入力シート!X958="","",基本情報入力シート!X958)</f>
        <v/>
      </c>
      <c r="N933" s="141" t="str">
        <f>IF(基本情報入力シート!Y958="","",基本情報入力シート!Y958)</f>
        <v/>
      </c>
      <c r="O933" s="148"/>
      <c r="P933" s="50"/>
      <c r="Q933" s="1004"/>
      <c r="R933" s="1005"/>
      <c r="S933" s="142" t="str">
        <f>IFERROR(ROUNDDOWN(Q933*VLOOKUP(N933,【参考】数式用!$AR$2:$AW$50,MATCH(P933,【参考】数式用!$AT$4:$AW$4)+2,FALSE)*0.5, 0), "")</f>
        <v/>
      </c>
      <c r="T933" s="51"/>
      <c r="U933" s="536" t="str">
        <f>IFERROR(IF(AH933&lt;&gt;"",Q933*VLOOKUP(N933,【参考】数式用!$AG$2:$AL$50,MATCH(P933,【参考】数式用!$AI$4:$AL$4,0)+2,0), ""), "")</f>
        <v/>
      </c>
      <c r="V933" s="41"/>
      <c r="W933" s="1006"/>
      <c r="X933" s="1007"/>
      <c r="Y933" s="88"/>
      <c r="Z933" s="537"/>
      <c r="AA933" s="143" t="str">
        <f>IFERROR(IF(Y933="ー", "", ROUNDDOWN(Z933*VLOOKUP(N933,【参考】数式用!$AR$2:$AW$50,MATCH(Y933,【参考】数式用!$AT$4:$AW$4)+2,FALSE)*0.5, 0)), "")</f>
        <v/>
      </c>
      <c r="AB933" s="98"/>
      <c r="AC933" s="1100" t="str">
        <f>IFERROR(IF(AH933&lt;&gt;"",Z933*VLOOKUP(N933,【参考】数式用!$AG$2:$AL$50,MATCH(Y933,【参考】数式用!$AI$4:$AL$4,0)+2,0), ""), "")</f>
        <v/>
      </c>
      <c r="AD933" s="1100"/>
      <c r="AE933" s="415"/>
      <c r="AF933" s="581"/>
      <c r="AG933" s="590"/>
      <c r="AH933" s="428" t="str">
        <f>IFERROR(VLOOKUP(O933, 【参考】数式用!$AY$5:$AY$13, 1, FALSE), "")</f>
        <v/>
      </c>
      <c r="AI933" s="429" t="str">
        <f>IFERROR(VLOOKUP(N933, 【参考】数式用!$BA$2:$BB$50, 2, FALSE), "")</f>
        <v/>
      </c>
      <c r="AJ933" s="430" t="str">
        <f t="shared" si="29"/>
        <v/>
      </c>
      <c r="AK933" s="431" t="str">
        <f t="shared" si="30"/>
        <v/>
      </c>
      <c r="AL933" s="133"/>
      <c r="AM933" s="133"/>
      <c r="AN933" s="106"/>
      <c r="AO933" s="106"/>
      <c r="AV933" s="105"/>
      <c r="AW933" s="105"/>
      <c r="AX933" s="105"/>
      <c r="AY933" s="105"/>
      <c r="AZ933" s="105"/>
      <c r="BA933" s="105"/>
    </row>
    <row r="934" spans="1:53" ht="30" customHeight="1" thickBot="1">
      <c r="A934" s="140">
        <v>921</v>
      </c>
      <c r="B934" s="1001" t="str">
        <f>IF(基本情報入力シート!C959="","",基本情報入力シート!C959)</f>
        <v/>
      </c>
      <c r="C934" s="1002"/>
      <c r="D934" s="1002"/>
      <c r="E934" s="1002"/>
      <c r="F934" s="1002"/>
      <c r="G934" s="1002"/>
      <c r="H934" s="1002"/>
      <c r="I934" s="1003"/>
      <c r="J934" s="411" t="str">
        <f>IF(基本情報入力シート!M959="","",基本情報入力シート!M959)</f>
        <v/>
      </c>
      <c r="K934" s="411" t="str">
        <f>IF(基本情報入力シート!R959="","",基本情報入力シート!R959)</f>
        <v/>
      </c>
      <c r="L934" s="411" t="str">
        <f>IF(基本情報入力シート!W959="","",基本情報入力シート!W959)</f>
        <v/>
      </c>
      <c r="M934" s="411" t="str">
        <f>IF(基本情報入力シート!X959="","",基本情報入力シート!X959)</f>
        <v/>
      </c>
      <c r="N934" s="141" t="str">
        <f>IF(基本情報入力シート!Y959="","",基本情報入力シート!Y959)</f>
        <v/>
      </c>
      <c r="O934" s="148"/>
      <c r="P934" s="50"/>
      <c r="Q934" s="1004"/>
      <c r="R934" s="1005"/>
      <c r="S934" s="142" t="str">
        <f>IFERROR(ROUNDDOWN(Q934*VLOOKUP(N934,【参考】数式用!$AR$2:$AW$50,MATCH(P934,【参考】数式用!$AT$4:$AW$4)+2,FALSE)*0.5, 0), "")</f>
        <v/>
      </c>
      <c r="T934" s="51"/>
      <c r="U934" s="536" t="str">
        <f>IFERROR(IF(AH934&lt;&gt;"",Q934*VLOOKUP(N934,【参考】数式用!$AG$2:$AL$50,MATCH(P934,【参考】数式用!$AI$4:$AL$4,0)+2,0), ""), "")</f>
        <v/>
      </c>
      <c r="V934" s="41"/>
      <c r="W934" s="1006"/>
      <c r="X934" s="1007"/>
      <c r="Y934" s="88"/>
      <c r="Z934" s="537"/>
      <c r="AA934" s="143" t="str">
        <f>IFERROR(IF(Y934="ー", "", ROUNDDOWN(Z934*VLOOKUP(N934,【参考】数式用!$AR$2:$AW$50,MATCH(Y934,【参考】数式用!$AT$4:$AW$4)+2,FALSE)*0.5, 0)), "")</f>
        <v/>
      </c>
      <c r="AB934" s="98"/>
      <c r="AC934" s="1100" t="str">
        <f>IFERROR(IF(AH934&lt;&gt;"",Z934*VLOOKUP(N934,【参考】数式用!$AG$2:$AL$50,MATCH(Y934,【参考】数式用!$AI$4:$AL$4,0)+2,0), ""), "")</f>
        <v/>
      </c>
      <c r="AD934" s="1100"/>
      <c r="AE934" s="415"/>
      <c r="AF934" s="581"/>
      <c r="AG934" s="590"/>
      <c r="AH934" s="428" t="str">
        <f>IFERROR(VLOOKUP(O934, 【参考】数式用!$AY$5:$AY$13, 1, FALSE), "")</f>
        <v/>
      </c>
      <c r="AI934" s="429" t="str">
        <f>IFERROR(VLOOKUP(N934, 【参考】数式用!$BA$2:$BB$50, 2, FALSE), "")</f>
        <v/>
      </c>
      <c r="AJ934" s="430" t="str">
        <f t="shared" si="29"/>
        <v/>
      </c>
      <c r="AK934" s="431" t="str">
        <f t="shared" si="30"/>
        <v/>
      </c>
      <c r="AL934" s="133"/>
      <c r="AM934" s="133"/>
      <c r="AN934" s="106"/>
      <c r="AO934" s="106"/>
      <c r="AV934" s="105"/>
      <c r="AW934" s="105"/>
      <c r="AX934" s="105"/>
      <c r="AY934" s="105"/>
      <c r="AZ934" s="105"/>
      <c r="BA934" s="105"/>
    </row>
    <row r="935" spans="1:53" ht="30" customHeight="1" thickBot="1">
      <c r="A935" s="140">
        <v>922</v>
      </c>
      <c r="B935" s="1001" t="str">
        <f>IF(基本情報入力シート!C960="","",基本情報入力シート!C960)</f>
        <v/>
      </c>
      <c r="C935" s="1002"/>
      <c r="D935" s="1002"/>
      <c r="E935" s="1002"/>
      <c r="F935" s="1002"/>
      <c r="G935" s="1002"/>
      <c r="H935" s="1002"/>
      <c r="I935" s="1003"/>
      <c r="J935" s="411" t="str">
        <f>IF(基本情報入力シート!M960="","",基本情報入力シート!M960)</f>
        <v/>
      </c>
      <c r="K935" s="411" t="str">
        <f>IF(基本情報入力シート!R960="","",基本情報入力シート!R960)</f>
        <v/>
      </c>
      <c r="L935" s="411" t="str">
        <f>IF(基本情報入力シート!W960="","",基本情報入力シート!W960)</f>
        <v/>
      </c>
      <c r="M935" s="411" t="str">
        <f>IF(基本情報入力シート!X960="","",基本情報入力シート!X960)</f>
        <v/>
      </c>
      <c r="N935" s="141" t="str">
        <f>IF(基本情報入力シート!Y960="","",基本情報入力シート!Y960)</f>
        <v/>
      </c>
      <c r="O935" s="148"/>
      <c r="P935" s="50"/>
      <c r="Q935" s="1004"/>
      <c r="R935" s="1005"/>
      <c r="S935" s="142" t="str">
        <f>IFERROR(ROUNDDOWN(Q935*VLOOKUP(N935,【参考】数式用!$AR$2:$AW$50,MATCH(P935,【参考】数式用!$AT$4:$AW$4)+2,FALSE)*0.5, 0), "")</f>
        <v/>
      </c>
      <c r="T935" s="51"/>
      <c r="U935" s="536" t="str">
        <f>IFERROR(IF(AH935&lt;&gt;"",Q935*VLOOKUP(N935,【参考】数式用!$AG$2:$AL$50,MATCH(P935,【参考】数式用!$AI$4:$AL$4,0)+2,0), ""), "")</f>
        <v/>
      </c>
      <c r="V935" s="41"/>
      <c r="W935" s="1006"/>
      <c r="X935" s="1007"/>
      <c r="Y935" s="88"/>
      <c r="Z935" s="537"/>
      <c r="AA935" s="143" t="str">
        <f>IFERROR(IF(Y935="ー", "", ROUNDDOWN(Z935*VLOOKUP(N935,【参考】数式用!$AR$2:$AW$50,MATCH(Y935,【参考】数式用!$AT$4:$AW$4)+2,FALSE)*0.5, 0)), "")</f>
        <v/>
      </c>
      <c r="AB935" s="98"/>
      <c r="AC935" s="1100" t="str">
        <f>IFERROR(IF(AH935&lt;&gt;"",Z935*VLOOKUP(N935,【参考】数式用!$AG$2:$AL$50,MATCH(Y935,【参考】数式用!$AI$4:$AL$4,0)+2,0), ""), "")</f>
        <v/>
      </c>
      <c r="AD935" s="1100"/>
      <c r="AE935" s="415"/>
      <c r="AF935" s="581"/>
      <c r="AG935" s="590"/>
      <c r="AH935" s="428" t="str">
        <f>IFERROR(VLOOKUP(O935, 【参考】数式用!$AY$5:$AY$13, 1, FALSE), "")</f>
        <v/>
      </c>
      <c r="AI935" s="429" t="str">
        <f>IFERROR(VLOOKUP(N935, 【参考】数式用!$BA$2:$BB$50, 2, FALSE), "")</f>
        <v/>
      </c>
      <c r="AJ935" s="430" t="str">
        <f t="shared" si="29"/>
        <v/>
      </c>
      <c r="AK935" s="431" t="str">
        <f t="shared" si="30"/>
        <v/>
      </c>
      <c r="AL935" s="133"/>
      <c r="AM935" s="133"/>
      <c r="AN935" s="106"/>
      <c r="AO935" s="106"/>
      <c r="AV935" s="105"/>
      <c r="AW935" s="105"/>
      <c r="AX935" s="105"/>
      <c r="AY935" s="105"/>
      <c r="AZ935" s="105"/>
      <c r="BA935" s="105"/>
    </row>
    <row r="936" spans="1:53" ht="30" customHeight="1" thickBot="1">
      <c r="A936" s="140">
        <v>923</v>
      </c>
      <c r="B936" s="1001" t="str">
        <f>IF(基本情報入力シート!C961="","",基本情報入力シート!C961)</f>
        <v/>
      </c>
      <c r="C936" s="1002"/>
      <c r="D936" s="1002"/>
      <c r="E936" s="1002"/>
      <c r="F936" s="1002"/>
      <c r="G936" s="1002"/>
      <c r="H936" s="1002"/>
      <c r="I936" s="1003"/>
      <c r="J936" s="411" t="str">
        <f>IF(基本情報入力シート!M961="","",基本情報入力シート!M961)</f>
        <v/>
      </c>
      <c r="K936" s="411" t="str">
        <f>IF(基本情報入力シート!R961="","",基本情報入力シート!R961)</f>
        <v/>
      </c>
      <c r="L936" s="411" t="str">
        <f>IF(基本情報入力シート!W961="","",基本情報入力シート!W961)</f>
        <v/>
      </c>
      <c r="M936" s="411" t="str">
        <f>IF(基本情報入力シート!X961="","",基本情報入力シート!X961)</f>
        <v/>
      </c>
      <c r="N936" s="141" t="str">
        <f>IF(基本情報入力シート!Y961="","",基本情報入力シート!Y961)</f>
        <v/>
      </c>
      <c r="O936" s="148"/>
      <c r="P936" s="50"/>
      <c r="Q936" s="1004"/>
      <c r="R936" s="1005"/>
      <c r="S936" s="142" t="str">
        <f>IFERROR(ROUNDDOWN(Q936*VLOOKUP(N936,【参考】数式用!$AR$2:$AW$50,MATCH(P936,【参考】数式用!$AT$4:$AW$4)+2,FALSE)*0.5, 0), "")</f>
        <v/>
      </c>
      <c r="T936" s="51"/>
      <c r="U936" s="536" t="str">
        <f>IFERROR(IF(AH936&lt;&gt;"",Q936*VLOOKUP(N936,【参考】数式用!$AG$2:$AL$50,MATCH(P936,【参考】数式用!$AI$4:$AL$4,0)+2,0), ""), "")</f>
        <v/>
      </c>
      <c r="V936" s="41"/>
      <c r="W936" s="1006"/>
      <c r="X936" s="1007"/>
      <c r="Y936" s="88"/>
      <c r="Z936" s="537"/>
      <c r="AA936" s="143" t="str">
        <f>IFERROR(IF(Y936="ー", "", ROUNDDOWN(Z936*VLOOKUP(N936,【参考】数式用!$AR$2:$AW$50,MATCH(Y936,【参考】数式用!$AT$4:$AW$4)+2,FALSE)*0.5, 0)), "")</f>
        <v/>
      </c>
      <c r="AB936" s="98"/>
      <c r="AC936" s="1100" t="str">
        <f>IFERROR(IF(AH936&lt;&gt;"",Z936*VLOOKUP(N936,【参考】数式用!$AG$2:$AL$50,MATCH(Y936,【参考】数式用!$AI$4:$AL$4,0)+2,0), ""), "")</f>
        <v/>
      </c>
      <c r="AD936" s="1100"/>
      <c r="AE936" s="415"/>
      <c r="AF936" s="581"/>
      <c r="AG936" s="590"/>
      <c r="AH936" s="428" t="str">
        <f>IFERROR(VLOOKUP(O936, 【参考】数式用!$AY$5:$AY$13, 1, FALSE), "")</f>
        <v/>
      </c>
      <c r="AI936" s="429" t="str">
        <f>IFERROR(VLOOKUP(N936, 【参考】数式用!$BA$2:$BB$50, 2, FALSE), "")</f>
        <v/>
      </c>
      <c r="AJ936" s="430" t="str">
        <f t="shared" si="29"/>
        <v/>
      </c>
      <c r="AK936" s="431" t="str">
        <f t="shared" si="30"/>
        <v/>
      </c>
      <c r="AL936" s="133"/>
      <c r="AM936" s="133"/>
      <c r="AN936" s="106"/>
      <c r="AO936" s="106"/>
      <c r="AV936" s="105"/>
      <c r="AW936" s="105"/>
      <c r="AX936" s="105"/>
      <c r="AY936" s="105"/>
      <c r="AZ936" s="105"/>
      <c r="BA936" s="105"/>
    </row>
    <row r="937" spans="1:53" ht="30" customHeight="1" thickBot="1">
      <c r="A937" s="140">
        <v>924</v>
      </c>
      <c r="B937" s="1001" t="str">
        <f>IF(基本情報入力シート!C962="","",基本情報入力シート!C962)</f>
        <v/>
      </c>
      <c r="C937" s="1002"/>
      <c r="D937" s="1002"/>
      <c r="E937" s="1002"/>
      <c r="F937" s="1002"/>
      <c r="G937" s="1002"/>
      <c r="H937" s="1002"/>
      <c r="I937" s="1003"/>
      <c r="J937" s="411" t="str">
        <f>IF(基本情報入力シート!M962="","",基本情報入力シート!M962)</f>
        <v/>
      </c>
      <c r="K937" s="411" t="str">
        <f>IF(基本情報入力シート!R962="","",基本情報入力シート!R962)</f>
        <v/>
      </c>
      <c r="L937" s="411" t="str">
        <f>IF(基本情報入力シート!W962="","",基本情報入力シート!W962)</f>
        <v/>
      </c>
      <c r="M937" s="411" t="str">
        <f>IF(基本情報入力シート!X962="","",基本情報入力シート!X962)</f>
        <v/>
      </c>
      <c r="N937" s="141" t="str">
        <f>IF(基本情報入力シート!Y962="","",基本情報入力シート!Y962)</f>
        <v/>
      </c>
      <c r="O937" s="148"/>
      <c r="P937" s="50"/>
      <c r="Q937" s="1004"/>
      <c r="R937" s="1005"/>
      <c r="S937" s="142" t="str">
        <f>IFERROR(ROUNDDOWN(Q937*VLOOKUP(N937,【参考】数式用!$AR$2:$AW$50,MATCH(P937,【参考】数式用!$AT$4:$AW$4)+2,FALSE)*0.5, 0), "")</f>
        <v/>
      </c>
      <c r="T937" s="51"/>
      <c r="U937" s="536" t="str">
        <f>IFERROR(IF(AH937&lt;&gt;"",Q937*VLOOKUP(N937,【参考】数式用!$AG$2:$AL$50,MATCH(P937,【参考】数式用!$AI$4:$AL$4,0)+2,0), ""), "")</f>
        <v/>
      </c>
      <c r="V937" s="41"/>
      <c r="W937" s="1006"/>
      <c r="X937" s="1007"/>
      <c r="Y937" s="88"/>
      <c r="Z937" s="537"/>
      <c r="AA937" s="143" t="str">
        <f>IFERROR(IF(Y937="ー", "", ROUNDDOWN(Z937*VLOOKUP(N937,【参考】数式用!$AR$2:$AW$50,MATCH(Y937,【参考】数式用!$AT$4:$AW$4)+2,FALSE)*0.5, 0)), "")</f>
        <v/>
      </c>
      <c r="AB937" s="98"/>
      <c r="AC937" s="1100" t="str">
        <f>IFERROR(IF(AH937&lt;&gt;"",Z937*VLOOKUP(N937,【参考】数式用!$AG$2:$AL$50,MATCH(Y937,【参考】数式用!$AI$4:$AL$4,0)+2,0), ""), "")</f>
        <v/>
      </c>
      <c r="AD937" s="1100"/>
      <c r="AE937" s="415"/>
      <c r="AF937" s="581"/>
      <c r="AG937" s="590"/>
      <c r="AH937" s="428" t="str">
        <f>IFERROR(VLOOKUP(O937, 【参考】数式用!$AY$5:$AY$13, 1, FALSE), "")</f>
        <v/>
      </c>
      <c r="AI937" s="429" t="str">
        <f>IFERROR(VLOOKUP(N937, 【参考】数式用!$BA$2:$BB$50, 2, FALSE), "")</f>
        <v/>
      </c>
      <c r="AJ937" s="430" t="str">
        <f t="shared" si="29"/>
        <v/>
      </c>
      <c r="AK937" s="431" t="str">
        <f t="shared" si="30"/>
        <v/>
      </c>
      <c r="AL937" s="133"/>
      <c r="AM937" s="133"/>
      <c r="AN937" s="106"/>
      <c r="AO937" s="106"/>
      <c r="AV937" s="105"/>
      <c r="AW937" s="105"/>
      <c r="AX937" s="105"/>
      <c r="AY937" s="105"/>
      <c r="AZ937" s="105"/>
      <c r="BA937" s="105"/>
    </row>
    <row r="938" spans="1:53" ht="30" customHeight="1" thickBot="1">
      <c r="A938" s="140">
        <v>925</v>
      </c>
      <c r="B938" s="1001" t="str">
        <f>IF(基本情報入力シート!C963="","",基本情報入力シート!C963)</f>
        <v/>
      </c>
      <c r="C938" s="1002"/>
      <c r="D938" s="1002"/>
      <c r="E938" s="1002"/>
      <c r="F938" s="1002"/>
      <c r="G938" s="1002"/>
      <c r="H938" s="1002"/>
      <c r="I938" s="1003"/>
      <c r="J938" s="411" t="str">
        <f>IF(基本情報入力シート!M963="","",基本情報入力シート!M963)</f>
        <v/>
      </c>
      <c r="K938" s="411" t="str">
        <f>IF(基本情報入力シート!R963="","",基本情報入力シート!R963)</f>
        <v/>
      </c>
      <c r="L938" s="411" t="str">
        <f>IF(基本情報入力シート!W963="","",基本情報入力シート!W963)</f>
        <v/>
      </c>
      <c r="M938" s="411" t="str">
        <f>IF(基本情報入力シート!X963="","",基本情報入力シート!X963)</f>
        <v/>
      </c>
      <c r="N938" s="141" t="str">
        <f>IF(基本情報入力シート!Y963="","",基本情報入力シート!Y963)</f>
        <v/>
      </c>
      <c r="O938" s="148"/>
      <c r="P938" s="50"/>
      <c r="Q938" s="1004"/>
      <c r="R938" s="1005"/>
      <c r="S938" s="142" t="str">
        <f>IFERROR(ROUNDDOWN(Q938*VLOOKUP(N938,【参考】数式用!$AR$2:$AW$50,MATCH(P938,【参考】数式用!$AT$4:$AW$4)+2,FALSE)*0.5, 0), "")</f>
        <v/>
      </c>
      <c r="T938" s="51"/>
      <c r="U938" s="536" t="str">
        <f>IFERROR(IF(AH938&lt;&gt;"",Q938*VLOOKUP(N938,【参考】数式用!$AG$2:$AL$50,MATCH(P938,【参考】数式用!$AI$4:$AL$4,0)+2,0), ""), "")</f>
        <v/>
      </c>
      <c r="V938" s="41"/>
      <c r="W938" s="1006"/>
      <c r="X938" s="1007"/>
      <c r="Y938" s="88"/>
      <c r="Z938" s="537"/>
      <c r="AA938" s="143" t="str">
        <f>IFERROR(IF(Y938="ー", "", ROUNDDOWN(Z938*VLOOKUP(N938,【参考】数式用!$AR$2:$AW$50,MATCH(Y938,【参考】数式用!$AT$4:$AW$4)+2,FALSE)*0.5, 0)), "")</f>
        <v/>
      </c>
      <c r="AB938" s="98"/>
      <c r="AC938" s="1100" t="str">
        <f>IFERROR(IF(AH938&lt;&gt;"",Z938*VLOOKUP(N938,【参考】数式用!$AG$2:$AL$50,MATCH(Y938,【参考】数式用!$AI$4:$AL$4,0)+2,0), ""), "")</f>
        <v/>
      </c>
      <c r="AD938" s="1100"/>
      <c r="AE938" s="415"/>
      <c r="AF938" s="581"/>
      <c r="AG938" s="590"/>
      <c r="AH938" s="428" t="str">
        <f>IFERROR(VLOOKUP(O938, 【参考】数式用!$AY$5:$AY$13, 1, FALSE), "")</f>
        <v/>
      </c>
      <c r="AI938" s="429" t="str">
        <f>IFERROR(VLOOKUP(N938, 【参考】数式用!$BA$2:$BB$50, 2, FALSE), "")</f>
        <v/>
      </c>
      <c r="AJ938" s="430" t="str">
        <f t="shared" si="29"/>
        <v/>
      </c>
      <c r="AK938" s="431" t="str">
        <f t="shared" si="30"/>
        <v/>
      </c>
      <c r="AL938" s="133"/>
      <c r="AM938" s="133"/>
      <c r="AN938" s="106"/>
      <c r="AO938" s="106"/>
      <c r="AV938" s="105"/>
      <c r="AW938" s="105"/>
      <c r="AX938" s="105"/>
      <c r="AY938" s="105"/>
      <c r="AZ938" s="105"/>
      <c r="BA938" s="105"/>
    </row>
    <row r="939" spans="1:53" ht="30" customHeight="1" thickBot="1">
      <c r="A939" s="140">
        <v>926</v>
      </c>
      <c r="B939" s="1001" t="str">
        <f>IF(基本情報入力シート!C964="","",基本情報入力シート!C964)</f>
        <v/>
      </c>
      <c r="C939" s="1002"/>
      <c r="D939" s="1002"/>
      <c r="E939" s="1002"/>
      <c r="F939" s="1002"/>
      <c r="G939" s="1002"/>
      <c r="H939" s="1002"/>
      <c r="I939" s="1003"/>
      <c r="J939" s="411" t="str">
        <f>IF(基本情報入力シート!M964="","",基本情報入力シート!M964)</f>
        <v/>
      </c>
      <c r="K939" s="411" t="str">
        <f>IF(基本情報入力シート!R964="","",基本情報入力シート!R964)</f>
        <v/>
      </c>
      <c r="L939" s="411" t="str">
        <f>IF(基本情報入力シート!W964="","",基本情報入力シート!W964)</f>
        <v/>
      </c>
      <c r="M939" s="411" t="str">
        <f>IF(基本情報入力シート!X964="","",基本情報入力シート!X964)</f>
        <v/>
      </c>
      <c r="N939" s="141" t="str">
        <f>IF(基本情報入力シート!Y964="","",基本情報入力シート!Y964)</f>
        <v/>
      </c>
      <c r="O939" s="148"/>
      <c r="P939" s="50"/>
      <c r="Q939" s="1004"/>
      <c r="R939" s="1005"/>
      <c r="S939" s="142" t="str">
        <f>IFERROR(ROUNDDOWN(Q939*VLOOKUP(N939,【参考】数式用!$AR$2:$AW$50,MATCH(P939,【参考】数式用!$AT$4:$AW$4)+2,FALSE)*0.5, 0), "")</f>
        <v/>
      </c>
      <c r="T939" s="51"/>
      <c r="U939" s="536" t="str">
        <f>IFERROR(IF(AH939&lt;&gt;"",Q939*VLOOKUP(N939,【参考】数式用!$AG$2:$AL$50,MATCH(P939,【参考】数式用!$AI$4:$AL$4,0)+2,0), ""), "")</f>
        <v/>
      </c>
      <c r="V939" s="41"/>
      <c r="W939" s="1006"/>
      <c r="X939" s="1007"/>
      <c r="Y939" s="88"/>
      <c r="Z939" s="537"/>
      <c r="AA939" s="143" t="str">
        <f>IFERROR(IF(Y939="ー", "", ROUNDDOWN(Z939*VLOOKUP(N939,【参考】数式用!$AR$2:$AW$50,MATCH(Y939,【参考】数式用!$AT$4:$AW$4)+2,FALSE)*0.5, 0)), "")</f>
        <v/>
      </c>
      <c r="AB939" s="98"/>
      <c r="AC939" s="1100" t="str">
        <f>IFERROR(IF(AH939&lt;&gt;"",Z939*VLOOKUP(N939,【参考】数式用!$AG$2:$AL$50,MATCH(Y939,【参考】数式用!$AI$4:$AL$4,0)+2,0), ""), "")</f>
        <v/>
      </c>
      <c r="AD939" s="1100"/>
      <c r="AE939" s="415"/>
      <c r="AF939" s="581"/>
      <c r="AG939" s="590"/>
      <c r="AH939" s="428" t="str">
        <f>IFERROR(VLOOKUP(O939, 【参考】数式用!$AY$5:$AY$13, 1, FALSE), "")</f>
        <v/>
      </c>
      <c r="AI939" s="429" t="str">
        <f>IFERROR(VLOOKUP(N939, 【参考】数式用!$BA$2:$BB$50, 2, FALSE), "")</f>
        <v/>
      </c>
      <c r="AJ939" s="430" t="str">
        <f t="shared" si="29"/>
        <v/>
      </c>
      <c r="AK939" s="431" t="str">
        <f t="shared" si="30"/>
        <v/>
      </c>
      <c r="AL939" s="133"/>
      <c r="AM939" s="133"/>
      <c r="AN939" s="106"/>
      <c r="AO939" s="106"/>
      <c r="AV939" s="105"/>
      <c r="AW939" s="105"/>
      <c r="AX939" s="105"/>
      <c r="AY939" s="105"/>
      <c r="AZ939" s="105"/>
      <c r="BA939" s="105"/>
    </row>
    <row r="940" spans="1:53" ht="30" customHeight="1" thickBot="1">
      <c r="A940" s="140">
        <v>927</v>
      </c>
      <c r="B940" s="1001" t="str">
        <f>IF(基本情報入力シート!C965="","",基本情報入力シート!C965)</f>
        <v/>
      </c>
      <c r="C940" s="1002"/>
      <c r="D940" s="1002"/>
      <c r="E940" s="1002"/>
      <c r="F940" s="1002"/>
      <c r="G940" s="1002"/>
      <c r="H940" s="1002"/>
      <c r="I940" s="1003"/>
      <c r="J940" s="411" t="str">
        <f>IF(基本情報入力シート!M965="","",基本情報入力シート!M965)</f>
        <v/>
      </c>
      <c r="K940" s="411" t="str">
        <f>IF(基本情報入力シート!R965="","",基本情報入力シート!R965)</f>
        <v/>
      </c>
      <c r="L940" s="411" t="str">
        <f>IF(基本情報入力シート!W965="","",基本情報入力シート!W965)</f>
        <v/>
      </c>
      <c r="M940" s="411" t="str">
        <f>IF(基本情報入力シート!X965="","",基本情報入力シート!X965)</f>
        <v/>
      </c>
      <c r="N940" s="141" t="str">
        <f>IF(基本情報入力シート!Y965="","",基本情報入力シート!Y965)</f>
        <v/>
      </c>
      <c r="O940" s="148"/>
      <c r="P940" s="50"/>
      <c r="Q940" s="1004"/>
      <c r="R940" s="1005"/>
      <c r="S940" s="142" t="str">
        <f>IFERROR(ROUNDDOWN(Q940*VLOOKUP(N940,【参考】数式用!$AR$2:$AW$50,MATCH(P940,【参考】数式用!$AT$4:$AW$4)+2,FALSE)*0.5, 0), "")</f>
        <v/>
      </c>
      <c r="T940" s="51"/>
      <c r="U940" s="536" t="str">
        <f>IFERROR(IF(AH940&lt;&gt;"",Q940*VLOOKUP(N940,【参考】数式用!$AG$2:$AL$50,MATCH(P940,【参考】数式用!$AI$4:$AL$4,0)+2,0), ""), "")</f>
        <v/>
      </c>
      <c r="V940" s="41"/>
      <c r="W940" s="1006"/>
      <c r="X940" s="1007"/>
      <c r="Y940" s="88"/>
      <c r="Z940" s="537"/>
      <c r="AA940" s="143" t="str">
        <f>IFERROR(IF(Y940="ー", "", ROUNDDOWN(Z940*VLOOKUP(N940,【参考】数式用!$AR$2:$AW$50,MATCH(Y940,【参考】数式用!$AT$4:$AW$4)+2,FALSE)*0.5, 0)), "")</f>
        <v/>
      </c>
      <c r="AB940" s="98"/>
      <c r="AC940" s="1100" t="str">
        <f>IFERROR(IF(AH940&lt;&gt;"",Z940*VLOOKUP(N940,【参考】数式用!$AG$2:$AL$50,MATCH(Y940,【参考】数式用!$AI$4:$AL$4,0)+2,0), ""), "")</f>
        <v/>
      </c>
      <c r="AD940" s="1100"/>
      <c r="AE940" s="415"/>
      <c r="AF940" s="581"/>
      <c r="AG940" s="590"/>
      <c r="AH940" s="428" t="str">
        <f>IFERROR(VLOOKUP(O940, 【参考】数式用!$AY$5:$AY$13, 1, FALSE), "")</f>
        <v/>
      </c>
      <c r="AI940" s="429" t="str">
        <f>IFERROR(VLOOKUP(N940, 【参考】数式用!$BA$2:$BB$50, 2, FALSE), "")</f>
        <v/>
      </c>
      <c r="AJ940" s="430" t="str">
        <f t="shared" si="29"/>
        <v/>
      </c>
      <c r="AK940" s="431" t="str">
        <f t="shared" si="30"/>
        <v/>
      </c>
      <c r="AL940" s="133"/>
      <c r="AM940" s="133"/>
      <c r="AN940" s="106"/>
      <c r="AO940" s="106"/>
      <c r="AV940" s="105"/>
      <c r="AW940" s="105"/>
      <c r="AX940" s="105"/>
      <c r="AY940" s="105"/>
      <c r="AZ940" s="105"/>
      <c r="BA940" s="105"/>
    </row>
    <row r="941" spans="1:53" ht="30" customHeight="1" thickBot="1">
      <c r="A941" s="140">
        <v>928</v>
      </c>
      <c r="B941" s="1001" t="str">
        <f>IF(基本情報入力シート!C966="","",基本情報入力シート!C966)</f>
        <v/>
      </c>
      <c r="C941" s="1002"/>
      <c r="D941" s="1002"/>
      <c r="E941" s="1002"/>
      <c r="F941" s="1002"/>
      <c r="G941" s="1002"/>
      <c r="H941" s="1002"/>
      <c r="I941" s="1003"/>
      <c r="J941" s="411" t="str">
        <f>IF(基本情報入力シート!M966="","",基本情報入力シート!M966)</f>
        <v/>
      </c>
      <c r="K941" s="411" t="str">
        <f>IF(基本情報入力シート!R966="","",基本情報入力シート!R966)</f>
        <v/>
      </c>
      <c r="L941" s="411" t="str">
        <f>IF(基本情報入力シート!W966="","",基本情報入力シート!W966)</f>
        <v/>
      </c>
      <c r="M941" s="411" t="str">
        <f>IF(基本情報入力シート!X966="","",基本情報入力シート!X966)</f>
        <v/>
      </c>
      <c r="N941" s="141" t="str">
        <f>IF(基本情報入力シート!Y966="","",基本情報入力シート!Y966)</f>
        <v/>
      </c>
      <c r="O941" s="148"/>
      <c r="P941" s="50"/>
      <c r="Q941" s="1004"/>
      <c r="R941" s="1005"/>
      <c r="S941" s="142" t="str">
        <f>IFERROR(ROUNDDOWN(Q941*VLOOKUP(N941,【参考】数式用!$AR$2:$AW$50,MATCH(P941,【参考】数式用!$AT$4:$AW$4)+2,FALSE)*0.5, 0), "")</f>
        <v/>
      </c>
      <c r="T941" s="51"/>
      <c r="U941" s="536" t="str">
        <f>IFERROR(IF(AH941&lt;&gt;"",Q941*VLOOKUP(N941,【参考】数式用!$AG$2:$AL$50,MATCH(P941,【参考】数式用!$AI$4:$AL$4,0)+2,0), ""), "")</f>
        <v/>
      </c>
      <c r="V941" s="41"/>
      <c r="W941" s="1006"/>
      <c r="X941" s="1007"/>
      <c r="Y941" s="88"/>
      <c r="Z941" s="537"/>
      <c r="AA941" s="143" t="str">
        <f>IFERROR(IF(Y941="ー", "", ROUNDDOWN(Z941*VLOOKUP(N941,【参考】数式用!$AR$2:$AW$50,MATCH(Y941,【参考】数式用!$AT$4:$AW$4)+2,FALSE)*0.5, 0)), "")</f>
        <v/>
      </c>
      <c r="AB941" s="98"/>
      <c r="AC941" s="1100" t="str">
        <f>IFERROR(IF(AH941&lt;&gt;"",Z941*VLOOKUP(N941,【参考】数式用!$AG$2:$AL$50,MATCH(Y941,【参考】数式用!$AI$4:$AL$4,0)+2,0), ""), "")</f>
        <v/>
      </c>
      <c r="AD941" s="1100"/>
      <c r="AE941" s="415"/>
      <c r="AF941" s="581"/>
      <c r="AG941" s="590"/>
      <c r="AH941" s="428" t="str">
        <f>IFERROR(VLOOKUP(O941, 【参考】数式用!$AY$5:$AY$13, 1, FALSE), "")</f>
        <v/>
      </c>
      <c r="AI941" s="429" t="str">
        <f>IFERROR(VLOOKUP(N941, 【参考】数式用!$BA$2:$BB$50, 2, FALSE), "")</f>
        <v/>
      </c>
      <c r="AJ941" s="430" t="str">
        <f t="shared" si="29"/>
        <v/>
      </c>
      <c r="AK941" s="431" t="str">
        <f t="shared" si="30"/>
        <v/>
      </c>
      <c r="AL941" s="133"/>
      <c r="AM941" s="133"/>
      <c r="AN941" s="106"/>
      <c r="AO941" s="106"/>
      <c r="AV941" s="105"/>
      <c r="AW941" s="105"/>
      <c r="AX941" s="105"/>
      <c r="AY941" s="105"/>
      <c r="AZ941" s="105"/>
      <c r="BA941" s="105"/>
    </row>
    <row r="942" spans="1:53" ht="30" customHeight="1" thickBot="1">
      <c r="A942" s="140">
        <v>929</v>
      </c>
      <c r="B942" s="1001" t="str">
        <f>IF(基本情報入力シート!C967="","",基本情報入力シート!C967)</f>
        <v/>
      </c>
      <c r="C942" s="1002"/>
      <c r="D942" s="1002"/>
      <c r="E942" s="1002"/>
      <c r="F942" s="1002"/>
      <c r="G942" s="1002"/>
      <c r="H942" s="1002"/>
      <c r="I942" s="1003"/>
      <c r="J942" s="411" t="str">
        <f>IF(基本情報入力シート!M967="","",基本情報入力シート!M967)</f>
        <v/>
      </c>
      <c r="K942" s="411" t="str">
        <f>IF(基本情報入力シート!R967="","",基本情報入力シート!R967)</f>
        <v/>
      </c>
      <c r="L942" s="411" t="str">
        <f>IF(基本情報入力シート!W967="","",基本情報入力シート!W967)</f>
        <v/>
      </c>
      <c r="M942" s="411" t="str">
        <f>IF(基本情報入力シート!X967="","",基本情報入力シート!X967)</f>
        <v/>
      </c>
      <c r="N942" s="141" t="str">
        <f>IF(基本情報入力シート!Y967="","",基本情報入力シート!Y967)</f>
        <v/>
      </c>
      <c r="O942" s="148"/>
      <c r="P942" s="50"/>
      <c r="Q942" s="1004"/>
      <c r="R942" s="1005"/>
      <c r="S942" s="142" t="str">
        <f>IFERROR(ROUNDDOWN(Q942*VLOOKUP(N942,【参考】数式用!$AR$2:$AW$50,MATCH(P942,【参考】数式用!$AT$4:$AW$4)+2,FALSE)*0.5, 0), "")</f>
        <v/>
      </c>
      <c r="T942" s="51"/>
      <c r="U942" s="536" t="str">
        <f>IFERROR(IF(AH942&lt;&gt;"",Q942*VLOOKUP(N942,【参考】数式用!$AG$2:$AL$50,MATCH(P942,【参考】数式用!$AI$4:$AL$4,0)+2,0), ""), "")</f>
        <v/>
      </c>
      <c r="V942" s="41"/>
      <c r="W942" s="1006"/>
      <c r="X942" s="1007"/>
      <c r="Y942" s="88"/>
      <c r="Z942" s="537"/>
      <c r="AA942" s="143" t="str">
        <f>IFERROR(IF(Y942="ー", "", ROUNDDOWN(Z942*VLOOKUP(N942,【参考】数式用!$AR$2:$AW$50,MATCH(Y942,【参考】数式用!$AT$4:$AW$4)+2,FALSE)*0.5, 0)), "")</f>
        <v/>
      </c>
      <c r="AB942" s="98"/>
      <c r="AC942" s="1100" t="str">
        <f>IFERROR(IF(AH942&lt;&gt;"",Z942*VLOOKUP(N942,【参考】数式用!$AG$2:$AL$50,MATCH(Y942,【参考】数式用!$AI$4:$AL$4,0)+2,0), ""), "")</f>
        <v/>
      </c>
      <c r="AD942" s="1100"/>
      <c r="AE942" s="415"/>
      <c r="AF942" s="581"/>
      <c r="AG942" s="590"/>
      <c r="AH942" s="428" t="str">
        <f>IFERROR(VLOOKUP(O942, 【参考】数式用!$AY$5:$AY$13, 1, FALSE), "")</f>
        <v/>
      </c>
      <c r="AI942" s="429" t="str">
        <f>IFERROR(VLOOKUP(N942, 【参考】数式用!$BA$2:$BB$50, 2, FALSE), "")</f>
        <v/>
      </c>
      <c r="AJ942" s="430" t="str">
        <f t="shared" si="29"/>
        <v/>
      </c>
      <c r="AK942" s="431" t="str">
        <f t="shared" si="30"/>
        <v/>
      </c>
      <c r="AL942" s="133"/>
      <c r="AM942" s="133"/>
      <c r="AN942" s="106"/>
      <c r="AO942" s="106"/>
      <c r="AV942" s="105"/>
      <c r="AW942" s="105"/>
      <c r="AX942" s="105"/>
      <c r="AY942" s="105"/>
      <c r="AZ942" s="105"/>
      <c r="BA942" s="105"/>
    </row>
    <row r="943" spans="1:53" ht="30" customHeight="1" thickBot="1">
      <c r="A943" s="140">
        <v>930</v>
      </c>
      <c r="B943" s="1001" t="str">
        <f>IF(基本情報入力シート!C968="","",基本情報入力シート!C968)</f>
        <v/>
      </c>
      <c r="C943" s="1002"/>
      <c r="D943" s="1002"/>
      <c r="E943" s="1002"/>
      <c r="F943" s="1002"/>
      <c r="G943" s="1002"/>
      <c r="H943" s="1002"/>
      <c r="I943" s="1003"/>
      <c r="J943" s="411" t="str">
        <f>IF(基本情報入力シート!M968="","",基本情報入力シート!M968)</f>
        <v/>
      </c>
      <c r="K943" s="411" t="str">
        <f>IF(基本情報入力シート!R968="","",基本情報入力シート!R968)</f>
        <v/>
      </c>
      <c r="L943" s="411" t="str">
        <f>IF(基本情報入力シート!W968="","",基本情報入力シート!W968)</f>
        <v/>
      </c>
      <c r="M943" s="411" t="str">
        <f>IF(基本情報入力シート!X968="","",基本情報入力シート!X968)</f>
        <v/>
      </c>
      <c r="N943" s="141" t="str">
        <f>IF(基本情報入力シート!Y968="","",基本情報入力シート!Y968)</f>
        <v/>
      </c>
      <c r="O943" s="148"/>
      <c r="P943" s="50"/>
      <c r="Q943" s="1004"/>
      <c r="R943" s="1005"/>
      <c r="S943" s="142" t="str">
        <f>IFERROR(ROUNDDOWN(Q943*VLOOKUP(N943,【参考】数式用!$AR$2:$AW$50,MATCH(P943,【参考】数式用!$AT$4:$AW$4)+2,FALSE)*0.5, 0), "")</f>
        <v/>
      </c>
      <c r="T943" s="51"/>
      <c r="U943" s="536" t="str">
        <f>IFERROR(IF(AH943&lt;&gt;"",Q943*VLOOKUP(N943,【参考】数式用!$AG$2:$AL$50,MATCH(P943,【参考】数式用!$AI$4:$AL$4,0)+2,0), ""), "")</f>
        <v/>
      </c>
      <c r="V943" s="41"/>
      <c r="W943" s="1006"/>
      <c r="X943" s="1007"/>
      <c r="Y943" s="88"/>
      <c r="Z943" s="537"/>
      <c r="AA943" s="143" t="str">
        <f>IFERROR(IF(Y943="ー", "", ROUNDDOWN(Z943*VLOOKUP(N943,【参考】数式用!$AR$2:$AW$50,MATCH(Y943,【参考】数式用!$AT$4:$AW$4)+2,FALSE)*0.5, 0)), "")</f>
        <v/>
      </c>
      <c r="AB943" s="98"/>
      <c r="AC943" s="1100" t="str">
        <f>IFERROR(IF(AH943&lt;&gt;"",Z943*VLOOKUP(N943,【参考】数式用!$AG$2:$AL$50,MATCH(Y943,【参考】数式用!$AI$4:$AL$4,0)+2,0), ""), "")</f>
        <v/>
      </c>
      <c r="AD943" s="1100"/>
      <c r="AE943" s="415"/>
      <c r="AF943" s="581"/>
      <c r="AG943" s="590"/>
      <c r="AH943" s="428" t="str">
        <f>IFERROR(VLOOKUP(O943, 【参考】数式用!$AY$5:$AY$13, 1, FALSE), "")</f>
        <v/>
      </c>
      <c r="AI943" s="429" t="str">
        <f>IFERROR(VLOOKUP(N943, 【参考】数式用!$BA$2:$BB$50, 2, FALSE), "")</f>
        <v/>
      </c>
      <c r="AJ943" s="430" t="str">
        <f t="shared" si="29"/>
        <v/>
      </c>
      <c r="AK943" s="431" t="str">
        <f t="shared" si="30"/>
        <v/>
      </c>
      <c r="AL943" s="133"/>
      <c r="AM943" s="133"/>
      <c r="AN943" s="106"/>
      <c r="AO943" s="106"/>
      <c r="AV943" s="105"/>
      <c r="AW943" s="105"/>
      <c r="AX943" s="105"/>
      <c r="AY943" s="105"/>
      <c r="AZ943" s="105"/>
      <c r="BA943" s="105"/>
    </row>
    <row r="944" spans="1:53" ht="30" customHeight="1" thickBot="1">
      <c r="A944" s="140">
        <v>931</v>
      </c>
      <c r="B944" s="1001" t="str">
        <f>IF(基本情報入力シート!C969="","",基本情報入力シート!C969)</f>
        <v/>
      </c>
      <c r="C944" s="1002"/>
      <c r="D944" s="1002"/>
      <c r="E944" s="1002"/>
      <c r="F944" s="1002"/>
      <c r="G944" s="1002"/>
      <c r="H944" s="1002"/>
      <c r="I944" s="1003"/>
      <c r="J944" s="411" t="str">
        <f>IF(基本情報入力シート!M969="","",基本情報入力シート!M969)</f>
        <v/>
      </c>
      <c r="K944" s="411" t="str">
        <f>IF(基本情報入力シート!R969="","",基本情報入力シート!R969)</f>
        <v/>
      </c>
      <c r="L944" s="411" t="str">
        <f>IF(基本情報入力シート!W969="","",基本情報入力シート!W969)</f>
        <v/>
      </c>
      <c r="M944" s="411" t="str">
        <f>IF(基本情報入力シート!X969="","",基本情報入力シート!X969)</f>
        <v/>
      </c>
      <c r="N944" s="141" t="str">
        <f>IF(基本情報入力シート!Y969="","",基本情報入力シート!Y969)</f>
        <v/>
      </c>
      <c r="O944" s="148"/>
      <c r="P944" s="50"/>
      <c r="Q944" s="1004"/>
      <c r="R944" s="1005"/>
      <c r="S944" s="142" t="str">
        <f>IFERROR(ROUNDDOWN(Q944*VLOOKUP(N944,【参考】数式用!$AR$2:$AW$50,MATCH(P944,【参考】数式用!$AT$4:$AW$4)+2,FALSE)*0.5, 0), "")</f>
        <v/>
      </c>
      <c r="T944" s="51"/>
      <c r="U944" s="536" t="str">
        <f>IFERROR(IF(AH944&lt;&gt;"",Q944*VLOOKUP(N944,【参考】数式用!$AG$2:$AL$50,MATCH(P944,【参考】数式用!$AI$4:$AL$4,0)+2,0), ""), "")</f>
        <v/>
      </c>
      <c r="V944" s="41"/>
      <c r="W944" s="1006"/>
      <c r="X944" s="1007"/>
      <c r="Y944" s="88"/>
      <c r="Z944" s="537"/>
      <c r="AA944" s="143" t="str">
        <f>IFERROR(IF(Y944="ー", "", ROUNDDOWN(Z944*VLOOKUP(N944,【参考】数式用!$AR$2:$AW$50,MATCH(Y944,【参考】数式用!$AT$4:$AW$4)+2,FALSE)*0.5, 0)), "")</f>
        <v/>
      </c>
      <c r="AB944" s="98"/>
      <c r="AC944" s="1100" t="str">
        <f>IFERROR(IF(AH944&lt;&gt;"",Z944*VLOOKUP(N944,【参考】数式用!$AG$2:$AL$50,MATCH(Y944,【参考】数式用!$AI$4:$AL$4,0)+2,0), ""), "")</f>
        <v/>
      </c>
      <c r="AD944" s="1100"/>
      <c r="AE944" s="415"/>
      <c r="AF944" s="581"/>
      <c r="AG944" s="590"/>
      <c r="AH944" s="428" t="str">
        <f>IFERROR(VLOOKUP(O944, 【参考】数式用!$AY$5:$AY$13, 1, FALSE), "")</f>
        <v/>
      </c>
      <c r="AI944" s="429" t="str">
        <f>IFERROR(VLOOKUP(N944, 【参考】数式用!$BA$2:$BB$50, 2, FALSE), "")</f>
        <v/>
      </c>
      <c r="AJ944" s="430" t="str">
        <f t="shared" si="29"/>
        <v/>
      </c>
      <c r="AK944" s="431" t="str">
        <f t="shared" si="30"/>
        <v/>
      </c>
      <c r="AL944" s="133"/>
      <c r="AM944" s="133"/>
      <c r="AN944" s="106"/>
      <c r="AO944" s="106"/>
      <c r="AV944" s="105"/>
      <c r="AW944" s="105"/>
      <c r="AX944" s="105"/>
      <c r="AY944" s="105"/>
      <c r="AZ944" s="105"/>
      <c r="BA944" s="105"/>
    </row>
    <row r="945" spans="1:53" ht="30" customHeight="1" thickBot="1">
      <c r="A945" s="140">
        <v>932</v>
      </c>
      <c r="B945" s="1001" t="str">
        <f>IF(基本情報入力シート!C970="","",基本情報入力シート!C970)</f>
        <v/>
      </c>
      <c r="C945" s="1002"/>
      <c r="D945" s="1002"/>
      <c r="E945" s="1002"/>
      <c r="F945" s="1002"/>
      <c r="G945" s="1002"/>
      <c r="H945" s="1002"/>
      <c r="I945" s="1003"/>
      <c r="J945" s="411" t="str">
        <f>IF(基本情報入力シート!M970="","",基本情報入力シート!M970)</f>
        <v/>
      </c>
      <c r="K945" s="411" t="str">
        <f>IF(基本情報入力シート!R970="","",基本情報入力シート!R970)</f>
        <v/>
      </c>
      <c r="L945" s="411" t="str">
        <f>IF(基本情報入力シート!W970="","",基本情報入力シート!W970)</f>
        <v/>
      </c>
      <c r="M945" s="411" t="str">
        <f>IF(基本情報入力シート!X970="","",基本情報入力シート!X970)</f>
        <v/>
      </c>
      <c r="N945" s="141" t="str">
        <f>IF(基本情報入力シート!Y970="","",基本情報入力シート!Y970)</f>
        <v/>
      </c>
      <c r="O945" s="148"/>
      <c r="P945" s="50"/>
      <c r="Q945" s="1004"/>
      <c r="R945" s="1005"/>
      <c r="S945" s="142" t="str">
        <f>IFERROR(ROUNDDOWN(Q945*VLOOKUP(N945,【参考】数式用!$AR$2:$AW$50,MATCH(P945,【参考】数式用!$AT$4:$AW$4)+2,FALSE)*0.5, 0), "")</f>
        <v/>
      </c>
      <c r="T945" s="51"/>
      <c r="U945" s="536" t="str">
        <f>IFERROR(IF(AH945&lt;&gt;"",Q945*VLOOKUP(N945,【参考】数式用!$AG$2:$AL$50,MATCH(P945,【参考】数式用!$AI$4:$AL$4,0)+2,0), ""), "")</f>
        <v/>
      </c>
      <c r="V945" s="41"/>
      <c r="W945" s="1006"/>
      <c r="X945" s="1007"/>
      <c r="Y945" s="88"/>
      <c r="Z945" s="537"/>
      <c r="AA945" s="143" t="str">
        <f>IFERROR(IF(Y945="ー", "", ROUNDDOWN(Z945*VLOOKUP(N945,【参考】数式用!$AR$2:$AW$50,MATCH(Y945,【参考】数式用!$AT$4:$AW$4)+2,FALSE)*0.5, 0)), "")</f>
        <v/>
      </c>
      <c r="AB945" s="98"/>
      <c r="AC945" s="1100" t="str">
        <f>IFERROR(IF(AH945&lt;&gt;"",Z945*VLOOKUP(N945,【参考】数式用!$AG$2:$AL$50,MATCH(Y945,【参考】数式用!$AI$4:$AL$4,0)+2,0), ""), "")</f>
        <v/>
      </c>
      <c r="AD945" s="1100"/>
      <c r="AE945" s="415"/>
      <c r="AF945" s="581"/>
      <c r="AG945" s="590"/>
      <c r="AH945" s="428" t="str">
        <f>IFERROR(VLOOKUP(O945, 【参考】数式用!$AY$5:$AY$13, 1, FALSE), "")</f>
        <v/>
      </c>
      <c r="AI945" s="429" t="str">
        <f>IFERROR(VLOOKUP(N945, 【参考】数式用!$BA$2:$BB$50, 2, FALSE), "")</f>
        <v/>
      </c>
      <c r="AJ945" s="430" t="str">
        <f t="shared" si="29"/>
        <v/>
      </c>
      <c r="AK945" s="431" t="str">
        <f t="shared" si="30"/>
        <v/>
      </c>
      <c r="AL945" s="133"/>
      <c r="AM945" s="133"/>
      <c r="AN945" s="106"/>
      <c r="AO945" s="106"/>
      <c r="AV945" s="105"/>
      <c r="AW945" s="105"/>
      <c r="AX945" s="105"/>
      <c r="AY945" s="105"/>
      <c r="AZ945" s="105"/>
      <c r="BA945" s="105"/>
    </row>
    <row r="946" spans="1:53" ht="30" customHeight="1" thickBot="1">
      <c r="A946" s="140">
        <v>933</v>
      </c>
      <c r="B946" s="1001" t="str">
        <f>IF(基本情報入力シート!C971="","",基本情報入力シート!C971)</f>
        <v/>
      </c>
      <c r="C946" s="1002"/>
      <c r="D946" s="1002"/>
      <c r="E946" s="1002"/>
      <c r="F946" s="1002"/>
      <c r="G946" s="1002"/>
      <c r="H946" s="1002"/>
      <c r="I946" s="1003"/>
      <c r="J946" s="411" t="str">
        <f>IF(基本情報入力シート!M971="","",基本情報入力シート!M971)</f>
        <v/>
      </c>
      <c r="K946" s="411" t="str">
        <f>IF(基本情報入力シート!R971="","",基本情報入力シート!R971)</f>
        <v/>
      </c>
      <c r="L946" s="411" t="str">
        <f>IF(基本情報入力シート!W971="","",基本情報入力シート!W971)</f>
        <v/>
      </c>
      <c r="M946" s="411" t="str">
        <f>IF(基本情報入力シート!X971="","",基本情報入力シート!X971)</f>
        <v/>
      </c>
      <c r="N946" s="141" t="str">
        <f>IF(基本情報入力シート!Y971="","",基本情報入力シート!Y971)</f>
        <v/>
      </c>
      <c r="O946" s="148"/>
      <c r="P946" s="50"/>
      <c r="Q946" s="1004"/>
      <c r="R946" s="1005"/>
      <c r="S946" s="142" t="str">
        <f>IFERROR(ROUNDDOWN(Q946*VLOOKUP(N946,【参考】数式用!$AR$2:$AW$50,MATCH(P946,【参考】数式用!$AT$4:$AW$4)+2,FALSE)*0.5, 0), "")</f>
        <v/>
      </c>
      <c r="T946" s="51"/>
      <c r="U946" s="536" t="str">
        <f>IFERROR(IF(AH946&lt;&gt;"",Q946*VLOOKUP(N946,【参考】数式用!$AG$2:$AL$50,MATCH(P946,【参考】数式用!$AI$4:$AL$4,0)+2,0), ""), "")</f>
        <v/>
      </c>
      <c r="V946" s="41"/>
      <c r="W946" s="1006"/>
      <c r="X946" s="1007"/>
      <c r="Y946" s="88"/>
      <c r="Z946" s="537"/>
      <c r="AA946" s="143" t="str">
        <f>IFERROR(IF(Y946="ー", "", ROUNDDOWN(Z946*VLOOKUP(N946,【参考】数式用!$AR$2:$AW$50,MATCH(Y946,【参考】数式用!$AT$4:$AW$4)+2,FALSE)*0.5, 0)), "")</f>
        <v/>
      </c>
      <c r="AB946" s="98"/>
      <c r="AC946" s="1100" t="str">
        <f>IFERROR(IF(AH946&lt;&gt;"",Z946*VLOOKUP(N946,【参考】数式用!$AG$2:$AL$50,MATCH(Y946,【参考】数式用!$AI$4:$AL$4,0)+2,0), ""), "")</f>
        <v/>
      </c>
      <c r="AD946" s="1100"/>
      <c r="AE946" s="415"/>
      <c r="AF946" s="581"/>
      <c r="AG946" s="590"/>
      <c r="AH946" s="428" t="str">
        <f>IFERROR(VLOOKUP(O946, 【参考】数式用!$AY$5:$AY$13, 1, FALSE), "")</f>
        <v/>
      </c>
      <c r="AI946" s="429" t="str">
        <f>IFERROR(VLOOKUP(N946, 【参考】数式用!$BA$2:$BB$50, 2, FALSE), "")</f>
        <v/>
      </c>
      <c r="AJ946" s="430" t="str">
        <f t="shared" ref="AJ946:AJ1009" si="31">IF(AND(OR(P946="処遇加算Ⅰ",P946="処遇加算Ⅱ"),AI946="対象"), 1,"")</f>
        <v/>
      </c>
      <c r="AK946" s="431" t="str">
        <f t="shared" ref="AK946:AK1009" si="32">IF(OR(Y946="処遇加算Ⅰ",Y946="処遇加算Ⅱ"),1,"")</f>
        <v/>
      </c>
      <c r="AL946" s="133"/>
      <c r="AM946" s="133"/>
      <c r="AN946" s="106"/>
      <c r="AO946" s="106"/>
      <c r="AV946" s="105"/>
      <c r="AW946" s="105"/>
      <c r="AX946" s="105"/>
      <c r="AY946" s="105"/>
      <c r="AZ946" s="105"/>
      <c r="BA946" s="105"/>
    </row>
    <row r="947" spans="1:53" ht="30" customHeight="1" thickBot="1">
      <c r="A947" s="140">
        <v>934</v>
      </c>
      <c r="B947" s="1001" t="str">
        <f>IF(基本情報入力シート!C972="","",基本情報入力シート!C972)</f>
        <v/>
      </c>
      <c r="C947" s="1002"/>
      <c r="D947" s="1002"/>
      <c r="E947" s="1002"/>
      <c r="F947" s="1002"/>
      <c r="G947" s="1002"/>
      <c r="H947" s="1002"/>
      <c r="I947" s="1003"/>
      <c r="J947" s="411" t="str">
        <f>IF(基本情報入力シート!M972="","",基本情報入力シート!M972)</f>
        <v/>
      </c>
      <c r="K947" s="411" t="str">
        <f>IF(基本情報入力シート!R972="","",基本情報入力シート!R972)</f>
        <v/>
      </c>
      <c r="L947" s="411" t="str">
        <f>IF(基本情報入力シート!W972="","",基本情報入力シート!W972)</f>
        <v/>
      </c>
      <c r="M947" s="411" t="str">
        <f>IF(基本情報入力シート!X972="","",基本情報入力シート!X972)</f>
        <v/>
      </c>
      <c r="N947" s="141" t="str">
        <f>IF(基本情報入力シート!Y972="","",基本情報入力シート!Y972)</f>
        <v/>
      </c>
      <c r="O947" s="148"/>
      <c r="P947" s="50"/>
      <c r="Q947" s="1004"/>
      <c r="R947" s="1005"/>
      <c r="S947" s="142" t="str">
        <f>IFERROR(ROUNDDOWN(Q947*VLOOKUP(N947,【参考】数式用!$AR$2:$AW$50,MATCH(P947,【参考】数式用!$AT$4:$AW$4)+2,FALSE)*0.5, 0), "")</f>
        <v/>
      </c>
      <c r="T947" s="51"/>
      <c r="U947" s="536" t="str">
        <f>IFERROR(IF(AH947&lt;&gt;"",Q947*VLOOKUP(N947,【参考】数式用!$AG$2:$AL$50,MATCH(P947,【参考】数式用!$AI$4:$AL$4,0)+2,0), ""), "")</f>
        <v/>
      </c>
      <c r="V947" s="41"/>
      <c r="W947" s="1006"/>
      <c r="X947" s="1007"/>
      <c r="Y947" s="88"/>
      <c r="Z947" s="537"/>
      <c r="AA947" s="143" t="str">
        <f>IFERROR(IF(Y947="ー", "", ROUNDDOWN(Z947*VLOOKUP(N947,【参考】数式用!$AR$2:$AW$50,MATCH(Y947,【参考】数式用!$AT$4:$AW$4)+2,FALSE)*0.5, 0)), "")</f>
        <v/>
      </c>
      <c r="AB947" s="98"/>
      <c r="AC947" s="1100" t="str">
        <f>IFERROR(IF(AH947&lt;&gt;"",Z947*VLOOKUP(N947,【参考】数式用!$AG$2:$AL$50,MATCH(Y947,【参考】数式用!$AI$4:$AL$4,0)+2,0), ""), "")</f>
        <v/>
      </c>
      <c r="AD947" s="1100"/>
      <c r="AE947" s="415"/>
      <c r="AF947" s="581"/>
      <c r="AG947" s="590"/>
      <c r="AH947" s="428" t="str">
        <f>IFERROR(VLOOKUP(O947, 【参考】数式用!$AY$5:$AY$13, 1, FALSE), "")</f>
        <v/>
      </c>
      <c r="AI947" s="429" t="str">
        <f>IFERROR(VLOOKUP(N947, 【参考】数式用!$BA$2:$BB$50, 2, FALSE), "")</f>
        <v/>
      </c>
      <c r="AJ947" s="430" t="str">
        <f t="shared" si="31"/>
        <v/>
      </c>
      <c r="AK947" s="431" t="str">
        <f t="shared" si="32"/>
        <v/>
      </c>
      <c r="AL947" s="133"/>
      <c r="AM947" s="133"/>
      <c r="AN947" s="106"/>
      <c r="AO947" s="106"/>
      <c r="AV947" s="105"/>
      <c r="AW947" s="105"/>
      <c r="AX947" s="105"/>
      <c r="AY947" s="105"/>
      <c r="AZ947" s="105"/>
      <c r="BA947" s="105"/>
    </row>
    <row r="948" spans="1:53" ht="30" customHeight="1" thickBot="1">
      <c r="A948" s="140">
        <v>935</v>
      </c>
      <c r="B948" s="1001" t="str">
        <f>IF(基本情報入力シート!C973="","",基本情報入力シート!C973)</f>
        <v/>
      </c>
      <c r="C948" s="1002"/>
      <c r="D948" s="1002"/>
      <c r="E948" s="1002"/>
      <c r="F948" s="1002"/>
      <c r="G948" s="1002"/>
      <c r="H948" s="1002"/>
      <c r="I948" s="1003"/>
      <c r="J948" s="411" t="str">
        <f>IF(基本情報入力シート!M973="","",基本情報入力シート!M973)</f>
        <v/>
      </c>
      <c r="K948" s="411" t="str">
        <f>IF(基本情報入力シート!R973="","",基本情報入力シート!R973)</f>
        <v/>
      </c>
      <c r="L948" s="411" t="str">
        <f>IF(基本情報入力シート!W973="","",基本情報入力シート!W973)</f>
        <v/>
      </c>
      <c r="M948" s="411" t="str">
        <f>IF(基本情報入力シート!X973="","",基本情報入力シート!X973)</f>
        <v/>
      </c>
      <c r="N948" s="141" t="str">
        <f>IF(基本情報入力シート!Y973="","",基本情報入力シート!Y973)</f>
        <v/>
      </c>
      <c r="O948" s="148"/>
      <c r="P948" s="50"/>
      <c r="Q948" s="1004"/>
      <c r="R948" s="1005"/>
      <c r="S948" s="142" t="str">
        <f>IFERROR(ROUNDDOWN(Q948*VLOOKUP(N948,【参考】数式用!$AR$2:$AW$50,MATCH(P948,【参考】数式用!$AT$4:$AW$4)+2,FALSE)*0.5, 0), "")</f>
        <v/>
      </c>
      <c r="T948" s="51"/>
      <c r="U948" s="536" t="str">
        <f>IFERROR(IF(AH948&lt;&gt;"",Q948*VLOOKUP(N948,【参考】数式用!$AG$2:$AL$50,MATCH(P948,【参考】数式用!$AI$4:$AL$4,0)+2,0), ""), "")</f>
        <v/>
      </c>
      <c r="V948" s="41"/>
      <c r="W948" s="1006"/>
      <c r="X948" s="1007"/>
      <c r="Y948" s="88"/>
      <c r="Z948" s="537"/>
      <c r="AA948" s="143" t="str">
        <f>IFERROR(IF(Y948="ー", "", ROUNDDOWN(Z948*VLOOKUP(N948,【参考】数式用!$AR$2:$AW$50,MATCH(Y948,【参考】数式用!$AT$4:$AW$4)+2,FALSE)*0.5, 0)), "")</f>
        <v/>
      </c>
      <c r="AB948" s="98"/>
      <c r="AC948" s="1100" t="str">
        <f>IFERROR(IF(AH948&lt;&gt;"",Z948*VLOOKUP(N948,【参考】数式用!$AG$2:$AL$50,MATCH(Y948,【参考】数式用!$AI$4:$AL$4,0)+2,0), ""), "")</f>
        <v/>
      </c>
      <c r="AD948" s="1100"/>
      <c r="AE948" s="415"/>
      <c r="AF948" s="581"/>
      <c r="AG948" s="590"/>
      <c r="AH948" s="428" t="str">
        <f>IFERROR(VLOOKUP(O948, 【参考】数式用!$AY$5:$AY$13, 1, FALSE), "")</f>
        <v/>
      </c>
      <c r="AI948" s="429" t="str">
        <f>IFERROR(VLOOKUP(N948, 【参考】数式用!$BA$2:$BB$50, 2, FALSE), "")</f>
        <v/>
      </c>
      <c r="AJ948" s="430" t="str">
        <f t="shared" si="31"/>
        <v/>
      </c>
      <c r="AK948" s="431" t="str">
        <f t="shared" si="32"/>
        <v/>
      </c>
      <c r="AL948" s="133"/>
      <c r="AM948" s="133"/>
      <c r="AN948" s="106"/>
      <c r="AO948" s="106"/>
      <c r="AV948" s="105"/>
      <c r="AW948" s="105"/>
      <c r="AX948" s="105"/>
      <c r="AY948" s="105"/>
      <c r="AZ948" s="105"/>
      <c r="BA948" s="105"/>
    </row>
    <row r="949" spans="1:53" ht="30" customHeight="1" thickBot="1">
      <c r="A949" s="140">
        <v>936</v>
      </c>
      <c r="B949" s="1001" t="str">
        <f>IF(基本情報入力シート!C974="","",基本情報入力シート!C974)</f>
        <v/>
      </c>
      <c r="C949" s="1002"/>
      <c r="D949" s="1002"/>
      <c r="E949" s="1002"/>
      <c r="F949" s="1002"/>
      <c r="G949" s="1002"/>
      <c r="H949" s="1002"/>
      <c r="I949" s="1003"/>
      <c r="J949" s="411" t="str">
        <f>IF(基本情報入力シート!M974="","",基本情報入力シート!M974)</f>
        <v/>
      </c>
      <c r="K949" s="411" t="str">
        <f>IF(基本情報入力シート!R974="","",基本情報入力シート!R974)</f>
        <v/>
      </c>
      <c r="L949" s="411" t="str">
        <f>IF(基本情報入力シート!W974="","",基本情報入力シート!W974)</f>
        <v/>
      </c>
      <c r="M949" s="411" t="str">
        <f>IF(基本情報入力シート!X974="","",基本情報入力シート!X974)</f>
        <v/>
      </c>
      <c r="N949" s="141" t="str">
        <f>IF(基本情報入力シート!Y974="","",基本情報入力シート!Y974)</f>
        <v/>
      </c>
      <c r="O949" s="148"/>
      <c r="P949" s="50"/>
      <c r="Q949" s="1004"/>
      <c r="R949" s="1005"/>
      <c r="S949" s="142" t="str">
        <f>IFERROR(ROUNDDOWN(Q949*VLOOKUP(N949,【参考】数式用!$AR$2:$AW$50,MATCH(P949,【参考】数式用!$AT$4:$AW$4)+2,FALSE)*0.5, 0), "")</f>
        <v/>
      </c>
      <c r="T949" s="51"/>
      <c r="U949" s="536" t="str">
        <f>IFERROR(IF(AH949&lt;&gt;"",Q949*VLOOKUP(N949,【参考】数式用!$AG$2:$AL$50,MATCH(P949,【参考】数式用!$AI$4:$AL$4,0)+2,0), ""), "")</f>
        <v/>
      </c>
      <c r="V949" s="41"/>
      <c r="W949" s="1006"/>
      <c r="X949" s="1007"/>
      <c r="Y949" s="88"/>
      <c r="Z949" s="537"/>
      <c r="AA949" s="143" t="str">
        <f>IFERROR(IF(Y949="ー", "", ROUNDDOWN(Z949*VLOOKUP(N949,【参考】数式用!$AR$2:$AW$50,MATCH(Y949,【参考】数式用!$AT$4:$AW$4)+2,FALSE)*0.5, 0)), "")</f>
        <v/>
      </c>
      <c r="AB949" s="98"/>
      <c r="AC949" s="1100" t="str">
        <f>IFERROR(IF(AH949&lt;&gt;"",Z949*VLOOKUP(N949,【参考】数式用!$AG$2:$AL$50,MATCH(Y949,【参考】数式用!$AI$4:$AL$4,0)+2,0), ""), "")</f>
        <v/>
      </c>
      <c r="AD949" s="1100"/>
      <c r="AE949" s="415"/>
      <c r="AF949" s="581"/>
      <c r="AG949" s="590"/>
      <c r="AH949" s="428" t="str">
        <f>IFERROR(VLOOKUP(O949, 【参考】数式用!$AY$5:$AY$13, 1, FALSE), "")</f>
        <v/>
      </c>
      <c r="AI949" s="429" t="str">
        <f>IFERROR(VLOOKUP(N949, 【参考】数式用!$BA$2:$BB$50, 2, FALSE), "")</f>
        <v/>
      </c>
      <c r="AJ949" s="430" t="str">
        <f t="shared" si="31"/>
        <v/>
      </c>
      <c r="AK949" s="431" t="str">
        <f t="shared" si="32"/>
        <v/>
      </c>
      <c r="AL949" s="133"/>
      <c r="AM949" s="133"/>
      <c r="AN949" s="106"/>
      <c r="AO949" s="106"/>
      <c r="AV949" s="105"/>
      <c r="AW949" s="105"/>
      <c r="AX949" s="105"/>
      <c r="AY949" s="105"/>
      <c r="AZ949" s="105"/>
      <c r="BA949" s="105"/>
    </row>
    <row r="950" spans="1:53" ht="30" customHeight="1" thickBot="1">
      <c r="A950" s="140">
        <v>937</v>
      </c>
      <c r="B950" s="1001" t="str">
        <f>IF(基本情報入力シート!C975="","",基本情報入力シート!C975)</f>
        <v/>
      </c>
      <c r="C950" s="1002"/>
      <c r="D950" s="1002"/>
      <c r="E950" s="1002"/>
      <c r="F950" s="1002"/>
      <c r="G950" s="1002"/>
      <c r="H950" s="1002"/>
      <c r="I950" s="1003"/>
      <c r="J950" s="411" t="str">
        <f>IF(基本情報入力シート!M975="","",基本情報入力シート!M975)</f>
        <v/>
      </c>
      <c r="K950" s="411" t="str">
        <f>IF(基本情報入力シート!R975="","",基本情報入力シート!R975)</f>
        <v/>
      </c>
      <c r="L950" s="411" t="str">
        <f>IF(基本情報入力シート!W975="","",基本情報入力シート!W975)</f>
        <v/>
      </c>
      <c r="M950" s="411" t="str">
        <f>IF(基本情報入力シート!X975="","",基本情報入力シート!X975)</f>
        <v/>
      </c>
      <c r="N950" s="141" t="str">
        <f>IF(基本情報入力シート!Y975="","",基本情報入力シート!Y975)</f>
        <v/>
      </c>
      <c r="O950" s="148"/>
      <c r="P950" s="50"/>
      <c r="Q950" s="1004"/>
      <c r="R950" s="1005"/>
      <c r="S950" s="142" t="str">
        <f>IFERROR(ROUNDDOWN(Q950*VLOOKUP(N950,【参考】数式用!$AR$2:$AW$50,MATCH(P950,【参考】数式用!$AT$4:$AW$4)+2,FALSE)*0.5, 0), "")</f>
        <v/>
      </c>
      <c r="T950" s="51"/>
      <c r="U950" s="536" t="str">
        <f>IFERROR(IF(AH950&lt;&gt;"",Q950*VLOOKUP(N950,【参考】数式用!$AG$2:$AL$50,MATCH(P950,【参考】数式用!$AI$4:$AL$4,0)+2,0), ""), "")</f>
        <v/>
      </c>
      <c r="V950" s="41"/>
      <c r="W950" s="1006"/>
      <c r="X950" s="1007"/>
      <c r="Y950" s="88"/>
      <c r="Z950" s="537"/>
      <c r="AA950" s="143" t="str">
        <f>IFERROR(IF(Y950="ー", "", ROUNDDOWN(Z950*VLOOKUP(N950,【参考】数式用!$AR$2:$AW$50,MATCH(Y950,【参考】数式用!$AT$4:$AW$4)+2,FALSE)*0.5, 0)), "")</f>
        <v/>
      </c>
      <c r="AB950" s="98"/>
      <c r="AC950" s="1100" t="str">
        <f>IFERROR(IF(AH950&lt;&gt;"",Z950*VLOOKUP(N950,【参考】数式用!$AG$2:$AL$50,MATCH(Y950,【参考】数式用!$AI$4:$AL$4,0)+2,0), ""), "")</f>
        <v/>
      </c>
      <c r="AD950" s="1100"/>
      <c r="AE950" s="415"/>
      <c r="AF950" s="581"/>
      <c r="AG950" s="590"/>
      <c r="AH950" s="428" t="str">
        <f>IFERROR(VLOOKUP(O950, 【参考】数式用!$AY$5:$AY$13, 1, FALSE), "")</f>
        <v/>
      </c>
      <c r="AI950" s="429" t="str">
        <f>IFERROR(VLOOKUP(N950, 【参考】数式用!$BA$2:$BB$50, 2, FALSE), "")</f>
        <v/>
      </c>
      <c r="AJ950" s="430" t="str">
        <f t="shared" si="31"/>
        <v/>
      </c>
      <c r="AK950" s="431" t="str">
        <f t="shared" si="32"/>
        <v/>
      </c>
      <c r="AL950" s="133"/>
      <c r="AM950" s="133"/>
      <c r="AN950" s="106"/>
      <c r="AO950" s="106"/>
      <c r="AV950" s="105"/>
      <c r="AW950" s="105"/>
      <c r="AX950" s="105"/>
      <c r="AY950" s="105"/>
      <c r="AZ950" s="105"/>
      <c r="BA950" s="105"/>
    </row>
    <row r="951" spans="1:53" ht="30" customHeight="1" thickBot="1">
      <c r="A951" s="140">
        <v>938</v>
      </c>
      <c r="B951" s="1001" t="str">
        <f>IF(基本情報入力シート!C976="","",基本情報入力シート!C976)</f>
        <v/>
      </c>
      <c r="C951" s="1002"/>
      <c r="D951" s="1002"/>
      <c r="E951" s="1002"/>
      <c r="F951" s="1002"/>
      <c r="G951" s="1002"/>
      <c r="H951" s="1002"/>
      <c r="I951" s="1003"/>
      <c r="J951" s="411" t="str">
        <f>IF(基本情報入力シート!M976="","",基本情報入力シート!M976)</f>
        <v/>
      </c>
      <c r="K951" s="411" t="str">
        <f>IF(基本情報入力シート!R976="","",基本情報入力シート!R976)</f>
        <v/>
      </c>
      <c r="L951" s="411" t="str">
        <f>IF(基本情報入力シート!W976="","",基本情報入力シート!W976)</f>
        <v/>
      </c>
      <c r="M951" s="411" t="str">
        <f>IF(基本情報入力シート!X976="","",基本情報入力シート!X976)</f>
        <v/>
      </c>
      <c r="N951" s="141" t="str">
        <f>IF(基本情報入力シート!Y976="","",基本情報入力シート!Y976)</f>
        <v/>
      </c>
      <c r="O951" s="148"/>
      <c r="P951" s="50"/>
      <c r="Q951" s="1004"/>
      <c r="R951" s="1005"/>
      <c r="S951" s="142" t="str">
        <f>IFERROR(ROUNDDOWN(Q951*VLOOKUP(N951,【参考】数式用!$AR$2:$AW$50,MATCH(P951,【参考】数式用!$AT$4:$AW$4)+2,FALSE)*0.5, 0), "")</f>
        <v/>
      </c>
      <c r="T951" s="51"/>
      <c r="U951" s="536" t="str">
        <f>IFERROR(IF(AH951&lt;&gt;"",Q951*VLOOKUP(N951,【参考】数式用!$AG$2:$AL$50,MATCH(P951,【参考】数式用!$AI$4:$AL$4,0)+2,0), ""), "")</f>
        <v/>
      </c>
      <c r="V951" s="41"/>
      <c r="W951" s="1006"/>
      <c r="X951" s="1007"/>
      <c r="Y951" s="88"/>
      <c r="Z951" s="537"/>
      <c r="AA951" s="143" t="str">
        <f>IFERROR(IF(Y951="ー", "", ROUNDDOWN(Z951*VLOOKUP(N951,【参考】数式用!$AR$2:$AW$50,MATCH(Y951,【参考】数式用!$AT$4:$AW$4)+2,FALSE)*0.5, 0)), "")</f>
        <v/>
      </c>
      <c r="AB951" s="98"/>
      <c r="AC951" s="1100" t="str">
        <f>IFERROR(IF(AH951&lt;&gt;"",Z951*VLOOKUP(N951,【参考】数式用!$AG$2:$AL$50,MATCH(Y951,【参考】数式用!$AI$4:$AL$4,0)+2,0), ""), "")</f>
        <v/>
      </c>
      <c r="AD951" s="1100"/>
      <c r="AE951" s="415"/>
      <c r="AF951" s="581"/>
      <c r="AG951" s="590"/>
      <c r="AH951" s="428" t="str">
        <f>IFERROR(VLOOKUP(O951, 【参考】数式用!$AY$5:$AY$13, 1, FALSE), "")</f>
        <v/>
      </c>
      <c r="AI951" s="429" t="str">
        <f>IFERROR(VLOOKUP(N951, 【参考】数式用!$BA$2:$BB$50, 2, FALSE), "")</f>
        <v/>
      </c>
      <c r="AJ951" s="430" t="str">
        <f t="shared" si="31"/>
        <v/>
      </c>
      <c r="AK951" s="431" t="str">
        <f t="shared" si="32"/>
        <v/>
      </c>
      <c r="AL951" s="133"/>
      <c r="AM951" s="133"/>
      <c r="AN951" s="106"/>
      <c r="AO951" s="106"/>
      <c r="AV951" s="105"/>
      <c r="AW951" s="105"/>
      <c r="AX951" s="105"/>
      <c r="AY951" s="105"/>
      <c r="AZ951" s="105"/>
      <c r="BA951" s="105"/>
    </row>
    <row r="952" spans="1:53" ht="30" customHeight="1" thickBot="1">
      <c r="A952" s="140">
        <v>939</v>
      </c>
      <c r="B952" s="1001" t="str">
        <f>IF(基本情報入力シート!C977="","",基本情報入力シート!C977)</f>
        <v/>
      </c>
      <c r="C952" s="1002"/>
      <c r="D952" s="1002"/>
      <c r="E952" s="1002"/>
      <c r="F952" s="1002"/>
      <c r="G952" s="1002"/>
      <c r="H952" s="1002"/>
      <c r="I952" s="1003"/>
      <c r="J952" s="411" t="str">
        <f>IF(基本情報入力シート!M977="","",基本情報入力シート!M977)</f>
        <v/>
      </c>
      <c r="K952" s="411" t="str">
        <f>IF(基本情報入力シート!R977="","",基本情報入力シート!R977)</f>
        <v/>
      </c>
      <c r="L952" s="411" t="str">
        <f>IF(基本情報入力シート!W977="","",基本情報入力シート!W977)</f>
        <v/>
      </c>
      <c r="M952" s="411" t="str">
        <f>IF(基本情報入力シート!X977="","",基本情報入力シート!X977)</f>
        <v/>
      </c>
      <c r="N952" s="141" t="str">
        <f>IF(基本情報入力シート!Y977="","",基本情報入力シート!Y977)</f>
        <v/>
      </c>
      <c r="O952" s="148"/>
      <c r="P952" s="50"/>
      <c r="Q952" s="1004"/>
      <c r="R952" s="1005"/>
      <c r="S952" s="142" t="str">
        <f>IFERROR(ROUNDDOWN(Q952*VLOOKUP(N952,【参考】数式用!$AR$2:$AW$50,MATCH(P952,【参考】数式用!$AT$4:$AW$4)+2,FALSE)*0.5, 0), "")</f>
        <v/>
      </c>
      <c r="T952" s="51"/>
      <c r="U952" s="536" t="str">
        <f>IFERROR(IF(AH952&lt;&gt;"",Q952*VLOOKUP(N952,【参考】数式用!$AG$2:$AL$50,MATCH(P952,【参考】数式用!$AI$4:$AL$4,0)+2,0), ""), "")</f>
        <v/>
      </c>
      <c r="V952" s="41"/>
      <c r="W952" s="1006"/>
      <c r="X952" s="1007"/>
      <c r="Y952" s="88"/>
      <c r="Z952" s="537"/>
      <c r="AA952" s="143" t="str">
        <f>IFERROR(IF(Y952="ー", "", ROUNDDOWN(Z952*VLOOKUP(N952,【参考】数式用!$AR$2:$AW$50,MATCH(Y952,【参考】数式用!$AT$4:$AW$4)+2,FALSE)*0.5, 0)), "")</f>
        <v/>
      </c>
      <c r="AB952" s="98"/>
      <c r="AC952" s="1100" t="str">
        <f>IFERROR(IF(AH952&lt;&gt;"",Z952*VLOOKUP(N952,【参考】数式用!$AG$2:$AL$50,MATCH(Y952,【参考】数式用!$AI$4:$AL$4,0)+2,0), ""), "")</f>
        <v/>
      </c>
      <c r="AD952" s="1100"/>
      <c r="AE952" s="415"/>
      <c r="AF952" s="581"/>
      <c r="AG952" s="590"/>
      <c r="AH952" s="428" t="str">
        <f>IFERROR(VLOOKUP(O952, 【参考】数式用!$AY$5:$AY$13, 1, FALSE), "")</f>
        <v/>
      </c>
      <c r="AI952" s="429" t="str">
        <f>IFERROR(VLOOKUP(N952, 【参考】数式用!$BA$2:$BB$50, 2, FALSE), "")</f>
        <v/>
      </c>
      <c r="AJ952" s="430" t="str">
        <f t="shared" si="31"/>
        <v/>
      </c>
      <c r="AK952" s="431" t="str">
        <f t="shared" si="32"/>
        <v/>
      </c>
      <c r="AL952" s="133"/>
      <c r="AM952" s="133"/>
      <c r="AN952" s="106"/>
      <c r="AO952" s="106"/>
      <c r="AV952" s="105"/>
      <c r="AW952" s="105"/>
      <c r="AX952" s="105"/>
      <c r="AY952" s="105"/>
      <c r="AZ952" s="105"/>
      <c r="BA952" s="105"/>
    </row>
    <row r="953" spans="1:53" ht="30" customHeight="1" thickBot="1">
      <c r="A953" s="140">
        <v>940</v>
      </c>
      <c r="B953" s="1001" t="str">
        <f>IF(基本情報入力シート!C978="","",基本情報入力シート!C978)</f>
        <v/>
      </c>
      <c r="C953" s="1002"/>
      <c r="D953" s="1002"/>
      <c r="E953" s="1002"/>
      <c r="F953" s="1002"/>
      <c r="G953" s="1002"/>
      <c r="H953" s="1002"/>
      <c r="I953" s="1003"/>
      <c r="J953" s="411" t="str">
        <f>IF(基本情報入力シート!M978="","",基本情報入力シート!M978)</f>
        <v/>
      </c>
      <c r="K953" s="411" t="str">
        <f>IF(基本情報入力シート!R978="","",基本情報入力シート!R978)</f>
        <v/>
      </c>
      <c r="L953" s="411" t="str">
        <f>IF(基本情報入力シート!W978="","",基本情報入力シート!W978)</f>
        <v/>
      </c>
      <c r="M953" s="411" t="str">
        <f>IF(基本情報入力シート!X978="","",基本情報入力シート!X978)</f>
        <v/>
      </c>
      <c r="N953" s="141" t="str">
        <f>IF(基本情報入力シート!Y978="","",基本情報入力シート!Y978)</f>
        <v/>
      </c>
      <c r="O953" s="148"/>
      <c r="P953" s="50"/>
      <c r="Q953" s="1004"/>
      <c r="R953" s="1005"/>
      <c r="S953" s="142" t="str">
        <f>IFERROR(ROUNDDOWN(Q953*VLOOKUP(N953,【参考】数式用!$AR$2:$AW$50,MATCH(P953,【参考】数式用!$AT$4:$AW$4)+2,FALSE)*0.5, 0), "")</f>
        <v/>
      </c>
      <c r="T953" s="51"/>
      <c r="U953" s="536" t="str">
        <f>IFERROR(IF(AH953&lt;&gt;"",Q953*VLOOKUP(N953,【参考】数式用!$AG$2:$AL$50,MATCH(P953,【参考】数式用!$AI$4:$AL$4,0)+2,0), ""), "")</f>
        <v/>
      </c>
      <c r="V953" s="41"/>
      <c r="W953" s="1006"/>
      <c r="X953" s="1007"/>
      <c r="Y953" s="88"/>
      <c r="Z953" s="537"/>
      <c r="AA953" s="143" t="str">
        <f>IFERROR(IF(Y953="ー", "", ROUNDDOWN(Z953*VLOOKUP(N953,【参考】数式用!$AR$2:$AW$50,MATCH(Y953,【参考】数式用!$AT$4:$AW$4)+2,FALSE)*0.5, 0)), "")</f>
        <v/>
      </c>
      <c r="AB953" s="98"/>
      <c r="AC953" s="1100" t="str">
        <f>IFERROR(IF(AH953&lt;&gt;"",Z953*VLOOKUP(N953,【参考】数式用!$AG$2:$AL$50,MATCH(Y953,【参考】数式用!$AI$4:$AL$4,0)+2,0), ""), "")</f>
        <v/>
      </c>
      <c r="AD953" s="1100"/>
      <c r="AE953" s="415"/>
      <c r="AF953" s="581"/>
      <c r="AG953" s="590"/>
      <c r="AH953" s="428" t="str">
        <f>IFERROR(VLOOKUP(O953, 【参考】数式用!$AY$5:$AY$13, 1, FALSE), "")</f>
        <v/>
      </c>
      <c r="AI953" s="429" t="str">
        <f>IFERROR(VLOOKUP(N953, 【参考】数式用!$BA$2:$BB$50, 2, FALSE), "")</f>
        <v/>
      </c>
      <c r="AJ953" s="430" t="str">
        <f t="shared" si="31"/>
        <v/>
      </c>
      <c r="AK953" s="431" t="str">
        <f t="shared" si="32"/>
        <v/>
      </c>
      <c r="AL953" s="133"/>
      <c r="AM953" s="133"/>
      <c r="AN953" s="106"/>
      <c r="AO953" s="106"/>
      <c r="AV953" s="105"/>
      <c r="AW953" s="105"/>
      <c r="AX953" s="105"/>
      <c r="AY953" s="105"/>
      <c r="AZ953" s="105"/>
      <c r="BA953" s="105"/>
    </row>
    <row r="954" spans="1:53" ht="30" customHeight="1" thickBot="1">
      <c r="A954" s="140">
        <v>941</v>
      </c>
      <c r="B954" s="1001" t="str">
        <f>IF(基本情報入力シート!C979="","",基本情報入力シート!C979)</f>
        <v/>
      </c>
      <c r="C954" s="1002"/>
      <c r="D954" s="1002"/>
      <c r="E954" s="1002"/>
      <c r="F954" s="1002"/>
      <c r="G954" s="1002"/>
      <c r="H954" s="1002"/>
      <c r="I954" s="1003"/>
      <c r="J954" s="411" t="str">
        <f>IF(基本情報入力シート!M979="","",基本情報入力シート!M979)</f>
        <v/>
      </c>
      <c r="K954" s="411" t="str">
        <f>IF(基本情報入力シート!R979="","",基本情報入力シート!R979)</f>
        <v/>
      </c>
      <c r="L954" s="411" t="str">
        <f>IF(基本情報入力シート!W979="","",基本情報入力シート!W979)</f>
        <v/>
      </c>
      <c r="M954" s="411" t="str">
        <f>IF(基本情報入力シート!X979="","",基本情報入力シート!X979)</f>
        <v/>
      </c>
      <c r="N954" s="141" t="str">
        <f>IF(基本情報入力シート!Y979="","",基本情報入力シート!Y979)</f>
        <v/>
      </c>
      <c r="O954" s="148"/>
      <c r="P954" s="50"/>
      <c r="Q954" s="1004"/>
      <c r="R954" s="1005"/>
      <c r="S954" s="142" t="str">
        <f>IFERROR(ROUNDDOWN(Q954*VLOOKUP(N954,【参考】数式用!$AR$2:$AW$50,MATCH(P954,【参考】数式用!$AT$4:$AW$4)+2,FALSE)*0.5, 0), "")</f>
        <v/>
      </c>
      <c r="T954" s="51"/>
      <c r="U954" s="536" t="str">
        <f>IFERROR(IF(AH954&lt;&gt;"",Q954*VLOOKUP(N954,【参考】数式用!$AG$2:$AL$50,MATCH(P954,【参考】数式用!$AI$4:$AL$4,0)+2,0), ""), "")</f>
        <v/>
      </c>
      <c r="V954" s="41"/>
      <c r="W954" s="1006"/>
      <c r="X954" s="1007"/>
      <c r="Y954" s="88"/>
      <c r="Z954" s="537"/>
      <c r="AA954" s="143" t="str">
        <f>IFERROR(IF(Y954="ー", "", ROUNDDOWN(Z954*VLOOKUP(N954,【参考】数式用!$AR$2:$AW$50,MATCH(Y954,【参考】数式用!$AT$4:$AW$4)+2,FALSE)*0.5, 0)), "")</f>
        <v/>
      </c>
      <c r="AB954" s="98"/>
      <c r="AC954" s="1100" t="str">
        <f>IFERROR(IF(AH954&lt;&gt;"",Z954*VLOOKUP(N954,【参考】数式用!$AG$2:$AL$50,MATCH(Y954,【参考】数式用!$AI$4:$AL$4,0)+2,0), ""), "")</f>
        <v/>
      </c>
      <c r="AD954" s="1100"/>
      <c r="AE954" s="415"/>
      <c r="AF954" s="581"/>
      <c r="AG954" s="590"/>
      <c r="AH954" s="428" t="str">
        <f>IFERROR(VLOOKUP(O954, 【参考】数式用!$AY$5:$AY$13, 1, FALSE), "")</f>
        <v/>
      </c>
      <c r="AI954" s="429" t="str">
        <f>IFERROR(VLOOKUP(N954, 【参考】数式用!$BA$2:$BB$50, 2, FALSE), "")</f>
        <v/>
      </c>
      <c r="AJ954" s="430" t="str">
        <f t="shared" si="31"/>
        <v/>
      </c>
      <c r="AK954" s="431" t="str">
        <f t="shared" si="32"/>
        <v/>
      </c>
      <c r="AL954" s="133"/>
      <c r="AM954" s="133"/>
      <c r="AN954" s="106"/>
      <c r="AO954" s="106"/>
      <c r="AV954" s="105"/>
      <c r="AW954" s="105"/>
      <c r="AX954" s="105"/>
      <c r="AY954" s="105"/>
      <c r="AZ954" s="105"/>
      <c r="BA954" s="105"/>
    </row>
    <row r="955" spans="1:53" ht="30" customHeight="1" thickBot="1">
      <c r="A955" s="140">
        <v>942</v>
      </c>
      <c r="B955" s="1001" t="str">
        <f>IF(基本情報入力シート!C980="","",基本情報入力シート!C980)</f>
        <v/>
      </c>
      <c r="C955" s="1002"/>
      <c r="D955" s="1002"/>
      <c r="E955" s="1002"/>
      <c r="F955" s="1002"/>
      <c r="G955" s="1002"/>
      <c r="H955" s="1002"/>
      <c r="I955" s="1003"/>
      <c r="J955" s="411" t="str">
        <f>IF(基本情報入力シート!M980="","",基本情報入力シート!M980)</f>
        <v/>
      </c>
      <c r="K955" s="411" t="str">
        <f>IF(基本情報入力シート!R980="","",基本情報入力シート!R980)</f>
        <v/>
      </c>
      <c r="L955" s="411" t="str">
        <f>IF(基本情報入力シート!W980="","",基本情報入力シート!W980)</f>
        <v/>
      </c>
      <c r="M955" s="411" t="str">
        <f>IF(基本情報入力シート!X980="","",基本情報入力シート!X980)</f>
        <v/>
      </c>
      <c r="N955" s="141" t="str">
        <f>IF(基本情報入力シート!Y980="","",基本情報入力シート!Y980)</f>
        <v/>
      </c>
      <c r="O955" s="148"/>
      <c r="P955" s="50"/>
      <c r="Q955" s="1004"/>
      <c r="R955" s="1005"/>
      <c r="S955" s="142" t="str">
        <f>IFERROR(ROUNDDOWN(Q955*VLOOKUP(N955,【参考】数式用!$AR$2:$AW$50,MATCH(P955,【参考】数式用!$AT$4:$AW$4)+2,FALSE)*0.5, 0), "")</f>
        <v/>
      </c>
      <c r="T955" s="51"/>
      <c r="U955" s="536" t="str">
        <f>IFERROR(IF(AH955&lt;&gt;"",Q955*VLOOKUP(N955,【参考】数式用!$AG$2:$AL$50,MATCH(P955,【参考】数式用!$AI$4:$AL$4,0)+2,0), ""), "")</f>
        <v/>
      </c>
      <c r="V955" s="41"/>
      <c r="W955" s="1006"/>
      <c r="X955" s="1007"/>
      <c r="Y955" s="88"/>
      <c r="Z955" s="537"/>
      <c r="AA955" s="143" t="str">
        <f>IFERROR(IF(Y955="ー", "", ROUNDDOWN(Z955*VLOOKUP(N955,【参考】数式用!$AR$2:$AW$50,MATCH(Y955,【参考】数式用!$AT$4:$AW$4)+2,FALSE)*0.5, 0)), "")</f>
        <v/>
      </c>
      <c r="AB955" s="98"/>
      <c r="AC955" s="1100" t="str">
        <f>IFERROR(IF(AH955&lt;&gt;"",Z955*VLOOKUP(N955,【参考】数式用!$AG$2:$AL$50,MATCH(Y955,【参考】数式用!$AI$4:$AL$4,0)+2,0), ""), "")</f>
        <v/>
      </c>
      <c r="AD955" s="1100"/>
      <c r="AE955" s="415"/>
      <c r="AF955" s="581"/>
      <c r="AG955" s="590"/>
      <c r="AH955" s="428" t="str">
        <f>IFERROR(VLOOKUP(O955, 【参考】数式用!$AY$5:$AY$13, 1, FALSE), "")</f>
        <v/>
      </c>
      <c r="AI955" s="429" t="str">
        <f>IFERROR(VLOOKUP(N955, 【参考】数式用!$BA$2:$BB$50, 2, FALSE), "")</f>
        <v/>
      </c>
      <c r="AJ955" s="430" t="str">
        <f t="shared" si="31"/>
        <v/>
      </c>
      <c r="AK955" s="431" t="str">
        <f t="shared" si="32"/>
        <v/>
      </c>
      <c r="AL955" s="133"/>
      <c r="AM955" s="133"/>
      <c r="AN955" s="106"/>
      <c r="AO955" s="106"/>
      <c r="AV955" s="105"/>
      <c r="AW955" s="105"/>
      <c r="AX955" s="105"/>
      <c r="AY955" s="105"/>
      <c r="AZ955" s="105"/>
      <c r="BA955" s="105"/>
    </row>
    <row r="956" spans="1:53" ht="30" customHeight="1" thickBot="1">
      <c r="A956" s="140">
        <v>943</v>
      </c>
      <c r="B956" s="1001" t="str">
        <f>IF(基本情報入力シート!C981="","",基本情報入力シート!C981)</f>
        <v/>
      </c>
      <c r="C956" s="1002"/>
      <c r="D956" s="1002"/>
      <c r="E956" s="1002"/>
      <c r="F956" s="1002"/>
      <c r="G956" s="1002"/>
      <c r="H956" s="1002"/>
      <c r="I956" s="1003"/>
      <c r="J956" s="411" t="str">
        <f>IF(基本情報入力シート!M981="","",基本情報入力シート!M981)</f>
        <v/>
      </c>
      <c r="K956" s="411" t="str">
        <f>IF(基本情報入力シート!R981="","",基本情報入力シート!R981)</f>
        <v/>
      </c>
      <c r="L956" s="411" t="str">
        <f>IF(基本情報入力シート!W981="","",基本情報入力シート!W981)</f>
        <v/>
      </c>
      <c r="M956" s="411" t="str">
        <f>IF(基本情報入力シート!X981="","",基本情報入力シート!X981)</f>
        <v/>
      </c>
      <c r="N956" s="141" t="str">
        <f>IF(基本情報入力シート!Y981="","",基本情報入力シート!Y981)</f>
        <v/>
      </c>
      <c r="O956" s="148"/>
      <c r="P956" s="50"/>
      <c r="Q956" s="1004"/>
      <c r="R956" s="1005"/>
      <c r="S956" s="142" t="str">
        <f>IFERROR(ROUNDDOWN(Q956*VLOOKUP(N956,【参考】数式用!$AR$2:$AW$50,MATCH(P956,【参考】数式用!$AT$4:$AW$4)+2,FALSE)*0.5, 0), "")</f>
        <v/>
      </c>
      <c r="T956" s="51"/>
      <c r="U956" s="536" t="str">
        <f>IFERROR(IF(AH956&lt;&gt;"",Q956*VLOOKUP(N956,【参考】数式用!$AG$2:$AL$50,MATCH(P956,【参考】数式用!$AI$4:$AL$4,0)+2,0), ""), "")</f>
        <v/>
      </c>
      <c r="V956" s="41"/>
      <c r="W956" s="1006"/>
      <c r="X956" s="1007"/>
      <c r="Y956" s="88"/>
      <c r="Z956" s="537"/>
      <c r="AA956" s="143" t="str">
        <f>IFERROR(IF(Y956="ー", "", ROUNDDOWN(Z956*VLOOKUP(N956,【参考】数式用!$AR$2:$AW$50,MATCH(Y956,【参考】数式用!$AT$4:$AW$4)+2,FALSE)*0.5, 0)), "")</f>
        <v/>
      </c>
      <c r="AB956" s="98"/>
      <c r="AC956" s="1100" t="str">
        <f>IFERROR(IF(AH956&lt;&gt;"",Z956*VLOOKUP(N956,【参考】数式用!$AG$2:$AL$50,MATCH(Y956,【参考】数式用!$AI$4:$AL$4,0)+2,0), ""), "")</f>
        <v/>
      </c>
      <c r="AD956" s="1100"/>
      <c r="AE956" s="415"/>
      <c r="AF956" s="581"/>
      <c r="AG956" s="590"/>
      <c r="AH956" s="428" t="str">
        <f>IFERROR(VLOOKUP(O956, 【参考】数式用!$AY$5:$AY$13, 1, FALSE), "")</f>
        <v/>
      </c>
      <c r="AI956" s="429" t="str">
        <f>IFERROR(VLOOKUP(N956, 【参考】数式用!$BA$2:$BB$50, 2, FALSE), "")</f>
        <v/>
      </c>
      <c r="AJ956" s="430" t="str">
        <f t="shared" si="31"/>
        <v/>
      </c>
      <c r="AK956" s="431" t="str">
        <f t="shared" si="32"/>
        <v/>
      </c>
      <c r="AL956" s="133"/>
      <c r="AM956" s="133"/>
      <c r="AN956" s="106"/>
      <c r="AO956" s="106"/>
      <c r="AV956" s="105"/>
      <c r="AW956" s="105"/>
      <c r="AX956" s="105"/>
      <c r="AY956" s="105"/>
      <c r="AZ956" s="105"/>
      <c r="BA956" s="105"/>
    </row>
    <row r="957" spans="1:53" ht="30" customHeight="1" thickBot="1">
      <c r="A957" s="140">
        <v>944</v>
      </c>
      <c r="B957" s="1001" t="str">
        <f>IF(基本情報入力シート!C982="","",基本情報入力シート!C982)</f>
        <v/>
      </c>
      <c r="C957" s="1002"/>
      <c r="D957" s="1002"/>
      <c r="E957" s="1002"/>
      <c r="F957" s="1002"/>
      <c r="G957" s="1002"/>
      <c r="H957" s="1002"/>
      <c r="I957" s="1003"/>
      <c r="J957" s="411" t="str">
        <f>IF(基本情報入力シート!M982="","",基本情報入力シート!M982)</f>
        <v/>
      </c>
      <c r="K957" s="411" t="str">
        <f>IF(基本情報入力シート!R982="","",基本情報入力シート!R982)</f>
        <v/>
      </c>
      <c r="L957" s="411" t="str">
        <f>IF(基本情報入力シート!W982="","",基本情報入力シート!W982)</f>
        <v/>
      </c>
      <c r="M957" s="411" t="str">
        <f>IF(基本情報入力シート!X982="","",基本情報入力シート!X982)</f>
        <v/>
      </c>
      <c r="N957" s="141" t="str">
        <f>IF(基本情報入力シート!Y982="","",基本情報入力シート!Y982)</f>
        <v/>
      </c>
      <c r="O957" s="148"/>
      <c r="P957" s="50"/>
      <c r="Q957" s="1004"/>
      <c r="R957" s="1005"/>
      <c r="S957" s="142" t="str">
        <f>IFERROR(ROUNDDOWN(Q957*VLOOKUP(N957,【参考】数式用!$AR$2:$AW$50,MATCH(P957,【参考】数式用!$AT$4:$AW$4)+2,FALSE)*0.5, 0), "")</f>
        <v/>
      </c>
      <c r="T957" s="51"/>
      <c r="U957" s="536" t="str">
        <f>IFERROR(IF(AH957&lt;&gt;"",Q957*VLOOKUP(N957,【参考】数式用!$AG$2:$AL$50,MATCH(P957,【参考】数式用!$AI$4:$AL$4,0)+2,0), ""), "")</f>
        <v/>
      </c>
      <c r="V957" s="41"/>
      <c r="W957" s="1006"/>
      <c r="X957" s="1007"/>
      <c r="Y957" s="88"/>
      <c r="Z957" s="537"/>
      <c r="AA957" s="143" t="str">
        <f>IFERROR(IF(Y957="ー", "", ROUNDDOWN(Z957*VLOOKUP(N957,【参考】数式用!$AR$2:$AW$50,MATCH(Y957,【参考】数式用!$AT$4:$AW$4)+2,FALSE)*0.5, 0)), "")</f>
        <v/>
      </c>
      <c r="AB957" s="98"/>
      <c r="AC957" s="1100" t="str">
        <f>IFERROR(IF(AH957&lt;&gt;"",Z957*VLOOKUP(N957,【参考】数式用!$AG$2:$AL$50,MATCH(Y957,【参考】数式用!$AI$4:$AL$4,0)+2,0), ""), "")</f>
        <v/>
      </c>
      <c r="AD957" s="1100"/>
      <c r="AE957" s="415"/>
      <c r="AF957" s="581"/>
      <c r="AG957" s="590"/>
      <c r="AH957" s="428" t="str">
        <f>IFERROR(VLOOKUP(O957, 【参考】数式用!$AY$5:$AY$13, 1, FALSE), "")</f>
        <v/>
      </c>
      <c r="AI957" s="429" t="str">
        <f>IFERROR(VLOOKUP(N957, 【参考】数式用!$BA$2:$BB$50, 2, FALSE), "")</f>
        <v/>
      </c>
      <c r="AJ957" s="430" t="str">
        <f t="shared" si="31"/>
        <v/>
      </c>
      <c r="AK957" s="431" t="str">
        <f t="shared" si="32"/>
        <v/>
      </c>
      <c r="AL957" s="133"/>
      <c r="AM957" s="133"/>
      <c r="AN957" s="106"/>
      <c r="AO957" s="106"/>
      <c r="AV957" s="105"/>
      <c r="AW957" s="105"/>
      <c r="AX957" s="105"/>
      <c r="AY957" s="105"/>
      <c r="AZ957" s="105"/>
      <c r="BA957" s="105"/>
    </row>
    <row r="958" spans="1:53" ht="30" customHeight="1" thickBot="1">
      <c r="A958" s="140">
        <v>945</v>
      </c>
      <c r="B958" s="1001" t="str">
        <f>IF(基本情報入力シート!C983="","",基本情報入力シート!C983)</f>
        <v/>
      </c>
      <c r="C958" s="1002"/>
      <c r="D958" s="1002"/>
      <c r="E958" s="1002"/>
      <c r="F958" s="1002"/>
      <c r="G958" s="1002"/>
      <c r="H958" s="1002"/>
      <c r="I958" s="1003"/>
      <c r="J958" s="411" t="str">
        <f>IF(基本情報入力シート!M983="","",基本情報入力シート!M983)</f>
        <v/>
      </c>
      <c r="K958" s="411" t="str">
        <f>IF(基本情報入力シート!R983="","",基本情報入力シート!R983)</f>
        <v/>
      </c>
      <c r="L958" s="411" t="str">
        <f>IF(基本情報入力シート!W983="","",基本情報入力シート!W983)</f>
        <v/>
      </c>
      <c r="M958" s="411" t="str">
        <f>IF(基本情報入力シート!X983="","",基本情報入力シート!X983)</f>
        <v/>
      </c>
      <c r="N958" s="141" t="str">
        <f>IF(基本情報入力シート!Y983="","",基本情報入力シート!Y983)</f>
        <v/>
      </c>
      <c r="O958" s="148"/>
      <c r="P958" s="50"/>
      <c r="Q958" s="1004"/>
      <c r="R958" s="1005"/>
      <c r="S958" s="142" t="str">
        <f>IFERROR(ROUNDDOWN(Q958*VLOOKUP(N958,【参考】数式用!$AR$2:$AW$50,MATCH(P958,【参考】数式用!$AT$4:$AW$4)+2,FALSE)*0.5, 0), "")</f>
        <v/>
      </c>
      <c r="T958" s="51"/>
      <c r="U958" s="536" t="str">
        <f>IFERROR(IF(AH958&lt;&gt;"",Q958*VLOOKUP(N958,【参考】数式用!$AG$2:$AL$50,MATCH(P958,【参考】数式用!$AI$4:$AL$4,0)+2,0), ""), "")</f>
        <v/>
      </c>
      <c r="V958" s="41"/>
      <c r="W958" s="1006"/>
      <c r="X958" s="1007"/>
      <c r="Y958" s="88"/>
      <c r="Z958" s="537"/>
      <c r="AA958" s="143" t="str">
        <f>IFERROR(IF(Y958="ー", "", ROUNDDOWN(Z958*VLOOKUP(N958,【参考】数式用!$AR$2:$AW$50,MATCH(Y958,【参考】数式用!$AT$4:$AW$4)+2,FALSE)*0.5, 0)), "")</f>
        <v/>
      </c>
      <c r="AB958" s="98"/>
      <c r="AC958" s="1100" t="str">
        <f>IFERROR(IF(AH958&lt;&gt;"",Z958*VLOOKUP(N958,【参考】数式用!$AG$2:$AL$50,MATCH(Y958,【参考】数式用!$AI$4:$AL$4,0)+2,0), ""), "")</f>
        <v/>
      </c>
      <c r="AD958" s="1100"/>
      <c r="AE958" s="415"/>
      <c r="AF958" s="581"/>
      <c r="AG958" s="590"/>
      <c r="AH958" s="428" t="str">
        <f>IFERROR(VLOOKUP(O958, 【参考】数式用!$AY$5:$AY$13, 1, FALSE), "")</f>
        <v/>
      </c>
      <c r="AI958" s="429" t="str">
        <f>IFERROR(VLOOKUP(N958, 【参考】数式用!$BA$2:$BB$50, 2, FALSE), "")</f>
        <v/>
      </c>
      <c r="AJ958" s="430" t="str">
        <f t="shared" si="31"/>
        <v/>
      </c>
      <c r="AK958" s="431" t="str">
        <f t="shared" si="32"/>
        <v/>
      </c>
      <c r="AL958" s="133"/>
      <c r="AM958" s="133"/>
      <c r="AN958" s="106"/>
      <c r="AO958" s="106"/>
      <c r="AV958" s="105"/>
      <c r="AW958" s="105"/>
      <c r="AX958" s="105"/>
      <c r="AY958" s="105"/>
      <c r="AZ958" s="105"/>
      <c r="BA958" s="105"/>
    </row>
    <row r="959" spans="1:53" ht="30" customHeight="1" thickBot="1">
      <c r="A959" s="140">
        <v>946</v>
      </c>
      <c r="B959" s="1001" t="str">
        <f>IF(基本情報入力シート!C984="","",基本情報入力シート!C984)</f>
        <v/>
      </c>
      <c r="C959" s="1002"/>
      <c r="D959" s="1002"/>
      <c r="E959" s="1002"/>
      <c r="F959" s="1002"/>
      <c r="G959" s="1002"/>
      <c r="H959" s="1002"/>
      <c r="I959" s="1003"/>
      <c r="J959" s="411" t="str">
        <f>IF(基本情報入力シート!M984="","",基本情報入力シート!M984)</f>
        <v/>
      </c>
      <c r="K959" s="411" t="str">
        <f>IF(基本情報入力シート!R984="","",基本情報入力シート!R984)</f>
        <v/>
      </c>
      <c r="L959" s="411" t="str">
        <f>IF(基本情報入力シート!W984="","",基本情報入力シート!W984)</f>
        <v/>
      </c>
      <c r="M959" s="411" t="str">
        <f>IF(基本情報入力シート!X984="","",基本情報入力シート!X984)</f>
        <v/>
      </c>
      <c r="N959" s="141" t="str">
        <f>IF(基本情報入力シート!Y984="","",基本情報入力シート!Y984)</f>
        <v/>
      </c>
      <c r="O959" s="148"/>
      <c r="P959" s="50"/>
      <c r="Q959" s="1004"/>
      <c r="R959" s="1005"/>
      <c r="S959" s="142" t="str">
        <f>IFERROR(ROUNDDOWN(Q959*VLOOKUP(N959,【参考】数式用!$AR$2:$AW$50,MATCH(P959,【参考】数式用!$AT$4:$AW$4)+2,FALSE)*0.5, 0), "")</f>
        <v/>
      </c>
      <c r="T959" s="51"/>
      <c r="U959" s="536" t="str">
        <f>IFERROR(IF(AH959&lt;&gt;"",Q959*VLOOKUP(N959,【参考】数式用!$AG$2:$AL$50,MATCH(P959,【参考】数式用!$AI$4:$AL$4,0)+2,0), ""), "")</f>
        <v/>
      </c>
      <c r="V959" s="41"/>
      <c r="W959" s="1006"/>
      <c r="X959" s="1007"/>
      <c r="Y959" s="88"/>
      <c r="Z959" s="537"/>
      <c r="AA959" s="143" t="str">
        <f>IFERROR(IF(Y959="ー", "", ROUNDDOWN(Z959*VLOOKUP(N959,【参考】数式用!$AR$2:$AW$50,MATCH(Y959,【参考】数式用!$AT$4:$AW$4)+2,FALSE)*0.5, 0)), "")</f>
        <v/>
      </c>
      <c r="AB959" s="98"/>
      <c r="AC959" s="1100" t="str">
        <f>IFERROR(IF(AH959&lt;&gt;"",Z959*VLOOKUP(N959,【参考】数式用!$AG$2:$AL$50,MATCH(Y959,【参考】数式用!$AI$4:$AL$4,0)+2,0), ""), "")</f>
        <v/>
      </c>
      <c r="AD959" s="1100"/>
      <c r="AE959" s="415"/>
      <c r="AF959" s="581"/>
      <c r="AG959" s="590"/>
      <c r="AH959" s="428" t="str">
        <f>IFERROR(VLOOKUP(O959, 【参考】数式用!$AY$5:$AY$13, 1, FALSE), "")</f>
        <v/>
      </c>
      <c r="AI959" s="429" t="str">
        <f>IFERROR(VLOOKUP(N959, 【参考】数式用!$BA$2:$BB$50, 2, FALSE), "")</f>
        <v/>
      </c>
      <c r="AJ959" s="430" t="str">
        <f t="shared" si="31"/>
        <v/>
      </c>
      <c r="AK959" s="431" t="str">
        <f t="shared" si="32"/>
        <v/>
      </c>
      <c r="AL959" s="133"/>
      <c r="AM959" s="133"/>
      <c r="AN959" s="106"/>
      <c r="AO959" s="106"/>
      <c r="AV959" s="105"/>
      <c r="AW959" s="105"/>
      <c r="AX959" s="105"/>
      <c r="AY959" s="105"/>
      <c r="AZ959" s="105"/>
      <c r="BA959" s="105"/>
    </row>
    <row r="960" spans="1:53" ht="30" customHeight="1" thickBot="1">
      <c r="A960" s="140">
        <v>947</v>
      </c>
      <c r="B960" s="1001" t="str">
        <f>IF(基本情報入力シート!C985="","",基本情報入力シート!C985)</f>
        <v/>
      </c>
      <c r="C960" s="1002"/>
      <c r="D960" s="1002"/>
      <c r="E960" s="1002"/>
      <c r="F960" s="1002"/>
      <c r="G960" s="1002"/>
      <c r="H960" s="1002"/>
      <c r="I960" s="1003"/>
      <c r="J960" s="411" t="str">
        <f>IF(基本情報入力シート!M985="","",基本情報入力シート!M985)</f>
        <v/>
      </c>
      <c r="K960" s="411" t="str">
        <f>IF(基本情報入力シート!R985="","",基本情報入力シート!R985)</f>
        <v/>
      </c>
      <c r="L960" s="411" t="str">
        <f>IF(基本情報入力シート!W985="","",基本情報入力シート!W985)</f>
        <v/>
      </c>
      <c r="M960" s="411" t="str">
        <f>IF(基本情報入力シート!X985="","",基本情報入力シート!X985)</f>
        <v/>
      </c>
      <c r="N960" s="141" t="str">
        <f>IF(基本情報入力シート!Y985="","",基本情報入力シート!Y985)</f>
        <v/>
      </c>
      <c r="O960" s="148"/>
      <c r="P960" s="50"/>
      <c r="Q960" s="1004"/>
      <c r="R960" s="1005"/>
      <c r="S960" s="142" t="str">
        <f>IFERROR(ROUNDDOWN(Q960*VLOOKUP(N960,【参考】数式用!$AR$2:$AW$50,MATCH(P960,【参考】数式用!$AT$4:$AW$4)+2,FALSE)*0.5, 0), "")</f>
        <v/>
      </c>
      <c r="T960" s="51"/>
      <c r="U960" s="536" t="str">
        <f>IFERROR(IF(AH960&lt;&gt;"",Q960*VLOOKUP(N960,【参考】数式用!$AG$2:$AL$50,MATCH(P960,【参考】数式用!$AI$4:$AL$4,0)+2,0), ""), "")</f>
        <v/>
      </c>
      <c r="V960" s="41"/>
      <c r="W960" s="1006"/>
      <c r="X960" s="1007"/>
      <c r="Y960" s="88"/>
      <c r="Z960" s="537"/>
      <c r="AA960" s="143" t="str">
        <f>IFERROR(IF(Y960="ー", "", ROUNDDOWN(Z960*VLOOKUP(N960,【参考】数式用!$AR$2:$AW$50,MATCH(Y960,【参考】数式用!$AT$4:$AW$4)+2,FALSE)*0.5, 0)), "")</f>
        <v/>
      </c>
      <c r="AB960" s="98"/>
      <c r="AC960" s="1100" t="str">
        <f>IFERROR(IF(AH960&lt;&gt;"",Z960*VLOOKUP(N960,【参考】数式用!$AG$2:$AL$50,MATCH(Y960,【参考】数式用!$AI$4:$AL$4,0)+2,0), ""), "")</f>
        <v/>
      </c>
      <c r="AD960" s="1100"/>
      <c r="AE960" s="415"/>
      <c r="AF960" s="581"/>
      <c r="AG960" s="590"/>
      <c r="AH960" s="428" t="str">
        <f>IFERROR(VLOOKUP(O960, 【参考】数式用!$AY$5:$AY$13, 1, FALSE), "")</f>
        <v/>
      </c>
      <c r="AI960" s="429" t="str">
        <f>IFERROR(VLOOKUP(N960, 【参考】数式用!$BA$2:$BB$50, 2, FALSE), "")</f>
        <v/>
      </c>
      <c r="AJ960" s="430" t="str">
        <f t="shared" si="31"/>
        <v/>
      </c>
      <c r="AK960" s="431" t="str">
        <f t="shared" si="32"/>
        <v/>
      </c>
      <c r="AL960" s="133"/>
      <c r="AM960" s="133"/>
      <c r="AN960" s="106"/>
      <c r="AO960" s="106"/>
      <c r="AV960" s="105"/>
      <c r="AW960" s="105"/>
      <c r="AX960" s="105"/>
      <c r="AY960" s="105"/>
      <c r="AZ960" s="105"/>
      <c r="BA960" s="105"/>
    </row>
    <row r="961" spans="1:53" ht="30" customHeight="1" thickBot="1">
      <c r="A961" s="140">
        <v>948</v>
      </c>
      <c r="B961" s="1001" t="str">
        <f>IF(基本情報入力シート!C986="","",基本情報入力シート!C986)</f>
        <v/>
      </c>
      <c r="C961" s="1002"/>
      <c r="D961" s="1002"/>
      <c r="E961" s="1002"/>
      <c r="F961" s="1002"/>
      <c r="G961" s="1002"/>
      <c r="H961" s="1002"/>
      <c r="I961" s="1003"/>
      <c r="J961" s="411" t="str">
        <f>IF(基本情報入力シート!M986="","",基本情報入力シート!M986)</f>
        <v/>
      </c>
      <c r="K961" s="411" t="str">
        <f>IF(基本情報入力シート!R986="","",基本情報入力シート!R986)</f>
        <v/>
      </c>
      <c r="L961" s="411" t="str">
        <f>IF(基本情報入力シート!W986="","",基本情報入力シート!W986)</f>
        <v/>
      </c>
      <c r="M961" s="411" t="str">
        <f>IF(基本情報入力シート!X986="","",基本情報入力シート!X986)</f>
        <v/>
      </c>
      <c r="N961" s="141" t="str">
        <f>IF(基本情報入力シート!Y986="","",基本情報入力シート!Y986)</f>
        <v/>
      </c>
      <c r="O961" s="148"/>
      <c r="P961" s="50"/>
      <c r="Q961" s="1004"/>
      <c r="R961" s="1005"/>
      <c r="S961" s="142" t="str">
        <f>IFERROR(ROUNDDOWN(Q961*VLOOKUP(N961,【参考】数式用!$AR$2:$AW$50,MATCH(P961,【参考】数式用!$AT$4:$AW$4)+2,FALSE)*0.5, 0), "")</f>
        <v/>
      </c>
      <c r="T961" s="51"/>
      <c r="U961" s="536" t="str">
        <f>IFERROR(IF(AH961&lt;&gt;"",Q961*VLOOKUP(N961,【参考】数式用!$AG$2:$AL$50,MATCH(P961,【参考】数式用!$AI$4:$AL$4,0)+2,0), ""), "")</f>
        <v/>
      </c>
      <c r="V961" s="41"/>
      <c r="W961" s="1006"/>
      <c r="X961" s="1007"/>
      <c r="Y961" s="88"/>
      <c r="Z961" s="537"/>
      <c r="AA961" s="143" t="str">
        <f>IFERROR(IF(Y961="ー", "", ROUNDDOWN(Z961*VLOOKUP(N961,【参考】数式用!$AR$2:$AW$50,MATCH(Y961,【参考】数式用!$AT$4:$AW$4)+2,FALSE)*0.5, 0)), "")</f>
        <v/>
      </c>
      <c r="AB961" s="98"/>
      <c r="AC961" s="1100" t="str">
        <f>IFERROR(IF(AH961&lt;&gt;"",Z961*VLOOKUP(N961,【参考】数式用!$AG$2:$AL$50,MATCH(Y961,【参考】数式用!$AI$4:$AL$4,0)+2,0), ""), "")</f>
        <v/>
      </c>
      <c r="AD961" s="1100"/>
      <c r="AE961" s="415"/>
      <c r="AF961" s="581"/>
      <c r="AG961" s="590"/>
      <c r="AH961" s="428" t="str">
        <f>IFERROR(VLOOKUP(O961, 【参考】数式用!$AY$5:$AY$13, 1, FALSE), "")</f>
        <v/>
      </c>
      <c r="AI961" s="429" t="str">
        <f>IFERROR(VLOOKUP(N961, 【参考】数式用!$BA$2:$BB$50, 2, FALSE), "")</f>
        <v/>
      </c>
      <c r="AJ961" s="430" t="str">
        <f t="shared" si="31"/>
        <v/>
      </c>
      <c r="AK961" s="431" t="str">
        <f t="shared" si="32"/>
        <v/>
      </c>
      <c r="AL961" s="133"/>
      <c r="AM961" s="133"/>
      <c r="AN961" s="106"/>
      <c r="AO961" s="106"/>
      <c r="AV961" s="105"/>
      <c r="AW961" s="105"/>
      <c r="AX961" s="105"/>
      <c r="AY961" s="105"/>
      <c r="AZ961" s="105"/>
      <c r="BA961" s="105"/>
    </row>
    <row r="962" spans="1:53" ht="30" customHeight="1" thickBot="1">
      <c r="A962" s="140">
        <v>949</v>
      </c>
      <c r="B962" s="1001" t="str">
        <f>IF(基本情報入力シート!C987="","",基本情報入力シート!C987)</f>
        <v/>
      </c>
      <c r="C962" s="1002"/>
      <c r="D962" s="1002"/>
      <c r="E962" s="1002"/>
      <c r="F962" s="1002"/>
      <c r="G962" s="1002"/>
      <c r="H962" s="1002"/>
      <c r="I962" s="1003"/>
      <c r="J962" s="411" t="str">
        <f>IF(基本情報入力シート!M987="","",基本情報入力シート!M987)</f>
        <v/>
      </c>
      <c r="K962" s="411" t="str">
        <f>IF(基本情報入力シート!R987="","",基本情報入力シート!R987)</f>
        <v/>
      </c>
      <c r="L962" s="411" t="str">
        <f>IF(基本情報入力シート!W987="","",基本情報入力シート!W987)</f>
        <v/>
      </c>
      <c r="M962" s="411" t="str">
        <f>IF(基本情報入力シート!X987="","",基本情報入力シート!X987)</f>
        <v/>
      </c>
      <c r="N962" s="141" t="str">
        <f>IF(基本情報入力シート!Y987="","",基本情報入力シート!Y987)</f>
        <v/>
      </c>
      <c r="O962" s="148"/>
      <c r="P962" s="50"/>
      <c r="Q962" s="1004"/>
      <c r="R962" s="1005"/>
      <c r="S962" s="142" t="str">
        <f>IFERROR(ROUNDDOWN(Q962*VLOOKUP(N962,【参考】数式用!$AR$2:$AW$50,MATCH(P962,【参考】数式用!$AT$4:$AW$4)+2,FALSE)*0.5, 0), "")</f>
        <v/>
      </c>
      <c r="T962" s="51"/>
      <c r="U962" s="536" t="str">
        <f>IFERROR(IF(AH962&lt;&gt;"",Q962*VLOOKUP(N962,【参考】数式用!$AG$2:$AL$50,MATCH(P962,【参考】数式用!$AI$4:$AL$4,0)+2,0), ""), "")</f>
        <v/>
      </c>
      <c r="V962" s="41"/>
      <c r="W962" s="1006"/>
      <c r="X962" s="1007"/>
      <c r="Y962" s="88"/>
      <c r="Z962" s="537"/>
      <c r="AA962" s="143" t="str">
        <f>IFERROR(IF(Y962="ー", "", ROUNDDOWN(Z962*VLOOKUP(N962,【参考】数式用!$AR$2:$AW$50,MATCH(Y962,【参考】数式用!$AT$4:$AW$4)+2,FALSE)*0.5, 0)), "")</f>
        <v/>
      </c>
      <c r="AB962" s="98"/>
      <c r="AC962" s="1100" t="str">
        <f>IFERROR(IF(AH962&lt;&gt;"",Z962*VLOOKUP(N962,【参考】数式用!$AG$2:$AL$50,MATCH(Y962,【参考】数式用!$AI$4:$AL$4,0)+2,0), ""), "")</f>
        <v/>
      </c>
      <c r="AD962" s="1100"/>
      <c r="AE962" s="415"/>
      <c r="AF962" s="581"/>
      <c r="AG962" s="590"/>
      <c r="AH962" s="428" t="str">
        <f>IFERROR(VLOOKUP(O962, 【参考】数式用!$AY$5:$AY$13, 1, FALSE), "")</f>
        <v/>
      </c>
      <c r="AI962" s="429" t="str">
        <f>IFERROR(VLOOKUP(N962, 【参考】数式用!$BA$2:$BB$50, 2, FALSE), "")</f>
        <v/>
      </c>
      <c r="AJ962" s="430" t="str">
        <f t="shared" si="31"/>
        <v/>
      </c>
      <c r="AK962" s="431" t="str">
        <f t="shared" si="32"/>
        <v/>
      </c>
      <c r="AL962" s="133"/>
      <c r="AM962" s="133"/>
      <c r="AN962" s="106"/>
      <c r="AO962" s="106"/>
      <c r="AV962" s="105"/>
      <c r="AW962" s="105"/>
      <c r="AX962" s="105"/>
      <c r="AY962" s="105"/>
      <c r="AZ962" s="105"/>
      <c r="BA962" s="105"/>
    </row>
    <row r="963" spans="1:53" ht="30" customHeight="1" thickBot="1">
      <c r="A963" s="140">
        <v>950</v>
      </c>
      <c r="B963" s="1001" t="str">
        <f>IF(基本情報入力シート!C988="","",基本情報入力シート!C988)</f>
        <v/>
      </c>
      <c r="C963" s="1002"/>
      <c r="D963" s="1002"/>
      <c r="E963" s="1002"/>
      <c r="F963" s="1002"/>
      <c r="G963" s="1002"/>
      <c r="H963" s="1002"/>
      <c r="I963" s="1003"/>
      <c r="J963" s="411" t="str">
        <f>IF(基本情報入力シート!M988="","",基本情報入力シート!M988)</f>
        <v/>
      </c>
      <c r="K963" s="411" t="str">
        <f>IF(基本情報入力シート!R988="","",基本情報入力シート!R988)</f>
        <v/>
      </c>
      <c r="L963" s="411" t="str">
        <f>IF(基本情報入力シート!W988="","",基本情報入力シート!W988)</f>
        <v/>
      </c>
      <c r="M963" s="411" t="str">
        <f>IF(基本情報入力シート!X988="","",基本情報入力シート!X988)</f>
        <v/>
      </c>
      <c r="N963" s="141" t="str">
        <f>IF(基本情報入力シート!Y988="","",基本情報入力シート!Y988)</f>
        <v/>
      </c>
      <c r="O963" s="148"/>
      <c r="P963" s="50"/>
      <c r="Q963" s="1004"/>
      <c r="R963" s="1005"/>
      <c r="S963" s="142" t="str">
        <f>IFERROR(ROUNDDOWN(Q963*VLOOKUP(N963,【参考】数式用!$AR$2:$AW$50,MATCH(P963,【参考】数式用!$AT$4:$AW$4)+2,FALSE)*0.5, 0), "")</f>
        <v/>
      </c>
      <c r="T963" s="51"/>
      <c r="U963" s="536" t="str">
        <f>IFERROR(IF(AH963&lt;&gt;"",Q963*VLOOKUP(N963,【参考】数式用!$AG$2:$AL$50,MATCH(P963,【参考】数式用!$AI$4:$AL$4,0)+2,0), ""), "")</f>
        <v/>
      </c>
      <c r="V963" s="41"/>
      <c r="W963" s="1006"/>
      <c r="X963" s="1007"/>
      <c r="Y963" s="88"/>
      <c r="Z963" s="537"/>
      <c r="AA963" s="143" t="str">
        <f>IFERROR(IF(Y963="ー", "", ROUNDDOWN(Z963*VLOOKUP(N963,【参考】数式用!$AR$2:$AW$50,MATCH(Y963,【参考】数式用!$AT$4:$AW$4)+2,FALSE)*0.5, 0)), "")</f>
        <v/>
      </c>
      <c r="AB963" s="98"/>
      <c r="AC963" s="1100" t="str">
        <f>IFERROR(IF(AH963&lt;&gt;"",Z963*VLOOKUP(N963,【参考】数式用!$AG$2:$AL$50,MATCH(Y963,【参考】数式用!$AI$4:$AL$4,0)+2,0), ""), "")</f>
        <v/>
      </c>
      <c r="AD963" s="1100"/>
      <c r="AE963" s="415"/>
      <c r="AF963" s="581"/>
      <c r="AG963" s="590"/>
      <c r="AH963" s="428" t="str">
        <f>IFERROR(VLOOKUP(O963, 【参考】数式用!$AY$5:$AY$13, 1, FALSE), "")</f>
        <v/>
      </c>
      <c r="AI963" s="429" t="str">
        <f>IFERROR(VLOOKUP(N963, 【参考】数式用!$BA$2:$BB$50, 2, FALSE), "")</f>
        <v/>
      </c>
      <c r="AJ963" s="430" t="str">
        <f t="shared" si="31"/>
        <v/>
      </c>
      <c r="AK963" s="431" t="str">
        <f t="shared" si="32"/>
        <v/>
      </c>
      <c r="AL963" s="133"/>
      <c r="AM963" s="133"/>
      <c r="AN963" s="106"/>
      <c r="AO963" s="106"/>
      <c r="AV963" s="105"/>
      <c r="AW963" s="105"/>
      <c r="AX963" s="105"/>
      <c r="AY963" s="105"/>
      <c r="AZ963" s="105"/>
      <c r="BA963" s="105"/>
    </row>
    <row r="964" spans="1:53" ht="30" customHeight="1" thickBot="1">
      <c r="A964" s="140">
        <v>951</v>
      </c>
      <c r="B964" s="1001" t="str">
        <f>IF(基本情報入力シート!C989="","",基本情報入力シート!C989)</f>
        <v/>
      </c>
      <c r="C964" s="1002"/>
      <c r="D964" s="1002"/>
      <c r="E964" s="1002"/>
      <c r="F964" s="1002"/>
      <c r="G964" s="1002"/>
      <c r="H964" s="1002"/>
      <c r="I964" s="1003"/>
      <c r="J964" s="411" t="str">
        <f>IF(基本情報入力シート!M989="","",基本情報入力シート!M989)</f>
        <v/>
      </c>
      <c r="K964" s="411" t="str">
        <f>IF(基本情報入力シート!R989="","",基本情報入力シート!R989)</f>
        <v/>
      </c>
      <c r="L964" s="411" t="str">
        <f>IF(基本情報入力シート!W989="","",基本情報入力シート!W989)</f>
        <v/>
      </c>
      <c r="M964" s="411" t="str">
        <f>IF(基本情報入力シート!X989="","",基本情報入力シート!X989)</f>
        <v/>
      </c>
      <c r="N964" s="141" t="str">
        <f>IF(基本情報入力シート!Y989="","",基本情報入力シート!Y989)</f>
        <v/>
      </c>
      <c r="O964" s="148"/>
      <c r="P964" s="50"/>
      <c r="Q964" s="1004"/>
      <c r="R964" s="1005"/>
      <c r="S964" s="142" t="str">
        <f>IFERROR(ROUNDDOWN(Q964*VLOOKUP(N964,【参考】数式用!$AR$2:$AW$50,MATCH(P964,【参考】数式用!$AT$4:$AW$4)+2,FALSE)*0.5, 0), "")</f>
        <v/>
      </c>
      <c r="T964" s="51"/>
      <c r="U964" s="536" t="str">
        <f>IFERROR(IF(AH964&lt;&gt;"",Q964*VLOOKUP(N964,【参考】数式用!$AG$2:$AL$50,MATCH(P964,【参考】数式用!$AI$4:$AL$4,0)+2,0), ""), "")</f>
        <v/>
      </c>
      <c r="V964" s="41"/>
      <c r="W964" s="1006"/>
      <c r="X964" s="1007"/>
      <c r="Y964" s="88"/>
      <c r="Z964" s="537"/>
      <c r="AA964" s="143" t="str">
        <f>IFERROR(IF(Y964="ー", "", ROUNDDOWN(Z964*VLOOKUP(N964,【参考】数式用!$AR$2:$AW$50,MATCH(Y964,【参考】数式用!$AT$4:$AW$4)+2,FALSE)*0.5, 0)), "")</f>
        <v/>
      </c>
      <c r="AB964" s="98"/>
      <c r="AC964" s="1100" t="str">
        <f>IFERROR(IF(AH964&lt;&gt;"",Z964*VLOOKUP(N964,【参考】数式用!$AG$2:$AL$50,MATCH(Y964,【参考】数式用!$AI$4:$AL$4,0)+2,0), ""), "")</f>
        <v/>
      </c>
      <c r="AD964" s="1100"/>
      <c r="AE964" s="415"/>
      <c r="AF964" s="581"/>
      <c r="AG964" s="590"/>
      <c r="AH964" s="428" t="str">
        <f>IFERROR(VLOOKUP(O964, 【参考】数式用!$AY$5:$AY$13, 1, FALSE), "")</f>
        <v/>
      </c>
      <c r="AI964" s="429" t="str">
        <f>IFERROR(VLOOKUP(N964, 【参考】数式用!$BA$2:$BB$50, 2, FALSE), "")</f>
        <v/>
      </c>
      <c r="AJ964" s="430" t="str">
        <f t="shared" si="31"/>
        <v/>
      </c>
      <c r="AK964" s="431" t="str">
        <f t="shared" si="32"/>
        <v/>
      </c>
      <c r="AL964" s="133"/>
      <c r="AM964" s="133"/>
      <c r="AN964" s="106"/>
      <c r="AO964" s="106"/>
      <c r="AV964" s="105"/>
      <c r="AW964" s="105"/>
      <c r="AX964" s="105"/>
      <c r="AY964" s="105"/>
      <c r="AZ964" s="105"/>
      <c r="BA964" s="105"/>
    </row>
    <row r="965" spans="1:53" ht="30" customHeight="1" thickBot="1">
      <c r="A965" s="140">
        <v>952</v>
      </c>
      <c r="B965" s="1001" t="str">
        <f>IF(基本情報入力シート!C990="","",基本情報入力シート!C990)</f>
        <v/>
      </c>
      <c r="C965" s="1002"/>
      <c r="D965" s="1002"/>
      <c r="E965" s="1002"/>
      <c r="F965" s="1002"/>
      <c r="G965" s="1002"/>
      <c r="H965" s="1002"/>
      <c r="I965" s="1003"/>
      <c r="J965" s="411" t="str">
        <f>IF(基本情報入力シート!M990="","",基本情報入力シート!M990)</f>
        <v/>
      </c>
      <c r="K965" s="411" t="str">
        <f>IF(基本情報入力シート!R990="","",基本情報入力シート!R990)</f>
        <v/>
      </c>
      <c r="L965" s="411" t="str">
        <f>IF(基本情報入力シート!W990="","",基本情報入力シート!W990)</f>
        <v/>
      </c>
      <c r="M965" s="411" t="str">
        <f>IF(基本情報入力シート!X990="","",基本情報入力シート!X990)</f>
        <v/>
      </c>
      <c r="N965" s="141" t="str">
        <f>IF(基本情報入力シート!Y990="","",基本情報入力シート!Y990)</f>
        <v/>
      </c>
      <c r="O965" s="148"/>
      <c r="P965" s="50"/>
      <c r="Q965" s="1004"/>
      <c r="R965" s="1005"/>
      <c r="S965" s="142" t="str">
        <f>IFERROR(ROUNDDOWN(Q965*VLOOKUP(N965,【参考】数式用!$AR$2:$AW$50,MATCH(P965,【参考】数式用!$AT$4:$AW$4)+2,FALSE)*0.5, 0), "")</f>
        <v/>
      </c>
      <c r="T965" s="51"/>
      <c r="U965" s="536" t="str">
        <f>IFERROR(IF(AH965&lt;&gt;"",Q965*VLOOKUP(N965,【参考】数式用!$AG$2:$AL$50,MATCH(P965,【参考】数式用!$AI$4:$AL$4,0)+2,0), ""), "")</f>
        <v/>
      </c>
      <c r="V965" s="41"/>
      <c r="W965" s="1006"/>
      <c r="X965" s="1007"/>
      <c r="Y965" s="88"/>
      <c r="Z965" s="537"/>
      <c r="AA965" s="143" t="str">
        <f>IFERROR(IF(Y965="ー", "", ROUNDDOWN(Z965*VLOOKUP(N965,【参考】数式用!$AR$2:$AW$50,MATCH(Y965,【参考】数式用!$AT$4:$AW$4)+2,FALSE)*0.5, 0)), "")</f>
        <v/>
      </c>
      <c r="AB965" s="98"/>
      <c r="AC965" s="1100" t="str">
        <f>IFERROR(IF(AH965&lt;&gt;"",Z965*VLOOKUP(N965,【参考】数式用!$AG$2:$AL$50,MATCH(Y965,【参考】数式用!$AI$4:$AL$4,0)+2,0), ""), "")</f>
        <v/>
      </c>
      <c r="AD965" s="1100"/>
      <c r="AE965" s="415"/>
      <c r="AF965" s="581"/>
      <c r="AG965" s="590"/>
      <c r="AH965" s="428" t="str">
        <f>IFERROR(VLOOKUP(O965, 【参考】数式用!$AY$5:$AY$13, 1, FALSE), "")</f>
        <v/>
      </c>
      <c r="AI965" s="429" t="str">
        <f>IFERROR(VLOOKUP(N965, 【参考】数式用!$BA$2:$BB$50, 2, FALSE), "")</f>
        <v/>
      </c>
      <c r="AJ965" s="430" t="str">
        <f t="shared" si="31"/>
        <v/>
      </c>
      <c r="AK965" s="431" t="str">
        <f t="shared" si="32"/>
        <v/>
      </c>
      <c r="AL965" s="133"/>
      <c r="AM965" s="133"/>
      <c r="AN965" s="106"/>
      <c r="AO965" s="106"/>
      <c r="AV965" s="105"/>
      <c r="AW965" s="105"/>
      <c r="AX965" s="105"/>
      <c r="AY965" s="105"/>
      <c r="AZ965" s="105"/>
      <c r="BA965" s="105"/>
    </row>
    <row r="966" spans="1:53" ht="30" customHeight="1" thickBot="1">
      <c r="A966" s="140">
        <v>953</v>
      </c>
      <c r="B966" s="1001" t="str">
        <f>IF(基本情報入力シート!C991="","",基本情報入力シート!C991)</f>
        <v/>
      </c>
      <c r="C966" s="1002"/>
      <c r="D966" s="1002"/>
      <c r="E966" s="1002"/>
      <c r="F966" s="1002"/>
      <c r="G966" s="1002"/>
      <c r="H966" s="1002"/>
      <c r="I966" s="1003"/>
      <c r="J966" s="411" t="str">
        <f>IF(基本情報入力シート!M991="","",基本情報入力シート!M991)</f>
        <v/>
      </c>
      <c r="K966" s="411" t="str">
        <f>IF(基本情報入力シート!R991="","",基本情報入力シート!R991)</f>
        <v/>
      </c>
      <c r="L966" s="411" t="str">
        <f>IF(基本情報入力シート!W991="","",基本情報入力シート!W991)</f>
        <v/>
      </c>
      <c r="M966" s="411" t="str">
        <f>IF(基本情報入力シート!X991="","",基本情報入力シート!X991)</f>
        <v/>
      </c>
      <c r="N966" s="141" t="str">
        <f>IF(基本情報入力シート!Y991="","",基本情報入力シート!Y991)</f>
        <v/>
      </c>
      <c r="O966" s="148"/>
      <c r="P966" s="50"/>
      <c r="Q966" s="1004"/>
      <c r="R966" s="1005"/>
      <c r="S966" s="142" t="str">
        <f>IFERROR(ROUNDDOWN(Q966*VLOOKUP(N966,【参考】数式用!$AR$2:$AW$50,MATCH(P966,【参考】数式用!$AT$4:$AW$4)+2,FALSE)*0.5, 0), "")</f>
        <v/>
      </c>
      <c r="T966" s="51"/>
      <c r="U966" s="536" t="str">
        <f>IFERROR(IF(AH966&lt;&gt;"",Q966*VLOOKUP(N966,【参考】数式用!$AG$2:$AL$50,MATCH(P966,【参考】数式用!$AI$4:$AL$4,0)+2,0), ""), "")</f>
        <v/>
      </c>
      <c r="V966" s="41"/>
      <c r="W966" s="1006"/>
      <c r="X966" s="1007"/>
      <c r="Y966" s="88"/>
      <c r="Z966" s="537"/>
      <c r="AA966" s="143" t="str">
        <f>IFERROR(IF(Y966="ー", "", ROUNDDOWN(Z966*VLOOKUP(N966,【参考】数式用!$AR$2:$AW$50,MATCH(Y966,【参考】数式用!$AT$4:$AW$4)+2,FALSE)*0.5, 0)), "")</f>
        <v/>
      </c>
      <c r="AB966" s="98"/>
      <c r="AC966" s="1100" t="str">
        <f>IFERROR(IF(AH966&lt;&gt;"",Z966*VLOOKUP(N966,【参考】数式用!$AG$2:$AL$50,MATCH(Y966,【参考】数式用!$AI$4:$AL$4,0)+2,0), ""), "")</f>
        <v/>
      </c>
      <c r="AD966" s="1100"/>
      <c r="AE966" s="415"/>
      <c r="AF966" s="581"/>
      <c r="AG966" s="590"/>
      <c r="AH966" s="428" t="str">
        <f>IFERROR(VLOOKUP(O966, 【参考】数式用!$AY$5:$AY$13, 1, FALSE), "")</f>
        <v/>
      </c>
      <c r="AI966" s="429" t="str">
        <f>IFERROR(VLOOKUP(N966, 【参考】数式用!$BA$2:$BB$50, 2, FALSE), "")</f>
        <v/>
      </c>
      <c r="AJ966" s="430" t="str">
        <f t="shared" si="31"/>
        <v/>
      </c>
      <c r="AK966" s="431" t="str">
        <f t="shared" si="32"/>
        <v/>
      </c>
      <c r="AL966" s="133"/>
      <c r="AM966" s="133"/>
      <c r="AN966" s="106"/>
      <c r="AO966" s="106"/>
      <c r="AV966" s="105"/>
      <c r="AW966" s="105"/>
      <c r="AX966" s="105"/>
      <c r="AY966" s="105"/>
      <c r="AZ966" s="105"/>
      <c r="BA966" s="105"/>
    </row>
    <row r="967" spans="1:53" ht="30" customHeight="1" thickBot="1">
      <c r="A967" s="140">
        <v>954</v>
      </c>
      <c r="B967" s="1001" t="str">
        <f>IF(基本情報入力シート!C992="","",基本情報入力シート!C992)</f>
        <v/>
      </c>
      <c r="C967" s="1002"/>
      <c r="D967" s="1002"/>
      <c r="E967" s="1002"/>
      <c r="F967" s="1002"/>
      <c r="G967" s="1002"/>
      <c r="H967" s="1002"/>
      <c r="I967" s="1003"/>
      <c r="J967" s="411" t="str">
        <f>IF(基本情報入力シート!M992="","",基本情報入力シート!M992)</f>
        <v/>
      </c>
      <c r="K967" s="411" t="str">
        <f>IF(基本情報入力シート!R992="","",基本情報入力シート!R992)</f>
        <v/>
      </c>
      <c r="L967" s="411" t="str">
        <f>IF(基本情報入力シート!W992="","",基本情報入力シート!W992)</f>
        <v/>
      </c>
      <c r="M967" s="411" t="str">
        <f>IF(基本情報入力シート!X992="","",基本情報入力シート!X992)</f>
        <v/>
      </c>
      <c r="N967" s="141" t="str">
        <f>IF(基本情報入力シート!Y992="","",基本情報入力シート!Y992)</f>
        <v/>
      </c>
      <c r="O967" s="148"/>
      <c r="P967" s="50"/>
      <c r="Q967" s="1004"/>
      <c r="R967" s="1005"/>
      <c r="S967" s="142" t="str">
        <f>IFERROR(ROUNDDOWN(Q967*VLOOKUP(N967,【参考】数式用!$AR$2:$AW$50,MATCH(P967,【参考】数式用!$AT$4:$AW$4)+2,FALSE)*0.5, 0), "")</f>
        <v/>
      </c>
      <c r="T967" s="51"/>
      <c r="U967" s="536" t="str">
        <f>IFERROR(IF(AH967&lt;&gt;"",Q967*VLOOKUP(N967,【参考】数式用!$AG$2:$AL$50,MATCH(P967,【参考】数式用!$AI$4:$AL$4,0)+2,0), ""), "")</f>
        <v/>
      </c>
      <c r="V967" s="41"/>
      <c r="W967" s="1006"/>
      <c r="X967" s="1007"/>
      <c r="Y967" s="88"/>
      <c r="Z967" s="537"/>
      <c r="AA967" s="143" t="str">
        <f>IFERROR(IF(Y967="ー", "", ROUNDDOWN(Z967*VLOOKUP(N967,【参考】数式用!$AR$2:$AW$50,MATCH(Y967,【参考】数式用!$AT$4:$AW$4)+2,FALSE)*0.5, 0)), "")</f>
        <v/>
      </c>
      <c r="AB967" s="98"/>
      <c r="AC967" s="1100" t="str">
        <f>IFERROR(IF(AH967&lt;&gt;"",Z967*VLOOKUP(N967,【参考】数式用!$AG$2:$AL$50,MATCH(Y967,【参考】数式用!$AI$4:$AL$4,0)+2,0), ""), "")</f>
        <v/>
      </c>
      <c r="AD967" s="1100"/>
      <c r="AE967" s="415"/>
      <c r="AF967" s="581"/>
      <c r="AG967" s="590"/>
      <c r="AH967" s="428" t="str">
        <f>IFERROR(VLOOKUP(O967, 【参考】数式用!$AY$5:$AY$13, 1, FALSE), "")</f>
        <v/>
      </c>
      <c r="AI967" s="429" t="str">
        <f>IFERROR(VLOOKUP(N967, 【参考】数式用!$BA$2:$BB$50, 2, FALSE), "")</f>
        <v/>
      </c>
      <c r="AJ967" s="430" t="str">
        <f t="shared" si="31"/>
        <v/>
      </c>
      <c r="AK967" s="431" t="str">
        <f t="shared" si="32"/>
        <v/>
      </c>
      <c r="AL967" s="133"/>
      <c r="AM967" s="133"/>
      <c r="AN967" s="106"/>
      <c r="AO967" s="106"/>
      <c r="AV967" s="105"/>
      <c r="AW967" s="105"/>
      <c r="AX967" s="105"/>
      <c r="AY967" s="105"/>
      <c r="AZ967" s="105"/>
      <c r="BA967" s="105"/>
    </row>
    <row r="968" spans="1:53" ht="30" customHeight="1" thickBot="1">
      <c r="A968" s="140">
        <v>955</v>
      </c>
      <c r="B968" s="1001" t="str">
        <f>IF(基本情報入力シート!C993="","",基本情報入力シート!C993)</f>
        <v/>
      </c>
      <c r="C968" s="1002"/>
      <c r="D968" s="1002"/>
      <c r="E968" s="1002"/>
      <c r="F968" s="1002"/>
      <c r="G968" s="1002"/>
      <c r="H968" s="1002"/>
      <c r="I968" s="1003"/>
      <c r="J968" s="411" t="str">
        <f>IF(基本情報入力シート!M993="","",基本情報入力シート!M993)</f>
        <v/>
      </c>
      <c r="K968" s="411" t="str">
        <f>IF(基本情報入力シート!R993="","",基本情報入力シート!R993)</f>
        <v/>
      </c>
      <c r="L968" s="411" t="str">
        <f>IF(基本情報入力シート!W993="","",基本情報入力シート!W993)</f>
        <v/>
      </c>
      <c r="M968" s="411" t="str">
        <f>IF(基本情報入力シート!X993="","",基本情報入力シート!X993)</f>
        <v/>
      </c>
      <c r="N968" s="141" t="str">
        <f>IF(基本情報入力シート!Y993="","",基本情報入力シート!Y993)</f>
        <v/>
      </c>
      <c r="O968" s="148"/>
      <c r="P968" s="50"/>
      <c r="Q968" s="1004"/>
      <c r="R968" s="1005"/>
      <c r="S968" s="142" t="str">
        <f>IFERROR(ROUNDDOWN(Q968*VLOOKUP(N968,【参考】数式用!$AR$2:$AW$50,MATCH(P968,【参考】数式用!$AT$4:$AW$4)+2,FALSE)*0.5, 0), "")</f>
        <v/>
      </c>
      <c r="T968" s="51"/>
      <c r="U968" s="536" t="str">
        <f>IFERROR(IF(AH968&lt;&gt;"",Q968*VLOOKUP(N968,【参考】数式用!$AG$2:$AL$50,MATCH(P968,【参考】数式用!$AI$4:$AL$4,0)+2,0), ""), "")</f>
        <v/>
      </c>
      <c r="V968" s="41"/>
      <c r="W968" s="1006"/>
      <c r="X968" s="1007"/>
      <c r="Y968" s="88"/>
      <c r="Z968" s="537"/>
      <c r="AA968" s="143" t="str">
        <f>IFERROR(IF(Y968="ー", "", ROUNDDOWN(Z968*VLOOKUP(N968,【参考】数式用!$AR$2:$AW$50,MATCH(Y968,【参考】数式用!$AT$4:$AW$4)+2,FALSE)*0.5, 0)), "")</f>
        <v/>
      </c>
      <c r="AB968" s="98"/>
      <c r="AC968" s="1100" t="str">
        <f>IFERROR(IF(AH968&lt;&gt;"",Z968*VLOOKUP(N968,【参考】数式用!$AG$2:$AL$50,MATCH(Y968,【参考】数式用!$AI$4:$AL$4,0)+2,0), ""), "")</f>
        <v/>
      </c>
      <c r="AD968" s="1100"/>
      <c r="AE968" s="415"/>
      <c r="AF968" s="581"/>
      <c r="AG968" s="590"/>
      <c r="AH968" s="428" t="str">
        <f>IFERROR(VLOOKUP(O968, 【参考】数式用!$AY$5:$AY$13, 1, FALSE), "")</f>
        <v/>
      </c>
      <c r="AI968" s="429" t="str">
        <f>IFERROR(VLOOKUP(N968, 【参考】数式用!$BA$2:$BB$50, 2, FALSE), "")</f>
        <v/>
      </c>
      <c r="AJ968" s="430" t="str">
        <f t="shared" si="31"/>
        <v/>
      </c>
      <c r="AK968" s="431" t="str">
        <f t="shared" si="32"/>
        <v/>
      </c>
      <c r="AL968" s="133"/>
      <c r="AM968" s="133"/>
      <c r="AN968" s="106"/>
      <c r="AO968" s="106"/>
      <c r="AV968" s="105"/>
      <c r="AW968" s="105"/>
      <c r="AX968" s="105"/>
      <c r="AY968" s="105"/>
      <c r="AZ968" s="105"/>
      <c r="BA968" s="105"/>
    </row>
    <row r="969" spans="1:53" ht="30" customHeight="1" thickBot="1">
      <c r="A969" s="140">
        <v>956</v>
      </c>
      <c r="B969" s="1001" t="str">
        <f>IF(基本情報入力シート!C994="","",基本情報入力シート!C994)</f>
        <v/>
      </c>
      <c r="C969" s="1002"/>
      <c r="D969" s="1002"/>
      <c r="E969" s="1002"/>
      <c r="F969" s="1002"/>
      <c r="G969" s="1002"/>
      <c r="H969" s="1002"/>
      <c r="I969" s="1003"/>
      <c r="J969" s="411" t="str">
        <f>IF(基本情報入力シート!M994="","",基本情報入力シート!M994)</f>
        <v/>
      </c>
      <c r="K969" s="411" t="str">
        <f>IF(基本情報入力シート!R994="","",基本情報入力シート!R994)</f>
        <v/>
      </c>
      <c r="L969" s="411" t="str">
        <f>IF(基本情報入力シート!W994="","",基本情報入力シート!W994)</f>
        <v/>
      </c>
      <c r="M969" s="411" t="str">
        <f>IF(基本情報入力シート!X994="","",基本情報入力シート!X994)</f>
        <v/>
      </c>
      <c r="N969" s="141" t="str">
        <f>IF(基本情報入力シート!Y994="","",基本情報入力シート!Y994)</f>
        <v/>
      </c>
      <c r="O969" s="148"/>
      <c r="P969" s="50"/>
      <c r="Q969" s="1004"/>
      <c r="R969" s="1005"/>
      <c r="S969" s="142" t="str">
        <f>IFERROR(ROUNDDOWN(Q969*VLOOKUP(N969,【参考】数式用!$AR$2:$AW$50,MATCH(P969,【参考】数式用!$AT$4:$AW$4)+2,FALSE)*0.5, 0), "")</f>
        <v/>
      </c>
      <c r="T969" s="51"/>
      <c r="U969" s="536" t="str">
        <f>IFERROR(IF(AH969&lt;&gt;"",Q969*VLOOKUP(N969,【参考】数式用!$AG$2:$AL$50,MATCH(P969,【参考】数式用!$AI$4:$AL$4,0)+2,0), ""), "")</f>
        <v/>
      </c>
      <c r="V969" s="41"/>
      <c r="W969" s="1006"/>
      <c r="X969" s="1007"/>
      <c r="Y969" s="88"/>
      <c r="Z969" s="537"/>
      <c r="AA969" s="143" t="str">
        <f>IFERROR(IF(Y969="ー", "", ROUNDDOWN(Z969*VLOOKUP(N969,【参考】数式用!$AR$2:$AW$50,MATCH(Y969,【参考】数式用!$AT$4:$AW$4)+2,FALSE)*0.5, 0)), "")</f>
        <v/>
      </c>
      <c r="AB969" s="98"/>
      <c r="AC969" s="1100" t="str">
        <f>IFERROR(IF(AH969&lt;&gt;"",Z969*VLOOKUP(N969,【参考】数式用!$AG$2:$AL$50,MATCH(Y969,【参考】数式用!$AI$4:$AL$4,0)+2,0), ""), "")</f>
        <v/>
      </c>
      <c r="AD969" s="1100"/>
      <c r="AE969" s="415"/>
      <c r="AF969" s="581"/>
      <c r="AG969" s="590"/>
      <c r="AH969" s="428" t="str">
        <f>IFERROR(VLOOKUP(O969, 【参考】数式用!$AY$5:$AY$13, 1, FALSE), "")</f>
        <v/>
      </c>
      <c r="AI969" s="429" t="str">
        <f>IFERROR(VLOOKUP(N969, 【参考】数式用!$BA$2:$BB$50, 2, FALSE), "")</f>
        <v/>
      </c>
      <c r="AJ969" s="430" t="str">
        <f t="shared" si="31"/>
        <v/>
      </c>
      <c r="AK969" s="431" t="str">
        <f t="shared" si="32"/>
        <v/>
      </c>
      <c r="AL969" s="133"/>
      <c r="AM969" s="133"/>
      <c r="AN969" s="106"/>
      <c r="AO969" s="106"/>
      <c r="AV969" s="105"/>
      <c r="AW969" s="105"/>
      <c r="AX969" s="105"/>
      <c r="AY969" s="105"/>
      <c r="AZ969" s="105"/>
      <c r="BA969" s="105"/>
    </row>
    <row r="970" spans="1:53" ht="30" customHeight="1" thickBot="1">
      <c r="A970" s="140">
        <v>957</v>
      </c>
      <c r="B970" s="1001" t="str">
        <f>IF(基本情報入力シート!C995="","",基本情報入力シート!C995)</f>
        <v/>
      </c>
      <c r="C970" s="1002"/>
      <c r="D970" s="1002"/>
      <c r="E970" s="1002"/>
      <c r="F970" s="1002"/>
      <c r="G970" s="1002"/>
      <c r="H970" s="1002"/>
      <c r="I970" s="1003"/>
      <c r="J970" s="411" t="str">
        <f>IF(基本情報入力シート!M995="","",基本情報入力シート!M995)</f>
        <v/>
      </c>
      <c r="K970" s="411" t="str">
        <f>IF(基本情報入力シート!R995="","",基本情報入力シート!R995)</f>
        <v/>
      </c>
      <c r="L970" s="411" t="str">
        <f>IF(基本情報入力シート!W995="","",基本情報入力シート!W995)</f>
        <v/>
      </c>
      <c r="M970" s="411" t="str">
        <f>IF(基本情報入力シート!X995="","",基本情報入力シート!X995)</f>
        <v/>
      </c>
      <c r="N970" s="141" t="str">
        <f>IF(基本情報入力シート!Y995="","",基本情報入力シート!Y995)</f>
        <v/>
      </c>
      <c r="O970" s="148"/>
      <c r="P970" s="50"/>
      <c r="Q970" s="1004"/>
      <c r="R970" s="1005"/>
      <c r="S970" s="142" t="str">
        <f>IFERROR(ROUNDDOWN(Q970*VLOOKUP(N970,【参考】数式用!$AR$2:$AW$50,MATCH(P970,【参考】数式用!$AT$4:$AW$4)+2,FALSE)*0.5, 0), "")</f>
        <v/>
      </c>
      <c r="T970" s="51"/>
      <c r="U970" s="536" t="str">
        <f>IFERROR(IF(AH970&lt;&gt;"",Q970*VLOOKUP(N970,【参考】数式用!$AG$2:$AL$50,MATCH(P970,【参考】数式用!$AI$4:$AL$4,0)+2,0), ""), "")</f>
        <v/>
      </c>
      <c r="V970" s="41"/>
      <c r="W970" s="1006"/>
      <c r="X970" s="1007"/>
      <c r="Y970" s="88"/>
      <c r="Z970" s="537"/>
      <c r="AA970" s="143" t="str">
        <f>IFERROR(IF(Y970="ー", "", ROUNDDOWN(Z970*VLOOKUP(N970,【参考】数式用!$AR$2:$AW$50,MATCH(Y970,【参考】数式用!$AT$4:$AW$4)+2,FALSE)*0.5, 0)), "")</f>
        <v/>
      </c>
      <c r="AB970" s="98"/>
      <c r="AC970" s="1100" t="str">
        <f>IFERROR(IF(AH970&lt;&gt;"",Z970*VLOOKUP(N970,【参考】数式用!$AG$2:$AL$50,MATCH(Y970,【参考】数式用!$AI$4:$AL$4,0)+2,0), ""), "")</f>
        <v/>
      </c>
      <c r="AD970" s="1100"/>
      <c r="AE970" s="415"/>
      <c r="AF970" s="581"/>
      <c r="AG970" s="590"/>
      <c r="AH970" s="428" t="str">
        <f>IFERROR(VLOOKUP(O970, 【参考】数式用!$AY$5:$AY$13, 1, FALSE), "")</f>
        <v/>
      </c>
      <c r="AI970" s="429" t="str">
        <f>IFERROR(VLOOKUP(N970, 【参考】数式用!$BA$2:$BB$50, 2, FALSE), "")</f>
        <v/>
      </c>
      <c r="AJ970" s="430" t="str">
        <f t="shared" si="31"/>
        <v/>
      </c>
      <c r="AK970" s="431" t="str">
        <f t="shared" si="32"/>
        <v/>
      </c>
      <c r="AL970" s="133"/>
      <c r="AM970" s="133"/>
      <c r="AN970" s="106"/>
      <c r="AO970" s="106"/>
      <c r="AV970" s="105"/>
      <c r="AW970" s="105"/>
      <c r="AX970" s="105"/>
      <c r="AY970" s="105"/>
      <c r="AZ970" s="105"/>
      <c r="BA970" s="105"/>
    </row>
    <row r="971" spans="1:53" ht="30" customHeight="1" thickBot="1">
      <c r="A971" s="140">
        <v>958</v>
      </c>
      <c r="B971" s="1001" t="str">
        <f>IF(基本情報入力シート!C996="","",基本情報入力シート!C996)</f>
        <v/>
      </c>
      <c r="C971" s="1002"/>
      <c r="D971" s="1002"/>
      <c r="E971" s="1002"/>
      <c r="F971" s="1002"/>
      <c r="G971" s="1002"/>
      <c r="H971" s="1002"/>
      <c r="I971" s="1003"/>
      <c r="J971" s="411" t="str">
        <f>IF(基本情報入力シート!M996="","",基本情報入力シート!M996)</f>
        <v/>
      </c>
      <c r="K971" s="411" t="str">
        <f>IF(基本情報入力シート!R996="","",基本情報入力シート!R996)</f>
        <v/>
      </c>
      <c r="L971" s="411" t="str">
        <f>IF(基本情報入力シート!W996="","",基本情報入力シート!W996)</f>
        <v/>
      </c>
      <c r="M971" s="411" t="str">
        <f>IF(基本情報入力シート!X996="","",基本情報入力シート!X996)</f>
        <v/>
      </c>
      <c r="N971" s="141" t="str">
        <f>IF(基本情報入力シート!Y996="","",基本情報入力シート!Y996)</f>
        <v/>
      </c>
      <c r="O971" s="148"/>
      <c r="P971" s="50"/>
      <c r="Q971" s="1004"/>
      <c r="R971" s="1005"/>
      <c r="S971" s="142" t="str">
        <f>IFERROR(ROUNDDOWN(Q971*VLOOKUP(N971,【参考】数式用!$AR$2:$AW$50,MATCH(P971,【参考】数式用!$AT$4:$AW$4)+2,FALSE)*0.5, 0), "")</f>
        <v/>
      </c>
      <c r="T971" s="51"/>
      <c r="U971" s="536" t="str">
        <f>IFERROR(IF(AH971&lt;&gt;"",Q971*VLOOKUP(N971,【参考】数式用!$AG$2:$AL$50,MATCH(P971,【参考】数式用!$AI$4:$AL$4,0)+2,0), ""), "")</f>
        <v/>
      </c>
      <c r="V971" s="41"/>
      <c r="W971" s="1006"/>
      <c r="X971" s="1007"/>
      <c r="Y971" s="88"/>
      <c r="Z971" s="537"/>
      <c r="AA971" s="143" t="str">
        <f>IFERROR(IF(Y971="ー", "", ROUNDDOWN(Z971*VLOOKUP(N971,【参考】数式用!$AR$2:$AW$50,MATCH(Y971,【参考】数式用!$AT$4:$AW$4)+2,FALSE)*0.5, 0)), "")</f>
        <v/>
      </c>
      <c r="AB971" s="98"/>
      <c r="AC971" s="1100" t="str">
        <f>IFERROR(IF(AH971&lt;&gt;"",Z971*VLOOKUP(N971,【参考】数式用!$AG$2:$AL$50,MATCH(Y971,【参考】数式用!$AI$4:$AL$4,0)+2,0), ""), "")</f>
        <v/>
      </c>
      <c r="AD971" s="1100"/>
      <c r="AE971" s="415"/>
      <c r="AF971" s="581"/>
      <c r="AG971" s="590"/>
      <c r="AH971" s="428" t="str">
        <f>IFERROR(VLOOKUP(O971, 【参考】数式用!$AY$5:$AY$13, 1, FALSE), "")</f>
        <v/>
      </c>
      <c r="AI971" s="429" t="str">
        <f>IFERROR(VLOOKUP(N971, 【参考】数式用!$BA$2:$BB$50, 2, FALSE), "")</f>
        <v/>
      </c>
      <c r="AJ971" s="430" t="str">
        <f t="shared" si="31"/>
        <v/>
      </c>
      <c r="AK971" s="431" t="str">
        <f t="shared" si="32"/>
        <v/>
      </c>
      <c r="AL971" s="133"/>
      <c r="AM971" s="133"/>
      <c r="AN971" s="106"/>
      <c r="AO971" s="106"/>
      <c r="AV971" s="105"/>
      <c r="AW971" s="105"/>
      <c r="AX971" s="105"/>
      <c r="AY971" s="105"/>
      <c r="AZ971" s="105"/>
      <c r="BA971" s="105"/>
    </row>
    <row r="972" spans="1:53" ht="30" customHeight="1" thickBot="1">
      <c r="A972" s="140">
        <v>959</v>
      </c>
      <c r="B972" s="1001" t="str">
        <f>IF(基本情報入力シート!C997="","",基本情報入力シート!C997)</f>
        <v/>
      </c>
      <c r="C972" s="1002"/>
      <c r="D972" s="1002"/>
      <c r="E972" s="1002"/>
      <c r="F972" s="1002"/>
      <c r="G972" s="1002"/>
      <c r="H972" s="1002"/>
      <c r="I972" s="1003"/>
      <c r="J972" s="411" t="str">
        <f>IF(基本情報入力シート!M997="","",基本情報入力シート!M997)</f>
        <v/>
      </c>
      <c r="K972" s="411" t="str">
        <f>IF(基本情報入力シート!R997="","",基本情報入力シート!R997)</f>
        <v/>
      </c>
      <c r="L972" s="411" t="str">
        <f>IF(基本情報入力シート!W997="","",基本情報入力シート!W997)</f>
        <v/>
      </c>
      <c r="M972" s="411" t="str">
        <f>IF(基本情報入力シート!X997="","",基本情報入力シート!X997)</f>
        <v/>
      </c>
      <c r="N972" s="141" t="str">
        <f>IF(基本情報入力シート!Y997="","",基本情報入力シート!Y997)</f>
        <v/>
      </c>
      <c r="O972" s="148"/>
      <c r="P972" s="50"/>
      <c r="Q972" s="1004"/>
      <c r="R972" s="1005"/>
      <c r="S972" s="142" t="str">
        <f>IFERROR(ROUNDDOWN(Q972*VLOOKUP(N972,【参考】数式用!$AR$2:$AW$50,MATCH(P972,【参考】数式用!$AT$4:$AW$4)+2,FALSE)*0.5, 0), "")</f>
        <v/>
      </c>
      <c r="T972" s="51"/>
      <c r="U972" s="536" t="str">
        <f>IFERROR(IF(AH972&lt;&gt;"",Q972*VLOOKUP(N972,【参考】数式用!$AG$2:$AL$50,MATCH(P972,【参考】数式用!$AI$4:$AL$4,0)+2,0), ""), "")</f>
        <v/>
      </c>
      <c r="V972" s="41"/>
      <c r="W972" s="1006"/>
      <c r="X972" s="1007"/>
      <c r="Y972" s="88"/>
      <c r="Z972" s="537"/>
      <c r="AA972" s="143" t="str">
        <f>IFERROR(IF(Y972="ー", "", ROUNDDOWN(Z972*VLOOKUP(N972,【参考】数式用!$AR$2:$AW$50,MATCH(Y972,【参考】数式用!$AT$4:$AW$4)+2,FALSE)*0.5, 0)), "")</f>
        <v/>
      </c>
      <c r="AB972" s="98"/>
      <c r="AC972" s="1100" t="str">
        <f>IFERROR(IF(AH972&lt;&gt;"",Z972*VLOOKUP(N972,【参考】数式用!$AG$2:$AL$50,MATCH(Y972,【参考】数式用!$AI$4:$AL$4,0)+2,0), ""), "")</f>
        <v/>
      </c>
      <c r="AD972" s="1100"/>
      <c r="AE972" s="415"/>
      <c r="AF972" s="581"/>
      <c r="AG972" s="590"/>
      <c r="AH972" s="428" t="str">
        <f>IFERROR(VLOOKUP(O972, 【参考】数式用!$AY$5:$AY$13, 1, FALSE), "")</f>
        <v/>
      </c>
      <c r="AI972" s="429" t="str">
        <f>IFERROR(VLOOKUP(N972, 【参考】数式用!$BA$2:$BB$50, 2, FALSE), "")</f>
        <v/>
      </c>
      <c r="AJ972" s="430" t="str">
        <f t="shared" si="31"/>
        <v/>
      </c>
      <c r="AK972" s="431" t="str">
        <f t="shared" si="32"/>
        <v/>
      </c>
      <c r="AL972" s="133"/>
      <c r="AM972" s="133"/>
      <c r="AN972" s="106"/>
      <c r="AO972" s="106"/>
      <c r="AV972" s="105"/>
      <c r="AW972" s="105"/>
      <c r="AX972" s="105"/>
      <c r="AY972" s="105"/>
      <c r="AZ972" s="105"/>
      <c r="BA972" s="105"/>
    </row>
    <row r="973" spans="1:53" ht="30" customHeight="1" thickBot="1">
      <c r="A973" s="140">
        <v>960</v>
      </c>
      <c r="B973" s="1001" t="str">
        <f>IF(基本情報入力シート!C998="","",基本情報入力シート!C998)</f>
        <v/>
      </c>
      <c r="C973" s="1002"/>
      <c r="D973" s="1002"/>
      <c r="E973" s="1002"/>
      <c r="F973" s="1002"/>
      <c r="G973" s="1002"/>
      <c r="H973" s="1002"/>
      <c r="I973" s="1003"/>
      <c r="J973" s="411" t="str">
        <f>IF(基本情報入力シート!M998="","",基本情報入力シート!M998)</f>
        <v/>
      </c>
      <c r="K973" s="411" t="str">
        <f>IF(基本情報入力シート!R998="","",基本情報入力シート!R998)</f>
        <v/>
      </c>
      <c r="L973" s="411" t="str">
        <f>IF(基本情報入力シート!W998="","",基本情報入力シート!W998)</f>
        <v/>
      </c>
      <c r="M973" s="411" t="str">
        <f>IF(基本情報入力シート!X998="","",基本情報入力シート!X998)</f>
        <v/>
      </c>
      <c r="N973" s="141" t="str">
        <f>IF(基本情報入力シート!Y998="","",基本情報入力シート!Y998)</f>
        <v/>
      </c>
      <c r="O973" s="148"/>
      <c r="P973" s="50"/>
      <c r="Q973" s="1004"/>
      <c r="R973" s="1005"/>
      <c r="S973" s="142" t="str">
        <f>IFERROR(ROUNDDOWN(Q973*VLOOKUP(N973,【参考】数式用!$AR$2:$AW$50,MATCH(P973,【参考】数式用!$AT$4:$AW$4)+2,FALSE)*0.5, 0), "")</f>
        <v/>
      </c>
      <c r="T973" s="51"/>
      <c r="U973" s="536" t="str">
        <f>IFERROR(IF(AH973&lt;&gt;"",Q973*VLOOKUP(N973,【参考】数式用!$AG$2:$AL$50,MATCH(P973,【参考】数式用!$AI$4:$AL$4,0)+2,0), ""), "")</f>
        <v/>
      </c>
      <c r="V973" s="41"/>
      <c r="W973" s="1006"/>
      <c r="X973" s="1007"/>
      <c r="Y973" s="88"/>
      <c r="Z973" s="537"/>
      <c r="AA973" s="143" t="str">
        <f>IFERROR(IF(Y973="ー", "", ROUNDDOWN(Z973*VLOOKUP(N973,【参考】数式用!$AR$2:$AW$50,MATCH(Y973,【参考】数式用!$AT$4:$AW$4)+2,FALSE)*0.5, 0)), "")</f>
        <v/>
      </c>
      <c r="AB973" s="98"/>
      <c r="AC973" s="1100" t="str">
        <f>IFERROR(IF(AH973&lt;&gt;"",Z973*VLOOKUP(N973,【参考】数式用!$AG$2:$AL$50,MATCH(Y973,【参考】数式用!$AI$4:$AL$4,0)+2,0), ""), "")</f>
        <v/>
      </c>
      <c r="AD973" s="1100"/>
      <c r="AE973" s="415"/>
      <c r="AF973" s="581"/>
      <c r="AG973" s="590"/>
      <c r="AH973" s="428" t="str">
        <f>IFERROR(VLOOKUP(O973, 【参考】数式用!$AY$5:$AY$13, 1, FALSE), "")</f>
        <v/>
      </c>
      <c r="AI973" s="429" t="str">
        <f>IFERROR(VLOOKUP(N973, 【参考】数式用!$BA$2:$BB$50, 2, FALSE), "")</f>
        <v/>
      </c>
      <c r="AJ973" s="430" t="str">
        <f t="shared" si="31"/>
        <v/>
      </c>
      <c r="AK973" s="431" t="str">
        <f t="shared" si="32"/>
        <v/>
      </c>
      <c r="AL973" s="133"/>
      <c r="AM973" s="133"/>
      <c r="AN973" s="106"/>
      <c r="AO973" s="106"/>
      <c r="AV973" s="105"/>
      <c r="AW973" s="105"/>
      <c r="AX973" s="105"/>
      <c r="AY973" s="105"/>
      <c r="AZ973" s="105"/>
      <c r="BA973" s="105"/>
    </row>
    <row r="974" spans="1:53" ht="30" customHeight="1" thickBot="1">
      <c r="A974" s="140">
        <v>961</v>
      </c>
      <c r="B974" s="1001" t="str">
        <f>IF(基本情報入力シート!C999="","",基本情報入力シート!C999)</f>
        <v/>
      </c>
      <c r="C974" s="1002"/>
      <c r="D974" s="1002"/>
      <c r="E974" s="1002"/>
      <c r="F974" s="1002"/>
      <c r="G974" s="1002"/>
      <c r="H974" s="1002"/>
      <c r="I974" s="1003"/>
      <c r="J974" s="411" t="str">
        <f>IF(基本情報入力シート!M999="","",基本情報入力シート!M999)</f>
        <v/>
      </c>
      <c r="K974" s="411" t="str">
        <f>IF(基本情報入力シート!R999="","",基本情報入力シート!R999)</f>
        <v/>
      </c>
      <c r="L974" s="411" t="str">
        <f>IF(基本情報入力シート!W999="","",基本情報入力シート!W999)</f>
        <v/>
      </c>
      <c r="M974" s="411" t="str">
        <f>IF(基本情報入力シート!X999="","",基本情報入力シート!X999)</f>
        <v/>
      </c>
      <c r="N974" s="141" t="str">
        <f>IF(基本情報入力シート!Y999="","",基本情報入力シート!Y999)</f>
        <v/>
      </c>
      <c r="O974" s="148"/>
      <c r="P974" s="50"/>
      <c r="Q974" s="1004"/>
      <c r="R974" s="1005"/>
      <c r="S974" s="142" t="str">
        <f>IFERROR(ROUNDDOWN(Q974*VLOOKUP(N974,【参考】数式用!$AR$2:$AW$50,MATCH(P974,【参考】数式用!$AT$4:$AW$4)+2,FALSE)*0.5, 0), "")</f>
        <v/>
      </c>
      <c r="T974" s="51"/>
      <c r="U974" s="536" t="str">
        <f>IFERROR(IF(AH974&lt;&gt;"",Q974*VLOOKUP(N974,【参考】数式用!$AG$2:$AL$50,MATCH(P974,【参考】数式用!$AI$4:$AL$4,0)+2,0), ""), "")</f>
        <v/>
      </c>
      <c r="V974" s="41"/>
      <c r="W974" s="1006"/>
      <c r="X974" s="1007"/>
      <c r="Y974" s="88"/>
      <c r="Z974" s="537"/>
      <c r="AA974" s="143" t="str">
        <f>IFERROR(IF(Y974="ー", "", ROUNDDOWN(Z974*VLOOKUP(N974,【参考】数式用!$AR$2:$AW$50,MATCH(Y974,【参考】数式用!$AT$4:$AW$4)+2,FALSE)*0.5, 0)), "")</f>
        <v/>
      </c>
      <c r="AB974" s="98"/>
      <c r="AC974" s="1100" t="str">
        <f>IFERROR(IF(AH974&lt;&gt;"",Z974*VLOOKUP(N974,【参考】数式用!$AG$2:$AL$50,MATCH(Y974,【参考】数式用!$AI$4:$AL$4,0)+2,0), ""), "")</f>
        <v/>
      </c>
      <c r="AD974" s="1100"/>
      <c r="AE974" s="415"/>
      <c r="AF974" s="581"/>
      <c r="AG974" s="590"/>
      <c r="AH974" s="428" t="str">
        <f>IFERROR(VLOOKUP(O974, 【参考】数式用!$AY$5:$AY$13, 1, FALSE), "")</f>
        <v/>
      </c>
      <c r="AI974" s="429" t="str">
        <f>IFERROR(VLOOKUP(N974, 【参考】数式用!$BA$2:$BB$50, 2, FALSE), "")</f>
        <v/>
      </c>
      <c r="AJ974" s="430" t="str">
        <f t="shared" si="31"/>
        <v/>
      </c>
      <c r="AK974" s="431" t="str">
        <f t="shared" si="32"/>
        <v/>
      </c>
      <c r="AL974" s="133"/>
      <c r="AM974" s="133"/>
      <c r="AN974" s="106"/>
      <c r="AO974" s="106"/>
      <c r="AV974" s="105"/>
      <c r="AW974" s="105"/>
      <c r="AX974" s="105"/>
      <c r="AY974" s="105"/>
      <c r="AZ974" s="105"/>
      <c r="BA974" s="105"/>
    </row>
    <row r="975" spans="1:53" ht="30" customHeight="1" thickBot="1">
      <c r="A975" s="140">
        <v>962</v>
      </c>
      <c r="B975" s="1001" t="str">
        <f>IF(基本情報入力シート!C1000="","",基本情報入力シート!C1000)</f>
        <v/>
      </c>
      <c r="C975" s="1002"/>
      <c r="D975" s="1002"/>
      <c r="E975" s="1002"/>
      <c r="F975" s="1002"/>
      <c r="G975" s="1002"/>
      <c r="H975" s="1002"/>
      <c r="I975" s="1003"/>
      <c r="J975" s="411" t="str">
        <f>IF(基本情報入力シート!M1000="","",基本情報入力シート!M1000)</f>
        <v/>
      </c>
      <c r="K975" s="411" t="str">
        <f>IF(基本情報入力シート!R1000="","",基本情報入力シート!R1000)</f>
        <v/>
      </c>
      <c r="L975" s="411" t="str">
        <f>IF(基本情報入力シート!W1000="","",基本情報入力シート!W1000)</f>
        <v/>
      </c>
      <c r="M975" s="411" t="str">
        <f>IF(基本情報入力シート!X1000="","",基本情報入力シート!X1000)</f>
        <v/>
      </c>
      <c r="N975" s="141" t="str">
        <f>IF(基本情報入力シート!Y1000="","",基本情報入力シート!Y1000)</f>
        <v/>
      </c>
      <c r="O975" s="148"/>
      <c r="P975" s="50"/>
      <c r="Q975" s="1004"/>
      <c r="R975" s="1005"/>
      <c r="S975" s="142" t="str">
        <f>IFERROR(ROUNDDOWN(Q975*VLOOKUP(N975,【参考】数式用!$AR$2:$AW$50,MATCH(P975,【参考】数式用!$AT$4:$AW$4)+2,FALSE)*0.5, 0), "")</f>
        <v/>
      </c>
      <c r="T975" s="51"/>
      <c r="U975" s="536" t="str">
        <f>IFERROR(IF(AH975&lt;&gt;"",Q975*VLOOKUP(N975,【参考】数式用!$AG$2:$AL$50,MATCH(P975,【参考】数式用!$AI$4:$AL$4,0)+2,0), ""), "")</f>
        <v/>
      </c>
      <c r="V975" s="41"/>
      <c r="W975" s="1006"/>
      <c r="X975" s="1007"/>
      <c r="Y975" s="88"/>
      <c r="Z975" s="537"/>
      <c r="AA975" s="143" t="str">
        <f>IFERROR(IF(Y975="ー", "", ROUNDDOWN(Z975*VLOOKUP(N975,【参考】数式用!$AR$2:$AW$50,MATCH(Y975,【参考】数式用!$AT$4:$AW$4)+2,FALSE)*0.5, 0)), "")</f>
        <v/>
      </c>
      <c r="AB975" s="98"/>
      <c r="AC975" s="1100" t="str">
        <f>IFERROR(IF(AH975&lt;&gt;"",Z975*VLOOKUP(N975,【参考】数式用!$AG$2:$AL$50,MATCH(Y975,【参考】数式用!$AI$4:$AL$4,0)+2,0), ""), "")</f>
        <v/>
      </c>
      <c r="AD975" s="1100"/>
      <c r="AE975" s="415"/>
      <c r="AF975" s="581"/>
      <c r="AG975" s="590"/>
      <c r="AH975" s="428" t="str">
        <f>IFERROR(VLOOKUP(O975, 【参考】数式用!$AY$5:$AY$13, 1, FALSE), "")</f>
        <v/>
      </c>
      <c r="AI975" s="429" t="str">
        <f>IFERROR(VLOOKUP(N975, 【参考】数式用!$BA$2:$BB$50, 2, FALSE), "")</f>
        <v/>
      </c>
      <c r="AJ975" s="430" t="str">
        <f t="shared" si="31"/>
        <v/>
      </c>
      <c r="AK975" s="431" t="str">
        <f t="shared" si="32"/>
        <v/>
      </c>
      <c r="AL975" s="133"/>
      <c r="AM975" s="133"/>
      <c r="AN975" s="106"/>
      <c r="AO975" s="106"/>
      <c r="AV975" s="105"/>
      <c r="AW975" s="105"/>
      <c r="AX975" s="105"/>
      <c r="AY975" s="105"/>
      <c r="AZ975" s="105"/>
      <c r="BA975" s="105"/>
    </row>
    <row r="976" spans="1:53" ht="30" customHeight="1" thickBot="1">
      <c r="A976" s="140">
        <v>963</v>
      </c>
      <c r="B976" s="1001" t="str">
        <f>IF(基本情報入力シート!C1001="","",基本情報入力シート!C1001)</f>
        <v/>
      </c>
      <c r="C976" s="1002"/>
      <c r="D976" s="1002"/>
      <c r="E976" s="1002"/>
      <c r="F976" s="1002"/>
      <c r="G976" s="1002"/>
      <c r="H976" s="1002"/>
      <c r="I976" s="1003"/>
      <c r="J976" s="411" t="str">
        <f>IF(基本情報入力シート!M1001="","",基本情報入力シート!M1001)</f>
        <v/>
      </c>
      <c r="K976" s="411" t="str">
        <f>IF(基本情報入力シート!R1001="","",基本情報入力シート!R1001)</f>
        <v/>
      </c>
      <c r="L976" s="411" t="str">
        <f>IF(基本情報入力シート!W1001="","",基本情報入力シート!W1001)</f>
        <v/>
      </c>
      <c r="M976" s="411" t="str">
        <f>IF(基本情報入力シート!X1001="","",基本情報入力シート!X1001)</f>
        <v/>
      </c>
      <c r="N976" s="141" t="str">
        <f>IF(基本情報入力シート!Y1001="","",基本情報入力シート!Y1001)</f>
        <v/>
      </c>
      <c r="O976" s="148"/>
      <c r="P976" s="50"/>
      <c r="Q976" s="1004"/>
      <c r="R976" s="1005"/>
      <c r="S976" s="142" t="str">
        <f>IFERROR(ROUNDDOWN(Q976*VLOOKUP(N976,【参考】数式用!$AR$2:$AW$50,MATCH(P976,【参考】数式用!$AT$4:$AW$4)+2,FALSE)*0.5, 0), "")</f>
        <v/>
      </c>
      <c r="T976" s="51"/>
      <c r="U976" s="536" t="str">
        <f>IFERROR(IF(AH976&lt;&gt;"",Q976*VLOOKUP(N976,【参考】数式用!$AG$2:$AL$50,MATCH(P976,【参考】数式用!$AI$4:$AL$4,0)+2,0), ""), "")</f>
        <v/>
      </c>
      <c r="V976" s="41"/>
      <c r="W976" s="1006"/>
      <c r="X976" s="1007"/>
      <c r="Y976" s="88"/>
      <c r="Z976" s="537"/>
      <c r="AA976" s="143" t="str">
        <f>IFERROR(IF(Y976="ー", "", ROUNDDOWN(Z976*VLOOKUP(N976,【参考】数式用!$AR$2:$AW$50,MATCH(Y976,【参考】数式用!$AT$4:$AW$4)+2,FALSE)*0.5, 0)), "")</f>
        <v/>
      </c>
      <c r="AB976" s="98"/>
      <c r="AC976" s="1100" t="str">
        <f>IFERROR(IF(AH976&lt;&gt;"",Z976*VLOOKUP(N976,【参考】数式用!$AG$2:$AL$50,MATCH(Y976,【参考】数式用!$AI$4:$AL$4,0)+2,0), ""), "")</f>
        <v/>
      </c>
      <c r="AD976" s="1100"/>
      <c r="AE976" s="415"/>
      <c r="AF976" s="581"/>
      <c r="AG976" s="590"/>
      <c r="AH976" s="428" t="str">
        <f>IFERROR(VLOOKUP(O976, 【参考】数式用!$AY$5:$AY$13, 1, FALSE), "")</f>
        <v/>
      </c>
      <c r="AI976" s="429" t="str">
        <f>IFERROR(VLOOKUP(N976, 【参考】数式用!$BA$2:$BB$50, 2, FALSE), "")</f>
        <v/>
      </c>
      <c r="AJ976" s="430" t="str">
        <f t="shared" si="31"/>
        <v/>
      </c>
      <c r="AK976" s="431" t="str">
        <f t="shared" si="32"/>
        <v/>
      </c>
      <c r="AL976" s="133"/>
      <c r="AM976" s="133"/>
      <c r="AN976" s="106"/>
      <c r="AO976" s="106"/>
      <c r="AV976" s="105"/>
      <c r="AW976" s="105"/>
      <c r="AX976" s="105"/>
      <c r="AY976" s="105"/>
      <c r="AZ976" s="105"/>
      <c r="BA976" s="105"/>
    </row>
    <row r="977" spans="1:53" ht="30" customHeight="1" thickBot="1">
      <c r="A977" s="140">
        <v>964</v>
      </c>
      <c r="B977" s="1001" t="str">
        <f>IF(基本情報入力シート!C1002="","",基本情報入力シート!C1002)</f>
        <v/>
      </c>
      <c r="C977" s="1002"/>
      <c r="D977" s="1002"/>
      <c r="E977" s="1002"/>
      <c r="F977" s="1002"/>
      <c r="G977" s="1002"/>
      <c r="H977" s="1002"/>
      <c r="I977" s="1003"/>
      <c r="J977" s="411" t="str">
        <f>IF(基本情報入力シート!M1002="","",基本情報入力シート!M1002)</f>
        <v/>
      </c>
      <c r="K977" s="411" t="str">
        <f>IF(基本情報入力シート!R1002="","",基本情報入力シート!R1002)</f>
        <v/>
      </c>
      <c r="L977" s="411" t="str">
        <f>IF(基本情報入力シート!W1002="","",基本情報入力シート!W1002)</f>
        <v/>
      </c>
      <c r="M977" s="411" t="str">
        <f>IF(基本情報入力シート!X1002="","",基本情報入力シート!X1002)</f>
        <v/>
      </c>
      <c r="N977" s="141" t="str">
        <f>IF(基本情報入力シート!Y1002="","",基本情報入力シート!Y1002)</f>
        <v/>
      </c>
      <c r="O977" s="148"/>
      <c r="P977" s="50"/>
      <c r="Q977" s="1004"/>
      <c r="R977" s="1005"/>
      <c r="S977" s="142" t="str">
        <f>IFERROR(ROUNDDOWN(Q977*VLOOKUP(N977,【参考】数式用!$AR$2:$AW$50,MATCH(P977,【参考】数式用!$AT$4:$AW$4)+2,FALSE)*0.5, 0), "")</f>
        <v/>
      </c>
      <c r="T977" s="51"/>
      <c r="U977" s="536" t="str">
        <f>IFERROR(IF(AH977&lt;&gt;"",Q977*VLOOKUP(N977,【参考】数式用!$AG$2:$AL$50,MATCH(P977,【参考】数式用!$AI$4:$AL$4,0)+2,0), ""), "")</f>
        <v/>
      </c>
      <c r="V977" s="41"/>
      <c r="W977" s="1006"/>
      <c r="X977" s="1007"/>
      <c r="Y977" s="88"/>
      <c r="Z977" s="537"/>
      <c r="AA977" s="143" t="str">
        <f>IFERROR(IF(Y977="ー", "", ROUNDDOWN(Z977*VLOOKUP(N977,【参考】数式用!$AR$2:$AW$50,MATCH(Y977,【参考】数式用!$AT$4:$AW$4)+2,FALSE)*0.5, 0)), "")</f>
        <v/>
      </c>
      <c r="AB977" s="98"/>
      <c r="AC977" s="1100" t="str">
        <f>IFERROR(IF(AH977&lt;&gt;"",Z977*VLOOKUP(N977,【参考】数式用!$AG$2:$AL$50,MATCH(Y977,【参考】数式用!$AI$4:$AL$4,0)+2,0), ""), "")</f>
        <v/>
      </c>
      <c r="AD977" s="1100"/>
      <c r="AE977" s="415"/>
      <c r="AF977" s="581"/>
      <c r="AG977" s="590"/>
      <c r="AH977" s="428" t="str">
        <f>IFERROR(VLOOKUP(O977, 【参考】数式用!$AY$5:$AY$13, 1, FALSE), "")</f>
        <v/>
      </c>
      <c r="AI977" s="429" t="str">
        <f>IFERROR(VLOOKUP(N977, 【参考】数式用!$BA$2:$BB$50, 2, FALSE), "")</f>
        <v/>
      </c>
      <c r="AJ977" s="430" t="str">
        <f t="shared" si="31"/>
        <v/>
      </c>
      <c r="AK977" s="431" t="str">
        <f t="shared" si="32"/>
        <v/>
      </c>
      <c r="AL977" s="133"/>
      <c r="AM977" s="133"/>
      <c r="AN977" s="106"/>
      <c r="AO977" s="106"/>
      <c r="AV977" s="105"/>
      <c r="AW977" s="105"/>
      <c r="AX977" s="105"/>
      <c r="AY977" s="105"/>
      <c r="AZ977" s="105"/>
      <c r="BA977" s="105"/>
    </row>
    <row r="978" spans="1:53" ht="30" customHeight="1" thickBot="1">
      <c r="A978" s="140">
        <v>965</v>
      </c>
      <c r="B978" s="1001" t="str">
        <f>IF(基本情報入力シート!C1003="","",基本情報入力シート!C1003)</f>
        <v/>
      </c>
      <c r="C978" s="1002"/>
      <c r="D978" s="1002"/>
      <c r="E978" s="1002"/>
      <c r="F978" s="1002"/>
      <c r="G978" s="1002"/>
      <c r="H978" s="1002"/>
      <c r="I978" s="1003"/>
      <c r="J978" s="411" t="str">
        <f>IF(基本情報入力シート!M1003="","",基本情報入力シート!M1003)</f>
        <v/>
      </c>
      <c r="K978" s="411" t="str">
        <f>IF(基本情報入力シート!R1003="","",基本情報入力シート!R1003)</f>
        <v/>
      </c>
      <c r="L978" s="411" t="str">
        <f>IF(基本情報入力シート!W1003="","",基本情報入力シート!W1003)</f>
        <v/>
      </c>
      <c r="M978" s="411" t="str">
        <f>IF(基本情報入力シート!X1003="","",基本情報入力シート!X1003)</f>
        <v/>
      </c>
      <c r="N978" s="141" t="str">
        <f>IF(基本情報入力シート!Y1003="","",基本情報入力シート!Y1003)</f>
        <v/>
      </c>
      <c r="O978" s="148"/>
      <c r="P978" s="50"/>
      <c r="Q978" s="1004"/>
      <c r="R978" s="1005"/>
      <c r="S978" s="142" t="str">
        <f>IFERROR(ROUNDDOWN(Q978*VLOOKUP(N978,【参考】数式用!$AR$2:$AW$50,MATCH(P978,【参考】数式用!$AT$4:$AW$4)+2,FALSE)*0.5, 0), "")</f>
        <v/>
      </c>
      <c r="T978" s="51"/>
      <c r="U978" s="536" t="str">
        <f>IFERROR(IF(AH978&lt;&gt;"",Q978*VLOOKUP(N978,【参考】数式用!$AG$2:$AL$50,MATCH(P978,【参考】数式用!$AI$4:$AL$4,0)+2,0), ""), "")</f>
        <v/>
      </c>
      <c r="V978" s="41"/>
      <c r="W978" s="1006"/>
      <c r="X978" s="1007"/>
      <c r="Y978" s="88"/>
      <c r="Z978" s="537"/>
      <c r="AA978" s="143" t="str">
        <f>IFERROR(IF(Y978="ー", "", ROUNDDOWN(Z978*VLOOKUP(N978,【参考】数式用!$AR$2:$AW$50,MATCH(Y978,【参考】数式用!$AT$4:$AW$4)+2,FALSE)*0.5, 0)), "")</f>
        <v/>
      </c>
      <c r="AB978" s="98"/>
      <c r="AC978" s="1100" t="str">
        <f>IFERROR(IF(AH978&lt;&gt;"",Z978*VLOOKUP(N978,【参考】数式用!$AG$2:$AL$50,MATCH(Y978,【参考】数式用!$AI$4:$AL$4,0)+2,0), ""), "")</f>
        <v/>
      </c>
      <c r="AD978" s="1100"/>
      <c r="AE978" s="415"/>
      <c r="AF978" s="581"/>
      <c r="AG978" s="590"/>
      <c r="AH978" s="428" t="str">
        <f>IFERROR(VLOOKUP(O978, 【参考】数式用!$AY$5:$AY$13, 1, FALSE), "")</f>
        <v/>
      </c>
      <c r="AI978" s="429" t="str">
        <f>IFERROR(VLOOKUP(N978, 【参考】数式用!$BA$2:$BB$50, 2, FALSE), "")</f>
        <v/>
      </c>
      <c r="AJ978" s="430" t="str">
        <f t="shared" si="31"/>
        <v/>
      </c>
      <c r="AK978" s="431" t="str">
        <f t="shared" si="32"/>
        <v/>
      </c>
      <c r="AL978" s="133"/>
      <c r="AM978" s="133"/>
      <c r="AN978" s="106"/>
      <c r="AO978" s="106"/>
      <c r="AV978" s="105"/>
      <c r="AW978" s="105"/>
      <c r="AX978" s="105"/>
      <c r="AY978" s="105"/>
      <c r="AZ978" s="105"/>
      <c r="BA978" s="105"/>
    </row>
    <row r="979" spans="1:53" ht="30" customHeight="1" thickBot="1">
      <c r="A979" s="140">
        <v>966</v>
      </c>
      <c r="B979" s="1001" t="str">
        <f>IF(基本情報入力シート!C1004="","",基本情報入力シート!C1004)</f>
        <v/>
      </c>
      <c r="C979" s="1002"/>
      <c r="D979" s="1002"/>
      <c r="E979" s="1002"/>
      <c r="F979" s="1002"/>
      <c r="G979" s="1002"/>
      <c r="H979" s="1002"/>
      <c r="I979" s="1003"/>
      <c r="J979" s="411" t="str">
        <f>IF(基本情報入力シート!M1004="","",基本情報入力シート!M1004)</f>
        <v/>
      </c>
      <c r="K979" s="411" t="str">
        <f>IF(基本情報入力シート!R1004="","",基本情報入力シート!R1004)</f>
        <v/>
      </c>
      <c r="L979" s="411" t="str">
        <f>IF(基本情報入力シート!W1004="","",基本情報入力シート!W1004)</f>
        <v/>
      </c>
      <c r="M979" s="411" t="str">
        <f>IF(基本情報入力シート!X1004="","",基本情報入力シート!X1004)</f>
        <v/>
      </c>
      <c r="N979" s="141" t="str">
        <f>IF(基本情報入力シート!Y1004="","",基本情報入力シート!Y1004)</f>
        <v/>
      </c>
      <c r="O979" s="148"/>
      <c r="P979" s="50"/>
      <c r="Q979" s="1004"/>
      <c r="R979" s="1005"/>
      <c r="S979" s="142" t="str">
        <f>IFERROR(ROUNDDOWN(Q979*VLOOKUP(N979,【参考】数式用!$AR$2:$AW$50,MATCH(P979,【参考】数式用!$AT$4:$AW$4)+2,FALSE)*0.5, 0), "")</f>
        <v/>
      </c>
      <c r="T979" s="51"/>
      <c r="U979" s="536" t="str">
        <f>IFERROR(IF(AH979&lt;&gt;"",Q979*VLOOKUP(N979,【参考】数式用!$AG$2:$AL$50,MATCH(P979,【参考】数式用!$AI$4:$AL$4,0)+2,0), ""), "")</f>
        <v/>
      </c>
      <c r="V979" s="41"/>
      <c r="W979" s="1006"/>
      <c r="X979" s="1007"/>
      <c r="Y979" s="88"/>
      <c r="Z979" s="537"/>
      <c r="AA979" s="143" t="str">
        <f>IFERROR(IF(Y979="ー", "", ROUNDDOWN(Z979*VLOOKUP(N979,【参考】数式用!$AR$2:$AW$50,MATCH(Y979,【参考】数式用!$AT$4:$AW$4)+2,FALSE)*0.5, 0)), "")</f>
        <v/>
      </c>
      <c r="AB979" s="98"/>
      <c r="AC979" s="1100" t="str">
        <f>IFERROR(IF(AH979&lt;&gt;"",Z979*VLOOKUP(N979,【参考】数式用!$AG$2:$AL$50,MATCH(Y979,【参考】数式用!$AI$4:$AL$4,0)+2,0), ""), "")</f>
        <v/>
      </c>
      <c r="AD979" s="1100"/>
      <c r="AE979" s="415"/>
      <c r="AF979" s="581"/>
      <c r="AG979" s="590"/>
      <c r="AH979" s="428" t="str">
        <f>IFERROR(VLOOKUP(O979, 【参考】数式用!$AY$5:$AY$13, 1, FALSE), "")</f>
        <v/>
      </c>
      <c r="AI979" s="429" t="str">
        <f>IFERROR(VLOOKUP(N979, 【参考】数式用!$BA$2:$BB$50, 2, FALSE), "")</f>
        <v/>
      </c>
      <c r="AJ979" s="430" t="str">
        <f t="shared" si="31"/>
        <v/>
      </c>
      <c r="AK979" s="431" t="str">
        <f t="shared" si="32"/>
        <v/>
      </c>
      <c r="AL979" s="133"/>
      <c r="AM979" s="133"/>
      <c r="AN979" s="106"/>
      <c r="AO979" s="106"/>
      <c r="AV979" s="105"/>
      <c r="AW979" s="105"/>
      <c r="AX979" s="105"/>
      <c r="AY979" s="105"/>
      <c r="AZ979" s="105"/>
      <c r="BA979" s="105"/>
    </row>
    <row r="980" spans="1:53" ht="30" customHeight="1" thickBot="1">
      <c r="A980" s="140">
        <v>967</v>
      </c>
      <c r="B980" s="1001" t="str">
        <f>IF(基本情報入力シート!C1005="","",基本情報入力シート!C1005)</f>
        <v/>
      </c>
      <c r="C980" s="1002"/>
      <c r="D980" s="1002"/>
      <c r="E980" s="1002"/>
      <c r="F980" s="1002"/>
      <c r="G980" s="1002"/>
      <c r="H980" s="1002"/>
      <c r="I980" s="1003"/>
      <c r="J980" s="411" t="str">
        <f>IF(基本情報入力シート!M1005="","",基本情報入力シート!M1005)</f>
        <v/>
      </c>
      <c r="K980" s="411" t="str">
        <f>IF(基本情報入力シート!R1005="","",基本情報入力シート!R1005)</f>
        <v/>
      </c>
      <c r="L980" s="411" t="str">
        <f>IF(基本情報入力シート!W1005="","",基本情報入力シート!W1005)</f>
        <v/>
      </c>
      <c r="M980" s="411" t="str">
        <f>IF(基本情報入力シート!X1005="","",基本情報入力シート!X1005)</f>
        <v/>
      </c>
      <c r="N980" s="141" t="str">
        <f>IF(基本情報入力シート!Y1005="","",基本情報入力シート!Y1005)</f>
        <v/>
      </c>
      <c r="O980" s="148"/>
      <c r="P980" s="50"/>
      <c r="Q980" s="1004"/>
      <c r="R980" s="1005"/>
      <c r="S980" s="142" t="str">
        <f>IFERROR(ROUNDDOWN(Q980*VLOOKUP(N980,【参考】数式用!$AR$2:$AW$50,MATCH(P980,【参考】数式用!$AT$4:$AW$4)+2,FALSE)*0.5, 0), "")</f>
        <v/>
      </c>
      <c r="T980" s="51"/>
      <c r="U980" s="536" t="str">
        <f>IFERROR(IF(AH980&lt;&gt;"",Q980*VLOOKUP(N980,【参考】数式用!$AG$2:$AL$50,MATCH(P980,【参考】数式用!$AI$4:$AL$4,0)+2,0), ""), "")</f>
        <v/>
      </c>
      <c r="V980" s="41"/>
      <c r="W980" s="1006"/>
      <c r="X980" s="1007"/>
      <c r="Y980" s="88"/>
      <c r="Z980" s="537"/>
      <c r="AA980" s="143" t="str">
        <f>IFERROR(IF(Y980="ー", "", ROUNDDOWN(Z980*VLOOKUP(N980,【参考】数式用!$AR$2:$AW$50,MATCH(Y980,【参考】数式用!$AT$4:$AW$4)+2,FALSE)*0.5, 0)), "")</f>
        <v/>
      </c>
      <c r="AB980" s="98"/>
      <c r="AC980" s="1100" t="str">
        <f>IFERROR(IF(AH980&lt;&gt;"",Z980*VLOOKUP(N980,【参考】数式用!$AG$2:$AL$50,MATCH(Y980,【参考】数式用!$AI$4:$AL$4,0)+2,0), ""), "")</f>
        <v/>
      </c>
      <c r="AD980" s="1100"/>
      <c r="AE980" s="415"/>
      <c r="AF980" s="581"/>
      <c r="AG980" s="590"/>
      <c r="AH980" s="428" t="str">
        <f>IFERROR(VLOOKUP(O980, 【参考】数式用!$AY$5:$AY$13, 1, FALSE), "")</f>
        <v/>
      </c>
      <c r="AI980" s="429" t="str">
        <f>IFERROR(VLOOKUP(N980, 【参考】数式用!$BA$2:$BB$50, 2, FALSE), "")</f>
        <v/>
      </c>
      <c r="AJ980" s="430" t="str">
        <f t="shared" si="31"/>
        <v/>
      </c>
      <c r="AK980" s="431" t="str">
        <f t="shared" si="32"/>
        <v/>
      </c>
      <c r="AL980" s="133"/>
      <c r="AM980" s="133"/>
      <c r="AN980" s="106"/>
      <c r="AO980" s="106"/>
      <c r="AV980" s="105"/>
      <c r="AW980" s="105"/>
      <c r="AX980" s="105"/>
      <c r="AY980" s="105"/>
      <c r="AZ980" s="105"/>
      <c r="BA980" s="105"/>
    </row>
    <row r="981" spans="1:53" ht="30" customHeight="1" thickBot="1">
      <c r="A981" s="140">
        <v>968</v>
      </c>
      <c r="B981" s="1001" t="str">
        <f>IF(基本情報入力シート!C1006="","",基本情報入力シート!C1006)</f>
        <v/>
      </c>
      <c r="C981" s="1002"/>
      <c r="D981" s="1002"/>
      <c r="E981" s="1002"/>
      <c r="F981" s="1002"/>
      <c r="G981" s="1002"/>
      <c r="H981" s="1002"/>
      <c r="I981" s="1003"/>
      <c r="J981" s="411" t="str">
        <f>IF(基本情報入力シート!M1006="","",基本情報入力シート!M1006)</f>
        <v/>
      </c>
      <c r="K981" s="411" t="str">
        <f>IF(基本情報入力シート!R1006="","",基本情報入力シート!R1006)</f>
        <v/>
      </c>
      <c r="L981" s="411" t="str">
        <f>IF(基本情報入力シート!W1006="","",基本情報入力シート!W1006)</f>
        <v/>
      </c>
      <c r="M981" s="411" t="str">
        <f>IF(基本情報入力シート!X1006="","",基本情報入力シート!X1006)</f>
        <v/>
      </c>
      <c r="N981" s="141" t="str">
        <f>IF(基本情報入力シート!Y1006="","",基本情報入力シート!Y1006)</f>
        <v/>
      </c>
      <c r="O981" s="148"/>
      <c r="P981" s="50"/>
      <c r="Q981" s="1004"/>
      <c r="R981" s="1005"/>
      <c r="S981" s="142" t="str">
        <f>IFERROR(ROUNDDOWN(Q981*VLOOKUP(N981,【参考】数式用!$AR$2:$AW$50,MATCH(P981,【参考】数式用!$AT$4:$AW$4)+2,FALSE)*0.5, 0), "")</f>
        <v/>
      </c>
      <c r="T981" s="51"/>
      <c r="U981" s="536" t="str">
        <f>IFERROR(IF(AH981&lt;&gt;"",Q981*VLOOKUP(N981,【参考】数式用!$AG$2:$AL$50,MATCH(P981,【参考】数式用!$AI$4:$AL$4,0)+2,0), ""), "")</f>
        <v/>
      </c>
      <c r="V981" s="41"/>
      <c r="W981" s="1006"/>
      <c r="X981" s="1007"/>
      <c r="Y981" s="88"/>
      <c r="Z981" s="537"/>
      <c r="AA981" s="143" t="str">
        <f>IFERROR(IF(Y981="ー", "", ROUNDDOWN(Z981*VLOOKUP(N981,【参考】数式用!$AR$2:$AW$50,MATCH(Y981,【参考】数式用!$AT$4:$AW$4)+2,FALSE)*0.5, 0)), "")</f>
        <v/>
      </c>
      <c r="AB981" s="98"/>
      <c r="AC981" s="1100" t="str">
        <f>IFERROR(IF(AH981&lt;&gt;"",Z981*VLOOKUP(N981,【参考】数式用!$AG$2:$AL$50,MATCH(Y981,【参考】数式用!$AI$4:$AL$4,0)+2,0), ""), "")</f>
        <v/>
      </c>
      <c r="AD981" s="1100"/>
      <c r="AE981" s="415"/>
      <c r="AF981" s="581"/>
      <c r="AG981" s="590"/>
      <c r="AH981" s="428" t="str">
        <f>IFERROR(VLOOKUP(O981, 【参考】数式用!$AY$5:$AY$13, 1, FALSE), "")</f>
        <v/>
      </c>
      <c r="AI981" s="429" t="str">
        <f>IFERROR(VLOOKUP(N981, 【参考】数式用!$BA$2:$BB$50, 2, FALSE), "")</f>
        <v/>
      </c>
      <c r="AJ981" s="430" t="str">
        <f t="shared" si="31"/>
        <v/>
      </c>
      <c r="AK981" s="431" t="str">
        <f t="shared" si="32"/>
        <v/>
      </c>
      <c r="AL981" s="133"/>
      <c r="AM981" s="133"/>
      <c r="AN981" s="106"/>
      <c r="AO981" s="106"/>
      <c r="AV981" s="105"/>
      <c r="AW981" s="105"/>
      <c r="AX981" s="105"/>
      <c r="AY981" s="105"/>
      <c r="AZ981" s="105"/>
      <c r="BA981" s="105"/>
    </row>
    <row r="982" spans="1:53" ht="30" customHeight="1" thickBot="1">
      <c r="A982" s="140">
        <v>969</v>
      </c>
      <c r="B982" s="1001" t="str">
        <f>IF(基本情報入力シート!C1007="","",基本情報入力シート!C1007)</f>
        <v/>
      </c>
      <c r="C982" s="1002"/>
      <c r="D982" s="1002"/>
      <c r="E982" s="1002"/>
      <c r="F982" s="1002"/>
      <c r="G982" s="1002"/>
      <c r="H982" s="1002"/>
      <c r="I982" s="1003"/>
      <c r="J982" s="411" t="str">
        <f>IF(基本情報入力シート!M1007="","",基本情報入力シート!M1007)</f>
        <v/>
      </c>
      <c r="K982" s="411" t="str">
        <f>IF(基本情報入力シート!R1007="","",基本情報入力シート!R1007)</f>
        <v/>
      </c>
      <c r="L982" s="411" t="str">
        <f>IF(基本情報入力シート!W1007="","",基本情報入力シート!W1007)</f>
        <v/>
      </c>
      <c r="M982" s="411" t="str">
        <f>IF(基本情報入力シート!X1007="","",基本情報入力シート!X1007)</f>
        <v/>
      </c>
      <c r="N982" s="141" t="str">
        <f>IF(基本情報入力シート!Y1007="","",基本情報入力シート!Y1007)</f>
        <v/>
      </c>
      <c r="O982" s="148"/>
      <c r="P982" s="50"/>
      <c r="Q982" s="1004"/>
      <c r="R982" s="1005"/>
      <c r="S982" s="142" t="str">
        <f>IFERROR(ROUNDDOWN(Q982*VLOOKUP(N982,【参考】数式用!$AR$2:$AW$50,MATCH(P982,【参考】数式用!$AT$4:$AW$4)+2,FALSE)*0.5, 0), "")</f>
        <v/>
      </c>
      <c r="T982" s="51"/>
      <c r="U982" s="536" t="str">
        <f>IFERROR(IF(AH982&lt;&gt;"",Q982*VLOOKUP(N982,【参考】数式用!$AG$2:$AL$50,MATCH(P982,【参考】数式用!$AI$4:$AL$4,0)+2,0), ""), "")</f>
        <v/>
      </c>
      <c r="V982" s="41"/>
      <c r="W982" s="1006"/>
      <c r="X982" s="1007"/>
      <c r="Y982" s="88"/>
      <c r="Z982" s="537"/>
      <c r="AA982" s="143" t="str">
        <f>IFERROR(IF(Y982="ー", "", ROUNDDOWN(Z982*VLOOKUP(N982,【参考】数式用!$AR$2:$AW$50,MATCH(Y982,【参考】数式用!$AT$4:$AW$4)+2,FALSE)*0.5, 0)), "")</f>
        <v/>
      </c>
      <c r="AB982" s="98"/>
      <c r="AC982" s="1100" t="str">
        <f>IFERROR(IF(AH982&lt;&gt;"",Z982*VLOOKUP(N982,【参考】数式用!$AG$2:$AL$50,MATCH(Y982,【参考】数式用!$AI$4:$AL$4,0)+2,0), ""), "")</f>
        <v/>
      </c>
      <c r="AD982" s="1100"/>
      <c r="AE982" s="415"/>
      <c r="AF982" s="581"/>
      <c r="AG982" s="590"/>
      <c r="AH982" s="428" t="str">
        <f>IFERROR(VLOOKUP(O982, 【参考】数式用!$AY$5:$AY$13, 1, FALSE), "")</f>
        <v/>
      </c>
      <c r="AI982" s="429" t="str">
        <f>IFERROR(VLOOKUP(N982, 【参考】数式用!$BA$2:$BB$50, 2, FALSE), "")</f>
        <v/>
      </c>
      <c r="AJ982" s="430" t="str">
        <f t="shared" si="31"/>
        <v/>
      </c>
      <c r="AK982" s="431" t="str">
        <f t="shared" si="32"/>
        <v/>
      </c>
      <c r="AL982" s="133"/>
      <c r="AM982" s="133"/>
      <c r="AN982" s="106"/>
      <c r="AO982" s="106"/>
      <c r="AV982" s="105"/>
      <c r="AW982" s="105"/>
      <c r="AX982" s="105"/>
      <c r="AY982" s="105"/>
      <c r="AZ982" s="105"/>
      <c r="BA982" s="105"/>
    </row>
    <row r="983" spans="1:53" ht="30" customHeight="1" thickBot="1">
      <c r="A983" s="140">
        <v>970</v>
      </c>
      <c r="B983" s="1001" t="str">
        <f>IF(基本情報入力シート!C1008="","",基本情報入力シート!C1008)</f>
        <v/>
      </c>
      <c r="C983" s="1002"/>
      <c r="D983" s="1002"/>
      <c r="E983" s="1002"/>
      <c r="F983" s="1002"/>
      <c r="G983" s="1002"/>
      <c r="H983" s="1002"/>
      <c r="I983" s="1003"/>
      <c r="J983" s="411" t="str">
        <f>IF(基本情報入力シート!M1008="","",基本情報入力シート!M1008)</f>
        <v/>
      </c>
      <c r="K983" s="411" t="str">
        <f>IF(基本情報入力シート!R1008="","",基本情報入力シート!R1008)</f>
        <v/>
      </c>
      <c r="L983" s="411" t="str">
        <f>IF(基本情報入力シート!W1008="","",基本情報入力シート!W1008)</f>
        <v/>
      </c>
      <c r="M983" s="411" t="str">
        <f>IF(基本情報入力シート!X1008="","",基本情報入力シート!X1008)</f>
        <v/>
      </c>
      <c r="N983" s="141" t="str">
        <f>IF(基本情報入力シート!Y1008="","",基本情報入力シート!Y1008)</f>
        <v/>
      </c>
      <c r="O983" s="148"/>
      <c r="P983" s="50"/>
      <c r="Q983" s="1004"/>
      <c r="R983" s="1005"/>
      <c r="S983" s="142" t="str">
        <f>IFERROR(ROUNDDOWN(Q983*VLOOKUP(N983,【参考】数式用!$AR$2:$AW$50,MATCH(P983,【参考】数式用!$AT$4:$AW$4)+2,FALSE)*0.5, 0), "")</f>
        <v/>
      </c>
      <c r="T983" s="51"/>
      <c r="U983" s="536" t="str">
        <f>IFERROR(IF(AH983&lt;&gt;"",Q983*VLOOKUP(N983,【参考】数式用!$AG$2:$AL$50,MATCH(P983,【参考】数式用!$AI$4:$AL$4,0)+2,0), ""), "")</f>
        <v/>
      </c>
      <c r="V983" s="41"/>
      <c r="W983" s="1006"/>
      <c r="X983" s="1007"/>
      <c r="Y983" s="88"/>
      <c r="Z983" s="537"/>
      <c r="AA983" s="143" t="str">
        <f>IFERROR(IF(Y983="ー", "", ROUNDDOWN(Z983*VLOOKUP(N983,【参考】数式用!$AR$2:$AW$50,MATCH(Y983,【参考】数式用!$AT$4:$AW$4)+2,FALSE)*0.5, 0)), "")</f>
        <v/>
      </c>
      <c r="AB983" s="98"/>
      <c r="AC983" s="1100" t="str">
        <f>IFERROR(IF(AH983&lt;&gt;"",Z983*VLOOKUP(N983,【参考】数式用!$AG$2:$AL$50,MATCH(Y983,【参考】数式用!$AI$4:$AL$4,0)+2,0), ""), "")</f>
        <v/>
      </c>
      <c r="AD983" s="1100"/>
      <c r="AE983" s="415"/>
      <c r="AF983" s="581"/>
      <c r="AG983" s="590"/>
      <c r="AH983" s="428" t="str">
        <f>IFERROR(VLOOKUP(O983, 【参考】数式用!$AY$5:$AY$13, 1, FALSE), "")</f>
        <v/>
      </c>
      <c r="AI983" s="429" t="str">
        <f>IFERROR(VLOOKUP(N983, 【参考】数式用!$BA$2:$BB$50, 2, FALSE), "")</f>
        <v/>
      </c>
      <c r="AJ983" s="430" t="str">
        <f t="shared" si="31"/>
        <v/>
      </c>
      <c r="AK983" s="431" t="str">
        <f t="shared" si="32"/>
        <v/>
      </c>
      <c r="AL983" s="133"/>
      <c r="AM983" s="133"/>
      <c r="AN983" s="106"/>
      <c r="AO983" s="106"/>
      <c r="AV983" s="105"/>
      <c r="AW983" s="105"/>
      <c r="AX983" s="105"/>
      <c r="AY983" s="105"/>
      <c r="AZ983" s="105"/>
      <c r="BA983" s="105"/>
    </row>
    <row r="984" spans="1:53" ht="30" customHeight="1" thickBot="1">
      <c r="A984" s="140">
        <v>971</v>
      </c>
      <c r="B984" s="1001" t="str">
        <f>IF(基本情報入力シート!C1009="","",基本情報入力シート!C1009)</f>
        <v/>
      </c>
      <c r="C984" s="1002"/>
      <c r="D984" s="1002"/>
      <c r="E984" s="1002"/>
      <c r="F984" s="1002"/>
      <c r="G984" s="1002"/>
      <c r="H984" s="1002"/>
      <c r="I984" s="1003"/>
      <c r="J984" s="411" t="str">
        <f>IF(基本情報入力シート!M1009="","",基本情報入力シート!M1009)</f>
        <v/>
      </c>
      <c r="K984" s="411" t="str">
        <f>IF(基本情報入力シート!R1009="","",基本情報入力シート!R1009)</f>
        <v/>
      </c>
      <c r="L984" s="411" t="str">
        <f>IF(基本情報入力シート!W1009="","",基本情報入力シート!W1009)</f>
        <v/>
      </c>
      <c r="M984" s="411" t="str">
        <f>IF(基本情報入力シート!X1009="","",基本情報入力シート!X1009)</f>
        <v/>
      </c>
      <c r="N984" s="141" t="str">
        <f>IF(基本情報入力シート!Y1009="","",基本情報入力シート!Y1009)</f>
        <v/>
      </c>
      <c r="O984" s="148"/>
      <c r="P984" s="50"/>
      <c r="Q984" s="1004"/>
      <c r="R984" s="1005"/>
      <c r="S984" s="142" t="str">
        <f>IFERROR(ROUNDDOWN(Q984*VLOOKUP(N984,【参考】数式用!$AR$2:$AW$50,MATCH(P984,【参考】数式用!$AT$4:$AW$4)+2,FALSE)*0.5, 0), "")</f>
        <v/>
      </c>
      <c r="T984" s="51"/>
      <c r="U984" s="536" t="str">
        <f>IFERROR(IF(AH984&lt;&gt;"",Q984*VLOOKUP(N984,【参考】数式用!$AG$2:$AL$50,MATCH(P984,【参考】数式用!$AI$4:$AL$4,0)+2,0), ""), "")</f>
        <v/>
      </c>
      <c r="V984" s="41"/>
      <c r="W984" s="1006"/>
      <c r="X984" s="1007"/>
      <c r="Y984" s="88"/>
      <c r="Z984" s="537"/>
      <c r="AA984" s="143" t="str">
        <f>IFERROR(IF(Y984="ー", "", ROUNDDOWN(Z984*VLOOKUP(N984,【参考】数式用!$AR$2:$AW$50,MATCH(Y984,【参考】数式用!$AT$4:$AW$4)+2,FALSE)*0.5, 0)), "")</f>
        <v/>
      </c>
      <c r="AB984" s="98"/>
      <c r="AC984" s="1100" t="str">
        <f>IFERROR(IF(AH984&lt;&gt;"",Z984*VLOOKUP(N984,【参考】数式用!$AG$2:$AL$50,MATCH(Y984,【参考】数式用!$AI$4:$AL$4,0)+2,0), ""), "")</f>
        <v/>
      </c>
      <c r="AD984" s="1100"/>
      <c r="AE984" s="415"/>
      <c r="AF984" s="581"/>
      <c r="AG984" s="590"/>
      <c r="AH984" s="428" t="str">
        <f>IFERROR(VLOOKUP(O984, 【参考】数式用!$AY$5:$AY$13, 1, FALSE), "")</f>
        <v/>
      </c>
      <c r="AI984" s="429" t="str">
        <f>IFERROR(VLOOKUP(N984, 【参考】数式用!$BA$2:$BB$50, 2, FALSE), "")</f>
        <v/>
      </c>
      <c r="AJ984" s="430" t="str">
        <f t="shared" si="31"/>
        <v/>
      </c>
      <c r="AK984" s="431" t="str">
        <f t="shared" si="32"/>
        <v/>
      </c>
      <c r="AL984" s="133"/>
      <c r="AM984" s="133"/>
      <c r="AN984" s="106"/>
      <c r="AO984" s="106"/>
      <c r="AV984" s="105"/>
      <c r="AW984" s="105"/>
      <c r="AX984" s="105"/>
      <c r="AY984" s="105"/>
      <c r="AZ984" s="105"/>
      <c r="BA984" s="105"/>
    </row>
    <row r="985" spans="1:53" ht="30" customHeight="1" thickBot="1">
      <c r="A985" s="140">
        <v>972</v>
      </c>
      <c r="B985" s="1001" t="str">
        <f>IF(基本情報入力シート!C1010="","",基本情報入力シート!C1010)</f>
        <v/>
      </c>
      <c r="C985" s="1002"/>
      <c r="D985" s="1002"/>
      <c r="E985" s="1002"/>
      <c r="F985" s="1002"/>
      <c r="G985" s="1002"/>
      <c r="H985" s="1002"/>
      <c r="I985" s="1003"/>
      <c r="J985" s="411" t="str">
        <f>IF(基本情報入力シート!M1010="","",基本情報入力シート!M1010)</f>
        <v/>
      </c>
      <c r="K985" s="411" t="str">
        <f>IF(基本情報入力シート!R1010="","",基本情報入力シート!R1010)</f>
        <v/>
      </c>
      <c r="L985" s="411" t="str">
        <f>IF(基本情報入力シート!W1010="","",基本情報入力シート!W1010)</f>
        <v/>
      </c>
      <c r="M985" s="411" t="str">
        <f>IF(基本情報入力シート!X1010="","",基本情報入力シート!X1010)</f>
        <v/>
      </c>
      <c r="N985" s="141" t="str">
        <f>IF(基本情報入力シート!Y1010="","",基本情報入力シート!Y1010)</f>
        <v/>
      </c>
      <c r="O985" s="148"/>
      <c r="P985" s="50"/>
      <c r="Q985" s="1004"/>
      <c r="R985" s="1005"/>
      <c r="S985" s="142" t="str">
        <f>IFERROR(ROUNDDOWN(Q985*VLOOKUP(N985,【参考】数式用!$AR$2:$AW$50,MATCH(P985,【参考】数式用!$AT$4:$AW$4)+2,FALSE)*0.5, 0), "")</f>
        <v/>
      </c>
      <c r="T985" s="51"/>
      <c r="U985" s="536" t="str">
        <f>IFERROR(IF(AH985&lt;&gt;"",Q985*VLOOKUP(N985,【参考】数式用!$AG$2:$AL$50,MATCH(P985,【参考】数式用!$AI$4:$AL$4,0)+2,0), ""), "")</f>
        <v/>
      </c>
      <c r="V985" s="41"/>
      <c r="W985" s="1006"/>
      <c r="X985" s="1007"/>
      <c r="Y985" s="88"/>
      <c r="Z985" s="537"/>
      <c r="AA985" s="143" t="str">
        <f>IFERROR(IF(Y985="ー", "", ROUNDDOWN(Z985*VLOOKUP(N985,【参考】数式用!$AR$2:$AW$50,MATCH(Y985,【参考】数式用!$AT$4:$AW$4)+2,FALSE)*0.5, 0)), "")</f>
        <v/>
      </c>
      <c r="AB985" s="98"/>
      <c r="AC985" s="1100" t="str">
        <f>IFERROR(IF(AH985&lt;&gt;"",Z985*VLOOKUP(N985,【参考】数式用!$AG$2:$AL$50,MATCH(Y985,【参考】数式用!$AI$4:$AL$4,0)+2,0), ""), "")</f>
        <v/>
      </c>
      <c r="AD985" s="1100"/>
      <c r="AE985" s="415"/>
      <c r="AF985" s="581"/>
      <c r="AG985" s="590"/>
      <c r="AH985" s="428" t="str">
        <f>IFERROR(VLOOKUP(O985, 【参考】数式用!$AY$5:$AY$13, 1, FALSE), "")</f>
        <v/>
      </c>
      <c r="AI985" s="429" t="str">
        <f>IFERROR(VLOOKUP(N985, 【参考】数式用!$BA$2:$BB$50, 2, FALSE), "")</f>
        <v/>
      </c>
      <c r="AJ985" s="430" t="str">
        <f t="shared" si="31"/>
        <v/>
      </c>
      <c r="AK985" s="431" t="str">
        <f t="shared" si="32"/>
        <v/>
      </c>
      <c r="AL985" s="133"/>
      <c r="AM985" s="133"/>
      <c r="AN985" s="106"/>
      <c r="AO985" s="106"/>
      <c r="AV985" s="105"/>
      <c r="AW985" s="105"/>
      <c r="AX985" s="105"/>
      <c r="AY985" s="105"/>
      <c r="AZ985" s="105"/>
      <c r="BA985" s="105"/>
    </row>
    <row r="986" spans="1:53" ht="30" customHeight="1" thickBot="1">
      <c r="A986" s="140">
        <v>973</v>
      </c>
      <c r="B986" s="1001" t="str">
        <f>IF(基本情報入力シート!C1011="","",基本情報入力シート!C1011)</f>
        <v/>
      </c>
      <c r="C986" s="1002"/>
      <c r="D986" s="1002"/>
      <c r="E986" s="1002"/>
      <c r="F986" s="1002"/>
      <c r="G986" s="1002"/>
      <c r="H986" s="1002"/>
      <c r="I986" s="1003"/>
      <c r="J986" s="411" t="str">
        <f>IF(基本情報入力シート!M1011="","",基本情報入力シート!M1011)</f>
        <v/>
      </c>
      <c r="K986" s="411" t="str">
        <f>IF(基本情報入力シート!R1011="","",基本情報入力シート!R1011)</f>
        <v/>
      </c>
      <c r="L986" s="411" t="str">
        <f>IF(基本情報入力シート!W1011="","",基本情報入力シート!W1011)</f>
        <v/>
      </c>
      <c r="M986" s="411" t="str">
        <f>IF(基本情報入力シート!X1011="","",基本情報入力シート!X1011)</f>
        <v/>
      </c>
      <c r="N986" s="141" t="str">
        <f>IF(基本情報入力シート!Y1011="","",基本情報入力シート!Y1011)</f>
        <v/>
      </c>
      <c r="O986" s="148"/>
      <c r="P986" s="50"/>
      <c r="Q986" s="1004"/>
      <c r="R986" s="1005"/>
      <c r="S986" s="142" t="str">
        <f>IFERROR(ROUNDDOWN(Q986*VLOOKUP(N986,【参考】数式用!$AR$2:$AW$50,MATCH(P986,【参考】数式用!$AT$4:$AW$4)+2,FALSE)*0.5, 0), "")</f>
        <v/>
      </c>
      <c r="T986" s="51"/>
      <c r="U986" s="536" t="str">
        <f>IFERROR(IF(AH986&lt;&gt;"",Q986*VLOOKUP(N986,【参考】数式用!$AG$2:$AL$50,MATCH(P986,【参考】数式用!$AI$4:$AL$4,0)+2,0), ""), "")</f>
        <v/>
      </c>
      <c r="V986" s="41"/>
      <c r="W986" s="1006"/>
      <c r="X986" s="1007"/>
      <c r="Y986" s="88"/>
      <c r="Z986" s="537"/>
      <c r="AA986" s="143" t="str">
        <f>IFERROR(IF(Y986="ー", "", ROUNDDOWN(Z986*VLOOKUP(N986,【参考】数式用!$AR$2:$AW$50,MATCH(Y986,【参考】数式用!$AT$4:$AW$4)+2,FALSE)*0.5, 0)), "")</f>
        <v/>
      </c>
      <c r="AB986" s="98"/>
      <c r="AC986" s="1100" t="str">
        <f>IFERROR(IF(AH986&lt;&gt;"",Z986*VLOOKUP(N986,【参考】数式用!$AG$2:$AL$50,MATCH(Y986,【参考】数式用!$AI$4:$AL$4,0)+2,0), ""), "")</f>
        <v/>
      </c>
      <c r="AD986" s="1100"/>
      <c r="AE986" s="415"/>
      <c r="AF986" s="581"/>
      <c r="AG986" s="590"/>
      <c r="AH986" s="428" t="str">
        <f>IFERROR(VLOOKUP(O986, 【参考】数式用!$AY$5:$AY$13, 1, FALSE), "")</f>
        <v/>
      </c>
      <c r="AI986" s="429" t="str">
        <f>IFERROR(VLOOKUP(N986, 【参考】数式用!$BA$2:$BB$50, 2, FALSE), "")</f>
        <v/>
      </c>
      <c r="AJ986" s="430" t="str">
        <f t="shared" si="31"/>
        <v/>
      </c>
      <c r="AK986" s="431" t="str">
        <f t="shared" si="32"/>
        <v/>
      </c>
      <c r="AL986" s="133"/>
      <c r="AM986" s="133"/>
      <c r="AN986" s="106"/>
      <c r="AO986" s="106"/>
      <c r="AV986" s="105"/>
      <c r="AW986" s="105"/>
      <c r="AX986" s="105"/>
      <c r="AY986" s="105"/>
      <c r="AZ986" s="105"/>
      <c r="BA986" s="105"/>
    </row>
    <row r="987" spans="1:53" ht="30" customHeight="1" thickBot="1">
      <c r="A987" s="140">
        <v>974</v>
      </c>
      <c r="B987" s="1001" t="str">
        <f>IF(基本情報入力シート!C1012="","",基本情報入力シート!C1012)</f>
        <v/>
      </c>
      <c r="C987" s="1002"/>
      <c r="D987" s="1002"/>
      <c r="E987" s="1002"/>
      <c r="F987" s="1002"/>
      <c r="G987" s="1002"/>
      <c r="H987" s="1002"/>
      <c r="I987" s="1003"/>
      <c r="J987" s="411" t="str">
        <f>IF(基本情報入力シート!M1012="","",基本情報入力シート!M1012)</f>
        <v/>
      </c>
      <c r="K987" s="411" t="str">
        <f>IF(基本情報入力シート!R1012="","",基本情報入力シート!R1012)</f>
        <v/>
      </c>
      <c r="L987" s="411" t="str">
        <f>IF(基本情報入力シート!W1012="","",基本情報入力シート!W1012)</f>
        <v/>
      </c>
      <c r="M987" s="411" t="str">
        <f>IF(基本情報入力シート!X1012="","",基本情報入力シート!X1012)</f>
        <v/>
      </c>
      <c r="N987" s="141" t="str">
        <f>IF(基本情報入力シート!Y1012="","",基本情報入力シート!Y1012)</f>
        <v/>
      </c>
      <c r="O987" s="148"/>
      <c r="P987" s="50"/>
      <c r="Q987" s="1004"/>
      <c r="R987" s="1005"/>
      <c r="S987" s="142" t="str">
        <f>IFERROR(ROUNDDOWN(Q987*VLOOKUP(N987,【参考】数式用!$AR$2:$AW$50,MATCH(P987,【参考】数式用!$AT$4:$AW$4)+2,FALSE)*0.5, 0), "")</f>
        <v/>
      </c>
      <c r="T987" s="51"/>
      <c r="U987" s="536" t="str">
        <f>IFERROR(IF(AH987&lt;&gt;"",Q987*VLOOKUP(N987,【参考】数式用!$AG$2:$AL$50,MATCH(P987,【参考】数式用!$AI$4:$AL$4,0)+2,0), ""), "")</f>
        <v/>
      </c>
      <c r="V987" s="41"/>
      <c r="W987" s="1006"/>
      <c r="X987" s="1007"/>
      <c r="Y987" s="88"/>
      <c r="Z987" s="537"/>
      <c r="AA987" s="143" t="str">
        <f>IFERROR(IF(Y987="ー", "", ROUNDDOWN(Z987*VLOOKUP(N987,【参考】数式用!$AR$2:$AW$50,MATCH(Y987,【参考】数式用!$AT$4:$AW$4)+2,FALSE)*0.5, 0)), "")</f>
        <v/>
      </c>
      <c r="AB987" s="98"/>
      <c r="AC987" s="1100" t="str">
        <f>IFERROR(IF(AH987&lt;&gt;"",Z987*VLOOKUP(N987,【参考】数式用!$AG$2:$AL$50,MATCH(Y987,【参考】数式用!$AI$4:$AL$4,0)+2,0), ""), "")</f>
        <v/>
      </c>
      <c r="AD987" s="1100"/>
      <c r="AE987" s="415"/>
      <c r="AF987" s="581"/>
      <c r="AG987" s="590"/>
      <c r="AH987" s="428" t="str">
        <f>IFERROR(VLOOKUP(O987, 【参考】数式用!$AY$5:$AY$13, 1, FALSE), "")</f>
        <v/>
      </c>
      <c r="AI987" s="429" t="str">
        <f>IFERROR(VLOOKUP(N987, 【参考】数式用!$BA$2:$BB$50, 2, FALSE), "")</f>
        <v/>
      </c>
      <c r="AJ987" s="430" t="str">
        <f t="shared" si="31"/>
        <v/>
      </c>
      <c r="AK987" s="431" t="str">
        <f t="shared" si="32"/>
        <v/>
      </c>
      <c r="AL987" s="133"/>
      <c r="AM987" s="133"/>
      <c r="AN987" s="106"/>
      <c r="AO987" s="106"/>
      <c r="AV987" s="105"/>
      <c r="AW987" s="105"/>
      <c r="AX987" s="105"/>
      <c r="AY987" s="105"/>
      <c r="AZ987" s="105"/>
      <c r="BA987" s="105"/>
    </row>
    <row r="988" spans="1:53" ht="30" customHeight="1" thickBot="1">
      <c r="A988" s="140">
        <v>975</v>
      </c>
      <c r="B988" s="1001" t="str">
        <f>IF(基本情報入力シート!C1013="","",基本情報入力シート!C1013)</f>
        <v/>
      </c>
      <c r="C988" s="1002"/>
      <c r="D988" s="1002"/>
      <c r="E988" s="1002"/>
      <c r="F988" s="1002"/>
      <c r="G988" s="1002"/>
      <c r="H988" s="1002"/>
      <c r="I988" s="1003"/>
      <c r="J988" s="411" t="str">
        <f>IF(基本情報入力シート!M1013="","",基本情報入力シート!M1013)</f>
        <v/>
      </c>
      <c r="K988" s="411" t="str">
        <f>IF(基本情報入力シート!R1013="","",基本情報入力シート!R1013)</f>
        <v/>
      </c>
      <c r="L988" s="411" t="str">
        <f>IF(基本情報入力シート!W1013="","",基本情報入力シート!W1013)</f>
        <v/>
      </c>
      <c r="M988" s="411" t="str">
        <f>IF(基本情報入力シート!X1013="","",基本情報入力シート!X1013)</f>
        <v/>
      </c>
      <c r="N988" s="141" t="str">
        <f>IF(基本情報入力シート!Y1013="","",基本情報入力シート!Y1013)</f>
        <v/>
      </c>
      <c r="O988" s="148"/>
      <c r="P988" s="50"/>
      <c r="Q988" s="1004"/>
      <c r="R988" s="1005"/>
      <c r="S988" s="142" t="str">
        <f>IFERROR(ROUNDDOWN(Q988*VLOOKUP(N988,【参考】数式用!$AR$2:$AW$50,MATCH(P988,【参考】数式用!$AT$4:$AW$4)+2,FALSE)*0.5, 0), "")</f>
        <v/>
      </c>
      <c r="T988" s="51"/>
      <c r="U988" s="536" t="str">
        <f>IFERROR(IF(AH988&lt;&gt;"",Q988*VLOOKUP(N988,【参考】数式用!$AG$2:$AL$50,MATCH(P988,【参考】数式用!$AI$4:$AL$4,0)+2,0), ""), "")</f>
        <v/>
      </c>
      <c r="V988" s="41"/>
      <c r="W988" s="1006"/>
      <c r="X988" s="1007"/>
      <c r="Y988" s="88"/>
      <c r="Z988" s="537"/>
      <c r="AA988" s="143" t="str">
        <f>IFERROR(IF(Y988="ー", "", ROUNDDOWN(Z988*VLOOKUP(N988,【参考】数式用!$AR$2:$AW$50,MATCH(Y988,【参考】数式用!$AT$4:$AW$4)+2,FALSE)*0.5, 0)), "")</f>
        <v/>
      </c>
      <c r="AB988" s="98"/>
      <c r="AC988" s="1100" t="str">
        <f>IFERROR(IF(AH988&lt;&gt;"",Z988*VLOOKUP(N988,【参考】数式用!$AG$2:$AL$50,MATCH(Y988,【参考】数式用!$AI$4:$AL$4,0)+2,0), ""), "")</f>
        <v/>
      </c>
      <c r="AD988" s="1100"/>
      <c r="AE988" s="415"/>
      <c r="AF988" s="581"/>
      <c r="AG988" s="590"/>
      <c r="AH988" s="428" t="str">
        <f>IFERROR(VLOOKUP(O988, 【参考】数式用!$AY$5:$AY$13, 1, FALSE), "")</f>
        <v/>
      </c>
      <c r="AI988" s="429" t="str">
        <f>IFERROR(VLOOKUP(N988, 【参考】数式用!$BA$2:$BB$50, 2, FALSE), "")</f>
        <v/>
      </c>
      <c r="AJ988" s="430" t="str">
        <f t="shared" si="31"/>
        <v/>
      </c>
      <c r="AK988" s="431" t="str">
        <f t="shared" si="32"/>
        <v/>
      </c>
      <c r="AL988" s="133"/>
      <c r="AM988" s="133"/>
      <c r="AN988" s="106"/>
      <c r="AO988" s="106"/>
      <c r="AV988" s="105"/>
      <c r="AW988" s="105"/>
      <c r="AX988" s="105"/>
      <c r="AY988" s="105"/>
      <c r="AZ988" s="105"/>
      <c r="BA988" s="105"/>
    </row>
    <row r="989" spans="1:53" ht="30" customHeight="1" thickBot="1">
      <c r="A989" s="140">
        <v>976</v>
      </c>
      <c r="B989" s="1001" t="str">
        <f>IF(基本情報入力シート!C1014="","",基本情報入力シート!C1014)</f>
        <v/>
      </c>
      <c r="C989" s="1002"/>
      <c r="D989" s="1002"/>
      <c r="E989" s="1002"/>
      <c r="F989" s="1002"/>
      <c r="G989" s="1002"/>
      <c r="H989" s="1002"/>
      <c r="I989" s="1003"/>
      <c r="J989" s="411" t="str">
        <f>IF(基本情報入力シート!M1014="","",基本情報入力シート!M1014)</f>
        <v/>
      </c>
      <c r="K989" s="411" t="str">
        <f>IF(基本情報入力シート!R1014="","",基本情報入力シート!R1014)</f>
        <v/>
      </c>
      <c r="L989" s="411" t="str">
        <f>IF(基本情報入力シート!W1014="","",基本情報入力シート!W1014)</f>
        <v/>
      </c>
      <c r="M989" s="411" t="str">
        <f>IF(基本情報入力シート!X1014="","",基本情報入力シート!X1014)</f>
        <v/>
      </c>
      <c r="N989" s="141" t="str">
        <f>IF(基本情報入力シート!Y1014="","",基本情報入力シート!Y1014)</f>
        <v/>
      </c>
      <c r="O989" s="148"/>
      <c r="P989" s="50"/>
      <c r="Q989" s="1004"/>
      <c r="R989" s="1005"/>
      <c r="S989" s="142" t="str">
        <f>IFERROR(ROUNDDOWN(Q989*VLOOKUP(N989,【参考】数式用!$AR$2:$AW$50,MATCH(P989,【参考】数式用!$AT$4:$AW$4)+2,FALSE)*0.5, 0), "")</f>
        <v/>
      </c>
      <c r="T989" s="51"/>
      <c r="U989" s="536" t="str">
        <f>IFERROR(IF(AH989&lt;&gt;"",Q989*VLOOKUP(N989,【参考】数式用!$AG$2:$AL$50,MATCH(P989,【参考】数式用!$AI$4:$AL$4,0)+2,0), ""), "")</f>
        <v/>
      </c>
      <c r="V989" s="41"/>
      <c r="W989" s="1006"/>
      <c r="X989" s="1007"/>
      <c r="Y989" s="88"/>
      <c r="Z989" s="537"/>
      <c r="AA989" s="143" t="str">
        <f>IFERROR(IF(Y989="ー", "", ROUNDDOWN(Z989*VLOOKUP(N989,【参考】数式用!$AR$2:$AW$50,MATCH(Y989,【参考】数式用!$AT$4:$AW$4)+2,FALSE)*0.5, 0)), "")</f>
        <v/>
      </c>
      <c r="AB989" s="98"/>
      <c r="AC989" s="1100" t="str">
        <f>IFERROR(IF(AH989&lt;&gt;"",Z989*VLOOKUP(N989,【参考】数式用!$AG$2:$AL$50,MATCH(Y989,【参考】数式用!$AI$4:$AL$4,0)+2,0), ""), "")</f>
        <v/>
      </c>
      <c r="AD989" s="1100"/>
      <c r="AE989" s="415"/>
      <c r="AF989" s="581"/>
      <c r="AG989" s="590"/>
      <c r="AH989" s="428" t="str">
        <f>IFERROR(VLOOKUP(O989, 【参考】数式用!$AY$5:$AY$13, 1, FALSE), "")</f>
        <v/>
      </c>
      <c r="AI989" s="429" t="str">
        <f>IFERROR(VLOOKUP(N989, 【参考】数式用!$BA$2:$BB$50, 2, FALSE), "")</f>
        <v/>
      </c>
      <c r="AJ989" s="430" t="str">
        <f t="shared" si="31"/>
        <v/>
      </c>
      <c r="AK989" s="431" t="str">
        <f t="shared" si="32"/>
        <v/>
      </c>
      <c r="AL989" s="133"/>
      <c r="AM989" s="133"/>
      <c r="AN989" s="106"/>
      <c r="AO989" s="106"/>
      <c r="AV989" s="105"/>
      <c r="AW989" s="105"/>
      <c r="AX989" s="105"/>
      <c r="AY989" s="105"/>
      <c r="AZ989" s="105"/>
      <c r="BA989" s="105"/>
    </row>
    <row r="990" spans="1:53" ht="30" customHeight="1" thickBot="1">
      <c r="A990" s="140">
        <v>977</v>
      </c>
      <c r="B990" s="1001" t="str">
        <f>IF(基本情報入力シート!C1015="","",基本情報入力シート!C1015)</f>
        <v/>
      </c>
      <c r="C990" s="1002"/>
      <c r="D990" s="1002"/>
      <c r="E990" s="1002"/>
      <c r="F990" s="1002"/>
      <c r="G990" s="1002"/>
      <c r="H990" s="1002"/>
      <c r="I990" s="1003"/>
      <c r="J990" s="411" t="str">
        <f>IF(基本情報入力シート!M1015="","",基本情報入力シート!M1015)</f>
        <v/>
      </c>
      <c r="K990" s="411" t="str">
        <f>IF(基本情報入力シート!R1015="","",基本情報入力シート!R1015)</f>
        <v/>
      </c>
      <c r="L990" s="411" t="str">
        <f>IF(基本情報入力シート!W1015="","",基本情報入力シート!W1015)</f>
        <v/>
      </c>
      <c r="M990" s="411" t="str">
        <f>IF(基本情報入力シート!X1015="","",基本情報入力シート!X1015)</f>
        <v/>
      </c>
      <c r="N990" s="141" t="str">
        <f>IF(基本情報入力シート!Y1015="","",基本情報入力シート!Y1015)</f>
        <v/>
      </c>
      <c r="O990" s="148"/>
      <c r="P990" s="50"/>
      <c r="Q990" s="1004"/>
      <c r="R990" s="1005"/>
      <c r="S990" s="142" t="str">
        <f>IFERROR(ROUNDDOWN(Q990*VLOOKUP(N990,【参考】数式用!$AR$2:$AW$50,MATCH(P990,【参考】数式用!$AT$4:$AW$4)+2,FALSE)*0.5, 0), "")</f>
        <v/>
      </c>
      <c r="T990" s="51"/>
      <c r="U990" s="536" t="str">
        <f>IFERROR(IF(AH990&lt;&gt;"",Q990*VLOOKUP(N990,【参考】数式用!$AG$2:$AL$50,MATCH(P990,【参考】数式用!$AI$4:$AL$4,0)+2,0), ""), "")</f>
        <v/>
      </c>
      <c r="V990" s="41"/>
      <c r="W990" s="1006"/>
      <c r="X990" s="1007"/>
      <c r="Y990" s="88"/>
      <c r="Z990" s="537"/>
      <c r="AA990" s="143" t="str">
        <f>IFERROR(IF(Y990="ー", "", ROUNDDOWN(Z990*VLOOKUP(N990,【参考】数式用!$AR$2:$AW$50,MATCH(Y990,【参考】数式用!$AT$4:$AW$4)+2,FALSE)*0.5, 0)), "")</f>
        <v/>
      </c>
      <c r="AB990" s="98"/>
      <c r="AC990" s="1100" t="str">
        <f>IFERROR(IF(AH990&lt;&gt;"",Z990*VLOOKUP(N990,【参考】数式用!$AG$2:$AL$50,MATCH(Y990,【参考】数式用!$AI$4:$AL$4,0)+2,0), ""), "")</f>
        <v/>
      </c>
      <c r="AD990" s="1100"/>
      <c r="AE990" s="415"/>
      <c r="AF990" s="581"/>
      <c r="AG990" s="590"/>
      <c r="AH990" s="428" t="str">
        <f>IFERROR(VLOOKUP(O990, 【参考】数式用!$AY$5:$AY$13, 1, FALSE), "")</f>
        <v/>
      </c>
      <c r="AI990" s="429" t="str">
        <f>IFERROR(VLOOKUP(N990, 【参考】数式用!$BA$2:$BB$50, 2, FALSE), "")</f>
        <v/>
      </c>
      <c r="AJ990" s="430" t="str">
        <f t="shared" si="31"/>
        <v/>
      </c>
      <c r="AK990" s="431" t="str">
        <f t="shared" si="32"/>
        <v/>
      </c>
      <c r="AL990" s="133"/>
      <c r="AM990" s="133"/>
      <c r="AN990" s="106"/>
      <c r="AO990" s="106"/>
      <c r="AV990" s="105"/>
      <c r="AW990" s="105"/>
      <c r="AX990" s="105"/>
      <c r="AY990" s="105"/>
      <c r="AZ990" s="105"/>
      <c r="BA990" s="105"/>
    </row>
    <row r="991" spans="1:53" ht="30" customHeight="1" thickBot="1">
      <c r="A991" s="140">
        <v>978</v>
      </c>
      <c r="B991" s="1001" t="str">
        <f>IF(基本情報入力シート!C1016="","",基本情報入力シート!C1016)</f>
        <v/>
      </c>
      <c r="C991" s="1002"/>
      <c r="D991" s="1002"/>
      <c r="E991" s="1002"/>
      <c r="F991" s="1002"/>
      <c r="G991" s="1002"/>
      <c r="H991" s="1002"/>
      <c r="I991" s="1003"/>
      <c r="J991" s="411" t="str">
        <f>IF(基本情報入力シート!M1016="","",基本情報入力シート!M1016)</f>
        <v/>
      </c>
      <c r="K991" s="411" t="str">
        <f>IF(基本情報入力シート!R1016="","",基本情報入力シート!R1016)</f>
        <v/>
      </c>
      <c r="L991" s="411" t="str">
        <f>IF(基本情報入力シート!W1016="","",基本情報入力シート!W1016)</f>
        <v/>
      </c>
      <c r="M991" s="411" t="str">
        <f>IF(基本情報入力シート!X1016="","",基本情報入力シート!X1016)</f>
        <v/>
      </c>
      <c r="N991" s="141" t="str">
        <f>IF(基本情報入力シート!Y1016="","",基本情報入力シート!Y1016)</f>
        <v/>
      </c>
      <c r="O991" s="148"/>
      <c r="P991" s="50"/>
      <c r="Q991" s="1004"/>
      <c r="R991" s="1005"/>
      <c r="S991" s="142" t="str">
        <f>IFERROR(ROUNDDOWN(Q991*VLOOKUP(N991,【参考】数式用!$AR$2:$AW$50,MATCH(P991,【参考】数式用!$AT$4:$AW$4)+2,FALSE)*0.5, 0), "")</f>
        <v/>
      </c>
      <c r="T991" s="51"/>
      <c r="U991" s="536" t="str">
        <f>IFERROR(IF(AH991&lt;&gt;"",Q991*VLOOKUP(N991,【参考】数式用!$AG$2:$AL$50,MATCH(P991,【参考】数式用!$AI$4:$AL$4,0)+2,0), ""), "")</f>
        <v/>
      </c>
      <c r="V991" s="41"/>
      <c r="W991" s="1006"/>
      <c r="X991" s="1007"/>
      <c r="Y991" s="88"/>
      <c r="Z991" s="537"/>
      <c r="AA991" s="143" t="str">
        <f>IFERROR(IF(Y991="ー", "", ROUNDDOWN(Z991*VLOOKUP(N991,【参考】数式用!$AR$2:$AW$50,MATCH(Y991,【参考】数式用!$AT$4:$AW$4)+2,FALSE)*0.5, 0)), "")</f>
        <v/>
      </c>
      <c r="AB991" s="98"/>
      <c r="AC991" s="1100" t="str">
        <f>IFERROR(IF(AH991&lt;&gt;"",Z991*VLOOKUP(N991,【参考】数式用!$AG$2:$AL$50,MATCH(Y991,【参考】数式用!$AI$4:$AL$4,0)+2,0), ""), "")</f>
        <v/>
      </c>
      <c r="AD991" s="1100"/>
      <c r="AE991" s="415"/>
      <c r="AF991" s="581"/>
      <c r="AG991" s="590"/>
      <c r="AH991" s="428" t="str">
        <f>IFERROR(VLOOKUP(O991, 【参考】数式用!$AY$5:$AY$13, 1, FALSE), "")</f>
        <v/>
      </c>
      <c r="AI991" s="429" t="str">
        <f>IFERROR(VLOOKUP(N991, 【参考】数式用!$BA$2:$BB$50, 2, FALSE), "")</f>
        <v/>
      </c>
      <c r="AJ991" s="430" t="str">
        <f t="shared" si="31"/>
        <v/>
      </c>
      <c r="AK991" s="431" t="str">
        <f t="shared" si="32"/>
        <v/>
      </c>
      <c r="AL991" s="133"/>
      <c r="AM991" s="133"/>
      <c r="AN991" s="106"/>
      <c r="AO991" s="106"/>
      <c r="AV991" s="105"/>
      <c r="AW991" s="105"/>
      <c r="AX991" s="105"/>
      <c r="AY991" s="105"/>
      <c r="AZ991" s="105"/>
      <c r="BA991" s="105"/>
    </row>
    <row r="992" spans="1:53" ht="30" customHeight="1" thickBot="1">
      <c r="A992" s="140">
        <v>979</v>
      </c>
      <c r="B992" s="1001" t="str">
        <f>IF(基本情報入力シート!C1017="","",基本情報入力シート!C1017)</f>
        <v/>
      </c>
      <c r="C992" s="1002"/>
      <c r="D992" s="1002"/>
      <c r="E992" s="1002"/>
      <c r="F992" s="1002"/>
      <c r="G992" s="1002"/>
      <c r="H992" s="1002"/>
      <c r="I992" s="1003"/>
      <c r="J992" s="411" t="str">
        <f>IF(基本情報入力シート!M1017="","",基本情報入力シート!M1017)</f>
        <v/>
      </c>
      <c r="K992" s="411" t="str">
        <f>IF(基本情報入力シート!R1017="","",基本情報入力シート!R1017)</f>
        <v/>
      </c>
      <c r="L992" s="411" t="str">
        <f>IF(基本情報入力シート!W1017="","",基本情報入力シート!W1017)</f>
        <v/>
      </c>
      <c r="M992" s="411" t="str">
        <f>IF(基本情報入力シート!X1017="","",基本情報入力シート!X1017)</f>
        <v/>
      </c>
      <c r="N992" s="141" t="str">
        <f>IF(基本情報入力シート!Y1017="","",基本情報入力シート!Y1017)</f>
        <v/>
      </c>
      <c r="O992" s="148"/>
      <c r="P992" s="50"/>
      <c r="Q992" s="1004"/>
      <c r="R992" s="1005"/>
      <c r="S992" s="142" t="str">
        <f>IFERROR(ROUNDDOWN(Q992*VLOOKUP(N992,【参考】数式用!$AR$2:$AW$50,MATCH(P992,【参考】数式用!$AT$4:$AW$4)+2,FALSE)*0.5, 0), "")</f>
        <v/>
      </c>
      <c r="T992" s="51"/>
      <c r="U992" s="536" t="str">
        <f>IFERROR(IF(AH992&lt;&gt;"",Q992*VLOOKUP(N992,【参考】数式用!$AG$2:$AL$50,MATCH(P992,【参考】数式用!$AI$4:$AL$4,0)+2,0), ""), "")</f>
        <v/>
      </c>
      <c r="V992" s="41"/>
      <c r="W992" s="1006"/>
      <c r="X992" s="1007"/>
      <c r="Y992" s="88"/>
      <c r="Z992" s="537"/>
      <c r="AA992" s="143" t="str">
        <f>IFERROR(IF(Y992="ー", "", ROUNDDOWN(Z992*VLOOKUP(N992,【参考】数式用!$AR$2:$AW$50,MATCH(Y992,【参考】数式用!$AT$4:$AW$4)+2,FALSE)*0.5, 0)), "")</f>
        <v/>
      </c>
      <c r="AB992" s="98"/>
      <c r="AC992" s="1100" t="str">
        <f>IFERROR(IF(AH992&lt;&gt;"",Z992*VLOOKUP(N992,【参考】数式用!$AG$2:$AL$50,MATCH(Y992,【参考】数式用!$AI$4:$AL$4,0)+2,0), ""), "")</f>
        <v/>
      </c>
      <c r="AD992" s="1100"/>
      <c r="AE992" s="415"/>
      <c r="AF992" s="581"/>
      <c r="AG992" s="590"/>
      <c r="AH992" s="428" t="str">
        <f>IFERROR(VLOOKUP(O992, 【参考】数式用!$AY$5:$AY$13, 1, FALSE), "")</f>
        <v/>
      </c>
      <c r="AI992" s="429" t="str">
        <f>IFERROR(VLOOKUP(N992, 【参考】数式用!$BA$2:$BB$50, 2, FALSE), "")</f>
        <v/>
      </c>
      <c r="AJ992" s="430" t="str">
        <f t="shared" si="31"/>
        <v/>
      </c>
      <c r="AK992" s="431" t="str">
        <f t="shared" si="32"/>
        <v/>
      </c>
      <c r="AL992" s="133"/>
      <c r="AM992" s="133"/>
      <c r="AN992" s="106"/>
      <c r="AO992" s="106"/>
      <c r="AV992" s="105"/>
      <c r="AW992" s="105"/>
      <c r="AX992" s="105"/>
      <c r="AY992" s="105"/>
      <c r="AZ992" s="105"/>
      <c r="BA992" s="105"/>
    </row>
    <row r="993" spans="1:53" ht="30" customHeight="1" thickBot="1">
      <c r="A993" s="140">
        <v>980</v>
      </c>
      <c r="B993" s="1001" t="str">
        <f>IF(基本情報入力シート!C1018="","",基本情報入力シート!C1018)</f>
        <v/>
      </c>
      <c r="C993" s="1002"/>
      <c r="D993" s="1002"/>
      <c r="E993" s="1002"/>
      <c r="F993" s="1002"/>
      <c r="G993" s="1002"/>
      <c r="H993" s="1002"/>
      <c r="I993" s="1003"/>
      <c r="J993" s="411" t="str">
        <f>IF(基本情報入力シート!M1018="","",基本情報入力シート!M1018)</f>
        <v/>
      </c>
      <c r="K993" s="411" t="str">
        <f>IF(基本情報入力シート!R1018="","",基本情報入力シート!R1018)</f>
        <v/>
      </c>
      <c r="L993" s="411" t="str">
        <f>IF(基本情報入力シート!W1018="","",基本情報入力シート!W1018)</f>
        <v/>
      </c>
      <c r="M993" s="411" t="str">
        <f>IF(基本情報入力シート!X1018="","",基本情報入力シート!X1018)</f>
        <v/>
      </c>
      <c r="N993" s="141" t="str">
        <f>IF(基本情報入力シート!Y1018="","",基本情報入力シート!Y1018)</f>
        <v/>
      </c>
      <c r="O993" s="148"/>
      <c r="P993" s="50"/>
      <c r="Q993" s="1004"/>
      <c r="R993" s="1005"/>
      <c r="S993" s="142" t="str">
        <f>IFERROR(ROUNDDOWN(Q993*VLOOKUP(N993,【参考】数式用!$AR$2:$AW$50,MATCH(P993,【参考】数式用!$AT$4:$AW$4)+2,FALSE)*0.5, 0), "")</f>
        <v/>
      </c>
      <c r="T993" s="51"/>
      <c r="U993" s="536" t="str">
        <f>IFERROR(IF(AH993&lt;&gt;"",Q993*VLOOKUP(N993,【参考】数式用!$AG$2:$AL$50,MATCH(P993,【参考】数式用!$AI$4:$AL$4,0)+2,0), ""), "")</f>
        <v/>
      </c>
      <c r="V993" s="41"/>
      <c r="W993" s="1006"/>
      <c r="X993" s="1007"/>
      <c r="Y993" s="88"/>
      <c r="Z993" s="537"/>
      <c r="AA993" s="143" t="str">
        <f>IFERROR(IF(Y993="ー", "", ROUNDDOWN(Z993*VLOOKUP(N993,【参考】数式用!$AR$2:$AW$50,MATCH(Y993,【参考】数式用!$AT$4:$AW$4)+2,FALSE)*0.5, 0)), "")</f>
        <v/>
      </c>
      <c r="AB993" s="98"/>
      <c r="AC993" s="1100" t="str">
        <f>IFERROR(IF(AH993&lt;&gt;"",Z993*VLOOKUP(N993,【参考】数式用!$AG$2:$AL$50,MATCH(Y993,【参考】数式用!$AI$4:$AL$4,0)+2,0), ""), "")</f>
        <v/>
      </c>
      <c r="AD993" s="1100"/>
      <c r="AE993" s="415"/>
      <c r="AF993" s="581"/>
      <c r="AG993" s="590"/>
      <c r="AH993" s="428" t="str">
        <f>IFERROR(VLOOKUP(O993, 【参考】数式用!$AY$5:$AY$13, 1, FALSE), "")</f>
        <v/>
      </c>
      <c r="AI993" s="429" t="str">
        <f>IFERROR(VLOOKUP(N993, 【参考】数式用!$BA$2:$BB$50, 2, FALSE), "")</f>
        <v/>
      </c>
      <c r="AJ993" s="430" t="str">
        <f t="shared" si="31"/>
        <v/>
      </c>
      <c r="AK993" s="431" t="str">
        <f t="shared" si="32"/>
        <v/>
      </c>
      <c r="AL993" s="133"/>
      <c r="AM993" s="133"/>
      <c r="AN993" s="106"/>
      <c r="AO993" s="106"/>
      <c r="AV993" s="105"/>
      <c r="AW993" s="105"/>
      <c r="AX993" s="105"/>
      <c r="AY993" s="105"/>
      <c r="AZ993" s="105"/>
      <c r="BA993" s="105"/>
    </row>
    <row r="994" spans="1:53" ht="30" customHeight="1" thickBot="1">
      <c r="A994" s="140">
        <v>981</v>
      </c>
      <c r="B994" s="1001" t="str">
        <f>IF(基本情報入力シート!C1019="","",基本情報入力シート!C1019)</f>
        <v/>
      </c>
      <c r="C994" s="1002"/>
      <c r="D994" s="1002"/>
      <c r="E994" s="1002"/>
      <c r="F994" s="1002"/>
      <c r="G994" s="1002"/>
      <c r="H994" s="1002"/>
      <c r="I994" s="1003"/>
      <c r="J994" s="411" t="str">
        <f>IF(基本情報入力シート!M1019="","",基本情報入力シート!M1019)</f>
        <v/>
      </c>
      <c r="K994" s="411" t="str">
        <f>IF(基本情報入力シート!R1019="","",基本情報入力シート!R1019)</f>
        <v/>
      </c>
      <c r="L994" s="411" t="str">
        <f>IF(基本情報入力シート!W1019="","",基本情報入力シート!W1019)</f>
        <v/>
      </c>
      <c r="M994" s="411" t="str">
        <f>IF(基本情報入力シート!X1019="","",基本情報入力シート!X1019)</f>
        <v/>
      </c>
      <c r="N994" s="141" t="str">
        <f>IF(基本情報入力シート!Y1019="","",基本情報入力シート!Y1019)</f>
        <v/>
      </c>
      <c r="O994" s="148"/>
      <c r="P994" s="50"/>
      <c r="Q994" s="1004"/>
      <c r="R994" s="1005"/>
      <c r="S994" s="142" t="str">
        <f>IFERROR(ROUNDDOWN(Q994*VLOOKUP(N994,【参考】数式用!$AR$2:$AW$50,MATCH(P994,【参考】数式用!$AT$4:$AW$4)+2,FALSE)*0.5, 0), "")</f>
        <v/>
      </c>
      <c r="T994" s="51"/>
      <c r="U994" s="536" t="str">
        <f>IFERROR(IF(AH994&lt;&gt;"",Q994*VLOOKUP(N994,【参考】数式用!$AG$2:$AL$50,MATCH(P994,【参考】数式用!$AI$4:$AL$4,0)+2,0), ""), "")</f>
        <v/>
      </c>
      <c r="V994" s="41"/>
      <c r="W994" s="1006"/>
      <c r="X994" s="1007"/>
      <c r="Y994" s="88"/>
      <c r="Z994" s="537"/>
      <c r="AA994" s="143" t="str">
        <f>IFERROR(IF(Y994="ー", "", ROUNDDOWN(Z994*VLOOKUP(N994,【参考】数式用!$AR$2:$AW$50,MATCH(Y994,【参考】数式用!$AT$4:$AW$4)+2,FALSE)*0.5, 0)), "")</f>
        <v/>
      </c>
      <c r="AB994" s="98"/>
      <c r="AC994" s="1100" t="str">
        <f>IFERROR(IF(AH994&lt;&gt;"",Z994*VLOOKUP(N994,【参考】数式用!$AG$2:$AL$50,MATCH(Y994,【参考】数式用!$AI$4:$AL$4,0)+2,0), ""), "")</f>
        <v/>
      </c>
      <c r="AD994" s="1100"/>
      <c r="AE994" s="415"/>
      <c r="AF994" s="581"/>
      <c r="AG994" s="590"/>
      <c r="AH994" s="428" t="str">
        <f>IFERROR(VLOOKUP(O994, 【参考】数式用!$AY$5:$AY$13, 1, FALSE), "")</f>
        <v/>
      </c>
      <c r="AI994" s="429" t="str">
        <f>IFERROR(VLOOKUP(N994, 【参考】数式用!$BA$2:$BB$50, 2, FALSE), "")</f>
        <v/>
      </c>
      <c r="AJ994" s="430" t="str">
        <f t="shared" si="31"/>
        <v/>
      </c>
      <c r="AK994" s="431" t="str">
        <f t="shared" si="32"/>
        <v/>
      </c>
      <c r="AL994" s="133"/>
      <c r="AM994" s="133"/>
      <c r="AN994" s="106"/>
      <c r="AO994" s="106"/>
      <c r="AV994" s="105"/>
      <c r="AW994" s="105"/>
      <c r="AX994" s="105"/>
      <c r="AY994" s="105"/>
      <c r="AZ994" s="105"/>
      <c r="BA994" s="105"/>
    </row>
    <row r="995" spans="1:53" ht="30" customHeight="1" thickBot="1">
      <c r="A995" s="140">
        <v>982</v>
      </c>
      <c r="B995" s="1001" t="str">
        <f>IF(基本情報入力シート!C1020="","",基本情報入力シート!C1020)</f>
        <v/>
      </c>
      <c r="C995" s="1002"/>
      <c r="D995" s="1002"/>
      <c r="E995" s="1002"/>
      <c r="F995" s="1002"/>
      <c r="G995" s="1002"/>
      <c r="H995" s="1002"/>
      <c r="I995" s="1003"/>
      <c r="J995" s="411" t="str">
        <f>IF(基本情報入力シート!M1020="","",基本情報入力シート!M1020)</f>
        <v/>
      </c>
      <c r="K995" s="411" t="str">
        <f>IF(基本情報入力シート!R1020="","",基本情報入力シート!R1020)</f>
        <v/>
      </c>
      <c r="L995" s="411" t="str">
        <f>IF(基本情報入力シート!W1020="","",基本情報入力シート!W1020)</f>
        <v/>
      </c>
      <c r="M995" s="411" t="str">
        <f>IF(基本情報入力シート!X1020="","",基本情報入力シート!X1020)</f>
        <v/>
      </c>
      <c r="N995" s="141" t="str">
        <f>IF(基本情報入力シート!Y1020="","",基本情報入力シート!Y1020)</f>
        <v/>
      </c>
      <c r="O995" s="148"/>
      <c r="P995" s="50"/>
      <c r="Q995" s="1004"/>
      <c r="R995" s="1005"/>
      <c r="S995" s="142" t="str">
        <f>IFERROR(ROUNDDOWN(Q995*VLOOKUP(N995,【参考】数式用!$AR$2:$AW$50,MATCH(P995,【参考】数式用!$AT$4:$AW$4)+2,FALSE)*0.5, 0), "")</f>
        <v/>
      </c>
      <c r="T995" s="51"/>
      <c r="U995" s="536" t="str">
        <f>IFERROR(IF(AH995&lt;&gt;"",Q995*VLOOKUP(N995,【参考】数式用!$AG$2:$AL$50,MATCH(P995,【参考】数式用!$AI$4:$AL$4,0)+2,0), ""), "")</f>
        <v/>
      </c>
      <c r="V995" s="41"/>
      <c r="W995" s="1006"/>
      <c r="X995" s="1007"/>
      <c r="Y995" s="88"/>
      <c r="Z995" s="537"/>
      <c r="AA995" s="143" t="str">
        <f>IFERROR(IF(Y995="ー", "", ROUNDDOWN(Z995*VLOOKUP(N995,【参考】数式用!$AR$2:$AW$50,MATCH(Y995,【参考】数式用!$AT$4:$AW$4)+2,FALSE)*0.5, 0)), "")</f>
        <v/>
      </c>
      <c r="AB995" s="98"/>
      <c r="AC995" s="1100" t="str">
        <f>IFERROR(IF(AH995&lt;&gt;"",Z995*VLOOKUP(N995,【参考】数式用!$AG$2:$AL$50,MATCH(Y995,【参考】数式用!$AI$4:$AL$4,0)+2,0), ""), "")</f>
        <v/>
      </c>
      <c r="AD995" s="1100"/>
      <c r="AE995" s="415"/>
      <c r="AF995" s="581"/>
      <c r="AG995" s="590"/>
      <c r="AH995" s="428" t="str">
        <f>IFERROR(VLOOKUP(O995, 【参考】数式用!$AY$5:$AY$13, 1, FALSE), "")</f>
        <v/>
      </c>
      <c r="AI995" s="429" t="str">
        <f>IFERROR(VLOOKUP(N995, 【参考】数式用!$BA$2:$BB$50, 2, FALSE), "")</f>
        <v/>
      </c>
      <c r="AJ995" s="430" t="str">
        <f t="shared" si="31"/>
        <v/>
      </c>
      <c r="AK995" s="431" t="str">
        <f t="shared" si="32"/>
        <v/>
      </c>
      <c r="AL995" s="133"/>
      <c r="AM995" s="133"/>
      <c r="AN995" s="106"/>
      <c r="AO995" s="106"/>
      <c r="AV995" s="105"/>
      <c r="AW995" s="105"/>
      <c r="AX995" s="105"/>
      <c r="AY995" s="105"/>
      <c r="AZ995" s="105"/>
      <c r="BA995" s="105"/>
    </row>
    <row r="996" spans="1:53" ht="30" customHeight="1" thickBot="1">
      <c r="A996" s="140">
        <v>983</v>
      </c>
      <c r="B996" s="1001" t="str">
        <f>IF(基本情報入力シート!C1021="","",基本情報入力シート!C1021)</f>
        <v/>
      </c>
      <c r="C996" s="1002"/>
      <c r="D996" s="1002"/>
      <c r="E996" s="1002"/>
      <c r="F996" s="1002"/>
      <c r="G996" s="1002"/>
      <c r="H996" s="1002"/>
      <c r="I996" s="1003"/>
      <c r="J996" s="411" t="str">
        <f>IF(基本情報入力シート!M1021="","",基本情報入力シート!M1021)</f>
        <v/>
      </c>
      <c r="K996" s="411" t="str">
        <f>IF(基本情報入力シート!R1021="","",基本情報入力シート!R1021)</f>
        <v/>
      </c>
      <c r="L996" s="411" t="str">
        <f>IF(基本情報入力シート!W1021="","",基本情報入力シート!W1021)</f>
        <v/>
      </c>
      <c r="M996" s="411" t="str">
        <f>IF(基本情報入力シート!X1021="","",基本情報入力シート!X1021)</f>
        <v/>
      </c>
      <c r="N996" s="141" t="str">
        <f>IF(基本情報入力シート!Y1021="","",基本情報入力シート!Y1021)</f>
        <v/>
      </c>
      <c r="O996" s="148"/>
      <c r="P996" s="50"/>
      <c r="Q996" s="1004"/>
      <c r="R996" s="1005"/>
      <c r="S996" s="142" t="str">
        <f>IFERROR(ROUNDDOWN(Q996*VLOOKUP(N996,【参考】数式用!$AR$2:$AW$50,MATCH(P996,【参考】数式用!$AT$4:$AW$4)+2,FALSE)*0.5, 0), "")</f>
        <v/>
      </c>
      <c r="T996" s="51"/>
      <c r="U996" s="536" t="str">
        <f>IFERROR(IF(AH996&lt;&gt;"",Q996*VLOOKUP(N996,【参考】数式用!$AG$2:$AL$50,MATCH(P996,【参考】数式用!$AI$4:$AL$4,0)+2,0), ""), "")</f>
        <v/>
      </c>
      <c r="V996" s="41"/>
      <c r="W996" s="1006"/>
      <c r="X996" s="1007"/>
      <c r="Y996" s="88"/>
      <c r="Z996" s="537"/>
      <c r="AA996" s="143" t="str">
        <f>IFERROR(IF(Y996="ー", "", ROUNDDOWN(Z996*VLOOKUP(N996,【参考】数式用!$AR$2:$AW$50,MATCH(Y996,【参考】数式用!$AT$4:$AW$4)+2,FALSE)*0.5, 0)), "")</f>
        <v/>
      </c>
      <c r="AB996" s="98"/>
      <c r="AC996" s="1100" t="str">
        <f>IFERROR(IF(AH996&lt;&gt;"",Z996*VLOOKUP(N996,【参考】数式用!$AG$2:$AL$50,MATCH(Y996,【参考】数式用!$AI$4:$AL$4,0)+2,0), ""), "")</f>
        <v/>
      </c>
      <c r="AD996" s="1100"/>
      <c r="AE996" s="415"/>
      <c r="AF996" s="581"/>
      <c r="AG996" s="590"/>
      <c r="AH996" s="428" t="str">
        <f>IFERROR(VLOOKUP(O996, 【参考】数式用!$AY$5:$AY$13, 1, FALSE), "")</f>
        <v/>
      </c>
      <c r="AI996" s="429" t="str">
        <f>IFERROR(VLOOKUP(N996, 【参考】数式用!$BA$2:$BB$50, 2, FALSE), "")</f>
        <v/>
      </c>
      <c r="AJ996" s="430" t="str">
        <f t="shared" si="31"/>
        <v/>
      </c>
      <c r="AK996" s="431" t="str">
        <f t="shared" si="32"/>
        <v/>
      </c>
      <c r="AL996" s="133"/>
      <c r="AM996" s="133"/>
      <c r="AN996" s="106"/>
      <c r="AO996" s="106"/>
      <c r="AV996" s="105"/>
      <c r="AW996" s="105"/>
      <c r="AX996" s="105"/>
      <c r="AY996" s="105"/>
      <c r="AZ996" s="105"/>
      <c r="BA996" s="105"/>
    </row>
    <row r="997" spans="1:53" ht="30" customHeight="1" thickBot="1">
      <c r="A997" s="140">
        <v>984</v>
      </c>
      <c r="B997" s="1001" t="str">
        <f>IF(基本情報入力シート!C1022="","",基本情報入力シート!C1022)</f>
        <v/>
      </c>
      <c r="C997" s="1002"/>
      <c r="D997" s="1002"/>
      <c r="E997" s="1002"/>
      <c r="F997" s="1002"/>
      <c r="G997" s="1002"/>
      <c r="H997" s="1002"/>
      <c r="I997" s="1003"/>
      <c r="J997" s="411" t="str">
        <f>IF(基本情報入力シート!M1022="","",基本情報入力シート!M1022)</f>
        <v/>
      </c>
      <c r="K997" s="411" t="str">
        <f>IF(基本情報入力シート!R1022="","",基本情報入力シート!R1022)</f>
        <v/>
      </c>
      <c r="L997" s="411" t="str">
        <f>IF(基本情報入力シート!W1022="","",基本情報入力シート!W1022)</f>
        <v/>
      </c>
      <c r="M997" s="411" t="str">
        <f>IF(基本情報入力シート!X1022="","",基本情報入力シート!X1022)</f>
        <v/>
      </c>
      <c r="N997" s="141" t="str">
        <f>IF(基本情報入力シート!Y1022="","",基本情報入力シート!Y1022)</f>
        <v/>
      </c>
      <c r="O997" s="148"/>
      <c r="P997" s="50"/>
      <c r="Q997" s="1004"/>
      <c r="R997" s="1005"/>
      <c r="S997" s="142" t="str">
        <f>IFERROR(ROUNDDOWN(Q997*VLOOKUP(N997,【参考】数式用!$AR$2:$AW$50,MATCH(P997,【参考】数式用!$AT$4:$AW$4)+2,FALSE)*0.5, 0), "")</f>
        <v/>
      </c>
      <c r="T997" s="51"/>
      <c r="U997" s="536" t="str">
        <f>IFERROR(IF(AH997&lt;&gt;"",Q997*VLOOKUP(N997,【参考】数式用!$AG$2:$AL$50,MATCH(P997,【参考】数式用!$AI$4:$AL$4,0)+2,0), ""), "")</f>
        <v/>
      </c>
      <c r="V997" s="41"/>
      <c r="W997" s="1006"/>
      <c r="X997" s="1007"/>
      <c r="Y997" s="88"/>
      <c r="Z997" s="537"/>
      <c r="AA997" s="143" t="str">
        <f>IFERROR(IF(Y997="ー", "", ROUNDDOWN(Z997*VLOOKUP(N997,【参考】数式用!$AR$2:$AW$50,MATCH(Y997,【参考】数式用!$AT$4:$AW$4)+2,FALSE)*0.5, 0)), "")</f>
        <v/>
      </c>
      <c r="AB997" s="98"/>
      <c r="AC997" s="1100" t="str">
        <f>IFERROR(IF(AH997&lt;&gt;"",Z997*VLOOKUP(N997,【参考】数式用!$AG$2:$AL$50,MATCH(Y997,【参考】数式用!$AI$4:$AL$4,0)+2,0), ""), "")</f>
        <v/>
      </c>
      <c r="AD997" s="1100"/>
      <c r="AE997" s="415"/>
      <c r="AF997" s="581"/>
      <c r="AG997" s="590"/>
      <c r="AH997" s="428" t="str">
        <f>IFERROR(VLOOKUP(O997, 【参考】数式用!$AY$5:$AY$13, 1, FALSE), "")</f>
        <v/>
      </c>
      <c r="AI997" s="429" t="str">
        <f>IFERROR(VLOOKUP(N997, 【参考】数式用!$BA$2:$BB$50, 2, FALSE), "")</f>
        <v/>
      </c>
      <c r="AJ997" s="430" t="str">
        <f t="shared" si="31"/>
        <v/>
      </c>
      <c r="AK997" s="431" t="str">
        <f t="shared" si="32"/>
        <v/>
      </c>
      <c r="AL997" s="133"/>
      <c r="AM997" s="133"/>
      <c r="AN997" s="106"/>
      <c r="AO997" s="106"/>
      <c r="AV997" s="105"/>
      <c r="AW997" s="105"/>
      <c r="AX997" s="105"/>
      <c r="AY997" s="105"/>
      <c r="AZ997" s="105"/>
      <c r="BA997" s="105"/>
    </row>
    <row r="998" spans="1:53" ht="30" customHeight="1" thickBot="1">
      <c r="A998" s="140">
        <v>985</v>
      </c>
      <c r="B998" s="1001" t="str">
        <f>IF(基本情報入力シート!C1023="","",基本情報入力シート!C1023)</f>
        <v/>
      </c>
      <c r="C998" s="1002"/>
      <c r="D998" s="1002"/>
      <c r="E998" s="1002"/>
      <c r="F998" s="1002"/>
      <c r="G998" s="1002"/>
      <c r="H998" s="1002"/>
      <c r="I998" s="1003"/>
      <c r="J998" s="411" t="str">
        <f>IF(基本情報入力シート!M1023="","",基本情報入力シート!M1023)</f>
        <v/>
      </c>
      <c r="K998" s="411" t="str">
        <f>IF(基本情報入力シート!R1023="","",基本情報入力シート!R1023)</f>
        <v/>
      </c>
      <c r="L998" s="411" t="str">
        <f>IF(基本情報入力シート!W1023="","",基本情報入力シート!W1023)</f>
        <v/>
      </c>
      <c r="M998" s="411" t="str">
        <f>IF(基本情報入力シート!X1023="","",基本情報入力シート!X1023)</f>
        <v/>
      </c>
      <c r="N998" s="141" t="str">
        <f>IF(基本情報入力シート!Y1023="","",基本情報入力シート!Y1023)</f>
        <v/>
      </c>
      <c r="O998" s="148"/>
      <c r="P998" s="50"/>
      <c r="Q998" s="1004"/>
      <c r="R998" s="1005"/>
      <c r="S998" s="142" t="str">
        <f>IFERROR(ROUNDDOWN(Q998*VLOOKUP(N998,【参考】数式用!$AR$2:$AW$50,MATCH(P998,【参考】数式用!$AT$4:$AW$4)+2,FALSE)*0.5, 0), "")</f>
        <v/>
      </c>
      <c r="T998" s="51"/>
      <c r="U998" s="536" t="str">
        <f>IFERROR(IF(AH998&lt;&gt;"",Q998*VLOOKUP(N998,【参考】数式用!$AG$2:$AL$50,MATCH(P998,【参考】数式用!$AI$4:$AL$4,0)+2,0), ""), "")</f>
        <v/>
      </c>
      <c r="V998" s="41"/>
      <c r="W998" s="1006"/>
      <c r="X998" s="1007"/>
      <c r="Y998" s="88"/>
      <c r="Z998" s="537"/>
      <c r="AA998" s="143" t="str">
        <f>IFERROR(IF(Y998="ー", "", ROUNDDOWN(Z998*VLOOKUP(N998,【参考】数式用!$AR$2:$AW$50,MATCH(Y998,【参考】数式用!$AT$4:$AW$4)+2,FALSE)*0.5, 0)), "")</f>
        <v/>
      </c>
      <c r="AB998" s="98"/>
      <c r="AC998" s="1100" t="str">
        <f>IFERROR(IF(AH998&lt;&gt;"",Z998*VLOOKUP(N998,【参考】数式用!$AG$2:$AL$50,MATCH(Y998,【参考】数式用!$AI$4:$AL$4,0)+2,0), ""), "")</f>
        <v/>
      </c>
      <c r="AD998" s="1100"/>
      <c r="AE998" s="415"/>
      <c r="AF998" s="581"/>
      <c r="AG998" s="590"/>
      <c r="AH998" s="428" t="str">
        <f>IFERROR(VLOOKUP(O998, 【参考】数式用!$AY$5:$AY$13, 1, FALSE), "")</f>
        <v/>
      </c>
      <c r="AI998" s="429" t="str">
        <f>IFERROR(VLOOKUP(N998, 【参考】数式用!$BA$2:$BB$50, 2, FALSE), "")</f>
        <v/>
      </c>
      <c r="AJ998" s="430" t="str">
        <f t="shared" si="31"/>
        <v/>
      </c>
      <c r="AK998" s="431" t="str">
        <f t="shared" si="32"/>
        <v/>
      </c>
      <c r="AL998" s="133"/>
      <c r="AM998" s="133"/>
      <c r="AN998" s="106"/>
      <c r="AO998" s="106"/>
      <c r="AV998" s="105"/>
      <c r="AW998" s="105"/>
      <c r="AX998" s="105"/>
      <c r="AY998" s="105"/>
      <c r="AZ998" s="105"/>
      <c r="BA998" s="105"/>
    </row>
    <row r="999" spans="1:53" ht="30" customHeight="1" thickBot="1">
      <c r="A999" s="140">
        <v>986</v>
      </c>
      <c r="B999" s="1001" t="str">
        <f>IF(基本情報入力シート!C1024="","",基本情報入力シート!C1024)</f>
        <v/>
      </c>
      <c r="C999" s="1002"/>
      <c r="D999" s="1002"/>
      <c r="E999" s="1002"/>
      <c r="F999" s="1002"/>
      <c r="G999" s="1002"/>
      <c r="H999" s="1002"/>
      <c r="I999" s="1003"/>
      <c r="J999" s="411" t="str">
        <f>IF(基本情報入力シート!M1024="","",基本情報入力シート!M1024)</f>
        <v/>
      </c>
      <c r="K999" s="411" t="str">
        <f>IF(基本情報入力シート!R1024="","",基本情報入力シート!R1024)</f>
        <v/>
      </c>
      <c r="L999" s="411" t="str">
        <f>IF(基本情報入力シート!W1024="","",基本情報入力シート!W1024)</f>
        <v/>
      </c>
      <c r="M999" s="411" t="str">
        <f>IF(基本情報入力シート!X1024="","",基本情報入力シート!X1024)</f>
        <v/>
      </c>
      <c r="N999" s="141" t="str">
        <f>IF(基本情報入力シート!Y1024="","",基本情報入力シート!Y1024)</f>
        <v/>
      </c>
      <c r="O999" s="148"/>
      <c r="P999" s="50"/>
      <c r="Q999" s="1004"/>
      <c r="R999" s="1005"/>
      <c r="S999" s="142" t="str">
        <f>IFERROR(ROUNDDOWN(Q999*VLOOKUP(N999,【参考】数式用!$AR$2:$AW$50,MATCH(P999,【参考】数式用!$AT$4:$AW$4)+2,FALSE)*0.5, 0), "")</f>
        <v/>
      </c>
      <c r="T999" s="51"/>
      <c r="U999" s="536" t="str">
        <f>IFERROR(IF(AH999&lt;&gt;"",Q999*VLOOKUP(N999,【参考】数式用!$AG$2:$AL$50,MATCH(P999,【参考】数式用!$AI$4:$AL$4,0)+2,0), ""), "")</f>
        <v/>
      </c>
      <c r="V999" s="41"/>
      <c r="W999" s="1006"/>
      <c r="X999" s="1007"/>
      <c r="Y999" s="88"/>
      <c r="Z999" s="537"/>
      <c r="AA999" s="143" t="str">
        <f>IFERROR(IF(Y999="ー", "", ROUNDDOWN(Z999*VLOOKUP(N999,【参考】数式用!$AR$2:$AW$50,MATCH(Y999,【参考】数式用!$AT$4:$AW$4)+2,FALSE)*0.5, 0)), "")</f>
        <v/>
      </c>
      <c r="AB999" s="98"/>
      <c r="AC999" s="1100" t="str">
        <f>IFERROR(IF(AH999&lt;&gt;"",Z999*VLOOKUP(N999,【参考】数式用!$AG$2:$AL$50,MATCH(Y999,【参考】数式用!$AI$4:$AL$4,0)+2,0), ""), "")</f>
        <v/>
      </c>
      <c r="AD999" s="1100"/>
      <c r="AE999" s="415"/>
      <c r="AF999" s="581"/>
      <c r="AG999" s="590"/>
      <c r="AH999" s="428" t="str">
        <f>IFERROR(VLOOKUP(O999, 【参考】数式用!$AY$5:$AY$13, 1, FALSE), "")</f>
        <v/>
      </c>
      <c r="AI999" s="429" t="str">
        <f>IFERROR(VLOOKUP(N999, 【参考】数式用!$BA$2:$BB$50, 2, FALSE), "")</f>
        <v/>
      </c>
      <c r="AJ999" s="430" t="str">
        <f t="shared" si="31"/>
        <v/>
      </c>
      <c r="AK999" s="431" t="str">
        <f t="shared" si="32"/>
        <v/>
      </c>
      <c r="AL999" s="133"/>
      <c r="AM999" s="133"/>
      <c r="AN999" s="106"/>
      <c r="AO999" s="106"/>
      <c r="AV999" s="105"/>
      <c r="AW999" s="105"/>
      <c r="AX999" s="105"/>
      <c r="AY999" s="105"/>
      <c r="AZ999" s="105"/>
      <c r="BA999" s="105"/>
    </row>
    <row r="1000" spans="1:53" ht="30" customHeight="1" thickBot="1">
      <c r="A1000" s="140">
        <v>987</v>
      </c>
      <c r="B1000" s="1001" t="str">
        <f>IF(基本情報入力シート!C1025="","",基本情報入力シート!C1025)</f>
        <v/>
      </c>
      <c r="C1000" s="1002"/>
      <c r="D1000" s="1002"/>
      <c r="E1000" s="1002"/>
      <c r="F1000" s="1002"/>
      <c r="G1000" s="1002"/>
      <c r="H1000" s="1002"/>
      <c r="I1000" s="1003"/>
      <c r="J1000" s="411" t="str">
        <f>IF(基本情報入力シート!M1025="","",基本情報入力シート!M1025)</f>
        <v/>
      </c>
      <c r="K1000" s="411" t="str">
        <f>IF(基本情報入力シート!R1025="","",基本情報入力シート!R1025)</f>
        <v/>
      </c>
      <c r="L1000" s="411" t="str">
        <f>IF(基本情報入力シート!W1025="","",基本情報入力シート!W1025)</f>
        <v/>
      </c>
      <c r="M1000" s="411" t="str">
        <f>IF(基本情報入力シート!X1025="","",基本情報入力シート!X1025)</f>
        <v/>
      </c>
      <c r="N1000" s="141" t="str">
        <f>IF(基本情報入力シート!Y1025="","",基本情報入力シート!Y1025)</f>
        <v/>
      </c>
      <c r="O1000" s="148"/>
      <c r="P1000" s="50"/>
      <c r="Q1000" s="1004"/>
      <c r="R1000" s="1005"/>
      <c r="S1000" s="142" t="str">
        <f>IFERROR(ROUNDDOWN(Q1000*VLOOKUP(N1000,【参考】数式用!$AR$2:$AW$50,MATCH(P1000,【参考】数式用!$AT$4:$AW$4)+2,FALSE)*0.5, 0), "")</f>
        <v/>
      </c>
      <c r="T1000" s="51"/>
      <c r="U1000" s="536" t="str">
        <f>IFERROR(IF(AH1000&lt;&gt;"",Q1000*VLOOKUP(N1000,【参考】数式用!$AG$2:$AL$50,MATCH(P1000,【参考】数式用!$AI$4:$AL$4,0)+2,0), ""), "")</f>
        <v/>
      </c>
      <c r="V1000" s="41"/>
      <c r="W1000" s="1006"/>
      <c r="X1000" s="1007"/>
      <c r="Y1000" s="88"/>
      <c r="Z1000" s="537"/>
      <c r="AA1000" s="143" t="str">
        <f>IFERROR(IF(Y1000="ー", "", ROUNDDOWN(Z1000*VLOOKUP(N1000,【参考】数式用!$AR$2:$AW$50,MATCH(Y1000,【参考】数式用!$AT$4:$AW$4)+2,FALSE)*0.5, 0)), "")</f>
        <v/>
      </c>
      <c r="AB1000" s="98"/>
      <c r="AC1000" s="1100" t="str">
        <f>IFERROR(IF(AH1000&lt;&gt;"",Z1000*VLOOKUP(N1000,【参考】数式用!$AG$2:$AL$50,MATCH(Y1000,【参考】数式用!$AI$4:$AL$4,0)+2,0), ""), "")</f>
        <v/>
      </c>
      <c r="AD1000" s="1100"/>
      <c r="AE1000" s="415"/>
      <c r="AF1000" s="581"/>
      <c r="AG1000" s="590"/>
      <c r="AH1000" s="428" t="str">
        <f>IFERROR(VLOOKUP(O1000, 【参考】数式用!$AY$5:$AY$13, 1, FALSE), "")</f>
        <v/>
      </c>
      <c r="AI1000" s="429" t="str">
        <f>IFERROR(VLOOKUP(N1000, 【参考】数式用!$BA$2:$BB$50, 2, FALSE), "")</f>
        <v/>
      </c>
      <c r="AJ1000" s="430" t="str">
        <f t="shared" si="31"/>
        <v/>
      </c>
      <c r="AK1000" s="431" t="str">
        <f t="shared" si="32"/>
        <v/>
      </c>
      <c r="AL1000" s="133"/>
      <c r="AM1000" s="133"/>
      <c r="AN1000" s="106"/>
      <c r="AO1000" s="106"/>
      <c r="AV1000" s="105"/>
      <c r="AW1000" s="105"/>
      <c r="AX1000" s="105"/>
      <c r="AY1000" s="105"/>
      <c r="AZ1000" s="105"/>
      <c r="BA1000" s="105"/>
    </row>
    <row r="1001" spans="1:53" ht="30" customHeight="1" thickBot="1">
      <c r="A1001" s="140">
        <v>988</v>
      </c>
      <c r="B1001" s="1001" t="str">
        <f>IF(基本情報入力シート!C1026="","",基本情報入力シート!C1026)</f>
        <v/>
      </c>
      <c r="C1001" s="1002"/>
      <c r="D1001" s="1002"/>
      <c r="E1001" s="1002"/>
      <c r="F1001" s="1002"/>
      <c r="G1001" s="1002"/>
      <c r="H1001" s="1002"/>
      <c r="I1001" s="1003"/>
      <c r="J1001" s="411" t="str">
        <f>IF(基本情報入力シート!M1026="","",基本情報入力シート!M1026)</f>
        <v/>
      </c>
      <c r="K1001" s="411" t="str">
        <f>IF(基本情報入力シート!R1026="","",基本情報入力シート!R1026)</f>
        <v/>
      </c>
      <c r="L1001" s="411" t="str">
        <f>IF(基本情報入力シート!W1026="","",基本情報入力シート!W1026)</f>
        <v/>
      </c>
      <c r="M1001" s="411" t="str">
        <f>IF(基本情報入力シート!X1026="","",基本情報入力シート!X1026)</f>
        <v/>
      </c>
      <c r="N1001" s="141" t="str">
        <f>IF(基本情報入力シート!Y1026="","",基本情報入力シート!Y1026)</f>
        <v/>
      </c>
      <c r="O1001" s="148"/>
      <c r="P1001" s="50"/>
      <c r="Q1001" s="1004"/>
      <c r="R1001" s="1005"/>
      <c r="S1001" s="142" t="str">
        <f>IFERROR(ROUNDDOWN(Q1001*VLOOKUP(N1001,【参考】数式用!$AR$2:$AW$50,MATCH(P1001,【参考】数式用!$AT$4:$AW$4)+2,FALSE)*0.5, 0), "")</f>
        <v/>
      </c>
      <c r="T1001" s="51"/>
      <c r="U1001" s="536" t="str">
        <f>IFERROR(IF(AH1001&lt;&gt;"",Q1001*VLOOKUP(N1001,【参考】数式用!$AG$2:$AL$50,MATCH(P1001,【参考】数式用!$AI$4:$AL$4,0)+2,0), ""), "")</f>
        <v/>
      </c>
      <c r="V1001" s="41"/>
      <c r="W1001" s="1006"/>
      <c r="X1001" s="1007"/>
      <c r="Y1001" s="88"/>
      <c r="Z1001" s="537"/>
      <c r="AA1001" s="143" t="str">
        <f>IFERROR(IF(Y1001="ー", "", ROUNDDOWN(Z1001*VLOOKUP(N1001,【参考】数式用!$AR$2:$AW$50,MATCH(Y1001,【参考】数式用!$AT$4:$AW$4)+2,FALSE)*0.5, 0)), "")</f>
        <v/>
      </c>
      <c r="AB1001" s="98"/>
      <c r="AC1001" s="1100" t="str">
        <f>IFERROR(IF(AH1001&lt;&gt;"",Z1001*VLOOKUP(N1001,【参考】数式用!$AG$2:$AL$50,MATCH(Y1001,【参考】数式用!$AI$4:$AL$4,0)+2,0), ""), "")</f>
        <v/>
      </c>
      <c r="AD1001" s="1100"/>
      <c r="AE1001" s="415"/>
      <c r="AF1001" s="581"/>
      <c r="AG1001" s="590"/>
      <c r="AH1001" s="428" t="str">
        <f>IFERROR(VLOOKUP(O1001, 【参考】数式用!$AY$5:$AY$13, 1, FALSE), "")</f>
        <v/>
      </c>
      <c r="AI1001" s="429" t="str">
        <f>IFERROR(VLOOKUP(N1001, 【参考】数式用!$BA$2:$BB$50, 2, FALSE), "")</f>
        <v/>
      </c>
      <c r="AJ1001" s="430" t="str">
        <f t="shared" si="31"/>
        <v/>
      </c>
      <c r="AK1001" s="431" t="str">
        <f t="shared" si="32"/>
        <v/>
      </c>
      <c r="AL1001" s="133"/>
      <c r="AM1001" s="133"/>
      <c r="AN1001" s="106"/>
      <c r="AO1001" s="106"/>
      <c r="AV1001" s="105"/>
      <c r="AW1001" s="105"/>
      <c r="AX1001" s="105"/>
      <c r="AY1001" s="105"/>
      <c r="AZ1001" s="105"/>
      <c r="BA1001" s="105"/>
    </row>
    <row r="1002" spans="1:53" ht="30" customHeight="1" thickBot="1">
      <c r="A1002" s="140">
        <v>989</v>
      </c>
      <c r="B1002" s="1001" t="str">
        <f>IF(基本情報入力シート!C1027="","",基本情報入力シート!C1027)</f>
        <v/>
      </c>
      <c r="C1002" s="1002"/>
      <c r="D1002" s="1002"/>
      <c r="E1002" s="1002"/>
      <c r="F1002" s="1002"/>
      <c r="G1002" s="1002"/>
      <c r="H1002" s="1002"/>
      <c r="I1002" s="1003"/>
      <c r="J1002" s="411" t="str">
        <f>IF(基本情報入力シート!M1027="","",基本情報入力シート!M1027)</f>
        <v/>
      </c>
      <c r="K1002" s="411" t="str">
        <f>IF(基本情報入力シート!R1027="","",基本情報入力シート!R1027)</f>
        <v/>
      </c>
      <c r="L1002" s="411" t="str">
        <f>IF(基本情報入力シート!W1027="","",基本情報入力シート!W1027)</f>
        <v/>
      </c>
      <c r="M1002" s="411" t="str">
        <f>IF(基本情報入力シート!X1027="","",基本情報入力シート!X1027)</f>
        <v/>
      </c>
      <c r="N1002" s="141" t="str">
        <f>IF(基本情報入力シート!Y1027="","",基本情報入力シート!Y1027)</f>
        <v/>
      </c>
      <c r="O1002" s="148"/>
      <c r="P1002" s="50"/>
      <c r="Q1002" s="1004"/>
      <c r="R1002" s="1005"/>
      <c r="S1002" s="142" t="str">
        <f>IFERROR(ROUNDDOWN(Q1002*VLOOKUP(N1002,【参考】数式用!$AR$2:$AW$50,MATCH(P1002,【参考】数式用!$AT$4:$AW$4)+2,FALSE)*0.5, 0), "")</f>
        <v/>
      </c>
      <c r="T1002" s="51"/>
      <c r="U1002" s="536" t="str">
        <f>IFERROR(IF(AH1002&lt;&gt;"",Q1002*VLOOKUP(N1002,【参考】数式用!$AG$2:$AL$50,MATCH(P1002,【参考】数式用!$AI$4:$AL$4,0)+2,0), ""), "")</f>
        <v/>
      </c>
      <c r="V1002" s="41"/>
      <c r="W1002" s="1006"/>
      <c r="X1002" s="1007"/>
      <c r="Y1002" s="88"/>
      <c r="Z1002" s="537"/>
      <c r="AA1002" s="143" t="str">
        <f>IFERROR(IF(Y1002="ー", "", ROUNDDOWN(Z1002*VLOOKUP(N1002,【参考】数式用!$AR$2:$AW$50,MATCH(Y1002,【参考】数式用!$AT$4:$AW$4)+2,FALSE)*0.5, 0)), "")</f>
        <v/>
      </c>
      <c r="AB1002" s="98"/>
      <c r="AC1002" s="1100" t="str">
        <f>IFERROR(IF(AH1002&lt;&gt;"",Z1002*VLOOKUP(N1002,【参考】数式用!$AG$2:$AL$50,MATCH(Y1002,【参考】数式用!$AI$4:$AL$4,0)+2,0), ""), "")</f>
        <v/>
      </c>
      <c r="AD1002" s="1100"/>
      <c r="AE1002" s="415"/>
      <c r="AF1002" s="581"/>
      <c r="AG1002" s="590"/>
      <c r="AH1002" s="428" t="str">
        <f>IFERROR(VLOOKUP(O1002, 【参考】数式用!$AY$5:$AY$13, 1, FALSE), "")</f>
        <v/>
      </c>
      <c r="AI1002" s="429" t="str">
        <f>IFERROR(VLOOKUP(N1002, 【参考】数式用!$BA$2:$BB$50, 2, FALSE), "")</f>
        <v/>
      </c>
      <c r="AJ1002" s="430" t="str">
        <f t="shared" si="31"/>
        <v/>
      </c>
      <c r="AK1002" s="431" t="str">
        <f t="shared" si="32"/>
        <v/>
      </c>
      <c r="AL1002" s="133"/>
      <c r="AM1002" s="133"/>
      <c r="AN1002" s="106"/>
      <c r="AO1002" s="106"/>
      <c r="AV1002" s="105"/>
      <c r="AW1002" s="105"/>
      <c r="AX1002" s="105"/>
      <c r="AY1002" s="105"/>
      <c r="AZ1002" s="105"/>
      <c r="BA1002" s="105"/>
    </row>
    <row r="1003" spans="1:53" ht="30" customHeight="1" thickBot="1">
      <c r="A1003" s="140">
        <v>990</v>
      </c>
      <c r="B1003" s="1001" t="str">
        <f>IF(基本情報入力シート!C1028="","",基本情報入力シート!C1028)</f>
        <v/>
      </c>
      <c r="C1003" s="1002"/>
      <c r="D1003" s="1002"/>
      <c r="E1003" s="1002"/>
      <c r="F1003" s="1002"/>
      <c r="G1003" s="1002"/>
      <c r="H1003" s="1002"/>
      <c r="I1003" s="1003"/>
      <c r="J1003" s="411" t="str">
        <f>IF(基本情報入力シート!M1028="","",基本情報入力シート!M1028)</f>
        <v/>
      </c>
      <c r="K1003" s="411" t="str">
        <f>IF(基本情報入力シート!R1028="","",基本情報入力シート!R1028)</f>
        <v/>
      </c>
      <c r="L1003" s="411" t="str">
        <f>IF(基本情報入力シート!W1028="","",基本情報入力シート!W1028)</f>
        <v/>
      </c>
      <c r="M1003" s="411" t="str">
        <f>IF(基本情報入力シート!X1028="","",基本情報入力シート!X1028)</f>
        <v/>
      </c>
      <c r="N1003" s="141" t="str">
        <f>IF(基本情報入力シート!Y1028="","",基本情報入力シート!Y1028)</f>
        <v/>
      </c>
      <c r="O1003" s="148"/>
      <c r="P1003" s="50"/>
      <c r="Q1003" s="1004"/>
      <c r="R1003" s="1005"/>
      <c r="S1003" s="142" t="str">
        <f>IFERROR(ROUNDDOWN(Q1003*VLOOKUP(N1003,【参考】数式用!$AR$2:$AW$50,MATCH(P1003,【参考】数式用!$AT$4:$AW$4)+2,FALSE)*0.5, 0), "")</f>
        <v/>
      </c>
      <c r="T1003" s="51"/>
      <c r="U1003" s="536" t="str">
        <f>IFERROR(IF(AH1003&lt;&gt;"",Q1003*VLOOKUP(N1003,【参考】数式用!$AG$2:$AL$50,MATCH(P1003,【参考】数式用!$AI$4:$AL$4,0)+2,0), ""), "")</f>
        <v/>
      </c>
      <c r="V1003" s="41"/>
      <c r="W1003" s="1006"/>
      <c r="X1003" s="1007"/>
      <c r="Y1003" s="88"/>
      <c r="Z1003" s="537"/>
      <c r="AA1003" s="143" t="str">
        <f>IFERROR(IF(Y1003="ー", "", ROUNDDOWN(Z1003*VLOOKUP(N1003,【参考】数式用!$AR$2:$AW$50,MATCH(Y1003,【参考】数式用!$AT$4:$AW$4)+2,FALSE)*0.5, 0)), "")</f>
        <v/>
      </c>
      <c r="AB1003" s="98"/>
      <c r="AC1003" s="1100" t="str">
        <f>IFERROR(IF(AH1003&lt;&gt;"",Z1003*VLOOKUP(N1003,【参考】数式用!$AG$2:$AL$50,MATCH(Y1003,【参考】数式用!$AI$4:$AL$4,0)+2,0), ""), "")</f>
        <v/>
      </c>
      <c r="AD1003" s="1100"/>
      <c r="AE1003" s="415"/>
      <c r="AF1003" s="581"/>
      <c r="AG1003" s="590"/>
      <c r="AH1003" s="428" t="str">
        <f>IFERROR(VLOOKUP(O1003, 【参考】数式用!$AY$5:$AY$13, 1, FALSE), "")</f>
        <v/>
      </c>
      <c r="AI1003" s="429" t="str">
        <f>IFERROR(VLOOKUP(N1003, 【参考】数式用!$BA$2:$BB$50, 2, FALSE), "")</f>
        <v/>
      </c>
      <c r="AJ1003" s="430" t="str">
        <f t="shared" si="31"/>
        <v/>
      </c>
      <c r="AK1003" s="431" t="str">
        <f t="shared" si="32"/>
        <v/>
      </c>
      <c r="AL1003" s="133"/>
      <c r="AM1003" s="133"/>
      <c r="AN1003" s="106"/>
      <c r="AO1003" s="106"/>
      <c r="AV1003" s="105"/>
      <c r="AW1003" s="105"/>
      <c r="AX1003" s="105"/>
      <c r="AY1003" s="105"/>
      <c r="AZ1003" s="105"/>
      <c r="BA1003" s="105"/>
    </row>
    <row r="1004" spans="1:53" ht="30" customHeight="1" thickBot="1">
      <c r="A1004" s="140">
        <v>991</v>
      </c>
      <c r="B1004" s="1001" t="str">
        <f>IF(基本情報入力シート!C1029="","",基本情報入力シート!C1029)</f>
        <v/>
      </c>
      <c r="C1004" s="1002"/>
      <c r="D1004" s="1002"/>
      <c r="E1004" s="1002"/>
      <c r="F1004" s="1002"/>
      <c r="G1004" s="1002"/>
      <c r="H1004" s="1002"/>
      <c r="I1004" s="1003"/>
      <c r="J1004" s="411" t="str">
        <f>IF(基本情報入力シート!M1029="","",基本情報入力シート!M1029)</f>
        <v/>
      </c>
      <c r="K1004" s="411" t="str">
        <f>IF(基本情報入力シート!R1029="","",基本情報入力シート!R1029)</f>
        <v/>
      </c>
      <c r="L1004" s="411" t="str">
        <f>IF(基本情報入力シート!W1029="","",基本情報入力シート!W1029)</f>
        <v/>
      </c>
      <c r="M1004" s="411" t="str">
        <f>IF(基本情報入力シート!X1029="","",基本情報入力シート!X1029)</f>
        <v/>
      </c>
      <c r="N1004" s="141" t="str">
        <f>IF(基本情報入力シート!Y1029="","",基本情報入力シート!Y1029)</f>
        <v/>
      </c>
      <c r="O1004" s="148"/>
      <c r="P1004" s="50"/>
      <c r="Q1004" s="1004"/>
      <c r="R1004" s="1005"/>
      <c r="S1004" s="142" t="str">
        <f>IFERROR(ROUNDDOWN(Q1004*VLOOKUP(N1004,【参考】数式用!$AR$2:$AW$50,MATCH(P1004,【参考】数式用!$AT$4:$AW$4)+2,FALSE)*0.5, 0), "")</f>
        <v/>
      </c>
      <c r="T1004" s="51"/>
      <c r="U1004" s="536" t="str">
        <f>IFERROR(IF(AH1004&lt;&gt;"",Q1004*VLOOKUP(N1004,【参考】数式用!$AG$2:$AL$50,MATCH(P1004,【参考】数式用!$AI$4:$AL$4,0)+2,0), ""), "")</f>
        <v/>
      </c>
      <c r="V1004" s="41"/>
      <c r="W1004" s="1006"/>
      <c r="X1004" s="1007"/>
      <c r="Y1004" s="88"/>
      <c r="Z1004" s="537"/>
      <c r="AA1004" s="143" t="str">
        <f>IFERROR(IF(Y1004="ー", "", ROUNDDOWN(Z1004*VLOOKUP(N1004,【参考】数式用!$AR$2:$AW$50,MATCH(Y1004,【参考】数式用!$AT$4:$AW$4)+2,FALSE)*0.5, 0)), "")</f>
        <v/>
      </c>
      <c r="AB1004" s="98"/>
      <c r="AC1004" s="1100" t="str">
        <f>IFERROR(IF(AH1004&lt;&gt;"",Z1004*VLOOKUP(N1004,【参考】数式用!$AG$2:$AL$50,MATCH(Y1004,【参考】数式用!$AI$4:$AL$4,0)+2,0), ""), "")</f>
        <v/>
      </c>
      <c r="AD1004" s="1100"/>
      <c r="AE1004" s="415"/>
      <c r="AF1004" s="581"/>
      <c r="AG1004" s="590"/>
      <c r="AH1004" s="428" t="str">
        <f>IFERROR(VLOOKUP(O1004, 【参考】数式用!$AY$5:$AY$13, 1, FALSE), "")</f>
        <v/>
      </c>
      <c r="AI1004" s="429" t="str">
        <f>IFERROR(VLOOKUP(N1004, 【参考】数式用!$BA$2:$BB$50, 2, FALSE), "")</f>
        <v/>
      </c>
      <c r="AJ1004" s="430" t="str">
        <f t="shared" si="31"/>
        <v/>
      </c>
      <c r="AK1004" s="431" t="str">
        <f t="shared" si="32"/>
        <v/>
      </c>
      <c r="AL1004" s="133"/>
      <c r="AM1004" s="133"/>
      <c r="AN1004" s="106"/>
      <c r="AO1004" s="106"/>
      <c r="AV1004" s="105"/>
      <c r="AW1004" s="105"/>
      <c r="AX1004" s="105"/>
      <c r="AY1004" s="105"/>
      <c r="AZ1004" s="105"/>
      <c r="BA1004" s="105"/>
    </row>
    <row r="1005" spans="1:53" ht="30" customHeight="1" thickBot="1">
      <c r="A1005" s="140">
        <v>992</v>
      </c>
      <c r="B1005" s="1001" t="str">
        <f>IF(基本情報入力シート!C1030="","",基本情報入力シート!C1030)</f>
        <v/>
      </c>
      <c r="C1005" s="1002"/>
      <c r="D1005" s="1002"/>
      <c r="E1005" s="1002"/>
      <c r="F1005" s="1002"/>
      <c r="G1005" s="1002"/>
      <c r="H1005" s="1002"/>
      <c r="I1005" s="1003"/>
      <c r="J1005" s="411" t="str">
        <f>IF(基本情報入力シート!M1030="","",基本情報入力シート!M1030)</f>
        <v/>
      </c>
      <c r="K1005" s="411" t="str">
        <f>IF(基本情報入力シート!R1030="","",基本情報入力シート!R1030)</f>
        <v/>
      </c>
      <c r="L1005" s="411" t="str">
        <f>IF(基本情報入力シート!W1030="","",基本情報入力シート!W1030)</f>
        <v/>
      </c>
      <c r="M1005" s="411" t="str">
        <f>IF(基本情報入力シート!X1030="","",基本情報入力シート!X1030)</f>
        <v/>
      </c>
      <c r="N1005" s="141" t="str">
        <f>IF(基本情報入力シート!Y1030="","",基本情報入力シート!Y1030)</f>
        <v/>
      </c>
      <c r="O1005" s="148"/>
      <c r="P1005" s="50"/>
      <c r="Q1005" s="1004"/>
      <c r="R1005" s="1005"/>
      <c r="S1005" s="142" t="str">
        <f>IFERROR(ROUNDDOWN(Q1005*VLOOKUP(N1005,【参考】数式用!$AR$2:$AW$50,MATCH(P1005,【参考】数式用!$AT$4:$AW$4)+2,FALSE)*0.5, 0), "")</f>
        <v/>
      </c>
      <c r="T1005" s="51"/>
      <c r="U1005" s="536" t="str">
        <f>IFERROR(IF(AH1005&lt;&gt;"",Q1005*VLOOKUP(N1005,【参考】数式用!$AG$2:$AL$50,MATCH(P1005,【参考】数式用!$AI$4:$AL$4,0)+2,0), ""), "")</f>
        <v/>
      </c>
      <c r="V1005" s="41"/>
      <c r="W1005" s="1006"/>
      <c r="X1005" s="1007"/>
      <c r="Y1005" s="88"/>
      <c r="Z1005" s="537"/>
      <c r="AA1005" s="143" t="str">
        <f>IFERROR(IF(Y1005="ー", "", ROUNDDOWN(Z1005*VLOOKUP(N1005,【参考】数式用!$AR$2:$AW$50,MATCH(Y1005,【参考】数式用!$AT$4:$AW$4)+2,FALSE)*0.5, 0)), "")</f>
        <v/>
      </c>
      <c r="AB1005" s="98"/>
      <c r="AC1005" s="1100" t="str">
        <f>IFERROR(IF(AH1005&lt;&gt;"",Z1005*VLOOKUP(N1005,【参考】数式用!$AG$2:$AL$50,MATCH(Y1005,【参考】数式用!$AI$4:$AL$4,0)+2,0), ""), "")</f>
        <v/>
      </c>
      <c r="AD1005" s="1100"/>
      <c r="AE1005" s="415"/>
      <c r="AF1005" s="581"/>
      <c r="AG1005" s="590"/>
      <c r="AH1005" s="428" t="str">
        <f>IFERROR(VLOOKUP(O1005, 【参考】数式用!$AY$5:$AY$13, 1, FALSE), "")</f>
        <v/>
      </c>
      <c r="AI1005" s="429" t="str">
        <f>IFERROR(VLOOKUP(N1005, 【参考】数式用!$BA$2:$BB$50, 2, FALSE), "")</f>
        <v/>
      </c>
      <c r="AJ1005" s="430" t="str">
        <f t="shared" si="31"/>
        <v/>
      </c>
      <c r="AK1005" s="431" t="str">
        <f t="shared" si="32"/>
        <v/>
      </c>
      <c r="AL1005" s="133"/>
      <c r="AM1005" s="133"/>
      <c r="AN1005" s="106"/>
      <c r="AO1005" s="106"/>
      <c r="AV1005" s="105"/>
      <c r="AW1005" s="105"/>
      <c r="AX1005" s="105"/>
      <c r="AY1005" s="105"/>
      <c r="AZ1005" s="105"/>
      <c r="BA1005" s="105"/>
    </row>
    <row r="1006" spans="1:53" ht="30" customHeight="1" thickBot="1">
      <c r="A1006" s="140">
        <v>993</v>
      </c>
      <c r="B1006" s="1001" t="str">
        <f>IF(基本情報入力シート!C1031="","",基本情報入力シート!C1031)</f>
        <v/>
      </c>
      <c r="C1006" s="1002"/>
      <c r="D1006" s="1002"/>
      <c r="E1006" s="1002"/>
      <c r="F1006" s="1002"/>
      <c r="G1006" s="1002"/>
      <c r="H1006" s="1002"/>
      <c r="I1006" s="1003"/>
      <c r="J1006" s="411" t="str">
        <f>IF(基本情報入力シート!M1031="","",基本情報入力シート!M1031)</f>
        <v/>
      </c>
      <c r="K1006" s="411" t="str">
        <f>IF(基本情報入力シート!R1031="","",基本情報入力シート!R1031)</f>
        <v/>
      </c>
      <c r="L1006" s="411" t="str">
        <f>IF(基本情報入力シート!W1031="","",基本情報入力シート!W1031)</f>
        <v/>
      </c>
      <c r="M1006" s="411" t="str">
        <f>IF(基本情報入力シート!X1031="","",基本情報入力シート!X1031)</f>
        <v/>
      </c>
      <c r="N1006" s="141" t="str">
        <f>IF(基本情報入力シート!Y1031="","",基本情報入力シート!Y1031)</f>
        <v/>
      </c>
      <c r="O1006" s="148"/>
      <c r="P1006" s="50"/>
      <c r="Q1006" s="1004"/>
      <c r="R1006" s="1005"/>
      <c r="S1006" s="142" t="str">
        <f>IFERROR(ROUNDDOWN(Q1006*VLOOKUP(N1006,【参考】数式用!$AR$2:$AW$50,MATCH(P1006,【参考】数式用!$AT$4:$AW$4)+2,FALSE)*0.5, 0), "")</f>
        <v/>
      </c>
      <c r="T1006" s="51"/>
      <c r="U1006" s="536" t="str">
        <f>IFERROR(IF(AH1006&lt;&gt;"",Q1006*VLOOKUP(N1006,【参考】数式用!$AG$2:$AL$50,MATCH(P1006,【参考】数式用!$AI$4:$AL$4,0)+2,0), ""), "")</f>
        <v/>
      </c>
      <c r="V1006" s="41"/>
      <c r="W1006" s="1006"/>
      <c r="X1006" s="1007"/>
      <c r="Y1006" s="88"/>
      <c r="Z1006" s="537"/>
      <c r="AA1006" s="143" t="str">
        <f>IFERROR(IF(Y1006="ー", "", ROUNDDOWN(Z1006*VLOOKUP(N1006,【参考】数式用!$AR$2:$AW$50,MATCH(Y1006,【参考】数式用!$AT$4:$AW$4)+2,FALSE)*0.5, 0)), "")</f>
        <v/>
      </c>
      <c r="AB1006" s="98"/>
      <c r="AC1006" s="1100" t="str">
        <f>IFERROR(IF(AH1006&lt;&gt;"",Z1006*VLOOKUP(N1006,【参考】数式用!$AG$2:$AL$50,MATCH(Y1006,【参考】数式用!$AI$4:$AL$4,0)+2,0), ""), "")</f>
        <v/>
      </c>
      <c r="AD1006" s="1100"/>
      <c r="AE1006" s="415"/>
      <c r="AF1006" s="581"/>
      <c r="AG1006" s="590"/>
      <c r="AH1006" s="428" t="str">
        <f>IFERROR(VLOOKUP(O1006, 【参考】数式用!$AY$5:$AY$13, 1, FALSE), "")</f>
        <v/>
      </c>
      <c r="AI1006" s="429" t="str">
        <f>IFERROR(VLOOKUP(N1006, 【参考】数式用!$BA$2:$BB$50, 2, FALSE), "")</f>
        <v/>
      </c>
      <c r="AJ1006" s="430" t="str">
        <f t="shared" si="31"/>
        <v/>
      </c>
      <c r="AK1006" s="431" t="str">
        <f t="shared" si="32"/>
        <v/>
      </c>
      <c r="AL1006" s="133"/>
      <c r="AM1006" s="133"/>
      <c r="AN1006" s="106"/>
      <c r="AO1006" s="106"/>
      <c r="AV1006" s="105"/>
      <c r="AW1006" s="105"/>
      <c r="AX1006" s="105"/>
      <c r="AY1006" s="105"/>
      <c r="AZ1006" s="105"/>
      <c r="BA1006" s="105"/>
    </row>
    <row r="1007" spans="1:53" ht="30" customHeight="1" thickBot="1">
      <c r="A1007" s="140">
        <v>994</v>
      </c>
      <c r="B1007" s="1001" t="str">
        <f>IF(基本情報入力シート!C1032="","",基本情報入力シート!C1032)</f>
        <v/>
      </c>
      <c r="C1007" s="1002"/>
      <c r="D1007" s="1002"/>
      <c r="E1007" s="1002"/>
      <c r="F1007" s="1002"/>
      <c r="G1007" s="1002"/>
      <c r="H1007" s="1002"/>
      <c r="I1007" s="1003"/>
      <c r="J1007" s="411" t="str">
        <f>IF(基本情報入力シート!M1032="","",基本情報入力シート!M1032)</f>
        <v/>
      </c>
      <c r="K1007" s="411" t="str">
        <f>IF(基本情報入力シート!R1032="","",基本情報入力シート!R1032)</f>
        <v/>
      </c>
      <c r="L1007" s="411" t="str">
        <f>IF(基本情報入力シート!W1032="","",基本情報入力シート!W1032)</f>
        <v/>
      </c>
      <c r="M1007" s="411" t="str">
        <f>IF(基本情報入力シート!X1032="","",基本情報入力シート!X1032)</f>
        <v/>
      </c>
      <c r="N1007" s="141" t="str">
        <f>IF(基本情報入力シート!Y1032="","",基本情報入力シート!Y1032)</f>
        <v/>
      </c>
      <c r="O1007" s="148"/>
      <c r="P1007" s="50"/>
      <c r="Q1007" s="1004"/>
      <c r="R1007" s="1005"/>
      <c r="S1007" s="142" t="str">
        <f>IFERROR(ROUNDDOWN(Q1007*VLOOKUP(N1007,【参考】数式用!$AR$2:$AW$50,MATCH(P1007,【参考】数式用!$AT$4:$AW$4)+2,FALSE)*0.5, 0), "")</f>
        <v/>
      </c>
      <c r="T1007" s="51"/>
      <c r="U1007" s="536" t="str">
        <f>IFERROR(IF(AH1007&lt;&gt;"",Q1007*VLOOKUP(N1007,【参考】数式用!$AG$2:$AL$50,MATCH(P1007,【参考】数式用!$AI$4:$AL$4,0)+2,0), ""), "")</f>
        <v/>
      </c>
      <c r="V1007" s="41"/>
      <c r="W1007" s="1006"/>
      <c r="X1007" s="1007"/>
      <c r="Y1007" s="88"/>
      <c r="Z1007" s="537"/>
      <c r="AA1007" s="143" t="str">
        <f>IFERROR(IF(Y1007="ー", "", ROUNDDOWN(Z1007*VLOOKUP(N1007,【参考】数式用!$AR$2:$AW$50,MATCH(Y1007,【参考】数式用!$AT$4:$AW$4)+2,FALSE)*0.5, 0)), "")</f>
        <v/>
      </c>
      <c r="AB1007" s="98"/>
      <c r="AC1007" s="1100" t="str">
        <f>IFERROR(IF(AH1007&lt;&gt;"",Z1007*VLOOKUP(N1007,【参考】数式用!$AG$2:$AL$50,MATCH(Y1007,【参考】数式用!$AI$4:$AL$4,0)+2,0), ""), "")</f>
        <v/>
      </c>
      <c r="AD1007" s="1100"/>
      <c r="AE1007" s="415"/>
      <c r="AF1007" s="581"/>
      <c r="AG1007" s="590"/>
      <c r="AH1007" s="428" t="str">
        <f>IFERROR(VLOOKUP(O1007, 【参考】数式用!$AY$5:$AY$13, 1, FALSE), "")</f>
        <v/>
      </c>
      <c r="AI1007" s="429" t="str">
        <f>IFERROR(VLOOKUP(N1007, 【参考】数式用!$BA$2:$BB$50, 2, FALSE), "")</f>
        <v/>
      </c>
      <c r="AJ1007" s="430" t="str">
        <f t="shared" si="31"/>
        <v/>
      </c>
      <c r="AK1007" s="431" t="str">
        <f t="shared" si="32"/>
        <v/>
      </c>
      <c r="AL1007" s="133"/>
      <c r="AM1007" s="133"/>
      <c r="AN1007" s="106"/>
      <c r="AO1007" s="106"/>
      <c r="AV1007" s="105"/>
      <c r="AW1007" s="105"/>
      <c r="AX1007" s="105"/>
      <c r="AY1007" s="105"/>
      <c r="AZ1007" s="105"/>
      <c r="BA1007" s="105"/>
    </row>
    <row r="1008" spans="1:53" ht="30" customHeight="1" thickBot="1">
      <c r="A1008" s="140">
        <v>995</v>
      </c>
      <c r="B1008" s="1001" t="str">
        <f>IF(基本情報入力シート!C1033="","",基本情報入力シート!C1033)</f>
        <v/>
      </c>
      <c r="C1008" s="1002"/>
      <c r="D1008" s="1002"/>
      <c r="E1008" s="1002"/>
      <c r="F1008" s="1002"/>
      <c r="G1008" s="1002"/>
      <c r="H1008" s="1002"/>
      <c r="I1008" s="1003"/>
      <c r="J1008" s="411" t="str">
        <f>IF(基本情報入力シート!M1033="","",基本情報入力シート!M1033)</f>
        <v/>
      </c>
      <c r="K1008" s="411" t="str">
        <f>IF(基本情報入力シート!R1033="","",基本情報入力シート!R1033)</f>
        <v/>
      </c>
      <c r="L1008" s="411" t="str">
        <f>IF(基本情報入力シート!W1033="","",基本情報入力シート!W1033)</f>
        <v/>
      </c>
      <c r="M1008" s="411" t="str">
        <f>IF(基本情報入力シート!X1033="","",基本情報入力シート!X1033)</f>
        <v/>
      </c>
      <c r="N1008" s="141" t="str">
        <f>IF(基本情報入力シート!Y1033="","",基本情報入力シート!Y1033)</f>
        <v/>
      </c>
      <c r="O1008" s="148"/>
      <c r="P1008" s="50"/>
      <c r="Q1008" s="1004"/>
      <c r="R1008" s="1005"/>
      <c r="S1008" s="142" t="str">
        <f>IFERROR(ROUNDDOWN(Q1008*VLOOKUP(N1008,【参考】数式用!$AR$2:$AW$50,MATCH(P1008,【参考】数式用!$AT$4:$AW$4)+2,FALSE)*0.5, 0), "")</f>
        <v/>
      </c>
      <c r="T1008" s="51"/>
      <c r="U1008" s="536" t="str">
        <f>IFERROR(IF(AH1008&lt;&gt;"",Q1008*VLOOKUP(N1008,【参考】数式用!$AG$2:$AL$50,MATCH(P1008,【参考】数式用!$AI$4:$AL$4,0)+2,0), ""), "")</f>
        <v/>
      </c>
      <c r="V1008" s="41"/>
      <c r="W1008" s="1006"/>
      <c r="X1008" s="1007"/>
      <c r="Y1008" s="88"/>
      <c r="Z1008" s="537"/>
      <c r="AA1008" s="143" t="str">
        <f>IFERROR(IF(Y1008="ー", "", ROUNDDOWN(Z1008*VLOOKUP(N1008,【参考】数式用!$AR$2:$AW$50,MATCH(Y1008,【参考】数式用!$AT$4:$AW$4)+2,FALSE)*0.5, 0)), "")</f>
        <v/>
      </c>
      <c r="AB1008" s="98"/>
      <c r="AC1008" s="1100" t="str">
        <f>IFERROR(IF(AH1008&lt;&gt;"",Z1008*VLOOKUP(N1008,【参考】数式用!$AG$2:$AL$50,MATCH(Y1008,【参考】数式用!$AI$4:$AL$4,0)+2,0), ""), "")</f>
        <v/>
      </c>
      <c r="AD1008" s="1100"/>
      <c r="AE1008" s="415"/>
      <c r="AF1008" s="581"/>
      <c r="AG1008" s="590"/>
      <c r="AH1008" s="428" t="str">
        <f>IFERROR(VLOOKUP(O1008, 【参考】数式用!$AY$5:$AY$13, 1, FALSE), "")</f>
        <v/>
      </c>
      <c r="AI1008" s="429" t="str">
        <f>IFERROR(VLOOKUP(N1008, 【参考】数式用!$BA$2:$BB$50, 2, FALSE), "")</f>
        <v/>
      </c>
      <c r="AJ1008" s="430" t="str">
        <f t="shared" si="31"/>
        <v/>
      </c>
      <c r="AK1008" s="431" t="str">
        <f t="shared" si="32"/>
        <v/>
      </c>
      <c r="AL1008" s="133"/>
      <c r="AM1008" s="133"/>
      <c r="AN1008" s="106"/>
      <c r="AO1008" s="106"/>
      <c r="AV1008" s="105"/>
      <c r="AW1008" s="105"/>
      <c r="AX1008" s="105"/>
      <c r="AY1008" s="105"/>
      <c r="AZ1008" s="105"/>
      <c r="BA1008" s="105"/>
    </row>
    <row r="1009" spans="1:53" ht="30" customHeight="1" thickBot="1">
      <c r="A1009" s="140">
        <v>996</v>
      </c>
      <c r="B1009" s="1001" t="str">
        <f>IF(基本情報入力シート!C1034="","",基本情報入力シート!C1034)</f>
        <v/>
      </c>
      <c r="C1009" s="1002"/>
      <c r="D1009" s="1002"/>
      <c r="E1009" s="1002"/>
      <c r="F1009" s="1002"/>
      <c r="G1009" s="1002"/>
      <c r="H1009" s="1002"/>
      <c r="I1009" s="1003"/>
      <c r="J1009" s="411" t="str">
        <f>IF(基本情報入力シート!M1034="","",基本情報入力シート!M1034)</f>
        <v/>
      </c>
      <c r="K1009" s="411" t="str">
        <f>IF(基本情報入力シート!R1034="","",基本情報入力シート!R1034)</f>
        <v/>
      </c>
      <c r="L1009" s="411" t="str">
        <f>IF(基本情報入力シート!W1034="","",基本情報入力シート!W1034)</f>
        <v/>
      </c>
      <c r="M1009" s="411" t="str">
        <f>IF(基本情報入力シート!X1034="","",基本情報入力シート!X1034)</f>
        <v/>
      </c>
      <c r="N1009" s="141" t="str">
        <f>IF(基本情報入力シート!Y1034="","",基本情報入力シート!Y1034)</f>
        <v/>
      </c>
      <c r="O1009" s="148"/>
      <c r="P1009" s="50"/>
      <c r="Q1009" s="1004"/>
      <c r="R1009" s="1005"/>
      <c r="S1009" s="142" t="str">
        <f>IFERROR(ROUNDDOWN(Q1009*VLOOKUP(N1009,【参考】数式用!$AR$2:$AW$50,MATCH(P1009,【参考】数式用!$AT$4:$AW$4)+2,FALSE)*0.5, 0), "")</f>
        <v/>
      </c>
      <c r="T1009" s="51"/>
      <c r="U1009" s="536" t="str">
        <f>IFERROR(IF(AH1009&lt;&gt;"",Q1009*VLOOKUP(N1009,【参考】数式用!$AG$2:$AL$50,MATCH(P1009,【参考】数式用!$AI$4:$AL$4,0)+2,0), ""), "")</f>
        <v/>
      </c>
      <c r="V1009" s="41"/>
      <c r="W1009" s="1006"/>
      <c r="X1009" s="1007"/>
      <c r="Y1009" s="88"/>
      <c r="Z1009" s="537"/>
      <c r="AA1009" s="143" t="str">
        <f>IFERROR(IF(Y1009="ー", "", ROUNDDOWN(Z1009*VLOOKUP(N1009,【参考】数式用!$AR$2:$AW$50,MATCH(Y1009,【参考】数式用!$AT$4:$AW$4)+2,FALSE)*0.5, 0)), "")</f>
        <v/>
      </c>
      <c r="AB1009" s="98"/>
      <c r="AC1009" s="1100" t="str">
        <f>IFERROR(IF(AH1009&lt;&gt;"",Z1009*VLOOKUP(N1009,【参考】数式用!$AG$2:$AL$50,MATCH(Y1009,【参考】数式用!$AI$4:$AL$4,0)+2,0), ""), "")</f>
        <v/>
      </c>
      <c r="AD1009" s="1100"/>
      <c r="AE1009" s="415"/>
      <c r="AF1009" s="581"/>
      <c r="AG1009" s="590"/>
      <c r="AH1009" s="428" t="str">
        <f>IFERROR(VLOOKUP(O1009, 【参考】数式用!$AY$5:$AY$13, 1, FALSE), "")</f>
        <v/>
      </c>
      <c r="AI1009" s="429" t="str">
        <f>IFERROR(VLOOKUP(N1009, 【参考】数式用!$BA$2:$BB$50, 2, FALSE), "")</f>
        <v/>
      </c>
      <c r="AJ1009" s="430" t="str">
        <f t="shared" si="31"/>
        <v/>
      </c>
      <c r="AK1009" s="431" t="str">
        <f t="shared" si="32"/>
        <v/>
      </c>
      <c r="AL1009" s="133"/>
      <c r="AM1009" s="133"/>
      <c r="AN1009" s="106"/>
      <c r="AO1009" s="106"/>
      <c r="AV1009" s="105"/>
      <c r="AW1009" s="105"/>
      <c r="AX1009" s="105"/>
      <c r="AY1009" s="105"/>
      <c r="AZ1009" s="105"/>
      <c r="BA1009" s="105"/>
    </row>
    <row r="1010" spans="1:53" ht="30" customHeight="1" thickBot="1">
      <c r="A1010" s="140">
        <v>997</v>
      </c>
      <c r="B1010" s="1001" t="str">
        <f>IF(基本情報入力シート!C1035="","",基本情報入力シート!C1035)</f>
        <v/>
      </c>
      <c r="C1010" s="1002"/>
      <c r="D1010" s="1002"/>
      <c r="E1010" s="1002"/>
      <c r="F1010" s="1002"/>
      <c r="G1010" s="1002"/>
      <c r="H1010" s="1002"/>
      <c r="I1010" s="1003"/>
      <c r="J1010" s="411" t="str">
        <f>IF(基本情報入力シート!M1035="","",基本情報入力シート!M1035)</f>
        <v/>
      </c>
      <c r="K1010" s="411" t="str">
        <f>IF(基本情報入力シート!R1035="","",基本情報入力シート!R1035)</f>
        <v/>
      </c>
      <c r="L1010" s="411" t="str">
        <f>IF(基本情報入力シート!W1035="","",基本情報入力シート!W1035)</f>
        <v/>
      </c>
      <c r="M1010" s="411" t="str">
        <f>IF(基本情報入力シート!X1035="","",基本情報入力シート!X1035)</f>
        <v/>
      </c>
      <c r="N1010" s="141" t="str">
        <f>IF(基本情報入力シート!Y1035="","",基本情報入力シート!Y1035)</f>
        <v/>
      </c>
      <c r="O1010" s="148"/>
      <c r="P1010" s="50"/>
      <c r="Q1010" s="1004"/>
      <c r="R1010" s="1005"/>
      <c r="S1010" s="142" t="str">
        <f>IFERROR(ROUNDDOWN(Q1010*VLOOKUP(N1010,【参考】数式用!$AR$2:$AW$50,MATCH(P1010,【参考】数式用!$AT$4:$AW$4)+2,FALSE)*0.5, 0), "")</f>
        <v/>
      </c>
      <c r="T1010" s="51"/>
      <c r="U1010" s="536" t="str">
        <f>IFERROR(IF(AH1010&lt;&gt;"",Q1010*VLOOKUP(N1010,【参考】数式用!$AG$2:$AL$50,MATCH(P1010,【参考】数式用!$AI$4:$AL$4,0)+2,0), ""), "")</f>
        <v/>
      </c>
      <c r="V1010" s="41"/>
      <c r="W1010" s="1006"/>
      <c r="X1010" s="1007"/>
      <c r="Y1010" s="88"/>
      <c r="Z1010" s="537"/>
      <c r="AA1010" s="143" t="str">
        <f>IFERROR(IF(Y1010="ー", "", ROUNDDOWN(Z1010*VLOOKUP(N1010,【参考】数式用!$AR$2:$AW$50,MATCH(Y1010,【参考】数式用!$AT$4:$AW$4)+2,FALSE)*0.5, 0)), "")</f>
        <v/>
      </c>
      <c r="AB1010" s="98"/>
      <c r="AC1010" s="1100" t="str">
        <f>IFERROR(IF(AH1010&lt;&gt;"",Z1010*VLOOKUP(N1010,【参考】数式用!$AG$2:$AL$50,MATCH(Y1010,【参考】数式用!$AI$4:$AL$4,0)+2,0), ""), "")</f>
        <v/>
      </c>
      <c r="AD1010" s="1100"/>
      <c r="AE1010" s="415"/>
      <c r="AF1010" s="581"/>
      <c r="AG1010" s="590"/>
      <c r="AH1010" s="428" t="str">
        <f>IFERROR(VLOOKUP(O1010, 【参考】数式用!$AY$5:$AY$13, 1, FALSE), "")</f>
        <v/>
      </c>
      <c r="AI1010" s="429" t="str">
        <f>IFERROR(VLOOKUP(N1010, 【参考】数式用!$BA$2:$BB$50, 2, FALSE), "")</f>
        <v/>
      </c>
      <c r="AJ1010" s="430" t="str">
        <f t="shared" ref="AJ1010:AJ1073" si="33">IF(AND(OR(P1010="処遇加算Ⅰ",P1010="処遇加算Ⅱ"),AI1010="対象"), 1,"")</f>
        <v/>
      </c>
      <c r="AK1010" s="431" t="str">
        <f t="shared" ref="AK1010:AK1073" si="34">IF(OR(Y1010="処遇加算Ⅰ",Y1010="処遇加算Ⅱ"),1,"")</f>
        <v/>
      </c>
      <c r="AL1010" s="133"/>
      <c r="AM1010" s="133"/>
      <c r="AN1010" s="106"/>
      <c r="AO1010" s="106"/>
      <c r="AV1010" s="105"/>
      <c r="AW1010" s="105"/>
      <c r="AX1010" s="105"/>
      <c r="AY1010" s="105"/>
      <c r="AZ1010" s="105"/>
      <c r="BA1010" s="105"/>
    </row>
    <row r="1011" spans="1:53" ht="30" customHeight="1" thickBot="1">
      <c r="A1011" s="140">
        <v>998</v>
      </c>
      <c r="B1011" s="1001" t="str">
        <f>IF(基本情報入力シート!C1036="","",基本情報入力シート!C1036)</f>
        <v/>
      </c>
      <c r="C1011" s="1002"/>
      <c r="D1011" s="1002"/>
      <c r="E1011" s="1002"/>
      <c r="F1011" s="1002"/>
      <c r="G1011" s="1002"/>
      <c r="H1011" s="1002"/>
      <c r="I1011" s="1003"/>
      <c r="J1011" s="411" t="str">
        <f>IF(基本情報入力シート!M1036="","",基本情報入力シート!M1036)</f>
        <v/>
      </c>
      <c r="K1011" s="411" t="str">
        <f>IF(基本情報入力シート!R1036="","",基本情報入力シート!R1036)</f>
        <v/>
      </c>
      <c r="L1011" s="411" t="str">
        <f>IF(基本情報入力シート!W1036="","",基本情報入力シート!W1036)</f>
        <v/>
      </c>
      <c r="M1011" s="411" t="str">
        <f>IF(基本情報入力シート!X1036="","",基本情報入力シート!X1036)</f>
        <v/>
      </c>
      <c r="N1011" s="141" t="str">
        <f>IF(基本情報入力シート!Y1036="","",基本情報入力シート!Y1036)</f>
        <v/>
      </c>
      <c r="O1011" s="148"/>
      <c r="P1011" s="50"/>
      <c r="Q1011" s="1004"/>
      <c r="R1011" s="1005"/>
      <c r="S1011" s="142" t="str">
        <f>IFERROR(ROUNDDOWN(Q1011*VLOOKUP(N1011,【参考】数式用!$AR$2:$AW$50,MATCH(P1011,【参考】数式用!$AT$4:$AW$4)+2,FALSE)*0.5, 0), "")</f>
        <v/>
      </c>
      <c r="T1011" s="51"/>
      <c r="U1011" s="536" t="str">
        <f>IFERROR(IF(AH1011&lt;&gt;"",Q1011*VLOOKUP(N1011,【参考】数式用!$AG$2:$AL$50,MATCH(P1011,【参考】数式用!$AI$4:$AL$4,0)+2,0), ""), "")</f>
        <v/>
      </c>
      <c r="V1011" s="41"/>
      <c r="W1011" s="1006"/>
      <c r="X1011" s="1007"/>
      <c r="Y1011" s="88"/>
      <c r="Z1011" s="537"/>
      <c r="AA1011" s="143" t="str">
        <f>IFERROR(IF(Y1011="ー", "", ROUNDDOWN(Z1011*VLOOKUP(N1011,【参考】数式用!$AR$2:$AW$50,MATCH(Y1011,【参考】数式用!$AT$4:$AW$4)+2,FALSE)*0.5, 0)), "")</f>
        <v/>
      </c>
      <c r="AB1011" s="98"/>
      <c r="AC1011" s="1100" t="str">
        <f>IFERROR(IF(AH1011&lt;&gt;"",Z1011*VLOOKUP(N1011,【参考】数式用!$AG$2:$AL$50,MATCH(Y1011,【参考】数式用!$AI$4:$AL$4,0)+2,0), ""), "")</f>
        <v/>
      </c>
      <c r="AD1011" s="1100"/>
      <c r="AE1011" s="415"/>
      <c r="AF1011" s="581"/>
      <c r="AG1011" s="590"/>
      <c r="AH1011" s="428" t="str">
        <f>IFERROR(VLOOKUP(O1011, 【参考】数式用!$AY$5:$AY$13, 1, FALSE), "")</f>
        <v/>
      </c>
      <c r="AI1011" s="429" t="str">
        <f>IFERROR(VLOOKUP(N1011, 【参考】数式用!$BA$2:$BB$50, 2, FALSE), "")</f>
        <v/>
      </c>
      <c r="AJ1011" s="430" t="str">
        <f t="shared" si="33"/>
        <v/>
      </c>
      <c r="AK1011" s="431" t="str">
        <f t="shared" si="34"/>
        <v/>
      </c>
      <c r="AL1011" s="133"/>
      <c r="AM1011" s="133"/>
      <c r="AN1011" s="106"/>
      <c r="AO1011" s="106"/>
      <c r="AV1011" s="105"/>
      <c r="AW1011" s="105"/>
      <c r="AX1011" s="105"/>
      <c r="AY1011" s="105"/>
      <c r="AZ1011" s="105"/>
      <c r="BA1011" s="105"/>
    </row>
    <row r="1012" spans="1:53" ht="30" customHeight="1" thickBot="1">
      <c r="A1012" s="140">
        <v>999</v>
      </c>
      <c r="B1012" s="1001" t="str">
        <f>IF(基本情報入力シート!C1037="","",基本情報入力シート!C1037)</f>
        <v/>
      </c>
      <c r="C1012" s="1002"/>
      <c r="D1012" s="1002"/>
      <c r="E1012" s="1002"/>
      <c r="F1012" s="1002"/>
      <c r="G1012" s="1002"/>
      <c r="H1012" s="1002"/>
      <c r="I1012" s="1003"/>
      <c r="J1012" s="411" t="str">
        <f>IF(基本情報入力シート!M1037="","",基本情報入力シート!M1037)</f>
        <v/>
      </c>
      <c r="K1012" s="411" t="str">
        <f>IF(基本情報入力シート!R1037="","",基本情報入力シート!R1037)</f>
        <v/>
      </c>
      <c r="L1012" s="411" t="str">
        <f>IF(基本情報入力シート!W1037="","",基本情報入力シート!W1037)</f>
        <v/>
      </c>
      <c r="M1012" s="411" t="str">
        <f>IF(基本情報入力シート!X1037="","",基本情報入力シート!X1037)</f>
        <v/>
      </c>
      <c r="N1012" s="141" t="str">
        <f>IF(基本情報入力シート!Y1037="","",基本情報入力シート!Y1037)</f>
        <v/>
      </c>
      <c r="O1012" s="148"/>
      <c r="P1012" s="50"/>
      <c r="Q1012" s="1004"/>
      <c r="R1012" s="1005"/>
      <c r="S1012" s="142" t="str">
        <f>IFERROR(ROUNDDOWN(Q1012*VLOOKUP(N1012,【参考】数式用!$AR$2:$AW$50,MATCH(P1012,【参考】数式用!$AT$4:$AW$4)+2,FALSE)*0.5, 0), "")</f>
        <v/>
      </c>
      <c r="T1012" s="51"/>
      <c r="U1012" s="536" t="str">
        <f>IFERROR(IF(AH1012&lt;&gt;"",Q1012*VLOOKUP(N1012,【参考】数式用!$AG$2:$AL$50,MATCH(P1012,【参考】数式用!$AI$4:$AL$4,0)+2,0), ""), "")</f>
        <v/>
      </c>
      <c r="V1012" s="41"/>
      <c r="W1012" s="1006"/>
      <c r="X1012" s="1007"/>
      <c r="Y1012" s="88"/>
      <c r="Z1012" s="537"/>
      <c r="AA1012" s="143" t="str">
        <f>IFERROR(IF(Y1012="ー", "", ROUNDDOWN(Z1012*VLOOKUP(N1012,【参考】数式用!$AR$2:$AW$50,MATCH(Y1012,【参考】数式用!$AT$4:$AW$4)+2,FALSE)*0.5, 0)), "")</f>
        <v/>
      </c>
      <c r="AB1012" s="98"/>
      <c r="AC1012" s="1100" t="str">
        <f>IFERROR(IF(AH1012&lt;&gt;"",Z1012*VLOOKUP(N1012,【参考】数式用!$AG$2:$AL$50,MATCH(Y1012,【参考】数式用!$AI$4:$AL$4,0)+2,0), ""), "")</f>
        <v/>
      </c>
      <c r="AD1012" s="1100"/>
      <c r="AE1012" s="415"/>
      <c r="AF1012" s="581"/>
      <c r="AG1012" s="590"/>
      <c r="AH1012" s="428" t="str">
        <f>IFERROR(VLOOKUP(O1012, 【参考】数式用!$AY$5:$AY$13, 1, FALSE), "")</f>
        <v/>
      </c>
      <c r="AI1012" s="429" t="str">
        <f>IFERROR(VLOOKUP(N1012, 【参考】数式用!$BA$2:$BB$50, 2, FALSE), "")</f>
        <v/>
      </c>
      <c r="AJ1012" s="430" t="str">
        <f t="shared" si="33"/>
        <v/>
      </c>
      <c r="AK1012" s="431" t="str">
        <f t="shared" si="34"/>
        <v/>
      </c>
      <c r="AL1012" s="133"/>
      <c r="AM1012" s="133"/>
      <c r="AN1012" s="106"/>
      <c r="AO1012" s="106"/>
      <c r="AV1012" s="105"/>
      <c r="AW1012" s="105"/>
      <c r="AX1012" s="105"/>
      <c r="AY1012" s="105"/>
      <c r="AZ1012" s="105"/>
      <c r="BA1012" s="105"/>
    </row>
    <row r="1013" spans="1:53" ht="30" customHeight="1" thickBot="1">
      <c r="A1013" s="140">
        <v>1000</v>
      </c>
      <c r="B1013" s="1001" t="str">
        <f>IF(基本情報入力シート!C1038="","",基本情報入力シート!C1038)</f>
        <v/>
      </c>
      <c r="C1013" s="1002"/>
      <c r="D1013" s="1002"/>
      <c r="E1013" s="1002"/>
      <c r="F1013" s="1002"/>
      <c r="G1013" s="1002"/>
      <c r="H1013" s="1002"/>
      <c r="I1013" s="1003"/>
      <c r="J1013" s="411" t="str">
        <f>IF(基本情報入力シート!M1038="","",基本情報入力シート!M1038)</f>
        <v/>
      </c>
      <c r="K1013" s="411" t="str">
        <f>IF(基本情報入力シート!R1038="","",基本情報入力シート!R1038)</f>
        <v/>
      </c>
      <c r="L1013" s="411" t="str">
        <f>IF(基本情報入力シート!W1038="","",基本情報入力シート!W1038)</f>
        <v/>
      </c>
      <c r="M1013" s="411" t="str">
        <f>IF(基本情報入力シート!X1038="","",基本情報入力シート!X1038)</f>
        <v/>
      </c>
      <c r="N1013" s="141" t="str">
        <f>IF(基本情報入力シート!Y1038="","",基本情報入力シート!Y1038)</f>
        <v/>
      </c>
      <c r="O1013" s="148"/>
      <c r="P1013" s="50"/>
      <c r="Q1013" s="1004"/>
      <c r="R1013" s="1005"/>
      <c r="S1013" s="142" t="str">
        <f>IFERROR(ROUNDDOWN(Q1013*VLOOKUP(N1013,【参考】数式用!$AR$2:$AW$50,MATCH(P1013,【参考】数式用!$AT$4:$AW$4)+2,FALSE)*0.5, 0), "")</f>
        <v/>
      </c>
      <c r="T1013" s="51"/>
      <c r="U1013" s="536" t="str">
        <f>IFERROR(IF(AH1013&lt;&gt;"",Q1013*VLOOKUP(N1013,【参考】数式用!$AG$2:$AL$50,MATCH(P1013,【参考】数式用!$AI$4:$AL$4,0)+2,0), ""), "")</f>
        <v/>
      </c>
      <c r="V1013" s="41"/>
      <c r="W1013" s="1006"/>
      <c r="X1013" s="1007"/>
      <c r="Y1013" s="88"/>
      <c r="Z1013" s="537"/>
      <c r="AA1013" s="143" t="str">
        <f>IFERROR(IF(Y1013="ー", "", ROUNDDOWN(Z1013*VLOOKUP(N1013,【参考】数式用!$AR$2:$AW$50,MATCH(Y1013,【参考】数式用!$AT$4:$AW$4)+2,FALSE)*0.5, 0)), "")</f>
        <v/>
      </c>
      <c r="AB1013" s="98"/>
      <c r="AC1013" s="1100" t="str">
        <f>IFERROR(IF(AH1013&lt;&gt;"",Z1013*VLOOKUP(N1013,【参考】数式用!$AG$2:$AL$50,MATCH(Y1013,【参考】数式用!$AI$4:$AL$4,0)+2,0), ""), "")</f>
        <v/>
      </c>
      <c r="AD1013" s="1100"/>
      <c r="AE1013" s="415"/>
      <c r="AF1013" s="581"/>
      <c r="AG1013" s="590"/>
      <c r="AH1013" s="428" t="str">
        <f>IFERROR(VLOOKUP(O1013, 【参考】数式用!$AY$5:$AY$13, 1, FALSE), "")</f>
        <v/>
      </c>
      <c r="AI1013" s="429" t="str">
        <f>IFERROR(VLOOKUP(N1013, 【参考】数式用!$BA$2:$BB$50, 2, FALSE), "")</f>
        <v/>
      </c>
      <c r="AJ1013" s="430" t="str">
        <f t="shared" si="33"/>
        <v/>
      </c>
      <c r="AK1013" s="431" t="str">
        <f t="shared" si="34"/>
        <v/>
      </c>
      <c r="AL1013" s="133"/>
      <c r="AM1013" s="133"/>
      <c r="AN1013" s="106"/>
      <c r="AO1013" s="106"/>
      <c r="AV1013" s="105"/>
      <c r="AW1013" s="105"/>
      <c r="AX1013" s="105"/>
      <c r="AY1013" s="105"/>
      <c r="AZ1013" s="105"/>
      <c r="BA1013" s="105"/>
    </row>
    <row r="1014" spans="1:53" ht="30" customHeight="1" thickBot="1">
      <c r="A1014" s="140">
        <v>1001</v>
      </c>
      <c r="B1014" s="1001" t="str">
        <f>IF(基本情報入力シート!C1039="","",基本情報入力シート!C1039)</f>
        <v/>
      </c>
      <c r="C1014" s="1002"/>
      <c r="D1014" s="1002"/>
      <c r="E1014" s="1002"/>
      <c r="F1014" s="1002"/>
      <c r="G1014" s="1002"/>
      <c r="H1014" s="1002"/>
      <c r="I1014" s="1003"/>
      <c r="J1014" s="411" t="str">
        <f>IF(基本情報入力シート!M1039="","",基本情報入力シート!M1039)</f>
        <v/>
      </c>
      <c r="K1014" s="411" t="str">
        <f>IF(基本情報入力シート!R1039="","",基本情報入力シート!R1039)</f>
        <v/>
      </c>
      <c r="L1014" s="411" t="str">
        <f>IF(基本情報入力シート!W1039="","",基本情報入力シート!W1039)</f>
        <v/>
      </c>
      <c r="M1014" s="411" t="str">
        <f>IF(基本情報入力シート!X1039="","",基本情報入力シート!X1039)</f>
        <v/>
      </c>
      <c r="N1014" s="141" t="str">
        <f>IF(基本情報入力シート!Y1039="","",基本情報入力シート!Y1039)</f>
        <v/>
      </c>
      <c r="O1014" s="148"/>
      <c r="P1014" s="50"/>
      <c r="Q1014" s="1004"/>
      <c r="R1014" s="1005"/>
      <c r="S1014" s="142" t="str">
        <f>IFERROR(ROUNDDOWN(Q1014*VLOOKUP(N1014,【参考】数式用!$AR$2:$AW$50,MATCH(P1014,【参考】数式用!$AT$4:$AW$4)+2,FALSE)*0.5, 0), "")</f>
        <v/>
      </c>
      <c r="T1014" s="51"/>
      <c r="U1014" s="536" t="str">
        <f>IFERROR(IF(AH1014&lt;&gt;"",Q1014*VLOOKUP(N1014,【参考】数式用!$AG$2:$AL$50,MATCH(P1014,【参考】数式用!$AI$4:$AL$4,0)+2,0), ""), "")</f>
        <v/>
      </c>
      <c r="V1014" s="41"/>
      <c r="W1014" s="1006"/>
      <c r="X1014" s="1007"/>
      <c r="Y1014" s="88"/>
      <c r="Z1014" s="537"/>
      <c r="AA1014" s="143" t="str">
        <f>IFERROR(IF(Y1014="ー", "", ROUNDDOWN(Z1014*VLOOKUP(N1014,【参考】数式用!$AR$2:$AW$50,MATCH(Y1014,【参考】数式用!$AT$4:$AW$4)+2,FALSE)*0.5, 0)), "")</f>
        <v/>
      </c>
      <c r="AB1014" s="98"/>
      <c r="AC1014" s="1100" t="str">
        <f>IFERROR(IF(AH1014&lt;&gt;"",Z1014*VLOOKUP(N1014,【参考】数式用!$AG$2:$AL$50,MATCH(Y1014,【参考】数式用!$AI$4:$AL$4,0)+2,0), ""), "")</f>
        <v/>
      </c>
      <c r="AD1014" s="1100"/>
      <c r="AE1014" s="415"/>
      <c r="AF1014" s="581"/>
      <c r="AG1014" s="590"/>
      <c r="AH1014" s="428" t="str">
        <f>IFERROR(VLOOKUP(O1014, 【参考】数式用!$AY$5:$AY$13, 1, FALSE), "")</f>
        <v/>
      </c>
      <c r="AI1014" s="429" t="str">
        <f>IFERROR(VLOOKUP(N1014, 【参考】数式用!$BA$2:$BB$50, 2, FALSE), "")</f>
        <v/>
      </c>
      <c r="AJ1014" s="430" t="str">
        <f t="shared" si="33"/>
        <v/>
      </c>
      <c r="AK1014" s="431" t="str">
        <f t="shared" si="34"/>
        <v/>
      </c>
      <c r="AL1014" s="133"/>
      <c r="AM1014" s="133"/>
      <c r="AN1014" s="106"/>
      <c r="AO1014" s="106"/>
      <c r="AV1014" s="105"/>
      <c r="AW1014" s="105"/>
      <c r="AX1014" s="105"/>
      <c r="AY1014" s="105"/>
      <c r="AZ1014" s="105"/>
      <c r="BA1014" s="105"/>
    </row>
    <row r="1015" spans="1:53" ht="30" customHeight="1" thickBot="1">
      <c r="A1015" s="140">
        <v>1002</v>
      </c>
      <c r="B1015" s="1001" t="str">
        <f>IF(基本情報入力シート!C1040="","",基本情報入力シート!C1040)</f>
        <v/>
      </c>
      <c r="C1015" s="1002"/>
      <c r="D1015" s="1002"/>
      <c r="E1015" s="1002"/>
      <c r="F1015" s="1002"/>
      <c r="G1015" s="1002"/>
      <c r="H1015" s="1002"/>
      <c r="I1015" s="1003"/>
      <c r="J1015" s="411" t="str">
        <f>IF(基本情報入力シート!M1040="","",基本情報入力シート!M1040)</f>
        <v/>
      </c>
      <c r="K1015" s="411" t="str">
        <f>IF(基本情報入力シート!R1040="","",基本情報入力シート!R1040)</f>
        <v/>
      </c>
      <c r="L1015" s="411" t="str">
        <f>IF(基本情報入力シート!W1040="","",基本情報入力シート!W1040)</f>
        <v/>
      </c>
      <c r="M1015" s="411" t="str">
        <f>IF(基本情報入力シート!X1040="","",基本情報入力シート!X1040)</f>
        <v/>
      </c>
      <c r="N1015" s="141" t="str">
        <f>IF(基本情報入力シート!Y1040="","",基本情報入力シート!Y1040)</f>
        <v/>
      </c>
      <c r="O1015" s="148"/>
      <c r="P1015" s="50"/>
      <c r="Q1015" s="1004"/>
      <c r="R1015" s="1005"/>
      <c r="S1015" s="142" t="str">
        <f>IFERROR(ROUNDDOWN(Q1015*VLOOKUP(N1015,【参考】数式用!$AR$2:$AW$50,MATCH(P1015,【参考】数式用!$AT$4:$AW$4)+2,FALSE)*0.5, 0), "")</f>
        <v/>
      </c>
      <c r="T1015" s="51"/>
      <c r="U1015" s="536" t="str">
        <f>IFERROR(IF(AH1015&lt;&gt;"",Q1015*VLOOKUP(N1015,【参考】数式用!$AG$2:$AL$50,MATCH(P1015,【参考】数式用!$AI$4:$AL$4,0)+2,0), ""), "")</f>
        <v/>
      </c>
      <c r="V1015" s="41"/>
      <c r="W1015" s="1006"/>
      <c r="X1015" s="1007"/>
      <c r="Y1015" s="88"/>
      <c r="Z1015" s="537"/>
      <c r="AA1015" s="143" t="str">
        <f>IFERROR(IF(Y1015="ー", "", ROUNDDOWN(Z1015*VLOOKUP(N1015,【参考】数式用!$AR$2:$AW$50,MATCH(Y1015,【参考】数式用!$AT$4:$AW$4)+2,FALSE)*0.5, 0)), "")</f>
        <v/>
      </c>
      <c r="AB1015" s="98"/>
      <c r="AC1015" s="1100" t="str">
        <f>IFERROR(IF(AH1015&lt;&gt;"",Z1015*VLOOKUP(N1015,【参考】数式用!$AG$2:$AL$50,MATCH(Y1015,【参考】数式用!$AI$4:$AL$4,0)+2,0), ""), "")</f>
        <v/>
      </c>
      <c r="AD1015" s="1100"/>
      <c r="AE1015" s="415"/>
      <c r="AF1015" s="581"/>
      <c r="AG1015" s="590"/>
      <c r="AH1015" s="428" t="str">
        <f>IFERROR(VLOOKUP(O1015, 【参考】数式用!$AY$5:$AY$13, 1, FALSE), "")</f>
        <v/>
      </c>
      <c r="AI1015" s="429" t="str">
        <f>IFERROR(VLOOKUP(N1015, 【参考】数式用!$BA$2:$BB$50, 2, FALSE), "")</f>
        <v/>
      </c>
      <c r="AJ1015" s="430" t="str">
        <f t="shared" si="33"/>
        <v/>
      </c>
      <c r="AK1015" s="431" t="str">
        <f t="shared" si="34"/>
        <v/>
      </c>
      <c r="AL1015" s="133"/>
      <c r="AM1015" s="133"/>
      <c r="AN1015" s="106"/>
      <c r="AO1015" s="106"/>
      <c r="AV1015" s="105"/>
      <c r="AW1015" s="105"/>
      <c r="AX1015" s="105"/>
      <c r="AY1015" s="105"/>
      <c r="AZ1015" s="105"/>
      <c r="BA1015" s="105"/>
    </row>
    <row r="1016" spans="1:53" ht="30" customHeight="1" thickBot="1">
      <c r="A1016" s="140">
        <v>1003</v>
      </c>
      <c r="B1016" s="1001" t="str">
        <f>IF(基本情報入力シート!C1041="","",基本情報入力シート!C1041)</f>
        <v/>
      </c>
      <c r="C1016" s="1002"/>
      <c r="D1016" s="1002"/>
      <c r="E1016" s="1002"/>
      <c r="F1016" s="1002"/>
      <c r="G1016" s="1002"/>
      <c r="H1016" s="1002"/>
      <c r="I1016" s="1003"/>
      <c r="J1016" s="411" t="str">
        <f>IF(基本情報入力シート!M1041="","",基本情報入力シート!M1041)</f>
        <v/>
      </c>
      <c r="K1016" s="411" t="str">
        <f>IF(基本情報入力シート!R1041="","",基本情報入力シート!R1041)</f>
        <v/>
      </c>
      <c r="L1016" s="411" t="str">
        <f>IF(基本情報入力シート!W1041="","",基本情報入力シート!W1041)</f>
        <v/>
      </c>
      <c r="M1016" s="411" t="str">
        <f>IF(基本情報入力シート!X1041="","",基本情報入力シート!X1041)</f>
        <v/>
      </c>
      <c r="N1016" s="141" t="str">
        <f>IF(基本情報入力シート!Y1041="","",基本情報入力シート!Y1041)</f>
        <v/>
      </c>
      <c r="O1016" s="148"/>
      <c r="P1016" s="50"/>
      <c r="Q1016" s="1004"/>
      <c r="R1016" s="1005"/>
      <c r="S1016" s="142" t="str">
        <f>IFERROR(ROUNDDOWN(Q1016*VLOOKUP(N1016,【参考】数式用!$AR$2:$AW$50,MATCH(P1016,【参考】数式用!$AT$4:$AW$4)+2,FALSE)*0.5, 0), "")</f>
        <v/>
      </c>
      <c r="T1016" s="51"/>
      <c r="U1016" s="536" t="str">
        <f>IFERROR(IF(AH1016&lt;&gt;"",Q1016*VLOOKUP(N1016,【参考】数式用!$AG$2:$AL$50,MATCH(P1016,【参考】数式用!$AI$4:$AL$4,0)+2,0), ""), "")</f>
        <v/>
      </c>
      <c r="V1016" s="41"/>
      <c r="W1016" s="1006"/>
      <c r="X1016" s="1007"/>
      <c r="Y1016" s="88"/>
      <c r="Z1016" s="537"/>
      <c r="AA1016" s="143" t="str">
        <f>IFERROR(IF(Y1016="ー", "", ROUNDDOWN(Z1016*VLOOKUP(N1016,【参考】数式用!$AR$2:$AW$50,MATCH(Y1016,【参考】数式用!$AT$4:$AW$4)+2,FALSE)*0.5, 0)), "")</f>
        <v/>
      </c>
      <c r="AB1016" s="98"/>
      <c r="AC1016" s="1100" t="str">
        <f>IFERROR(IF(AH1016&lt;&gt;"",Z1016*VLOOKUP(N1016,【参考】数式用!$AG$2:$AL$50,MATCH(Y1016,【参考】数式用!$AI$4:$AL$4,0)+2,0), ""), "")</f>
        <v/>
      </c>
      <c r="AD1016" s="1100"/>
      <c r="AE1016" s="415"/>
      <c r="AF1016" s="581"/>
      <c r="AG1016" s="590"/>
      <c r="AH1016" s="428" t="str">
        <f>IFERROR(VLOOKUP(O1016, 【参考】数式用!$AY$5:$AY$13, 1, FALSE), "")</f>
        <v/>
      </c>
      <c r="AI1016" s="429" t="str">
        <f>IFERROR(VLOOKUP(N1016, 【参考】数式用!$BA$2:$BB$50, 2, FALSE), "")</f>
        <v/>
      </c>
      <c r="AJ1016" s="430" t="str">
        <f t="shared" si="33"/>
        <v/>
      </c>
      <c r="AK1016" s="431" t="str">
        <f t="shared" si="34"/>
        <v/>
      </c>
      <c r="AL1016" s="133"/>
      <c r="AM1016" s="133"/>
      <c r="AN1016" s="106"/>
      <c r="AO1016" s="106"/>
      <c r="AV1016" s="105"/>
      <c r="AW1016" s="105"/>
      <c r="AX1016" s="105"/>
      <c r="AY1016" s="105"/>
      <c r="AZ1016" s="105"/>
      <c r="BA1016" s="105"/>
    </row>
    <row r="1017" spans="1:53" ht="30" customHeight="1" thickBot="1">
      <c r="A1017" s="140">
        <v>1004</v>
      </c>
      <c r="B1017" s="1001" t="str">
        <f>IF(基本情報入力シート!C1042="","",基本情報入力シート!C1042)</f>
        <v/>
      </c>
      <c r="C1017" s="1002"/>
      <c r="D1017" s="1002"/>
      <c r="E1017" s="1002"/>
      <c r="F1017" s="1002"/>
      <c r="G1017" s="1002"/>
      <c r="H1017" s="1002"/>
      <c r="I1017" s="1003"/>
      <c r="J1017" s="411" t="str">
        <f>IF(基本情報入力シート!M1042="","",基本情報入力シート!M1042)</f>
        <v/>
      </c>
      <c r="K1017" s="411" t="str">
        <f>IF(基本情報入力シート!R1042="","",基本情報入力シート!R1042)</f>
        <v/>
      </c>
      <c r="L1017" s="411" t="str">
        <f>IF(基本情報入力シート!W1042="","",基本情報入力シート!W1042)</f>
        <v/>
      </c>
      <c r="M1017" s="411" t="str">
        <f>IF(基本情報入力シート!X1042="","",基本情報入力シート!X1042)</f>
        <v/>
      </c>
      <c r="N1017" s="141" t="str">
        <f>IF(基本情報入力シート!Y1042="","",基本情報入力シート!Y1042)</f>
        <v/>
      </c>
      <c r="O1017" s="148"/>
      <c r="P1017" s="50"/>
      <c r="Q1017" s="1004"/>
      <c r="R1017" s="1005"/>
      <c r="S1017" s="142" t="str">
        <f>IFERROR(ROUNDDOWN(Q1017*VLOOKUP(N1017,【参考】数式用!$AR$2:$AW$50,MATCH(P1017,【参考】数式用!$AT$4:$AW$4)+2,FALSE)*0.5, 0), "")</f>
        <v/>
      </c>
      <c r="T1017" s="51"/>
      <c r="U1017" s="536" t="str">
        <f>IFERROR(IF(AH1017&lt;&gt;"",Q1017*VLOOKUP(N1017,【参考】数式用!$AG$2:$AL$50,MATCH(P1017,【参考】数式用!$AI$4:$AL$4,0)+2,0), ""), "")</f>
        <v/>
      </c>
      <c r="V1017" s="41"/>
      <c r="W1017" s="1006"/>
      <c r="X1017" s="1007"/>
      <c r="Y1017" s="88"/>
      <c r="Z1017" s="537"/>
      <c r="AA1017" s="143" t="str">
        <f>IFERROR(IF(Y1017="ー", "", ROUNDDOWN(Z1017*VLOOKUP(N1017,【参考】数式用!$AR$2:$AW$50,MATCH(Y1017,【参考】数式用!$AT$4:$AW$4)+2,FALSE)*0.5, 0)), "")</f>
        <v/>
      </c>
      <c r="AB1017" s="98"/>
      <c r="AC1017" s="1100" t="str">
        <f>IFERROR(IF(AH1017&lt;&gt;"",Z1017*VLOOKUP(N1017,【参考】数式用!$AG$2:$AL$50,MATCH(Y1017,【参考】数式用!$AI$4:$AL$4,0)+2,0), ""), "")</f>
        <v/>
      </c>
      <c r="AD1017" s="1100"/>
      <c r="AE1017" s="415"/>
      <c r="AF1017" s="581"/>
      <c r="AG1017" s="590"/>
      <c r="AH1017" s="428" t="str">
        <f>IFERROR(VLOOKUP(O1017, 【参考】数式用!$AY$5:$AY$13, 1, FALSE), "")</f>
        <v/>
      </c>
      <c r="AI1017" s="429" t="str">
        <f>IFERROR(VLOOKUP(N1017, 【参考】数式用!$BA$2:$BB$50, 2, FALSE), "")</f>
        <v/>
      </c>
      <c r="AJ1017" s="430" t="str">
        <f t="shared" si="33"/>
        <v/>
      </c>
      <c r="AK1017" s="431" t="str">
        <f t="shared" si="34"/>
        <v/>
      </c>
      <c r="AL1017" s="133"/>
      <c r="AM1017" s="133"/>
      <c r="AN1017" s="106"/>
      <c r="AO1017" s="106"/>
      <c r="AV1017" s="105"/>
      <c r="AW1017" s="105"/>
      <c r="AX1017" s="105"/>
      <c r="AY1017" s="105"/>
      <c r="AZ1017" s="105"/>
      <c r="BA1017" s="105"/>
    </row>
    <row r="1018" spans="1:53" ht="30" customHeight="1" thickBot="1">
      <c r="A1018" s="140">
        <v>1005</v>
      </c>
      <c r="B1018" s="1001" t="str">
        <f>IF(基本情報入力シート!C1043="","",基本情報入力シート!C1043)</f>
        <v/>
      </c>
      <c r="C1018" s="1002"/>
      <c r="D1018" s="1002"/>
      <c r="E1018" s="1002"/>
      <c r="F1018" s="1002"/>
      <c r="G1018" s="1002"/>
      <c r="H1018" s="1002"/>
      <c r="I1018" s="1003"/>
      <c r="J1018" s="411" t="str">
        <f>IF(基本情報入力シート!M1043="","",基本情報入力シート!M1043)</f>
        <v/>
      </c>
      <c r="K1018" s="411" t="str">
        <f>IF(基本情報入力シート!R1043="","",基本情報入力シート!R1043)</f>
        <v/>
      </c>
      <c r="L1018" s="411" t="str">
        <f>IF(基本情報入力シート!W1043="","",基本情報入力シート!W1043)</f>
        <v/>
      </c>
      <c r="M1018" s="411" t="str">
        <f>IF(基本情報入力シート!X1043="","",基本情報入力シート!X1043)</f>
        <v/>
      </c>
      <c r="N1018" s="141" t="str">
        <f>IF(基本情報入力シート!Y1043="","",基本情報入力シート!Y1043)</f>
        <v/>
      </c>
      <c r="O1018" s="148"/>
      <c r="P1018" s="50"/>
      <c r="Q1018" s="1004"/>
      <c r="R1018" s="1005"/>
      <c r="S1018" s="142" t="str">
        <f>IFERROR(ROUNDDOWN(Q1018*VLOOKUP(N1018,【参考】数式用!$AR$2:$AW$50,MATCH(P1018,【参考】数式用!$AT$4:$AW$4)+2,FALSE)*0.5, 0), "")</f>
        <v/>
      </c>
      <c r="T1018" s="51"/>
      <c r="U1018" s="536" t="str">
        <f>IFERROR(IF(AH1018&lt;&gt;"",Q1018*VLOOKUP(N1018,【参考】数式用!$AG$2:$AL$50,MATCH(P1018,【参考】数式用!$AI$4:$AL$4,0)+2,0), ""), "")</f>
        <v/>
      </c>
      <c r="V1018" s="41"/>
      <c r="W1018" s="1006"/>
      <c r="X1018" s="1007"/>
      <c r="Y1018" s="88"/>
      <c r="Z1018" s="537"/>
      <c r="AA1018" s="143" t="str">
        <f>IFERROR(IF(Y1018="ー", "", ROUNDDOWN(Z1018*VLOOKUP(N1018,【参考】数式用!$AR$2:$AW$50,MATCH(Y1018,【参考】数式用!$AT$4:$AW$4)+2,FALSE)*0.5, 0)), "")</f>
        <v/>
      </c>
      <c r="AB1018" s="98"/>
      <c r="AC1018" s="1100" t="str">
        <f>IFERROR(IF(AH1018&lt;&gt;"",Z1018*VLOOKUP(N1018,【参考】数式用!$AG$2:$AL$50,MATCH(Y1018,【参考】数式用!$AI$4:$AL$4,0)+2,0), ""), "")</f>
        <v/>
      </c>
      <c r="AD1018" s="1100"/>
      <c r="AE1018" s="415"/>
      <c r="AF1018" s="581"/>
      <c r="AG1018" s="590"/>
      <c r="AH1018" s="428" t="str">
        <f>IFERROR(VLOOKUP(O1018, 【参考】数式用!$AY$5:$AY$13, 1, FALSE), "")</f>
        <v/>
      </c>
      <c r="AI1018" s="429" t="str">
        <f>IFERROR(VLOOKUP(N1018, 【参考】数式用!$BA$2:$BB$50, 2, FALSE), "")</f>
        <v/>
      </c>
      <c r="AJ1018" s="430" t="str">
        <f t="shared" si="33"/>
        <v/>
      </c>
      <c r="AK1018" s="431" t="str">
        <f t="shared" si="34"/>
        <v/>
      </c>
      <c r="AL1018" s="133"/>
      <c r="AM1018" s="133"/>
      <c r="AN1018" s="106"/>
      <c r="AO1018" s="106"/>
      <c r="AV1018" s="105"/>
      <c r="AW1018" s="105"/>
      <c r="AX1018" s="105"/>
      <c r="AY1018" s="105"/>
      <c r="AZ1018" s="105"/>
      <c r="BA1018" s="105"/>
    </row>
    <row r="1019" spans="1:53" ht="30" customHeight="1" thickBot="1">
      <c r="A1019" s="140">
        <v>1006</v>
      </c>
      <c r="B1019" s="1001" t="str">
        <f>IF(基本情報入力シート!C1044="","",基本情報入力シート!C1044)</f>
        <v/>
      </c>
      <c r="C1019" s="1002"/>
      <c r="D1019" s="1002"/>
      <c r="E1019" s="1002"/>
      <c r="F1019" s="1002"/>
      <c r="G1019" s="1002"/>
      <c r="H1019" s="1002"/>
      <c r="I1019" s="1003"/>
      <c r="J1019" s="411" t="str">
        <f>IF(基本情報入力シート!M1044="","",基本情報入力シート!M1044)</f>
        <v/>
      </c>
      <c r="K1019" s="411" t="str">
        <f>IF(基本情報入力シート!R1044="","",基本情報入力シート!R1044)</f>
        <v/>
      </c>
      <c r="L1019" s="411" t="str">
        <f>IF(基本情報入力シート!W1044="","",基本情報入力シート!W1044)</f>
        <v/>
      </c>
      <c r="M1019" s="411" t="str">
        <f>IF(基本情報入力シート!X1044="","",基本情報入力シート!X1044)</f>
        <v/>
      </c>
      <c r="N1019" s="141" t="str">
        <f>IF(基本情報入力シート!Y1044="","",基本情報入力シート!Y1044)</f>
        <v/>
      </c>
      <c r="O1019" s="148"/>
      <c r="P1019" s="50"/>
      <c r="Q1019" s="1004"/>
      <c r="R1019" s="1005"/>
      <c r="S1019" s="142" t="str">
        <f>IFERROR(ROUNDDOWN(Q1019*VLOOKUP(N1019,【参考】数式用!$AR$2:$AW$50,MATCH(P1019,【参考】数式用!$AT$4:$AW$4)+2,FALSE)*0.5, 0), "")</f>
        <v/>
      </c>
      <c r="T1019" s="51"/>
      <c r="U1019" s="536" t="str">
        <f>IFERROR(IF(AH1019&lt;&gt;"",Q1019*VLOOKUP(N1019,【参考】数式用!$AG$2:$AL$50,MATCH(P1019,【参考】数式用!$AI$4:$AL$4,0)+2,0), ""), "")</f>
        <v/>
      </c>
      <c r="V1019" s="41"/>
      <c r="W1019" s="1006"/>
      <c r="X1019" s="1007"/>
      <c r="Y1019" s="88"/>
      <c r="Z1019" s="537"/>
      <c r="AA1019" s="143" t="str">
        <f>IFERROR(IF(Y1019="ー", "", ROUNDDOWN(Z1019*VLOOKUP(N1019,【参考】数式用!$AR$2:$AW$50,MATCH(Y1019,【参考】数式用!$AT$4:$AW$4)+2,FALSE)*0.5, 0)), "")</f>
        <v/>
      </c>
      <c r="AB1019" s="98"/>
      <c r="AC1019" s="1100" t="str">
        <f>IFERROR(IF(AH1019&lt;&gt;"",Z1019*VLOOKUP(N1019,【参考】数式用!$AG$2:$AL$50,MATCH(Y1019,【参考】数式用!$AI$4:$AL$4,0)+2,0), ""), "")</f>
        <v/>
      </c>
      <c r="AD1019" s="1100"/>
      <c r="AE1019" s="415"/>
      <c r="AF1019" s="581"/>
      <c r="AG1019" s="590"/>
      <c r="AH1019" s="428" t="str">
        <f>IFERROR(VLOOKUP(O1019, 【参考】数式用!$AY$5:$AY$13, 1, FALSE), "")</f>
        <v/>
      </c>
      <c r="AI1019" s="429" t="str">
        <f>IFERROR(VLOOKUP(N1019, 【参考】数式用!$BA$2:$BB$50, 2, FALSE), "")</f>
        <v/>
      </c>
      <c r="AJ1019" s="430" t="str">
        <f t="shared" si="33"/>
        <v/>
      </c>
      <c r="AK1019" s="431" t="str">
        <f t="shared" si="34"/>
        <v/>
      </c>
      <c r="AL1019" s="133"/>
      <c r="AM1019" s="133"/>
      <c r="AN1019" s="106"/>
      <c r="AO1019" s="106"/>
      <c r="AV1019" s="105"/>
      <c r="AW1019" s="105"/>
      <c r="AX1019" s="105"/>
      <c r="AY1019" s="105"/>
      <c r="AZ1019" s="105"/>
      <c r="BA1019" s="105"/>
    </row>
    <row r="1020" spans="1:53" ht="30" customHeight="1" thickBot="1">
      <c r="A1020" s="140">
        <v>1007</v>
      </c>
      <c r="B1020" s="1001" t="str">
        <f>IF(基本情報入力シート!C1045="","",基本情報入力シート!C1045)</f>
        <v/>
      </c>
      <c r="C1020" s="1002"/>
      <c r="D1020" s="1002"/>
      <c r="E1020" s="1002"/>
      <c r="F1020" s="1002"/>
      <c r="G1020" s="1002"/>
      <c r="H1020" s="1002"/>
      <c r="I1020" s="1003"/>
      <c r="J1020" s="411" t="str">
        <f>IF(基本情報入力シート!M1045="","",基本情報入力シート!M1045)</f>
        <v/>
      </c>
      <c r="K1020" s="411" t="str">
        <f>IF(基本情報入力シート!R1045="","",基本情報入力シート!R1045)</f>
        <v/>
      </c>
      <c r="L1020" s="411" t="str">
        <f>IF(基本情報入力シート!W1045="","",基本情報入力シート!W1045)</f>
        <v/>
      </c>
      <c r="M1020" s="411" t="str">
        <f>IF(基本情報入力シート!X1045="","",基本情報入力シート!X1045)</f>
        <v/>
      </c>
      <c r="N1020" s="141" t="str">
        <f>IF(基本情報入力シート!Y1045="","",基本情報入力シート!Y1045)</f>
        <v/>
      </c>
      <c r="O1020" s="148"/>
      <c r="P1020" s="50"/>
      <c r="Q1020" s="1004"/>
      <c r="R1020" s="1005"/>
      <c r="S1020" s="142" t="str">
        <f>IFERROR(ROUNDDOWN(Q1020*VLOOKUP(N1020,【参考】数式用!$AR$2:$AW$50,MATCH(P1020,【参考】数式用!$AT$4:$AW$4)+2,FALSE)*0.5, 0), "")</f>
        <v/>
      </c>
      <c r="T1020" s="51"/>
      <c r="U1020" s="536" t="str">
        <f>IFERROR(IF(AH1020&lt;&gt;"",Q1020*VLOOKUP(N1020,【参考】数式用!$AG$2:$AL$50,MATCH(P1020,【参考】数式用!$AI$4:$AL$4,0)+2,0), ""), "")</f>
        <v/>
      </c>
      <c r="V1020" s="41"/>
      <c r="W1020" s="1006"/>
      <c r="X1020" s="1007"/>
      <c r="Y1020" s="88"/>
      <c r="Z1020" s="537"/>
      <c r="AA1020" s="143" t="str">
        <f>IFERROR(IF(Y1020="ー", "", ROUNDDOWN(Z1020*VLOOKUP(N1020,【参考】数式用!$AR$2:$AW$50,MATCH(Y1020,【参考】数式用!$AT$4:$AW$4)+2,FALSE)*0.5, 0)), "")</f>
        <v/>
      </c>
      <c r="AB1020" s="98"/>
      <c r="AC1020" s="1100" t="str">
        <f>IFERROR(IF(AH1020&lt;&gt;"",Z1020*VLOOKUP(N1020,【参考】数式用!$AG$2:$AL$50,MATCH(Y1020,【参考】数式用!$AI$4:$AL$4,0)+2,0), ""), "")</f>
        <v/>
      </c>
      <c r="AD1020" s="1100"/>
      <c r="AE1020" s="415"/>
      <c r="AF1020" s="581"/>
      <c r="AG1020" s="590"/>
      <c r="AH1020" s="428" t="str">
        <f>IFERROR(VLOOKUP(O1020, 【参考】数式用!$AY$5:$AY$13, 1, FALSE), "")</f>
        <v/>
      </c>
      <c r="AI1020" s="429" t="str">
        <f>IFERROR(VLOOKUP(N1020, 【参考】数式用!$BA$2:$BB$50, 2, FALSE), "")</f>
        <v/>
      </c>
      <c r="AJ1020" s="430" t="str">
        <f t="shared" si="33"/>
        <v/>
      </c>
      <c r="AK1020" s="431" t="str">
        <f t="shared" si="34"/>
        <v/>
      </c>
      <c r="AL1020" s="133"/>
      <c r="AM1020" s="133"/>
      <c r="AN1020" s="106"/>
      <c r="AO1020" s="106"/>
      <c r="AV1020" s="105"/>
      <c r="AW1020" s="105"/>
      <c r="AX1020" s="105"/>
      <c r="AY1020" s="105"/>
      <c r="AZ1020" s="105"/>
      <c r="BA1020" s="105"/>
    </row>
    <row r="1021" spans="1:53" ht="30" customHeight="1" thickBot="1">
      <c r="A1021" s="140">
        <v>1008</v>
      </c>
      <c r="B1021" s="1001" t="str">
        <f>IF(基本情報入力シート!C1046="","",基本情報入力シート!C1046)</f>
        <v/>
      </c>
      <c r="C1021" s="1002"/>
      <c r="D1021" s="1002"/>
      <c r="E1021" s="1002"/>
      <c r="F1021" s="1002"/>
      <c r="G1021" s="1002"/>
      <c r="H1021" s="1002"/>
      <c r="I1021" s="1003"/>
      <c r="J1021" s="411" t="str">
        <f>IF(基本情報入力シート!M1046="","",基本情報入力シート!M1046)</f>
        <v/>
      </c>
      <c r="K1021" s="411" t="str">
        <f>IF(基本情報入力シート!R1046="","",基本情報入力シート!R1046)</f>
        <v/>
      </c>
      <c r="L1021" s="411" t="str">
        <f>IF(基本情報入力シート!W1046="","",基本情報入力シート!W1046)</f>
        <v/>
      </c>
      <c r="M1021" s="411" t="str">
        <f>IF(基本情報入力シート!X1046="","",基本情報入力シート!X1046)</f>
        <v/>
      </c>
      <c r="N1021" s="141" t="str">
        <f>IF(基本情報入力シート!Y1046="","",基本情報入力シート!Y1046)</f>
        <v/>
      </c>
      <c r="O1021" s="148"/>
      <c r="P1021" s="50"/>
      <c r="Q1021" s="1004"/>
      <c r="R1021" s="1005"/>
      <c r="S1021" s="142" t="str">
        <f>IFERROR(ROUNDDOWN(Q1021*VLOOKUP(N1021,【参考】数式用!$AR$2:$AW$50,MATCH(P1021,【参考】数式用!$AT$4:$AW$4)+2,FALSE)*0.5, 0), "")</f>
        <v/>
      </c>
      <c r="T1021" s="51"/>
      <c r="U1021" s="536" t="str">
        <f>IFERROR(IF(AH1021&lt;&gt;"",Q1021*VLOOKUP(N1021,【参考】数式用!$AG$2:$AL$50,MATCH(P1021,【参考】数式用!$AI$4:$AL$4,0)+2,0), ""), "")</f>
        <v/>
      </c>
      <c r="V1021" s="41"/>
      <c r="W1021" s="1006"/>
      <c r="X1021" s="1007"/>
      <c r="Y1021" s="88"/>
      <c r="Z1021" s="537"/>
      <c r="AA1021" s="143" t="str">
        <f>IFERROR(IF(Y1021="ー", "", ROUNDDOWN(Z1021*VLOOKUP(N1021,【参考】数式用!$AR$2:$AW$50,MATCH(Y1021,【参考】数式用!$AT$4:$AW$4)+2,FALSE)*0.5, 0)), "")</f>
        <v/>
      </c>
      <c r="AB1021" s="98"/>
      <c r="AC1021" s="1100" t="str">
        <f>IFERROR(IF(AH1021&lt;&gt;"",Z1021*VLOOKUP(N1021,【参考】数式用!$AG$2:$AL$50,MATCH(Y1021,【参考】数式用!$AI$4:$AL$4,0)+2,0), ""), "")</f>
        <v/>
      </c>
      <c r="AD1021" s="1100"/>
      <c r="AE1021" s="415"/>
      <c r="AF1021" s="581"/>
      <c r="AG1021" s="590"/>
      <c r="AH1021" s="428" t="str">
        <f>IFERROR(VLOOKUP(O1021, 【参考】数式用!$AY$5:$AY$13, 1, FALSE), "")</f>
        <v/>
      </c>
      <c r="AI1021" s="429" t="str">
        <f>IFERROR(VLOOKUP(N1021, 【参考】数式用!$BA$2:$BB$50, 2, FALSE), "")</f>
        <v/>
      </c>
      <c r="AJ1021" s="430" t="str">
        <f t="shared" si="33"/>
        <v/>
      </c>
      <c r="AK1021" s="431" t="str">
        <f t="shared" si="34"/>
        <v/>
      </c>
      <c r="AL1021" s="133"/>
      <c r="AM1021" s="133"/>
      <c r="AN1021" s="106"/>
      <c r="AO1021" s="106"/>
      <c r="AV1021" s="105"/>
      <c r="AW1021" s="105"/>
      <c r="AX1021" s="105"/>
      <c r="AY1021" s="105"/>
      <c r="AZ1021" s="105"/>
      <c r="BA1021" s="105"/>
    </row>
    <row r="1022" spans="1:53" ht="30" customHeight="1" thickBot="1">
      <c r="A1022" s="140">
        <v>1009</v>
      </c>
      <c r="B1022" s="1001" t="str">
        <f>IF(基本情報入力シート!C1047="","",基本情報入力シート!C1047)</f>
        <v/>
      </c>
      <c r="C1022" s="1002"/>
      <c r="D1022" s="1002"/>
      <c r="E1022" s="1002"/>
      <c r="F1022" s="1002"/>
      <c r="G1022" s="1002"/>
      <c r="H1022" s="1002"/>
      <c r="I1022" s="1003"/>
      <c r="J1022" s="411" t="str">
        <f>IF(基本情報入力シート!M1047="","",基本情報入力シート!M1047)</f>
        <v/>
      </c>
      <c r="K1022" s="411" t="str">
        <f>IF(基本情報入力シート!R1047="","",基本情報入力シート!R1047)</f>
        <v/>
      </c>
      <c r="L1022" s="411" t="str">
        <f>IF(基本情報入力シート!W1047="","",基本情報入力シート!W1047)</f>
        <v/>
      </c>
      <c r="M1022" s="411" t="str">
        <f>IF(基本情報入力シート!X1047="","",基本情報入力シート!X1047)</f>
        <v/>
      </c>
      <c r="N1022" s="141" t="str">
        <f>IF(基本情報入力シート!Y1047="","",基本情報入力シート!Y1047)</f>
        <v/>
      </c>
      <c r="O1022" s="148"/>
      <c r="P1022" s="50"/>
      <c r="Q1022" s="1004"/>
      <c r="R1022" s="1005"/>
      <c r="S1022" s="142" t="str">
        <f>IFERROR(ROUNDDOWN(Q1022*VLOOKUP(N1022,【参考】数式用!$AR$2:$AW$50,MATCH(P1022,【参考】数式用!$AT$4:$AW$4)+2,FALSE)*0.5, 0), "")</f>
        <v/>
      </c>
      <c r="T1022" s="51"/>
      <c r="U1022" s="536" t="str">
        <f>IFERROR(IF(AH1022&lt;&gt;"",Q1022*VLOOKUP(N1022,【参考】数式用!$AG$2:$AL$50,MATCH(P1022,【参考】数式用!$AI$4:$AL$4,0)+2,0), ""), "")</f>
        <v/>
      </c>
      <c r="V1022" s="41"/>
      <c r="W1022" s="1006"/>
      <c r="X1022" s="1007"/>
      <c r="Y1022" s="88"/>
      <c r="Z1022" s="537"/>
      <c r="AA1022" s="143" t="str">
        <f>IFERROR(IF(Y1022="ー", "", ROUNDDOWN(Z1022*VLOOKUP(N1022,【参考】数式用!$AR$2:$AW$50,MATCH(Y1022,【参考】数式用!$AT$4:$AW$4)+2,FALSE)*0.5, 0)), "")</f>
        <v/>
      </c>
      <c r="AB1022" s="98"/>
      <c r="AC1022" s="1100" t="str">
        <f>IFERROR(IF(AH1022&lt;&gt;"",Z1022*VLOOKUP(N1022,【参考】数式用!$AG$2:$AL$50,MATCH(Y1022,【参考】数式用!$AI$4:$AL$4,0)+2,0), ""), "")</f>
        <v/>
      </c>
      <c r="AD1022" s="1100"/>
      <c r="AE1022" s="415"/>
      <c r="AF1022" s="581"/>
      <c r="AG1022" s="590"/>
      <c r="AH1022" s="428" t="str">
        <f>IFERROR(VLOOKUP(O1022, 【参考】数式用!$AY$5:$AY$13, 1, FALSE), "")</f>
        <v/>
      </c>
      <c r="AI1022" s="429" t="str">
        <f>IFERROR(VLOOKUP(N1022, 【参考】数式用!$BA$2:$BB$50, 2, FALSE), "")</f>
        <v/>
      </c>
      <c r="AJ1022" s="430" t="str">
        <f t="shared" si="33"/>
        <v/>
      </c>
      <c r="AK1022" s="431" t="str">
        <f t="shared" si="34"/>
        <v/>
      </c>
      <c r="AL1022" s="133"/>
      <c r="AM1022" s="133"/>
      <c r="AN1022" s="106"/>
      <c r="AO1022" s="106"/>
      <c r="AV1022" s="105"/>
      <c r="AW1022" s="105"/>
      <c r="AX1022" s="105"/>
      <c r="AY1022" s="105"/>
      <c r="AZ1022" s="105"/>
      <c r="BA1022" s="105"/>
    </row>
    <row r="1023" spans="1:53" ht="30" customHeight="1" thickBot="1">
      <c r="A1023" s="140">
        <v>1010</v>
      </c>
      <c r="B1023" s="1001" t="str">
        <f>IF(基本情報入力シート!C1048="","",基本情報入力シート!C1048)</f>
        <v/>
      </c>
      <c r="C1023" s="1002"/>
      <c r="D1023" s="1002"/>
      <c r="E1023" s="1002"/>
      <c r="F1023" s="1002"/>
      <c r="G1023" s="1002"/>
      <c r="H1023" s="1002"/>
      <c r="I1023" s="1003"/>
      <c r="J1023" s="411" t="str">
        <f>IF(基本情報入力シート!M1048="","",基本情報入力シート!M1048)</f>
        <v/>
      </c>
      <c r="K1023" s="411" t="str">
        <f>IF(基本情報入力シート!R1048="","",基本情報入力シート!R1048)</f>
        <v/>
      </c>
      <c r="L1023" s="411" t="str">
        <f>IF(基本情報入力シート!W1048="","",基本情報入力シート!W1048)</f>
        <v/>
      </c>
      <c r="M1023" s="411" t="str">
        <f>IF(基本情報入力シート!X1048="","",基本情報入力シート!X1048)</f>
        <v/>
      </c>
      <c r="N1023" s="141" t="str">
        <f>IF(基本情報入力シート!Y1048="","",基本情報入力シート!Y1048)</f>
        <v/>
      </c>
      <c r="O1023" s="148"/>
      <c r="P1023" s="50"/>
      <c r="Q1023" s="1004"/>
      <c r="R1023" s="1005"/>
      <c r="S1023" s="142" t="str">
        <f>IFERROR(ROUNDDOWN(Q1023*VLOOKUP(N1023,【参考】数式用!$AR$2:$AW$50,MATCH(P1023,【参考】数式用!$AT$4:$AW$4)+2,FALSE)*0.5, 0), "")</f>
        <v/>
      </c>
      <c r="T1023" s="51"/>
      <c r="U1023" s="536" t="str">
        <f>IFERROR(IF(AH1023&lt;&gt;"",Q1023*VLOOKUP(N1023,【参考】数式用!$AG$2:$AL$50,MATCH(P1023,【参考】数式用!$AI$4:$AL$4,0)+2,0), ""), "")</f>
        <v/>
      </c>
      <c r="V1023" s="41"/>
      <c r="W1023" s="1006"/>
      <c r="X1023" s="1007"/>
      <c r="Y1023" s="88"/>
      <c r="Z1023" s="537"/>
      <c r="AA1023" s="143" t="str">
        <f>IFERROR(IF(Y1023="ー", "", ROUNDDOWN(Z1023*VLOOKUP(N1023,【参考】数式用!$AR$2:$AW$50,MATCH(Y1023,【参考】数式用!$AT$4:$AW$4)+2,FALSE)*0.5, 0)), "")</f>
        <v/>
      </c>
      <c r="AB1023" s="98"/>
      <c r="AC1023" s="1100" t="str">
        <f>IFERROR(IF(AH1023&lt;&gt;"",Z1023*VLOOKUP(N1023,【参考】数式用!$AG$2:$AL$50,MATCH(Y1023,【参考】数式用!$AI$4:$AL$4,0)+2,0), ""), "")</f>
        <v/>
      </c>
      <c r="AD1023" s="1100"/>
      <c r="AE1023" s="415"/>
      <c r="AF1023" s="581"/>
      <c r="AG1023" s="590"/>
      <c r="AH1023" s="428" t="str">
        <f>IFERROR(VLOOKUP(O1023, 【参考】数式用!$AY$5:$AY$13, 1, FALSE), "")</f>
        <v/>
      </c>
      <c r="AI1023" s="429" t="str">
        <f>IFERROR(VLOOKUP(N1023, 【参考】数式用!$BA$2:$BB$50, 2, FALSE), "")</f>
        <v/>
      </c>
      <c r="AJ1023" s="430" t="str">
        <f t="shared" si="33"/>
        <v/>
      </c>
      <c r="AK1023" s="431" t="str">
        <f t="shared" si="34"/>
        <v/>
      </c>
      <c r="AL1023" s="133"/>
      <c r="AM1023" s="133"/>
      <c r="AN1023" s="106"/>
      <c r="AO1023" s="106"/>
      <c r="AV1023" s="105"/>
      <c r="AW1023" s="105"/>
      <c r="AX1023" s="105"/>
      <c r="AY1023" s="105"/>
      <c r="AZ1023" s="105"/>
      <c r="BA1023" s="105"/>
    </row>
    <row r="1024" spans="1:53" ht="30" customHeight="1" thickBot="1">
      <c r="A1024" s="140">
        <v>1011</v>
      </c>
      <c r="B1024" s="1001" t="str">
        <f>IF(基本情報入力シート!C1049="","",基本情報入力シート!C1049)</f>
        <v/>
      </c>
      <c r="C1024" s="1002"/>
      <c r="D1024" s="1002"/>
      <c r="E1024" s="1002"/>
      <c r="F1024" s="1002"/>
      <c r="G1024" s="1002"/>
      <c r="H1024" s="1002"/>
      <c r="I1024" s="1003"/>
      <c r="J1024" s="411" t="str">
        <f>IF(基本情報入力シート!M1049="","",基本情報入力シート!M1049)</f>
        <v/>
      </c>
      <c r="K1024" s="411" t="str">
        <f>IF(基本情報入力シート!R1049="","",基本情報入力シート!R1049)</f>
        <v/>
      </c>
      <c r="L1024" s="411" t="str">
        <f>IF(基本情報入力シート!W1049="","",基本情報入力シート!W1049)</f>
        <v/>
      </c>
      <c r="M1024" s="411" t="str">
        <f>IF(基本情報入力シート!X1049="","",基本情報入力シート!X1049)</f>
        <v/>
      </c>
      <c r="N1024" s="141" t="str">
        <f>IF(基本情報入力シート!Y1049="","",基本情報入力シート!Y1049)</f>
        <v/>
      </c>
      <c r="O1024" s="148"/>
      <c r="P1024" s="50"/>
      <c r="Q1024" s="1004"/>
      <c r="R1024" s="1005"/>
      <c r="S1024" s="142" t="str">
        <f>IFERROR(ROUNDDOWN(Q1024*VLOOKUP(N1024,【参考】数式用!$AR$2:$AW$50,MATCH(P1024,【参考】数式用!$AT$4:$AW$4)+2,FALSE)*0.5, 0), "")</f>
        <v/>
      </c>
      <c r="T1024" s="51"/>
      <c r="U1024" s="536" t="str">
        <f>IFERROR(IF(AH1024&lt;&gt;"",Q1024*VLOOKUP(N1024,【参考】数式用!$AG$2:$AL$50,MATCH(P1024,【参考】数式用!$AI$4:$AL$4,0)+2,0), ""), "")</f>
        <v/>
      </c>
      <c r="V1024" s="41"/>
      <c r="W1024" s="1006"/>
      <c r="X1024" s="1007"/>
      <c r="Y1024" s="88"/>
      <c r="Z1024" s="537"/>
      <c r="AA1024" s="143" t="str">
        <f>IFERROR(IF(Y1024="ー", "", ROUNDDOWN(Z1024*VLOOKUP(N1024,【参考】数式用!$AR$2:$AW$50,MATCH(Y1024,【参考】数式用!$AT$4:$AW$4)+2,FALSE)*0.5, 0)), "")</f>
        <v/>
      </c>
      <c r="AB1024" s="98"/>
      <c r="AC1024" s="1100" t="str">
        <f>IFERROR(IF(AH1024&lt;&gt;"",Z1024*VLOOKUP(N1024,【参考】数式用!$AG$2:$AL$50,MATCH(Y1024,【参考】数式用!$AI$4:$AL$4,0)+2,0), ""), "")</f>
        <v/>
      </c>
      <c r="AD1024" s="1100"/>
      <c r="AE1024" s="415"/>
      <c r="AF1024" s="581"/>
      <c r="AG1024" s="590"/>
      <c r="AH1024" s="428" t="str">
        <f>IFERROR(VLOOKUP(O1024, 【参考】数式用!$AY$5:$AY$13, 1, FALSE), "")</f>
        <v/>
      </c>
      <c r="AI1024" s="429" t="str">
        <f>IFERROR(VLOOKUP(N1024, 【参考】数式用!$BA$2:$BB$50, 2, FALSE), "")</f>
        <v/>
      </c>
      <c r="AJ1024" s="430" t="str">
        <f t="shared" si="33"/>
        <v/>
      </c>
      <c r="AK1024" s="431" t="str">
        <f t="shared" si="34"/>
        <v/>
      </c>
      <c r="AL1024" s="133"/>
      <c r="AM1024" s="133"/>
      <c r="AN1024" s="106"/>
      <c r="AO1024" s="106"/>
      <c r="AV1024" s="105"/>
      <c r="AW1024" s="105"/>
      <c r="AX1024" s="105"/>
      <c r="AY1024" s="105"/>
      <c r="AZ1024" s="105"/>
      <c r="BA1024" s="105"/>
    </row>
    <row r="1025" spans="1:53" ht="30" customHeight="1" thickBot="1">
      <c r="A1025" s="140">
        <v>1012</v>
      </c>
      <c r="B1025" s="1001" t="str">
        <f>IF(基本情報入力シート!C1050="","",基本情報入力シート!C1050)</f>
        <v/>
      </c>
      <c r="C1025" s="1002"/>
      <c r="D1025" s="1002"/>
      <c r="E1025" s="1002"/>
      <c r="F1025" s="1002"/>
      <c r="G1025" s="1002"/>
      <c r="H1025" s="1002"/>
      <c r="I1025" s="1003"/>
      <c r="J1025" s="411" t="str">
        <f>IF(基本情報入力シート!M1050="","",基本情報入力シート!M1050)</f>
        <v/>
      </c>
      <c r="K1025" s="411" t="str">
        <f>IF(基本情報入力シート!R1050="","",基本情報入力シート!R1050)</f>
        <v/>
      </c>
      <c r="L1025" s="411" t="str">
        <f>IF(基本情報入力シート!W1050="","",基本情報入力シート!W1050)</f>
        <v/>
      </c>
      <c r="M1025" s="411" t="str">
        <f>IF(基本情報入力シート!X1050="","",基本情報入力シート!X1050)</f>
        <v/>
      </c>
      <c r="N1025" s="141" t="str">
        <f>IF(基本情報入力シート!Y1050="","",基本情報入力シート!Y1050)</f>
        <v/>
      </c>
      <c r="O1025" s="148"/>
      <c r="P1025" s="50"/>
      <c r="Q1025" s="1004"/>
      <c r="R1025" s="1005"/>
      <c r="S1025" s="142" t="str">
        <f>IFERROR(ROUNDDOWN(Q1025*VLOOKUP(N1025,【参考】数式用!$AR$2:$AW$50,MATCH(P1025,【参考】数式用!$AT$4:$AW$4)+2,FALSE)*0.5, 0), "")</f>
        <v/>
      </c>
      <c r="T1025" s="51"/>
      <c r="U1025" s="536" t="str">
        <f>IFERROR(IF(AH1025&lt;&gt;"",Q1025*VLOOKUP(N1025,【参考】数式用!$AG$2:$AL$50,MATCH(P1025,【参考】数式用!$AI$4:$AL$4,0)+2,0), ""), "")</f>
        <v/>
      </c>
      <c r="V1025" s="41"/>
      <c r="W1025" s="1006"/>
      <c r="X1025" s="1007"/>
      <c r="Y1025" s="88"/>
      <c r="Z1025" s="537"/>
      <c r="AA1025" s="143" t="str">
        <f>IFERROR(IF(Y1025="ー", "", ROUNDDOWN(Z1025*VLOOKUP(N1025,【参考】数式用!$AR$2:$AW$50,MATCH(Y1025,【参考】数式用!$AT$4:$AW$4)+2,FALSE)*0.5, 0)), "")</f>
        <v/>
      </c>
      <c r="AB1025" s="98"/>
      <c r="AC1025" s="1100" t="str">
        <f>IFERROR(IF(AH1025&lt;&gt;"",Z1025*VLOOKUP(N1025,【参考】数式用!$AG$2:$AL$50,MATCH(Y1025,【参考】数式用!$AI$4:$AL$4,0)+2,0), ""), "")</f>
        <v/>
      </c>
      <c r="AD1025" s="1100"/>
      <c r="AE1025" s="415"/>
      <c r="AF1025" s="581"/>
      <c r="AG1025" s="590"/>
      <c r="AH1025" s="428" t="str">
        <f>IFERROR(VLOOKUP(O1025, 【参考】数式用!$AY$5:$AY$13, 1, FALSE), "")</f>
        <v/>
      </c>
      <c r="AI1025" s="429" t="str">
        <f>IFERROR(VLOOKUP(N1025, 【参考】数式用!$BA$2:$BB$50, 2, FALSE), "")</f>
        <v/>
      </c>
      <c r="AJ1025" s="430" t="str">
        <f t="shared" si="33"/>
        <v/>
      </c>
      <c r="AK1025" s="431" t="str">
        <f t="shared" si="34"/>
        <v/>
      </c>
      <c r="AL1025" s="133"/>
      <c r="AM1025" s="133"/>
      <c r="AN1025" s="106"/>
      <c r="AO1025" s="106"/>
      <c r="AV1025" s="105"/>
      <c r="AW1025" s="105"/>
      <c r="AX1025" s="105"/>
      <c r="AY1025" s="105"/>
      <c r="AZ1025" s="105"/>
      <c r="BA1025" s="105"/>
    </row>
    <row r="1026" spans="1:53" ht="30" customHeight="1" thickBot="1">
      <c r="A1026" s="140">
        <v>1013</v>
      </c>
      <c r="B1026" s="1001" t="str">
        <f>IF(基本情報入力シート!C1051="","",基本情報入力シート!C1051)</f>
        <v/>
      </c>
      <c r="C1026" s="1002"/>
      <c r="D1026" s="1002"/>
      <c r="E1026" s="1002"/>
      <c r="F1026" s="1002"/>
      <c r="G1026" s="1002"/>
      <c r="H1026" s="1002"/>
      <c r="I1026" s="1003"/>
      <c r="J1026" s="411" t="str">
        <f>IF(基本情報入力シート!M1051="","",基本情報入力シート!M1051)</f>
        <v/>
      </c>
      <c r="K1026" s="411" t="str">
        <f>IF(基本情報入力シート!R1051="","",基本情報入力シート!R1051)</f>
        <v/>
      </c>
      <c r="L1026" s="411" t="str">
        <f>IF(基本情報入力シート!W1051="","",基本情報入力シート!W1051)</f>
        <v/>
      </c>
      <c r="M1026" s="411" t="str">
        <f>IF(基本情報入力シート!X1051="","",基本情報入力シート!X1051)</f>
        <v/>
      </c>
      <c r="N1026" s="141" t="str">
        <f>IF(基本情報入力シート!Y1051="","",基本情報入力シート!Y1051)</f>
        <v/>
      </c>
      <c r="O1026" s="148"/>
      <c r="P1026" s="50"/>
      <c r="Q1026" s="1004"/>
      <c r="R1026" s="1005"/>
      <c r="S1026" s="142" t="str">
        <f>IFERROR(ROUNDDOWN(Q1026*VLOOKUP(N1026,【参考】数式用!$AR$2:$AW$50,MATCH(P1026,【参考】数式用!$AT$4:$AW$4)+2,FALSE)*0.5, 0), "")</f>
        <v/>
      </c>
      <c r="T1026" s="51"/>
      <c r="U1026" s="536" t="str">
        <f>IFERROR(IF(AH1026&lt;&gt;"",Q1026*VLOOKUP(N1026,【参考】数式用!$AG$2:$AL$50,MATCH(P1026,【参考】数式用!$AI$4:$AL$4,0)+2,0), ""), "")</f>
        <v/>
      </c>
      <c r="V1026" s="41"/>
      <c r="W1026" s="1006"/>
      <c r="X1026" s="1007"/>
      <c r="Y1026" s="88"/>
      <c r="Z1026" s="537"/>
      <c r="AA1026" s="143" t="str">
        <f>IFERROR(IF(Y1026="ー", "", ROUNDDOWN(Z1026*VLOOKUP(N1026,【参考】数式用!$AR$2:$AW$50,MATCH(Y1026,【参考】数式用!$AT$4:$AW$4)+2,FALSE)*0.5, 0)), "")</f>
        <v/>
      </c>
      <c r="AB1026" s="98"/>
      <c r="AC1026" s="1100" t="str">
        <f>IFERROR(IF(AH1026&lt;&gt;"",Z1026*VLOOKUP(N1026,【参考】数式用!$AG$2:$AL$50,MATCH(Y1026,【参考】数式用!$AI$4:$AL$4,0)+2,0), ""), "")</f>
        <v/>
      </c>
      <c r="AD1026" s="1100"/>
      <c r="AE1026" s="415"/>
      <c r="AF1026" s="581"/>
      <c r="AG1026" s="590"/>
      <c r="AH1026" s="428" t="str">
        <f>IFERROR(VLOOKUP(O1026, 【参考】数式用!$AY$5:$AY$13, 1, FALSE), "")</f>
        <v/>
      </c>
      <c r="AI1026" s="429" t="str">
        <f>IFERROR(VLOOKUP(N1026, 【参考】数式用!$BA$2:$BB$50, 2, FALSE), "")</f>
        <v/>
      </c>
      <c r="AJ1026" s="430" t="str">
        <f t="shared" si="33"/>
        <v/>
      </c>
      <c r="AK1026" s="431" t="str">
        <f t="shared" si="34"/>
        <v/>
      </c>
      <c r="AL1026" s="133"/>
      <c r="AM1026" s="133"/>
      <c r="AN1026" s="106"/>
      <c r="AO1026" s="106"/>
      <c r="AV1026" s="105"/>
      <c r="AW1026" s="105"/>
      <c r="AX1026" s="105"/>
      <c r="AY1026" s="105"/>
      <c r="AZ1026" s="105"/>
      <c r="BA1026" s="105"/>
    </row>
    <row r="1027" spans="1:53" ht="30" customHeight="1" thickBot="1">
      <c r="A1027" s="140">
        <v>1014</v>
      </c>
      <c r="B1027" s="1001" t="str">
        <f>IF(基本情報入力シート!C1052="","",基本情報入力シート!C1052)</f>
        <v/>
      </c>
      <c r="C1027" s="1002"/>
      <c r="D1027" s="1002"/>
      <c r="E1027" s="1002"/>
      <c r="F1027" s="1002"/>
      <c r="G1027" s="1002"/>
      <c r="H1027" s="1002"/>
      <c r="I1027" s="1003"/>
      <c r="J1027" s="411" t="str">
        <f>IF(基本情報入力シート!M1052="","",基本情報入力シート!M1052)</f>
        <v/>
      </c>
      <c r="K1027" s="411" t="str">
        <f>IF(基本情報入力シート!R1052="","",基本情報入力シート!R1052)</f>
        <v/>
      </c>
      <c r="L1027" s="411" t="str">
        <f>IF(基本情報入力シート!W1052="","",基本情報入力シート!W1052)</f>
        <v/>
      </c>
      <c r="M1027" s="411" t="str">
        <f>IF(基本情報入力シート!X1052="","",基本情報入力シート!X1052)</f>
        <v/>
      </c>
      <c r="N1027" s="141" t="str">
        <f>IF(基本情報入力シート!Y1052="","",基本情報入力シート!Y1052)</f>
        <v/>
      </c>
      <c r="O1027" s="148"/>
      <c r="P1027" s="50"/>
      <c r="Q1027" s="1004"/>
      <c r="R1027" s="1005"/>
      <c r="S1027" s="142" t="str">
        <f>IFERROR(ROUNDDOWN(Q1027*VLOOKUP(N1027,【参考】数式用!$AR$2:$AW$50,MATCH(P1027,【参考】数式用!$AT$4:$AW$4)+2,FALSE)*0.5, 0), "")</f>
        <v/>
      </c>
      <c r="T1027" s="51"/>
      <c r="U1027" s="536" t="str">
        <f>IFERROR(IF(AH1027&lt;&gt;"",Q1027*VLOOKUP(N1027,【参考】数式用!$AG$2:$AL$50,MATCH(P1027,【参考】数式用!$AI$4:$AL$4,0)+2,0), ""), "")</f>
        <v/>
      </c>
      <c r="V1027" s="41"/>
      <c r="W1027" s="1006"/>
      <c r="X1027" s="1007"/>
      <c r="Y1027" s="88"/>
      <c r="Z1027" s="537"/>
      <c r="AA1027" s="143" t="str">
        <f>IFERROR(IF(Y1027="ー", "", ROUNDDOWN(Z1027*VLOOKUP(N1027,【参考】数式用!$AR$2:$AW$50,MATCH(Y1027,【参考】数式用!$AT$4:$AW$4)+2,FALSE)*0.5, 0)), "")</f>
        <v/>
      </c>
      <c r="AB1027" s="98"/>
      <c r="AC1027" s="1100" t="str">
        <f>IFERROR(IF(AH1027&lt;&gt;"",Z1027*VLOOKUP(N1027,【参考】数式用!$AG$2:$AL$50,MATCH(Y1027,【参考】数式用!$AI$4:$AL$4,0)+2,0), ""), "")</f>
        <v/>
      </c>
      <c r="AD1027" s="1100"/>
      <c r="AE1027" s="415"/>
      <c r="AF1027" s="581"/>
      <c r="AG1027" s="590"/>
      <c r="AH1027" s="428" t="str">
        <f>IFERROR(VLOOKUP(O1027, 【参考】数式用!$AY$5:$AY$13, 1, FALSE), "")</f>
        <v/>
      </c>
      <c r="AI1027" s="429" t="str">
        <f>IFERROR(VLOOKUP(N1027, 【参考】数式用!$BA$2:$BB$50, 2, FALSE), "")</f>
        <v/>
      </c>
      <c r="AJ1027" s="430" t="str">
        <f t="shared" si="33"/>
        <v/>
      </c>
      <c r="AK1027" s="431" t="str">
        <f t="shared" si="34"/>
        <v/>
      </c>
      <c r="AL1027" s="133"/>
      <c r="AM1027" s="133"/>
      <c r="AN1027" s="106"/>
      <c r="AO1027" s="106"/>
      <c r="AV1027" s="105"/>
      <c r="AW1027" s="105"/>
      <c r="AX1027" s="105"/>
      <c r="AY1027" s="105"/>
      <c r="AZ1027" s="105"/>
      <c r="BA1027" s="105"/>
    </row>
    <row r="1028" spans="1:53" ht="30" customHeight="1" thickBot="1">
      <c r="A1028" s="140">
        <v>1015</v>
      </c>
      <c r="B1028" s="1001" t="str">
        <f>IF(基本情報入力シート!C1053="","",基本情報入力シート!C1053)</f>
        <v/>
      </c>
      <c r="C1028" s="1002"/>
      <c r="D1028" s="1002"/>
      <c r="E1028" s="1002"/>
      <c r="F1028" s="1002"/>
      <c r="G1028" s="1002"/>
      <c r="H1028" s="1002"/>
      <c r="I1028" s="1003"/>
      <c r="J1028" s="411" t="str">
        <f>IF(基本情報入力シート!M1053="","",基本情報入力シート!M1053)</f>
        <v/>
      </c>
      <c r="K1028" s="411" t="str">
        <f>IF(基本情報入力シート!R1053="","",基本情報入力シート!R1053)</f>
        <v/>
      </c>
      <c r="L1028" s="411" t="str">
        <f>IF(基本情報入力シート!W1053="","",基本情報入力シート!W1053)</f>
        <v/>
      </c>
      <c r="M1028" s="411" t="str">
        <f>IF(基本情報入力シート!X1053="","",基本情報入力シート!X1053)</f>
        <v/>
      </c>
      <c r="N1028" s="141" t="str">
        <f>IF(基本情報入力シート!Y1053="","",基本情報入力シート!Y1053)</f>
        <v/>
      </c>
      <c r="O1028" s="148"/>
      <c r="P1028" s="50"/>
      <c r="Q1028" s="1004"/>
      <c r="R1028" s="1005"/>
      <c r="S1028" s="142" t="str">
        <f>IFERROR(ROUNDDOWN(Q1028*VLOOKUP(N1028,【参考】数式用!$AR$2:$AW$50,MATCH(P1028,【参考】数式用!$AT$4:$AW$4)+2,FALSE)*0.5, 0), "")</f>
        <v/>
      </c>
      <c r="T1028" s="51"/>
      <c r="U1028" s="536" t="str">
        <f>IFERROR(IF(AH1028&lt;&gt;"",Q1028*VLOOKUP(N1028,【参考】数式用!$AG$2:$AL$50,MATCH(P1028,【参考】数式用!$AI$4:$AL$4,0)+2,0), ""), "")</f>
        <v/>
      </c>
      <c r="V1028" s="41"/>
      <c r="W1028" s="1006"/>
      <c r="X1028" s="1007"/>
      <c r="Y1028" s="88"/>
      <c r="Z1028" s="537"/>
      <c r="AA1028" s="143" t="str">
        <f>IFERROR(IF(Y1028="ー", "", ROUNDDOWN(Z1028*VLOOKUP(N1028,【参考】数式用!$AR$2:$AW$50,MATCH(Y1028,【参考】数式用!$AT$4:$AW$4)+2,FALSE)*0.5, 0)), "")</f>
        <v/>
      </c>
      <c r="AB1028" s="98"/>
      <c r="AC1028" s="1100" t="str">
        <f>IFERROR(IF(AH1028&lt;&gt;"",Z1028*VLOOKUP(N1028,【参考】数式用!$AG$2:$AL$50,MATCH(Y1028,【参考】数式用!$AI$4:$AL$4,0)+2,0), ""), "")</f>
        <v/>
      </c>
      <c r="AD1028" s="1100"/>
      <c r="AE1028" s="415"/>
      <c r="AF1028" s="581"/>
      <c r="AG1028" s="590"/>
      <c r="AH1028" s="428" t="str">
        <f>IFERROR(VLOOKUP(O1028, 【参考】数式用!$AY$5:$AY$13, 1, FALSE), "")</f>
        <v/>
      </c>
      <c r="AI1028" s="429" t="str">
        <f>IFERROR(VLOOKUP(N1028, 【参考】数式用!$BA$2:$BB$50, 2, FALSE), "")</f>
        <v/>
      </c>
      <c r="AJ1028" s="430" t="str">
        <f t="shared" si="33"/>
        <v/>
      </c>
      <c r="AK1028" s="431" t="str">
        <f t="shared" si="34"/>
        <v/>
      </c>
      <c r="AL1028" s="133"/>
      <c r="AM1028" s="133"/>
      <c r="AN1028" s="106"/>
      <c r="AO1028" s="106"/>
      <c r="AV1028" s="105"/>
      <c r="AW1028" s="105"/>
      <c r="AX1028" s="105"/>
      <c r="AY1028" s="105"/>
      <c r="AZ1028" s="105"/>
      <c r="BA1028" s="105"/>
    </row>
    <row r="1029" spans="1:53" ht="30" customHeight="1" thickBot="1">
      <c r="A1029" s="140">
        <v>1016</v>
      </c>
      <c r="B1029" s="1001" t="str">
        <f>IF(基本情報入力シート!C1054="","",基本情報入力シート!C1054)</f>
        <v/>
      </c>
      <c r="C1029" s="1002"/>
      <c r="D1029" s="1002"/>
      <c r="E1029" s="1002"/>
      <c r="F1029" s="1002"/>
      <c r="G1029" s="1002"/>
      <c r="H1029" s="1002"/>
      <c r="I1029" s="1003"/>
      <c r="J1029" s="411" t="str">
        <f>IF(基本情報入力シート!M1054="","",基本情報入力シート!M1054)</f>
        <v/>
      </c>
      <c r="K1029" s="411" t="str">
        <f>IF(基本情報入力シート!R1054="","",基本情報入力シート!R1054)</f>
        <v/>
      </c>
      <c r="L1029" s="411" t="str">
        <f>IF(基本情報入力シート!W1054="","",基本情報入力シート!W1054)</f>
        <v/>
      </c>
      <c r="M1029" s="411" t="str">
        <f>IF(基本情報入力シート!X1054="","",基本情報入力シート!X1054)</f>
        <v/>
      </c>
      <c r="N1029" s="141" t="str">
        <f>IF(基本情報入力シート!Y1054="","",基本情報入力シート!Y1054)</f>
        <v/>
      </c>
      <c r="O1029" s="148"/>
      <c r="P1029" s="50"/>
      <c r="Q1029" s="1004"/>
      <c r="R1029" s="1005"/>
      <c r="S1029" s="142" t="str">
        <f>IFERROR(ROUNDDOWN(Q1029*VLOOKUP(N1029,【参考】数式用!$AR$2:$AW$50,MATCH(P1029,【参考】数式用!$AT$4:$AW$4)+2,FALSE)*0.5, 0), "")</f>
        <v/>
      </c>
      <c r="T1029" s="51"/>
      <c r="U1029" s="536" t="str">
        <f>IFERROR(IF(AH1029&lt;&gt;"",Q1029*VLOOKUP(N1029,【参考】数式用!$AG$2:$AL$50,MATCH(P1029,【参考】数式用!$AI$4:$AL$4,0)+2,0), ""), "")</f>
        <v/>
      </c>
      <c r="V1029" s="41"/>
      <c r="W1029" s="1006"/>
      <c r="X1029" s="1007"/>
      <c r="Y1029" s="88"/>
      <c r="Z1029" s="537"/>
      <c r="AA1029" s="143" t="str">
        <f>IFERROR(IF(Y1029="ー", "", ROUNDDOWN(Z1029*VLOOKUP(N1029,【参考】数式用!$AR$2:$AW$50,MATCH(Y1029,【参考】数式用!$AT$4:$AW$4)+2,FALSE)*0.5, 0)), "")</f>
        <v/>
      </c>
      <c r="AB1029" s="98"/>
      <c r="AC1029" s="1100" t="str">
        <f>IFERROR(IF(AH1029&lt;&gt;"",Z1029*VLOOKUP(N1029,【参考】数式用!$AG$2:$AL$50,MATCH(Y1029,【参考】数式用!$AI$4:$AL$4,0)+2,0), ""), "")</f>
        <v/>
      </c>
      <c r="AD1029" s="1100"/>
      <c r="AE1029" s="415"/>
      <c r="AF1029" s="581"/>
      <c r="AG1029" s="590"/>
      <c r="AH1029" s="428" t="str">
        <f>IFERROR(VLOOKUP(O1029, 【参考】数式用!$AY$5:$AY$13, 1, FALSE), "")</f>
        <v/>
      </c>
      <c r="AI1029" s="429" t="str">
        <f>IFERROR(VLOOKUP(N1029, 【参考】数式用!$BA$2:$BB$50, 2, FALSE), "")</f>
        <v/>
      </c>
      <c r="AJ1029" s="430" t="str">
        <f t="shared" si="33"/>
        <v/>
      </c>
      <c r="AK1029" s="431" t="str">
        <f t="shared" si="34"/>
        <v/>
      </c>
      <c r="AL1029" s="133"/>
      <c r="AM1029" s="133"/>
      <c r="AN1029" s="106"/>
      <c r="AO1029" s="106"/>
      <c r="AV1029" s="105"/>
      <c r="AW1029" s="105"/>
      <c r="AX1029" s="105"/>
      <c r="AY1029" s="105"/>
      <c r="AZ1029" s="105"/>
      <c r="BA1029" s="105"/>
    </row>
    <row r="1030" spans="1:53" ht="30" customHeight="1" thickBot="1">
      <c r="A1030" s="140">
        <v>1017</v>
      </c>
      <c r="B1030" s="1001" t="str">
        <f>IF(基本情報入力シート!C1055="","",基本情報入力シート!C1055)</f>
        <v/>
      </c>
      <c r="C1030" s="1002"/>
      <c r="D1030" s="1002"/>
      <c r="E1030" s="1002"/>
      <c r="F1030" s="1002"/>
      <c r="G1030" s="1002"/>
      <c r="H1030" s="1002"/>
      <c r="I1030" s="1003"/>
      <c r="J1030" s="411" t="str">
        <f>IF(基本情報入力シート!M1055="","",基本情報入力シート!M1055)</f>
        <v/>
      </c>
      <c r="K1030" s="411" t="str">
        <f>IF(基本情報入力シート!R1055="","",基本情報入力シート!R1055)</f>
        <v/>
      </c>
      <c r="L1030" s="411" t="str">
        <f>IF(基本情報入力シート!W1055="","",基本情報入力シート!W1055)</f>
        <v/>
      </c>
      <c r="M1030" s="411" t="str">
        <f>IF(基本情報入力シート!X1055="","",基本情報入力シート!X1055)</f>
        <v/>
      </c>
      <c r="N1030" s="141" t="str">
        <f>IF(基本情報入力シート!Y1055="","",基本情報入力シート!Y1055)</f>
        <v/>
      </c>
      <c r="O1030" s="148"/>
      <c r="P1030" s="50"/>
      <c r="Q1030" s="1004"/>
      <c r="R1030" s="1005"/>
      <c r="S1030" s="142" t="str">
        <f>IFERROR(ROUNDDOWN(Q1030*VLOOKUP(N1030,【参考】数式用!$AR$2:$AW$50,MATCH(P1030,【参考】数式用!$AT$4:$AW$4)+2,FALSE)*0.5, 0), "")</f>
        <v/>
      </c>
      <c r="T1030" s="51"/>
      <c r="U1030" s="536" t="str">
        <f>IFERROR(IF(AH1030&lt;&gt;"",Q1030*VLOOKUP(N1030,【参考】数式用!$AG$2:$AL$50,MATCH(P1030,【参考】数式用!$AI$4:$AL$4,0)+2,0), ""), "")</f>
        <v/>
      </c>
      <c r="V1030" s="41"/>
      <c r="W1030" s="1006"/>
      <c r="X1030" s="1007"/>
      <c r="Y1030" s="88"/>
      <c r="Z1030" s="537"/>
      <c r="AA1030" s="143" t="str">
        <f>IFERROR(IF(Y1030="ー", "", ROUNDDOWN(Z1030*VLOOKUP(N1030,【参考】数式用!$AR$2:$AW$50,MATCH(Y1030,【参考】数式用!$AT$4:$AW$4)+2,FALSE)*0.5, 0)), "")</f>
        <v/>
      </c>
      <c r="AB1030" s="98"/>
      <c r="AC1030" s="1100" t="str">
        <f>IFERROR(IF(AH1030&lt;&gt;"",Z1030*VLOOKUP(N1030,【参考】数式用!$AG$2:$AL$50,MATCH(Y1030,【参考】数式用!$AI$4:$AL$4,0)+2,0), ""), "")</f>
        <v/>
      </c>
      <c r="AD1030" s="1100"/>
      <c r="AE1030" s="415"/>
      <c r="AF1030" s="581"/>
      <c r="AG1030" s="590"/>
      <c r="AH1030" s="428" t="str">
        <f>IFERROR(VLOOKUP(O1030, 【参考】数式用!$AY$5:$AY$13, 1, FALSE), "")</f>
        <v/>
      </c>
      <c r="AI1030" s="429" t="str">
        <f>IFERROR(VLOOKUP(N1030, 【参考】数式用!$BA$2:$BB$50, 2, FALSE), "")</f>
        <v/>
      </c>
      <c r="AJ1030" s="430" t="str">
        <f t="shared" si="33"/>
        <v/>
      </c>
      <c r="AK1030" s="431" t="str">
        <f t="shared" si="34"/>
        <v/>
      </c>
      <c r="AL1030" s="133"/>
      <c r="AM1030" s="133"/>
      <c r="AN1030" s="106"/>
      <c r="AO1030" s="106"/>
      <c r="AV1030" s="105"/>
      <c r="AW1030" s="105"/>
      <c r="AX1030" s="105"/>
      <c r="AY1030" s="105"/>
      <c r="AZ1030" s="105"/>
      <c r="BA1030" s="105"/>
    </row>
    <row r="1031" spans="1:53" ht="30" customHeight="1" thickBot="1">
      <c r="A1031" s="140">
        <v>1018</v>
      </c>
      <c r="B1031" s="1001" t="str">
        <f>IF(基本情報入力シート!C1056="","",基本情報入力シート!C1056)</f>
        <v/>
      </c>
      <c r="C1031" s="1002"/>
      <c r="D1031" s="1002"/>
      <c r="E1031" s="1002"/>
      <c r="F1031" s="1002"/>
      <c r="G1031" s="1002"/>
      <c r="H1031" s="1002"/>
      <c r="I1031" s="1003"/>
      <c r="J1031" s="411" t="str">
        <f>IF(基本情報入力シート!M1056="","",基本情報入力シート!M1056)</f>
        <v/>
      </c>
      <c r="K1031" s="411" t="str">
        <f>IF(基本情報入力シート!R1056="","",基本情報入力シート!R1056)</f>
        <v/>
      </c>
      <c r="L1031" s="411" t="str">
        <f>IF(基本情報入力シート!W1056="","",基本情報入力シート!W1056)</f>
        <v/>
      </c>
      <c r="M1031" s="411" t="str">
        <f>IF(基本情報入力シート!X1056="","",基本情報入力シート!X1056)</f>
        <v/>
      </c>
      <c r="N1031" s="141" t="str">
        <f>IF(基本情報入力シート!Y1056="","",基本情報入力シート!Y1056)</f>
        <v/>
      </c>
      <c r="O1031" s="148"/>
      <c r="P1031" s="50"/>
      <c r="Q1031" s="1004"/>
      <c r="R1031" s="1005"/>
      <c r="S1031" s="142" t="str">
        <f>IFERROR(ROUNDDOWN(Q1031*VLOOKUP(N1031,【参考】数式用!$AR$2:$AW$50,MATCH(P1031,【参考】数式用!$AT$4:$AW$4)+2,FALSE)*0.5, 0), "")</f>
        <v/>
      </c>
      <c r="T1031" s="51"/>
      <c r="U1031" s="536" t="str">
        <f>IFERROR(IF(AH1031&lt;&gt;"",Q1031*VLOOKUP(N1031,【参考】数式用!$AG$2:$AL$50,MATCH(P1031,【参考】数式用!$AI$4:$AL$4,0)+2,0), ""), "")</f>
        <v/>
      </c>
      <c r="V1031" s="41"/>
      <c r="W1031" s="1006"/>
      <c r="X1031" s="1007"/>
      <c r="Y1031" s="88"/>
      <c r="Z1031" s="537"/>
      <c r="AA1031" s="143" t="str">
        <f>IFERROR(IF(Y1031="ー", "", ROUNDDOWN(Z1031*VLOOKUP(N1031,【参考】数式用!$AR$2:$AW$50,MATCH(Y1031,【参考】数式用!$AT$4:$AW$4)+2,FALSE)*0.5, 0)), "")</f>
        <v/>
      </c>
      <c r="AB1031" s="98"/>
      <c r="AC1031" s="1100" t="str">
        <f>IFERROR(IF(AH1031&lt;&gt;"",Z1031*VLOOKUP(N1031,【参考】数式用!$AG$2:$AL$50,MATCH(Y1031,【参考】数式用!$AI$4:$AL$4,0)+2,0), ""), "")</f>
        <v/>
      </c>
      <c r="AD1031" s="1100"/>
      <c r="AE1031" s="415"/>
      <c r="AF1031" s="581"/>
      <c r="AG1031" s="590"/>
      <c r="AH1031" s="428" t="str">
        <f>IFERROR(VLOOKUP(O1031, 【参考】数式用!$AY$5:$AY$13, 1, FALSE), "")</f>
        <v/>
      </c>
      <c r="AI1031" s="429" t="str">
        <f>IFERROR(VLOOKUP(N1031, 【参考】数式用!$BA$2:$BB$50, 2, FALSE), "")</f>
        <v/>
      </c>
      <c r="AJ1031" s="430" t="str">
        <f t="shared" si="33"/>
        <v/>
      </c>
      <c r="AK1031" s="431" t="str">
        <f t="shared" si="34"/>
        <v/>
      </c>
      <c r="AL1031" s="133"/>
      <c r="AM1031" s="133"/>
      <c r="AN1031" s="106"/>
      <c r="AO1031" s="106"/>
      <c r="AV1031" s="105"/>
      <c r="AW1031" s="105"/>
      <c r="AX1031" s="105"/>
      <c r="AY1031" s="105"/>
      <c r="AZ1031" s="105"/>
      <c r="BA1031" s="105"/>
    </row>
    <row r="1032" spans="1:53" ht="30" customHeight="1" thickBot="1">
      <c r="A1032" s="140">
        <v>1019</v>
      </c>
      <c r="B1032" s="1001" t="str">
        <f>IF(基本情報入力シート!C1057="","",基本情報入力シート!C1057)</f>
        <v/>
      </c>
      <c r="C1032" s="1002"/>
      <c r="D1032" s="1002"/>
      <c r="E1032" s="1002"/>
      <c r="F1032" s="1002"/>
      <c r="G1032" s="1002"/>
      <c r="H1032" s="1002"/>
      <c r="I1032" s="1003"/>
      <c r="J1032" s="411" t="str">
        <f>IF(基本情報入力シート!M1057="","",基本情報入力シート!M1057)</f>
        <v/>
      </c>
      <c r="K1032" s="411" t="str">
        <f>IF(基本情報入力シート!R1057="","",基本情報入力シート!R1057)</f>
        <v/>
      </c>
      <c r="L1032" s="411" t="str">
        <f>IF(基本情報入力シート!W1057="","",基本情報入力シート!W1057)</f>
        <v/>
      </c>
      <c r="M1032" s="411" t="str">
        <f>IF(基本情報入力シート!X1057="","",基本情報入力シート!X1057)</f>
        <v/>
      </c>
      <c r="N1032" s="141" t="str">
        <f>IF(基本情報入力シート!Y1057="","",基本情報入力シート!Y1057)</f>
        <v/>
      </c>
      <c r="O1032" s="148"/>
      <c r="P1032" s="50"/>
      <c r="Q1032" s="1004"/>
      <c r="R1032" s="1005"/>
      <c r="S1032" s="142" t="str">
        <f>IFERROR(ROUNDDOWN(Q1032*VLOOKUP(N1032,【参考】数式用!$AR$2:$AW$50,MATCH(P1032,【参考】数式用!$AT$4:$AW$4)+2,FALSE)*0.5, 0), "")</f>
        <v/>
      </c>
      <c r="T1032" s="51"/>
      <c r="U1032" s="536" t="str">
        <f>IFERROR(IF(AH1032&lt;&gt;"",Q1032*VLOOKUP(N1032,【参考】数式用!$AG$2:$AL$50,MATCH(P1032,【参考】数式用!$AI$4:$AL$4,0)+2,0), ""), "")</f>
        <v/>
      </c>
      <c r="V1032" s="41"/>
      <c r="W1032" s="1006"/>
      <c r="X1032" s="1007"/>
      <c r="Y1032" s="88"/>
      <c r="Z1032" s="537"/>
      <c r="AA1032" s="143" t="str">
        <f>IFERROR(IF(Y1032="ー", "", ROUNDDOWN(Z1032*VLOOKUP(N1032,【参考】数式用!$AR$2:$AW$50,MATCH(Y1032,【参考】数式用!$AT$4:$AW$4)+2,FALSE)*0.5, 0)), "")</f>
        <v/>
      </c>
      <c r="AB1032" s="98"/>
      <c r="AC1032" s="1100" t="str">
        <f>IFERROR(IF(AH1032&lt;&gt;"",Z1032*VLOOKUP(N1032,【参考】数式用!$AG$2:$AL$50,MATCH(Y1032,【参考】数式用!$AI$4:$AL$4,0)+2,0), ""), "")</f>
        <v/>
      </c>
      <c r="AD1032" s="1100"/>
      <c r="AE1032" s="415"/>
      <c r="AF1032" s="581"/>
      <c r="AG1032" s="590"/>
      <c r="AH1032" s="428" t="str">
        <f>IFERROR(VLOOKUP(O1032, 【参考】数式用!$AY$5:$AY$13, 1, FALSE), "")</f>
        <v/>
      </c>
      <c r="AI1032" s="429" t="str">
        <f>IFERROR(VLOOKUP(N1032, 【参考】数式用!$BA$2:$BB$50, 2, FALSE), "")</f>
        <v/>
      </c>
      <c r="AJ1032" s="430" t="str">
        <f t="shared" si="33"/>
        <v/>
      </c>
      <c r="AK1032" s="431" t="str">
        <f t="shared" si="34"/>
        <v/>
      </c>
      <c r="AL1032" s="133"/>
      <c r="AM1032" s="133"/>
      <c r="AN1032" s="106"/>
      <c r="AO1032" s="106"/>
      <c r="AV1032" s="105"/>
      <c r="AW1032" s="105"/>
      <c r="AX1032" s="105"/>
      <c r="AY1032" s="105"/>
      <c r="AZ1032" s="105"/>
      <c r="BA1032" s="105"/>
    </row>
    <row r="1033" spans="1:53" ht="30" customHeight="1" thickBot="1">
      <c r="A1033" s="140">
        <v>1020</v>
      </c>
      <c r="B1033" s="1001" t="str">
        <f>IF(基本情報入力シート!C1058="","",基本情報入力シート!C1058)</f>
        <v/>
      </c>
      <c r="C1033" s="1002"/>
      <c r="D1033" s="1002"/>
      <c r="E1033" s="1002"/>
      <c r="F1033" s="1002"/>
      <c r="G1033" s="1002"/>
      <c r="H1033" s="1002"/>
      <c r="I1033" s="1003"/>
      <c r="J1033" s="411" t="str">
        <f>IF(基本情報入力シート!M1058="","",基本情報入力シート!M1058)</f>
        <v/>
      </c>
      <c r="K1033" s="411" t="str">
        <f>IF(基本情報入力シート!R1058="","",基本情報入力シート!R1058)</f>
        <v/>
      </c>
      <c r="L1033" s="411" t="str">
        <f>IF(基本情報入力シート!W1058="","",基本情報入力シート!W1058)</f>
        <v/>
      </c>
      <c r="M1033" s="411" t="str">
        <f>IF(基本情報入力シート!X1058="","",基本情報入力シート!X1058)</f>
        <v/>
      </c>
      <c r="N1033" s="141" t="str">
        <f>IF(基本情報入力シート!Y1058="","",基本情報入力シート!Y1058)</f>
        <v/>
      </c>
      <c r="O1033" s="148"/>
      <c r="P1033" s="50"/>
      <c r="Q1033" s="1004"/>
      <c r="R1033" s="1005"/>
      <c r="S1033" s="142" t="str">
        <f>IFERROR(ROUNDDOWN(Q1033*VLOOKUP(N1033,【参考】数式用!$AR$2:$AW$50,MATCH(P1033,【参考】数式用!$AT$4:$AW$4)+2,FALSE)*0.5, 0), "")</f>
        <v/>
      </c>
      <c r="T1033" s="51"/>
      <c r="U1033" s="536" t="str">
        <f>IFERROR(IF(AH1033&lt;&gt;"",Q1033*VLOOKUP(N1033,【参考】数式用!$AG$2:$AL$50,MATCH(P1033,【参考】数式用!$AI$4:$AL$4,0)+2,0), ""), "")</f>
        <v/>
      </c>
      <c r="V1033" s="41"/>
      <c r="W1033" s="1006"/>
      <c r="X1033" s="1007"/>
      <c r="Y1033" s="88"/>
      <c r="Z1033" s="537"/>
      <c r="AA1033" s="143" t="str">
        <f>IFERROR(IF(Y1033="ー", "", ROUNDDOWN(Z1033*VLOOKUP(N1033,【参考】数式用!$AR$2:$AW$50,MATCH(Y1033,【参考】数式用!$AT$4:$AW$4)+2,FALSE)*0.5, 0)), "")</f>
        <v/>
      </c>
      <c r="AB1033" s="98"/>
      <c r="AC1033" s="1100" t="str">
        <f>IFERROR(IF(AH1033&lt;&gt;"",Z1033*VLOOKUP(N1033,【参考】数式用!$AG$2:$AL$50,MATCH(Y1033,【参考】数式用!$AI$4:$AL$4,0)+2,0), ""), "")</f>
        <v/>
      </c>
      <c r="AD1033" s="1100"/>
      <c r="AE1033" s="415"/>
      <c r="AF1033" s="581"/>
      <c r="AG1033" s="590"/>
      <c r="AH1033" s="428" t="str">
        <f>IFERROR(VLOOKUP(O1033, 【参考】数式用!$AY$5:$AY$13, 1, FALSE), "")</f>
        <v/>
      </c>
      <c r="AI1033" s="429" t="str">
        <f>IFERROR(VLOOKUP(N1033, 【参考】数式用!$BA$2:$BB$50, 2, FALSE), "")</f>
        <v/>
      </c>
      <c r="AJ1033" s="430" t="str">
        <f t="shared" si="33"/>
        <v/>
      </c>
      <c r="AK1033" s="431" t="str">
        <f t="shared" si="34"/>
        <v/>
      </c>
      <c r="AL1033" s="133"/>
      <c r="AM1033" s="133"/>
      <c r="AN1033" s="106"/>
      <c r="AO1033" s="106"/>
      <c r="AV1033" s="105"/>
      <c r="AW1033" s="105"/>
      <c r="AX1033" s="105"/>
      <c r="AY1033" s="105"/>
      <c r="AZ1033" s="105"/>
      <c r="BA1033" s="105"/>
    </row>
    <row r="1034" spans="1:53" ht="30" customHeight="1" thickBot="1">
      <c r="A1034" s="140">
        <v>1021</v>
      </c>
      <c r="B1034" s="1001" t="str">
        <f>IF(基本情報入力シート!C1059="","",基本情報入力シート!C1059)</f>
        <v/>
      </c>
      <c r="C1034" s="1002"/>
      <c r="D1034" s="1002"/>
      <c r="E1034" s="1002"/>
      <c r="F1034" s="1002"/>
      <c r="G1034" s="1002"/>
      <c r="H1034" s="1002"/>
      <c r="I1034" s="1003"/>
      <c r="J1034" s="411" t="str">
        <f>IF(基本情報入力シート!M1059="","",基本情報入力シート!M1059)</f>
        <v/>
      </c>
      <c r="K1034" s="411" t="str">
        <f>IF(基本情報入力シート!R1059="","",基本情報入力シート!R1059)</f>
        <v/>
      </c>
      <c r="L1034" s="411" t="str">
        <f>IF(基本情報入力シート!W1059="","",基本情報入力シート!W1059)</f>
        <v/>
      </c>
      <c r="M1034" s="411" t="str">
        <f>IF(基本情報入力シート!X1059="","",基本情報入力シート!X1059)</f>
        <v/>
      </c>
      <c r="N1034" s="141" t="str">
        <f>IF(基本情報入力シート!Y1059="","",基本情報入力シート!Y1059)</f>
        <v/>
      </c>
      <c r="O1034" s="148"/>
      <c r="P1034" s="50"/>
      <c r="Q1034" s="1004"/>
      <c r="R1034" s="1005"/>
      <c r="S1034" s="142" t="str">
        <f>IFERROR(ROUNDDOWN(Q1034*VLOOKUP(N1034,【参考】数式用!$AR$2:$AW$50,MATCH(P1034,【参考】数式用!$AT$4:$AW$4)+2,FALSE)*0.5, 0), "")</f>
        <v/>
      </c>
      <c r="T1034" s="51"/>
      <c r="U1034" s="536" t="str">
        <f>IFERROR(IF(AH1034&lt;&gt;"",Q1034*VLOOKUP(N1034,【参考】数式用!$AG$2:$AL$50,MATCH(P1034,【参考】数式用!$AI$4:$AL$4,0)+2,0), ""), "")</f>
        <v/>
      </c>
      <c r="V1034" s="41"/>
      <c r="W1034" s="1006"/>
      <c r="X1034" s="1007"/>
      <c r="Y1034" s="88"/>
      <c r="Z1034" s="537"/>
      <c r="AA1034" s="143" t="str">
        <f>IFERROR(IF(Y1034="ー", "", ROUNDDOWN(Z1034*VLOOKUP(N1034,【参考】数式用!$AR$2:$AW$50,MATCH(Y1034,【参考】数式用!$AT$4:$AW$4)+2,FALSE)*0.5, 0)), "")</f>
        <v/>
      </c>
      <c r="AB1034" s="98"/>
      <c r="AC1034" s="1100" t="str">
        <f>IFERROR(IF(AH1034&lt;&gt;"",Z1034*VLOOKUP(N1034,【参考】数式用!$AG$2:$AL$50,MATCH(Y1034,【参考】数式用!$AI$4:$AL$4,0)+2,0), ""), "")</f>
        <v/>
      </c>
      <c r="AD1034" s="1100"/>
      <c r="AE1034" s="415"/>
      <c r="AF1034" s="581"/>
      <c r="AG1034" s="590"/>
      <c r="AH1034" s="428" t="str">
        <f>IFERROR(VLOOKUP(O1034, 【参考】数式用!$AY$5:$AY$13, 1, FALSE), "")</f>
        <v/>
      </c>
      <c r="AI1034" s="429" t="str">
        <f>IFERROR(VLOOKUP(N1034, 【参考】数式用!$BA$2:$BB$50, 2, FALSE), "")</f>
        <v/>
      </c>
      <c r="AJ1034" s="430" t="str">
        <f t="shared" si="33"/>
        <v/>
      </c>
      <c r="AK1034" s="431" t="str">
        <f t="shared" si="34"/>
        <v/>
      </c>
      <c r="AL1034" s="133"/>
      <c r="AM1034" s="133"/>
      <c r="AN1034" s="106"/>
      <c r="AO1034" s="106"/>
      <c r="AV1034" s="105"/>
      <c r="AW1034" s="105"/>
      <c r="AX1034" s="105"/>
      <c r="AY1034" s="105"/>
      <c r="AZ1034" s="105"/>
      <c r="BA1034" s="105"/>
    </row>
    <row r="1035" spans="1:53" ht="30" customHeight="1" thickBot="1">
      <c r="A1035" s="140">
        <v>1022</v>
      </c>
      <c r="B1035" s="1001" t="str">
        <f>IF(基本情報入力シート!C1060="","",基本情報入力シート!C1060)</f>
        <v/>
      </c>
      <c r="C1035" s="1002"/>
      <c r="D1035" s="1002"/>
      <c r="E1035" s="1002"/>
      <c r="F1035" s="1002"/>
      <c r="G1035" s="1002"/>
      <c r="H1035" s="1002"/>
      <c r="I1035" s="1003"/>
      <c r="J1035" s="411" t="str">
        <f>IF(基本情報入力シート!M1060="","",基本情報入力シート!M1060)</f>
        <v/>
      </c>
      <c r="K1035" s="411" t="str">
        <f>IF(基本情報入力シート!R1060="","",基本情報入力シート!R1060)</f>
        <v/>
      </c>
      <c r="L1035" s="411" t="str">
        <f>IF(基本情報入力シート!W1060="","",基本情報入力シート!W1060)</f>
        <v/>
      </c>
      <c r="M1035" s="411" t="str">
        <f>IF(基本情報入力シート!X1060="","",基本情報入力シート!X1060)</f>
        <v/>
      </c>
      <c r="N1035" s="141" t="str">
        <f>IF(基本情報入力シート!Y1060="","",基本情報入力シート!Y1060)</f>
        <v/>
      </c>
      <c r="O1035" s="148"/>
      <c r="P1035" s="50"/>
      <c r="Q1035" s="1004"/>
      <c r="R1035" s="1005"/>
      <c r="S1035" s="142" t="str">
        <f>IFERROR(ROUNDDOWN(Q1035*VLOOKUP(N1035,【参考】数式用!$AR$2:$AW$50,MATCH(P1035,【参考】数式用!$AT$4:$AW$4)+2,FALSE)*0.5, 0), "")</f>
        <v/>
      </c>
      <c r="T1035" s="51"/>
      <c r="U1035" s="536" t="str">
        <f>IFERROR(IF(AH1035&lt;&gt;"",Q1035*VLOOKUP(N1035,【参考】数式用!$AG$2:$AL$50,MATCH(P1035,【参考】数式用!$AI$4:$AL$4,0)+2,0), ""), "")</f>
        <v/>
      </c>
      <c r="V1035" s="41"/>
      <c r="W1035" s="1006"/>
      <c r="X1035" s="1007"/>
      <c r="Y1035" s="88"/>
      <c r="Z1035" s="537"/>
      <c r="AA1035" s="143" t="str">
        <f>IFERROR(IF(Y1035="ー", "", ROUNDDOWN(Z1035*VLOOKUP(N1035,【参考】数式用!$AR$2:$AW$50,MATCH(Y1035,【参考】数式用!$AT$4:$AW$4)+2,FALSE)*0.5, 0)), "")</f>
        <v/>
      </c>
      <c r="AB1035" s="98"/>
      <c r="AC1035" s="1100" t="str">
        <f>IFERROR(IF(AH1035&lt;&gt;"",Z1035*VLOOKUP(N1035,【参考】数式用!$AG$2:$AL$50,MATCH(Y1035,【参考】数式用!$AI$4:$AL$4,0)+2,0), ""), "")</f>
        <v/>
      </c>
      <c r="AD1035" s="1100"/>
      <c r="AE1035" s="415"/>
      <c r="AF1035" s="581"/>
      <c r="AG1035" s="590"/>
      <c r="AH1035" s="428" t="str">
        <f>IFERROR(VLOOKUP(O1035, 【参考】数式用!$AY$5:$AY$13, 1, FALSE), "")</f>
        <v/>
      </c>
      <c r="AI1035" s="429" t="str">
        <f>IFERROR(VLOOKUP(N1035, 【参考】数式用!$BA$2:$BB$50, 2, FALSE), "")</f>
        <v/>
      </c>
      <c r="AJ1035" s="430" t="str">
        <f t="shared" si="33"/>
        <v/>
      </c>
      <c r="AK1035" s="431" t="str">
        <f t="shared" si="34"/>
        <v/>
      </c>
      <c r="AL1035" s="133"/>
      <c r="AM1035" s="133"/>
      <c r="AN1035" s="106"/>
      <c r="AO1035" s="106"/>
      <c r="AV1035" s="105"/>
      <c r="AW1035" s="105"/>
      <c r="AX1035" s="105"/>
      <c r="AY1035" s="105"/>
      <c r="AZ1035" s="105"/>
      <c r="BA1035" s="105"/>
    </row>
    <row r="1036" spans="1:53" ht="30" customHeight="1" thickBot="1">
      <c r="A1036" s="140">
        <v>1023</v>
      </c>
      <c r="B1036" s="1001" t="str">
        <f>IF(基本情報入力シート!C1061="","",基本情報入力シート!C1061)</f>
        <v/>
      </c>
      <c r="C1036" s="1002"/>
      <c r="D1036" s="1002"/>
      <c r="E1036" s="1002"/>
      <c r="F1036" s="1002"/>
      <c r="G1036" s="1002"/>
      <c r="H1036" s="1002"/>
      <c r="I1036" s="1003"/>
      <c r="J1036" s="411" t="str">
        <f>IF(基本情報入力シート!M1061="","",基本情報入力シート!M1061)</f>
        <v/>
      </c>
      <c r="K1036" s="411" t="str">
        <f>IF(基本情報入力シート!R1061="","",基本情報入力シート!R1061)</f>
        <v/>
      </c>
      <c r="L1036" s="411" t="str">
        <f>IF(基本情報入力シート!W1061="","",基本情報入力シート!W1061)</f>
        <v/>
      </c>
      <c r="M1036" s="411" t="str">
        <f>IF(基本情報入力シート!X1061="","",基本情報入力シート!X1061)</f>
        <v/>
      </c>
      <c r="N1036" s="141" t="str">
        <f>IF(基本情報入力シート!Y1061="","",基本情報入力シート!Y1061)</f>
        <v/>
      </c>
      <c r="O1036" s="148"/>
      <c r="P1036" s="50"/>
      <c r="Q1036" s="1004"/>
      <c r="R1036" s="1005"/>
      <c r="S1036" s="142" t="str">
        <f>IFERROR(ROUNDDOWN(Q1036*VLOOKUP(N1036,【参考】数式用!$AR$2:$AW$50,MATCH(P1036,【参考】数式用!$AT$4:$AW$4)+2,FALSE)*0.5, 0), "")</f>
        <v/>
      </c>
      <c r="T1036" s="51"/>
      <c r="U1036" s="536" t="str">
        <f>IFERROR(IF(AH1036&lt;&gt;"",Q1036*VLOOKUP(N1036,【参考】数式用!$AG$2:$AL$50,MATCH(P1036,【参考】数式用!$AI$4:$AL$4,0)+2,0), ""), "")</f>
        <v/>
      </c>
      <c r="V1036" s="41"/>
      <c r="W1036" s="1006"/>
      <c r="X1036" s="1007"/>
      <c r="Y1036" s="88"/>
      <c r="Z1036" s="537"/>
      <c r="AA1036" s="143" t="str">
        <f>IFERROR(IF(Y1036="ー", "", ROUNDDOWN(Z1036*VLOOKUP(N1036,【参考】数式用!$AR$2:$AW$50,MATCH(Y1036,【参考】数式用!$AT$4:$AW$4)+2,FALSE)*0.5, 0)), "")</f>
        <v/>
      </c>
      <c r="AB1036" s="98"/>
      <c r="AC1036" s="1100" t="str">
        <f>IFERROR(IF(AH1036&lt;&gt;"",Z1036*VLOOKUP(N1036,【参考】数式用!$AG$2:$AL$50,MATCH(Y1036,【参考】数式用!$AI$4:$AL$4,0)+2,0), ""), "")</f>
        <v/>
      </c>
      <c r="AD1036" s="1100"/>
      <c r="AE1036" s="415"/>
      <c r="AF1036" s="581"/>
      <c r="AG1036" s="590"/>
      <c r="AH1036" s="428" t="str">
        <f>IFERROR(VLOOKUP(O1036, 【参考】数式用!$AY$5:$AY$13, 1, FALSE), "")</f>
        <v/>
      </c>
      <c r="AI1036" s="429" t="str">
        <f>IFERROR(VLOOKUP(N1036, 【参考】数式用!$BA$2:$BB$50, 2, FALSE), "")</f>
        <v/>
      </c>
      <c r="AJ1036" s="430" t="str">
        <f t="shared" si="33"/>
        <v/>
      </c>
      <c r="AK1036" s="431" t="str">
        <f t="shared" si="34"/>
        <v/>
      </c>
      <c r="AL1036" s="133"/>
      <c r="AM1036" s="133"/>
      <c r="AN1036" s="106"/>
      <c r="AO1036" s="106"/>
      <c r="AV1036" s="105"/>
      <c r="AW1036" s="105"/>
      <c r="AX1036" s="105"/>
      <c r="AY1036" s="105"/>
      <c r="AZ1036" s="105"/>
      <c r="BA1036" s="105"/>
    </row>
    <row r="1037" spans="1:53" ht="30" customHeight="1" thickBot="1">
      <c r="A1037" s="140">
        <v>1024</v>
      </c>
      <c r="B1037" s="1001" t="str">
        <f>IF(基本情報入力シート!C1062="","",基本情報入力シート!C1062)</f>
        <v/>
      </c>
      <c r="C1037" s="1002"/>
      <c r="D1037" s="1002"/>
      <c r="E1037" s="1002"/>
      <c r="F1037" s="1002"/>
      <c r="G1037" s="1002"/>
      <c r="H1037" s="1002"/>
      <c r="I1037" s="1003"/>
      <c r="J1037" s="411" t="str">
        <f>IF(基本情報入力シート!M1062="","",基本情報入力シート!M1062)</f>
        <v/>
      </c>
      <c r="K1037" s="411" t="str">
        <f>IF(基本情報入力シート!R1062="","",基本情報入力シート!R1062)</f>
        <v/>
      </c>
      <c r="L1037" s="411" t="str">
        <f>IF(基本情報入力シート!W1062="","",基本情報入力シート!W1062)</f>
        <v/>
      </c>
      <c r="M1037" s="411" t="str">
        <f>IF(基本情報入力シート!X1062="","",基本情報入力シート!X1062)</f>
        <v/>
      </c>
      <c r="N1037" s="141" t="str">
        <f>IF(基本情報入力シート!Y1062="","",基本情報入力シート!Y1062)</f>
        <v/>
      </c>
      <c r="O1037" s="148"/>
      <c r="P1037" s="50"/>
      <c r="Q1037" s="1004"/>
      <c r="R1037" s="1005"/>
      <c r="S1037" s="142" t="str">
        <f>IFERROR(ROUNDDOWN(Q1037*VLOOKUP(N1037,【参考】数式用!$AR$2:$AW$50,MATCH(P1037,【参考】数式用!$AT$4:$AW$4)+2,FALSE)*0.5, 0), "")</f>
        <v/>
      </c>
      <c r="T1037" s="51"/>
      <c r="U1037" s="536" t="str">
        <f>IFERROR(IF(AH1037&lt;&gt;"",Q1037*VLOOKUP(N1037,【参考】数式用!$AG$2:$AL$50,MATCH(P1037,【参考】数式用!$AI$4:$AL$4,0)+2,0), ""), "")</f>
        <v/>
      </c>
      <c r="V1037" s="41"/>
      <c r="W1037" s="1006"/>
      <c r="X1037" s="1007"/>
      <c r="Y1037" s="88"/>
      <c r="Z1037" s="537"/>
      <c r="AA1037" s="143" t="str">
        <f>IFERROR(IF(Y1037="ー", "", ROUNDDOWN(Z1037*VLOOKUP(N1037,【参考】数式用!$AR$2:$AW$50,MATCH(Y1037,【参考】数式用!$AT$4:$AW$4)+2,FALSE)*0.5, 0)), "")</f>
        <v/>
      </c>
      <c r="AB1037" s="98"/>
      <c r="AC1037" s="1100" t="str">
        <f>IFERROR(IF(AH1037&lt;&gt;"",Z1037*VLOOKUP(N1037,【参考】数式用!$AG$2:$AL$50,MATCH(Y1037,【参考】数式用!$AI$4:$AL$4,0)+2,0), ""), "")</f>
        <v/>
      </c>
      <c r="AD1037" s="1100"/>
      <c r="AE1037" s="415"/>
      <c r="AF1037" s="581"/>
      <c r="AG1037" s="590"/>
      <c r="AH1037" s="428" t="str">
        <f>IFERROR(VLOOKUP(O1037, 【参考】数式用!$AY$5:$AY$13, 1, FALSE), "")</f>
        <v/>
      </c>
      <c r="AI1037" s="429" t="str">
        <f>IFERROR(VLOOKUP(N1037, 【参考】数式用!$BA$2:$BB$50, 2, FALSE), "")</f>
        <v/>
      </c>
      <c r="AJ1037" s="430" t="str">
        <f t="shared" si="33"/>
        <v/>
      </c>
      <c r="AK1037" s="431" t="str">
        <f t="shared" si="34"/>
        <v/>
      </c>
      <c r="AL1037" s="133"/>
      <c r="AM1037" s="133"/>
      <c r="AN1037" s="106"/>
      <c r="AO1037" s="106"/>
      <c r="AV1037" s="105"/>
      <c r="AW1037" s="105"/>
      <c r="AX1037" s="105"/>
      <c r="AY1037" s="105"/>
      <c r="AZ1037" s="105"/>
      <c r="BA1037" s="105"/>
    </row>
    <row r="1038" spans="1:53" ht="30" customHeight="1" thickBot="1">
      <c r="A1038" s="140">
        <v>1025</v>
      </c>
      <c r="B1038" s="1001" t="str">
        <f>IF(基本情報入力シート!C1063="","",基本情報入力シート!C1063)</f>
        <v/>
      </c>
      <c r="C1038" s="1002"/>
      <c r="D1038" s="1002"/>
      <c r="E1038" s="1002"/>
      <c r="F1038" s="1002"/>
      <c r="G1038" s="1002"/>
      <c r="H1038" s="1002"/>
      <c r="I1038" s="1003"/>
      <c r="J1038" s="411" t="str">
        <f>IF(基本情報入力シート!M1063="","",基本情報入力シート!M1063)</f>
        <v/>
      </c>
      <c r="K1038" s="411" t="str">
        <f>IF(基本情報入力シート!R1063="","",基本情報入力シート!R1063)</f>
        <v/>
      </c>
      <c r="L1038" s="411" t="str">
        <f>IF(基本情報入力シート!W1063="","",基本情報入力シート!W1063)</f>
        <v/>
      </c>
      <c r="M1038" s="411" t="str">
        <f>IF(基本情報入力シート!X1063="","",基本情報入力シート!X1063)</f>
        <v/>
      </c>
      <c r="N1038" s="141" t="str">
        <f>IF(基本情報入力シート!Y1063="","",基本情報入力シート!Y1063)</f>
        <v/>
      </c>
      <c r="O1038" s="148"/>
      <c r="P1038" s="50"/>
      <c r="Q1038" s="1004"/>
      <c r="R1038" s="1005"/>
      <c r="S1038" s="142" t="str">
        <f>IFERROR(ROUNDDOWN(Q1038*VLOOKUP(N1038,【参考】数式用!$AR$2:$AW$50,MATCH(P1038,【参考】数式用!$AT$4:$AW$4)+2,FALSE)*0.5, 0), "")</f>
        <v/>
      </c>
      <c r="T1038" s="51"/>
      <c r="U1038" s="536" t="str">
        <f>IFERROR(IF(AH1038&lt;&gt;"",Q1038*VLOOKUP(N1038,【参考】数式用!$AG$2:$AL$50,MATCH(P1038,【参考】数式用!$AI$4:$AL$4,0)+2,0), ""), "")</f>
        <v/>
      </c>
      <c r="V1038" s="41"/>
      <c r="W1038" s="1006"/>
      <c r="X1038" s="1007"/>
      <c r="Y1038" s="88"/>
      <c r="Z1038" s="537"/>
      <c r="AA1038" s="143" t="str">
        <f>IFERROR(IF(Y1038="ー", "", ROUNDDOWN(Z1038*VLOOKUP(N1038,【参考】数式用!$AR$2:$AW$50,MATCH(Y1038,【参考】数式用!$AT$4:$AW$4)+2,FALSE)*0.5, 0)), "")</f>
        <v/>
      </c>
      <c r="AB1038" s="98"/>
      <c r="AC1038" s="1100" t="str">
        <f>IFERROR(IF(AH1038&lt;&gt;"",Z1038*VLOOKUP(N1038,【参考】数式用!$AG$2:$AL$50,MATCH(Y1038,【参考】数式用!$AI$4:$AL$4,0)+2,0), ""), "")</f>
        <v/>
      </c>
      <c r="AD1038" s="1100"/>
      <c r="AE1038" s="415"/>
      <c r="AF1038" s="581"/>
      <c r="AG1038" s="590"/>
      <c r="AH1038" s="428" t="str">
        <f>IFERROR(VLOOKUP(O1038, 【参考】数式用!$AY$5:$AY$13, 1, FALSE), "")</f>
        <v/>
      </c>
      <c r="AI1038" s="429" t="str">
        <f>IFERROR(VLOOKUP(N1038, 【参考】数式用!$BA$2:$BB$50, 2, FALSE), "")</f>
        <v/>
      </c>
      <c r="AJ1038" s="430" t="str">
        <f t="shared" si="33"/>
        <v/>
      </c>
      <c r="AK1038" s="431" t="str">
        <f t="shared" si="34"/>
        <v/>
      </c>
      <c r="AL1038" s="133"/>
      <c r="AM1038" s="133"/>
      <c r="AN1038" s="106"/>
      <c r="AO1038" s="106"/>
      <c r="AV1038" s="105"/>
      <c r="AW1038" s="105"/>
      <c r="AX1038" s="105"/>
      <c r="AY1038" s="105"/>
      <c r="AZ1038" s="105"/>
      <c r="BA1038" s="105"/>
    </row>
    <row r="1039" spans="1:53" ht="30" customHeight="1" thickBot="1">
      <c r="A1039" s="140">
        <v>1026</v>
      </c>
      <c r="B1039" s="1001" t="str">
        <f>IF(基本情報入力シート!C1064="","",基本情報入力シート!C1064)</f>
        <v/>
      </c>
      <c r="C1039" s="1002"/>
      <c r="D1039" s="1002"/>
      <c r="E1039" s="1002"/>
      <c r="F1039" s="1002"/>
      <c r="G1039" s="1002"/>
      <c r="H1039" s="1002"/>
      <c r="I1039" s="1003"/>
      <c r="J1039" s="411" t="str">
        <f>IF(基本情報入力シート!M1064="","",基本情報入力シート!M1064)</f>
        <v/>
      </c>
      <c r="K1039" s="411" t="str">
        <f>IF(基本情報入力シート!R1064="","",基本情報入力シート!R1064)</f>
        <v/>
      </c>
      <c r="L1039" s="411" t="str">
        <f>IF(基本情報入力シート!W1064="","",基本情報入力シート!W1064)</f>
        <v/>
      </c>
      <c r="M1039" s="411" t="str">
        <f>IF(基本情報入力シート!X1064="","",基本情報入力シート!X1064)</f>
        <v/>
      </c>
      <c r="N1039" s="141" t="str">
        <f>IF(基本情報入力シート!Y1064="","",基本情報入力シート!Y1064)</f>
        <v/>
      </c>
      <c r="O1039" s="148"/>
      <c r="P1039" s="50"/>
      <c r="Q1039" s="1004"/>
      <c r="R1039" s="1005"/>
      <c r="S1039" s="142" t="str">
        <f>IFERROR(ROUNDDOWN(Q1039*VLOOKUP(N1039,【参考】数式用!$AR$2:$AW$50,MATCH(P1039,【参考】数式用!$AT$4:$AW$4)+2,FALSE)*0.5, 0), "")</f>
        <v/>
      </c>
      <c r="T1039" s="51"/>
      <c r="U1039" s="536" t="str">
        <f>IFERROR(IF(AH1039&lt;&gt;"",Q1039*VLOOKUP(N1039,【参考】数式用!$AG$2:$AL$50,MATCH(P1039,【参考】数式用!$AI$4:$AL$4,0)+2,0), ""), "")</f>
        <v/>
      </c>
      <c r="V1039" s="41"/>
      <c r="W1039" s="1006"/>
      <c r="X1039" s="1007"/>
      <c r="Y1039" s="88"/>
      <c r="Z1039" s="537"/>
      <c r="AA1039" s="143" t="str">
        <f>IFERROR(IF(Y1039="ー", "", ROUNDDOWN(Z1039*VLOOKUP(N1039,【参考】数式用!$AR$2:$AW$50,MATCH(Y1039,【参考】数式用!$AT$4:$AW$4)+2,FALSE)*0.5, 0)), "")</f>
        <v/>
      </c>
      <c r="AB1039" s="98"/>
      <c r="AC1039" s="1100" t="str">
        <f>IFERROR(IF(AH1039&lt;&gt;"",Z1039*VLOOKUP(N1039,【参考】数式用!$AG$2:$AL$50,MATCH(Y1039,【参考】数式用!$AI$4:$AL$4,0)+2,0), ""), "")</f>
        <v/>
      </c>
      <c r="AD1039" s="1100"/>
      <c r="AE1039" s="415"/>
      <c r="AF1039" s="581"/>
      <c r="AG1039" s="590"/>
      <c r="AH1039" s="428" t="str">
        <f>IFERROR(VLOOKUP(O1039, 【参考】数式用!$AY$5:$AY$13, 1, FALSE), "")</f>
        <v/>
      </c>
      <c r="AI1039" s="429" t="str">
        <f>IFERROR(VLOOKUP(N1039, 【参考】数式用!$BA$2:$BB$50, 2, FALSE), "")</f>
        <v/>
      </c>
      <c r="AJ1039" s="430" t="str">
        <f t="shared" si="33"/>
        <v/>
      </c>
      <c r="AK1039" s="431" t="str">
        <f t="shared" si="34"/>
        <v/>
      </c>
      <c r="AL1039" s="133"/>
      <c r="AM1039" s="133"/>
      <c r="AN1039" s="106"/>
      <c r="AO1039" s="106"/>
      <c r="AV1039" s="105"/>
      <c r="AW1039" s="105"/>
      <c r="AX1039" s="105"/>
      <c r="AY1039" s="105"/>
      <c r="AZ1039" s="105"/>
      <c r="BA1039" s="105"/>
    </row>
    <row r="1040" spans="1:53" ht="30" customHeight="1" thickBot="1">
      <c r="A1040" s="140">
        <v>1027</v>
      </c>
      <c r="B1040" s="1001" t="str">
        <f>IF(基本情報入力シート!C1065="","",基本情報入力シート!C1065)</f>
        <v/>
      </c>
      <c r="C1040" s="1002"/>
      <c r="D1040" s="1002"/>
      <c r="E1040" s="1002"/>
      <c r="F1040" s="1002"/>
      <c r="G1040" s="1002"/>
      <c r="H1040" s="1002"/>
      <c r="I1040" s="1003"/>
      <c r="J1040" s="411" t="str">
        <f>IF(基本情報入力シート!M1065="","",基本情報入力シート!M1065)</f>
        <v/>
      </c>
      <c r="K1040" s="411" t="str">
        <f>IF(基本情報入力シート!R1065="","",基本情報入力シート!R1065)</f>
        <v/>
      </c>
      <c r="L1040" s="411" t="str">
        <f>IF(基本情報入力シート!W1065="","",基本情報入力シート!W1065)</f>
        <v/>
      </c>
      <c r="M1040" s="411" t="str">
        <f>IF(基本情報入力シート!X1065="","",基本情報入力シート!X1065)</f>
        <v/>
      </c>
      <c r="N1040" s="141" t="str">
        <f>IF(基本情報入力シート!Y1065="","",基本情報入力シート!Y1065)</f>
        <v/>
      </c>
      <c r="O1040" s="148"/>
      <c r="P1040" s="50"/>
      <c r="Q1040" s="1004"/>
      <c r="R1040" s="1005"/>
      <c r="S1040" s="142" t="str">
        <f>IFERROR(ROUNDDOWN(Q1040*VLOOKUP(N1040,【参考】数式用!$AR$2:$AW$50,MATCH(P1040,【参考】数式用!$AT$4:$AW$4)+2,FALSE)*0.5, 0), "")</f>
        <v/>
      </c>
      <c r="T1040" s="51"/>
      <c r="U1040" s="536" t="str">
        <f>IFERROR(IF(AH1040&lt;&gt;"",Q1040*VLOOKUP(N1040,【参考】数式用!$AG$2:$AL$50,MATCH(P1040,【参考】数式用!$AI$4:$AL$4,0)+2,0), ""), "")</f>
        <v/>
      </c>
      <c r="V1040" s="41"/>
      <c r="W1040" s="1006"/>
      <c r="X1040" s="1007"/>
      <c r="Y1040" s="88"/>
      <c r="Z1040" s="537"/>
      <c r="AA1040" s="143" t="str">
        <f>IFERROR(IF(Y1040="ー", "", ROUNDDOWN(Z1040*VLOOKUP(N1040,【参考】数式用!$AR$2:$AW$50,MATCH(Y1040,【参考】数式用!$AT$4:$AW$4)+2,FALSE)*0.5, 0)), "")</f>
        <v/>
      </c>
      <c r="AB1040" s="98"/>
      <c r="AC1040" s="1100" t="str">
        <f>IFERROR(IF(AH1040&lt;&gt;"",Z1040*VLOOKUP(N1040,【参考】数式用!$AG$2:$AL$50,MATCH(Y1040,【参考】数式用!$AI$4:$AL$4,0)+2,0), ""), "")</f>
        <v/>
      </c>
      <c r="AD1040" s="1100"/>
      <c r="AE1040" s="415"/>
      <c r="AF1040" s="581"/>
      <c r="AG1040" s="590"/>
      <c r="AH1040" s="428" t="str">
        <f>IFERROR(VLOOKUP(O1040, 【参考】数式用!$AY$5:$AY$13, 1, FALSE), "")</f>
        <v/>
      </c>
      <c r="AI1040" s="429" t="str">
        <f>IFERROR(VLOOKUP(N1040, 【参考】数式用!$BA$2:$BB$50, 2, FALSE), "")</f>
        <v/>
      </c>
      <c r="AJ1040" s="430" t="str">
        <f t="shared" si="33"/>
        <v/>
      </c>
      <c r="AK1040" s="431" t="str">
        <f t="shared" si="34"/>
        <v/>
      </c>
      <c r="AL1040" s="133"/>
      <c r="AM1040" s="133"/>
      <c r="AN1040" s="106"/>
      <c r="AO1040" s="106"/>
      <c r="AV1040" s="105"/>
      <c r="AW1040" s="105"/>
      <c r="AX1040" s="105"/>
      <c r="AY1040" s="105"/>
      <c r="AZ1040" s="105"/>
      <c r="BA1040" s="105"/>
    </row>
    <row r="1041" spans="1:53" ht="30" customHeight="1" thickBot="1">
      <c r="A1041" s="140">
        <v>1028</v>
      </c>
      <c r="B1041" s="1001" t="str">
        <f>IF(基本情報入力シート!C1066="","",基本情報入力シート!C1066)</f>
        <v/>
      </c>
      <c r="C1041" s="1002"/>
      <c r="D1041" s="1002"/>
      <c r="E1041" s="1002"/>
      <c r="F1041" s="1002"/>
      <c r="G1041" s="1002"/>
      <c r="H1041" s="1002"/>
      <c r="I1041" s="1003"/>
      <c r="J1041" s="411" t="str">
        <f>IF(基本情報入力シート!M1066="","",基本情報入力シート!M1066)</f>
        <v/>
      </c>
      <c r="K1041" s="411" t="str">
        <f>IF(基本情報入力シート!R1066="","",基本情報入力シート!R1066)</f>
        <v/>
      </c>
      <c r="L1041" s="411" t="str">
        <f>IF(基本情報入力シート!W1066="","",基本情報入力シート!W1066)</f>
        <v/>
      </c>
      <c r="M1041" s="411" t="str">
        <f>IF(基本情報入力シート!X1066="","",基本情報入力シート!X1066)</f>
        <v/>
      </c>
      <c r="N1041" s="141" t="str">
        <f>IF(基本情報入力シート!Y1066="","",基本情報入力シート!Y1066)</f>
        <v/>
      </c>
      <c r="O1041" s="148"/>
      <c r="P1041" s="50"/>
      <c r="Q1041" s="1004"/>
      <c r="R1041" s="1005"/>
      <c r="S1041" s="142" t="str">
        <f>IFERROR(ROUNDDOWN(Q1041*VLOOKUP(N1041,【参考】数式用!$AR$2:$AW$50,MATCH(P1041,【参考】数式用!$AT$4:$AW$4)+2,FALSE)*0.5, 0), "")</f>
        <v/>
      </c>
      <c r="T1041" s="51"/>
      <c r="U1041" s="536" t="str">
        <f>IFERROR(IF(AH1041&lt;&gt;"",Q1041*VLOOKUP(N1041,【参考】数式用!$AG$2:$AL$50,MATCH(P1041,【参考】数式用!$AI$4:$AL$4,0)+2,0), ""), "")</f>
        <v/>
      </c>
      <c r="V1041" s="41"/>
      <c r="W1041" s="1006"/>
      <c r="X1041" s="1007"/>
      <c r="Y1041" s="88"/>
      <c r="Z1041" s="537"/>
      <c r="AA1041" s="143" t="str">
        <f>IFERROR(IF(Y1041="ー", "", ROUNDDOWN(Z1041*VLOOKUP(N1041,【参考】数式用!$AR$2:$AW$50,MATCH(Y1041,【参考】数式用!$AT$4:$AW$4)+2,FALSE)*0.5, 0)), "")</f>
        <v/>
      </c>
      <c r="AB1041" s="98"/>
      <c r="AC1041" s="1100" t="str">
        <f>IFERROR(IF(AH1041&lt;&gt;"",Z1041*VLOOKUP(N1041,【参考】数式用!$AG$2:$AL$50,MATCH(Y1041,【参考】数式用!$AI$4:$AL$4,0)+2,0), ""), "")</f>
        <v/>
      </c>
      <c r="AD1041" s="1100"/>
      <c r="AE1041" s="415"/>
      <c r="AF1041" s="581"/>
      <c r="AG1041" s="590"/>
      <c r="AH1041" s="428" t="str">
        <f>IFERROR(VLOOKUP(O1041, 【参考】数式用!$AY$5:$AY$13, 1, FALSE), "")</f>
        <v/>
      </c>
      <c r="AI1041" s="429" t="str">
        <f>IFERROR(VLOOKUP(N1041, 【参考】数式用!$BA$2:$BB$50, 2, FALSE), "")</f>
        <v/>
      </c>
      <c r="AJ1041" s="430" t="str">
        <f t="shared" si="33"/>
        <v/>
      </c>
      <c r="AK1041" s="431" t="str">
        <f t="shared" si="34"/>
        <v/>
      </c>
      <c r="AL1041" s="133"/>
      <c r="AM1041" s="133"/>
      <c r="AN1041" s="106"/>
      <c r="AO1041" s="106"/>
      <c r="AV1041" s="105"/>
      <c r="AW1041" s="105"/>
      <c r="AX1041" s="105"/>
      <c r="AY1041" s="105"/>
      <c r="AZ1041" s="105"/>
      <c r="BA1041" s="105"/>
    </row>
    <row r="1042" spans="1:53" ht="30" customHeight="1" thickBot="1">
      <c r="A1042" s="140">
        <v>1029</v>
      </c>
      <c r="B1042" s="1001" t="str">
        <f>IF(基本情報入力シート!C1067="","",基本情報入力シート!C1067)</f>
        <v/>
      </c>
      <c r="C1042" s="1002"/>
      <c r="D1042" s="1002"/>
      <c r="E1042" s="1002"/>
      <c r="F1042" s="1002"/>
      <c r="G1042" s="1002"/>
      <c r="H1042" s="1002"/>
      <c r="I1042" s="1003"/>
      <c r="J1042" s="411" t="str">
        <f>IF(基本情報入力シート!M1067="","",基本情報入力シート!M1067)</f>
        <v/>
      </c>
      <c r="K1042" s="411" t="str">
        <f>IF(基本情報入力シート!R1067="","",基本情報入力シート!R1067)</f>
        <v/>
      </c>
      <c r="L1042" s="411" t="str">
        <f>IF(基本情報入力シート!W1067="","",基本情報入力シート!W1067)</f>
        <v/>
      </c>
      <c r="M1042" s="411" t="str">
        <f>IF(基本情報入力シート!X1067="","",基本情報入力シート!X1067)</f>
        <v/>
      </c>
      <c r="N1042" s="141" t="str">
        <f>IF(基本情報入力シート!Y1067="","",基本情報入力シート!Y1067)</f>
        <v/>
      </c>
      <c r="O1042" s="148"/>
      <c r="P1042" s="50"/>
      <c r="Q1042" s="1004"/>
      <c r="R1042" s="1005"/>
      <c r="S1042" s="142" t="str">
        <f>IFERROR(ROUNDDOWN(Q1042*VLOOKUP(N1042,【参考】数式用!$AR$2:$AW$50,MATCH(P1042,【参考】数式用!$AT$4:$AW$4)+2,FALSE)*0.5, 0), "")</f>
        <v/>
      </c>
      <c r="T1042" s="51"/>
      <c r="U1042" s="536" t="str">
        <f>IFERROR(IF(AH1042&lt;&gt;"",Q1042*VLOOKUP(N1042,【参考】数式用!$AG$2:$AL$50,MATCH(P1042,【参考】数式用!$AI$4:$AL$4,0)+2,0), ""), "")</f>
        <v/>
      </c>
      <c r="V1042" s="41"/>
      <c r="W1042" s="1006"/>
      <c r="X1042" s="1007"/>
      <c r="Y1042" s="88"/>
      <c r="Z1042" s="537"/>
      <c r="AA1042" s="143" t="str">
        <f>IFERROR(IF(Y1042="ー", "", ROUNDDOWN(Z1042*VLOOKUP(N1042,【参考】数式用!$AR$2:$AW$50,MATCH(Y1042,【参考】数式用!$AT$4:$AW$4)+2,FALSE)*0.5, 0)), "")</f>
        <v/>
      </c>
      <c r="AB1042" s="98"/>
      <c r="AC1042" s="1100" t="str">
        <f>IFERROR(IF(AH1042&lt;&gt;"",Z1042*VLOOKUP(N1042,【参考】数式用!$AG$2:$AL$50,MATCH(Y1042,【参考】数式用!$AI$4:$AL$4,0)+2,0), ""), "")</f>
        <v/>
      </c>
      <c r="AD1042" s="1100"/>
      <c r="AE1042" s="415"/>
      <c r="AF1042" s="581"/>
      <c r="AG1042" s="590"/>
      <c r="AH1042" s="428" t="str">
        <f>IFERROR(VLOOKUP(O1042, 【参考】数式用!$AY$5:$AY$13, 1, FALSE), "")</f>
        <v/>
      </c>
      <c r="AI1042" s="429" t="str">
        <f>IFERROR(VLOOKUP(N1042, 【参考】数式用!$BA$2:$BB$50, 2, FALSE), "")</f>
        <v/>
      </c>
      <c r="AJ1042" s="430" t="str">
        <f t="shared" si="33"/>
        <v/>
      </c>
      <c r="AK1042" s="431" t="str">
        <f t="shared" si="34"/>
        <v/>
      </c>
      <c r="AL1042" s="133"/>
      <c r="AM1042" s="133"/>
      <c r="AN1042" s="106"/>
      <c r="AO1042" s="106"/>
      <c r="AV1042" s="105"/>
      <c r="AW1042" s="105"/>
      <c r="AX1042" s="105"/>
      <c r="AY1042" s="105"/>
      <c r="AZ1042" s="105"/>
      <c r="BA1042" s="105"/>
    </row>
    <row r="1043" spans="1:53" ht="30" customHeight="1" thickBot="1">
      <c r="A1043" s="140">
        <v>1030</v>
      </c>
      <c r="B1043" s="1001" t="str">
        <f>IF(基本情報入力シート!C1068="","",基本情報入力シート!C1068)</f>
        <v/>
      </c>
      <c r="C1043" s="1002"/>
      <c r="D1043" s="1002"/>
      <c r="E1043" s="1002"/>
      <c r="F1043" s="1002"/>
      <c r="G1043" s="1002"/>
      <c r="H1043" s="1002"/>
      <c r="I1043" s="1003"/>
      <c r="J1043" s="411" t="str">
        <f>IF(基本情報入力シート!M1068="","",基本情報入力シート!M1068)</f>
        <v/>
      </c>
      <c r="K1043" s="411" t="str">
        <f>IF(基本情報入力シート!R1068="","",基本情報入力シート!R1068)</f>
        <v/>
      </c>
      <c r="L1043" s="411" t="str">
        <f>IF(基本情報入力シート!W1068="","",基本情報入力シート!W1068)</f>
        <v/>
      </c>
      <c r="M1043" s="411" t="str">
        <f>IF(基本情報入力シート!X1068="","",基本情報入力シート!X1068)</f>
        <v/>
      </c>
      <c r="N1043" s="141" t="str">
        <f>IF(基本情報入力シート!Y1068="","",基本情報入力シート!Y1068)</f>
        <v/>
      </c>
      <c r="O1043" s="148"/>
      <c r="P1043" s="50"/>
      <c r="Q1043" s="1004"/>
      <c r="R1043" s="1005"/>
      <c r="S1043" s="142" t="str">
        <f>IFERROR(ROUNDDOWN(Q1043*VLOOKUP(N1043,【参考】数式用!$AR$2:$AW$50,MATCH(P1043,【参考】数式用!$AT$4:$AW$4)+2,FALSE)*0.5, 0), "")</f>
        <v/>
      </c>
      <c r="T1043" s="51"/>
      <c r="U1043" s="536" t="str">
        <f>IFERROR(IF(AH1043&lt;&gt;"",Q1043*VLOOKUP(N1043,【参考】数式用!$AG$2:$AL$50,MATCH(P1043,【参考】数式用!$AI$4:$AL$4,0)+2,0), ""), "")</f>
        <v/>
      </c>
      <c r="V1043" s="41"/>
      <c r="W1043" s="1006"/>
      <c r="X1043" s="1007"/>
      <c r="Y1043" s="88"/>
      <c r="Z1043" s="537"/>
      <c r="AA1043" s="143" t="str">
        <f>IFERROR(IF(Y1043="ー", "", ROUNDDOWN(Z1043*VLOOKUP(N1043,【参考】数式用!$AR$2:$AW$50,MATCH(Y1043,【参考】数式用!$AT$4:$AW$4)+2,FALSE)*0.5, 0)), "")</f>
        <v/>
      </c>
      <c r="AB1043" s="98"/>
      <c r="AC1043" s="1100" t="str">
        <f>IFERROR(IF(AH1043&lt;&gt;"",Z1043*VLOOKUP(N1043,【参考】数式用!$AG$2:$AL$50,MATCH(Y1043,【参考】数式用!$AI$4:$AL$4,0)+2,0), ""), "")</f>
        <v/>
      </c>
      <c r="AD1043" s="1100"/>
      <c r="AE1043" s="415"/>
      <c r="AF1043" s="581"/>
      <c r="AG1043" s="590"/>
      <c r="AH1043" s="428" t="str">
        <f>IFERROR(VLOOKUP(O1043, 【参考】数式用!$AY$5:$AY$13, 1, FALSE), "")</f>
        <v/>
      </c>
      <c r="AI1043" s="429" t="str">
        <f>IFERROR(VLOOKUP(N1043, 【参考】数式用!$BA$2:$BB$50, 2, FALSE), "")</f>
        <v/>
      </c>
      <c r="AJ1043" s="430" t="str">
        <f t="shared" si="33"/>
        <v/>
      </c>
      <c r="AK1043" s="431" t="str">
        <f t="shared" si="34"/>
        <v/>
      </c>
      <c r="AL1043" s="133"/>
      <c r="AM1043" s="133"/>
      <c r="AN1043" s="106"/>
      <c r="AO1043" s="106"/>
      <c r="AV1043" s="105"/>
      <c r="AW1043" s="105"/>
      <c r="AX1043" s="105"/>
      <c r="AY1043" s="105"/>
      <c r="AZ1043" s="105"/>
      <c r="BA1043" s="105"/>
    </row>
    <row r="1044" spans="1:53" ht="30" customHeight="1" thickBot="1">
      <c r="A1044" s="140">
        <v>1031</v>
      </c>
      <c r="B1044" s="1001" t="str">
        <f>IF(基本情報入力シート!C1069="","",基本情報入力シート!C1069)</f>
        <v/>
      </c>
      <c r="C1044" s="1002"/>
      <c r="D1044" s="1002"/>
      <c r="E1044" s="1002"/>
      <c r="F1044" s="1002"/>
      <c r="G1044" s="1002"/>
      <c r="H1044" s="1002"/>
      <c r="I1044" s="1003"/>
      <c r="J1044" s="411" t="str">
        <f>IF(基本情報入力シート!M1069="","",基本情報入力シート!M1069)</f>
        <v/>
      </c>
      <c r="K1044" s="411" t="str">
        <f>IF(基本情報入力シート!R1069="","",基本情報入力シート!R1069)</f>
        <v/>
      </c>
      <c r="L1044" s="411" t="str">
        <f>IF(基本情報入力シート!W1069="","",基本情報入力シート!W1069)</f>
        <v/>
      </c>
      <c r="M1044" s="411" t="str">
        <f>IF(基本情報入力シート!X1069="","",基本情報入力シート!X1069)</f>
        <v/>
      </c>
      <c r="N1044" s="141" t="str">
        <f>IF(基本情報入力シート!Y1069="","",基本情報入力シート!Y1069)</f>
        <v/>
      </c>
      <c r="O1044" s="148"/>
      <c r="P1044" s="50"/>
      <c r="Q1044" s="1004"/>
      <c r="R1044" s="1005"/>
      <c r="S1044" s="142" t="str">
        <f>IFERROR(ROUNDDOWN(Q1044*VLOOKUP(N1044,【参考】数式用!$AR$2:$AW$50,MATCH(P1044,【参考】数式用!$AT$4:$AW$4)+2,FALSE)*0.5, 0), "")</f>
        <v/>
      </c>
      <c r="T1044" s="51"/>
      <c r="U1044" s="536" t="str">
        <f>IFERROR(IF(AH1044&lt;&gt;"",Q1044*VLOOKUP(N1044,【参考】数式用!$AG$2:$AL$50,MATCH(P1044,【参考】数式用!$AI$4:$AL$4,0)+2,0), ""), "")</f>
        <v/>
      </c>
      <c r="V1044" s="41"/>
      <c r="W1044" s="1006"/>
      <c r="X1044" s="1007"/>
      <c r="Y1044" s="88"/>
      <c r="Z1044" s="537"/>
      <c r="AA1044" s="143" t="str">
        <f>IFERROR(IF(Y1044="ー", "", ROUNDDOWN(Z1044*VLOOKUP(N1044,【参考】数式用!$AR$2:$AW$50,MATCH(Y1044,【参考】数式用!$AT$4:$AW$4)+2,FALSE)*0.5, 0)), "")</f>
        <v/>
      </c>
      <c r="AB1044" s="98"/>
      <c r="AC1044" s="1100" t="str">
        <f>IFERROR(IF(AH1044&lt;&gt;"",Z1044*VLOOKUP(N1044,【参考】数式用!$AG$2:$AL$50,MATCH(Y1044,【参考】数式用!$AI$4:$AL$4,0)+2,0), ""), "")</f>
        <v/>
      </c>
      <c r="AD1044" s="1100"/>
      <c r="AE1044" s="415"/>
      <c r="AF1044" s="581"/>
      <c r="AG1044" s="590"/>
      <c r="AH1044" s="428" t="str">
        <f>IFERROR(VLOOKUP(O1044, 【参考】数式用!$AY$5:$AY$13, 1, FALSE), "")</f>
        <v/>
      </c>
      <c r="AI1044" s="429" t="str">
        <f>IFERROR(VLOOKUP(N1044, 【参考】数式用!$BA$2:$BB$50, 2, FALSE), "")</f>
        <v/>
      </c>
      <c r="AJ1044" s="430" t="str">
        <f t="shared" si="33"/>
        <v/>
      </c>
      <c r="AK1044" s="431" t="str">
        <f t="shared" si="34"/>
        <v/>
      </c>
      <c r="AL1044" s="133"/>
      <c r="AM1044" s="133"/>
      <c r="AN1044" s="106"/>
      <c r="AO1044" s="106"/>
      <c r="AV1044" s="105"/>
      <c r="AW1044" s="105"/>
      <c r="AX1044" s="105"/>
      <c r="AY1044" s="105"/>
      <c r="AZ1044" s="105"/>
      <c r="BA1044" s="105"/>
    </row>
    <row r="1045" spans="1:53" ht="30" customHeight="1" thickBot="1">
      <c r="A1045" s="140">
        <v>1032</v>
      </c>
      <c r="B1045" s="1001" t="str">
        <f>IF(基本情報入力シート!C1070="","",基本情報入力シート!C1070)</f>
        <v/>
      </c>
      <c r="C1045" s="1002"/>
      <c r="D1045" s="1002"/>
      <c r="E1045" s="1002"/>
      <c r="F1045" s="1002"/>
      <c r="G1045" s="1002"/>
      <c r="H1045" s="1002"/>
      <c r="I1045" s="1003"/>
      <c r="J1045" s="411" t="str">
        <f>IF(基本情報入力シート!M1070="","",基本情報入力シート!M1070)</f>
        <v/>
      </c>
      <c r="K1045" s="411" t="str">
        <f>IF(基本情報入力シート!R1070="","",基本情報入力シート!R1070)</f>
        <v/>
      </c>
      <c r="L1045" s="411" t="str">
        <f>IF(基本情報入力シート!W1070="","",基本情報入力シート!W1070)</f>
        <v/>
      </c>
      <c r="M1045" s="411" t="str">
        <f>IF(基本情報入力シート!X1070="","",基本情報入力シート!X1070)</f>
        <v/>
      </c>
      <c r="N1045" s="141" t="str">
        <f>IF(基本情報入力シート!Y1070="","",基本情報入力シート!Y1070)</f>
        <v/>
      </c>
      <c r="O1045" s="148"/>
      <c r="P1045" s="50"/>
      <c r="Q1045" s="1004"/>
      <c r="R1045" s="1005"/>
      <c r="S1045" s="142" t="str">
        <f>IFERROR(ROUNDDOWN(Q1045*VLOOKUP(N1045,【参考】数式用!$AR$2:$AW$50,MATCH(P1045,【参考】数式用!$AT$4:$AW$4)+2,FALSE)*0.5, 0), "")</f>
        <v/>
      </c>
      <c r="T1045" s="51"/>
      <c r="U1045" s="536" t="str">
        <f>IFERROR(IF(AH1045&lt;&gt;"",Q1045*VLOOKUP(N1045,【参考】数式用!$AG$2:$AL$50,MATCH(P1045,【参考】数式用!$AI$4:$AL$4,0)+2,0), ""), "")</f>
        <v/>
      </c>
      <c r="V1045" s="41"/>
      <c r="W1045" s="1006"/>
      <c r="X1045" s="1007"/>
      <c r="Y1045" s="88"/>
      <c r="Z1045" s="537"/>
      <c r="AA1045" s="143" t="str">
        <f>IFERROR(IF(Y1045="ー", "", ROUNDDOWN(Z1045*VLOOKUP(N1045,【参考】数式用!$AR$2:$AW$50,MATCH(Y1045,【参考】数式用!$AT$4:$AW$4)+2,FALSE)*0.5, 0)), "")</f>
        <v/>
      </c>
      <c r="AB1045" s="98"/>
      <c r="AC1045" s="1100" t="str">
        <f>IFERROR(IF(AH1045&lt;&gt;"",Z1045*VLOOKUP(N1045,【参考】数式用!$AG$2:$AL$50,MATCH(Y1045,【参考】数式用!$AI$4:$AL$4,0)+2,0), ""), "")</f>
        <v/>
      </c>
      <c r="AD1045" s="1100"/>
      <c r="AE1045" s="415"/>
      <c r="AF1045" s="581"/>
      <c r="AG1045" s="590"/>
      <c r="AH1045" s="428" t="str">
        <f>IFERROR(VLOOKUP(O1045, 【参考】数式用!$AY$5:$AY$13, 1, FALSE), "")</f>
        <v/>
      </c>
      <c r="AI1045" s="429" t="str">
        <f>IFERROR(VLOOKUP(N1045, 【参考】数式用!$BA$2:$BB$50, 2, FALSE), "")</f>
        <v/>
      </c>
      <c r="AJ1045" s="430" t="str">
        <f t="shared" si="33"/>
        <v/>
      </c>
      <c r="AK1045" s="431" t="str">
        <f t="shared" si="34"/>
        <v/>
      </c>
      <c r="AL1045" s="133"/>
      <c r="AM1045" s="133"/>
      <c r="AN1045" s="106"/>
      <c r="AO1045" s="106"/>
      <c r="AV1045" s="105"/>
      <c r="AW1045" s="105"/>
      <c r="AX1045" s="105"/>
      <c r="AY1045" s="105"/>
      <c r="AZ1045" s="105"/>
      <c r="BA1045" s="105"/>
    </row>
    <row r="1046" spans="1:53" ht="30" customHeight="1" thickBot="1">
      <c r="A1046" s="140">
        <v>1033</v>
      </c>
      <c r="B1046" s="1001" t="str">
        <f>IF(基本情報入力シート!C1071="","",基本情報入力シート!C1071)</f>
        <v/>
      </c>
      <c r="C1046" s="1002"/>
      <c r="D1046" s="1002"/>
      <c r="E1046" s="1002"/>
      <c r="F1046" s="1002"/>
      <c r="G1046" s="1002"/>
      <c r="H1046" s="1002"/>
      <c r="I1046" s="1003"/>
      <c r="J1046" s="411" t="str">
        <f>IF(基本情報入力シート!M1071="","",基本情報入力シート!M1071)</f>
        <v/>
      </c>
      <c r="K1046" s="411" t="str">
        <f>IF(基本情報入力シート!R1071="","",基本情報入力シート!R1071)</f>
        <v/>
      </c>
      <c r="L1046" s="411" t="str">
        <f>IF(基本情報入力シート!W1071="","",基本情報入力シート!W1071)</f>
        <v/>
      </c>
      <c r="M1046" s="411" t="str">
        <f>IF(基本情報入力シート!X1071="","",基本情報入力シート!X1071)</f>
        <v/>
      </c>
      <c r="N1046" s="141" t="str">
        <f>IF(基本情報入力シート!Y1071="","",基本情報入力シート!Y1071)</f>
        <v/>
      </c>
      <c r="O1046" s="148"/>
      <c r="P1046" s="50"/>
      <c r="Q1046" s="1004"/>
      <c r="R1046" s="1005"/>
      <c r="S1046" s="142" t="str">
        <f>IFERROR(ROUNDDOWN(Q1046*VLOOKUP(N1046,【参考】数式用!$AR$2:$AW$50,MATCH(P1046,【参考】数式用!$AT$4:$AW$4)+2,FALSE)*0.5, 0), "")</f>
        <v/>
      </c>
      <c r="T1046" s="51"/>
      <c r="U1046" s="536" t="str">
        <f>IFERROR(IF(AH1046&lt;&gt;"",Q1046*VLOOKUP(N1046,【参考】数式用!$AG$2:$AL$50,MATCH(P1046,【参考】数式用!$AI$4:$AL$4,0)+2,0), ""), "")</f>
        <v/>
      </c>
      <c r="V1046" s="41"/>
      <c r="W1046" s="1006"/>
      <c r="X1046" s="1007"/>
      <c r="Y1046" s="88"/>
      <c r="Z1046" s="537"/>
      <c r="AA1046" s="143" t="str">
        <f>IFERROR(IF(Y1046="ー", "", ROUNDDOWN(Z1046*VLOOKUP(N1046,【参考】数式用!$AR$2:$AW$50,MATCH(Y1046,【参考】数式用!$AT$4:$AW$4)+2,FALSE)*0.5, 0)), "")</f>
        <v/>
      </c>
      <c r="AB1046" s="98"/>
      <c r="AC1046" s="1100" t="str">
        <f>IFERROR(IF(AH1046&lt;&gt;"",Z1046*VLOOKUP(N1046,【参考】数式用!$AG$2:$AL$50,MATCH(Y1046,【参考】数式用!$AI$4:$AL$4,0)+2,0), ""), "")</f>
        <v/>
      </c>
      <c r="AD1046" s="1100"/>
      <c r="AE1046" s="415"/>
      <c r="AF1046" s="581"/>
      <c r="AG1046" s="590"/>
      <c r="AH1046" s="428" t="str">
        <f>IFERROR(VLOOKUP(O1046, 【参考】数式用!$AY$5:$AY$13, 1, FALSE), "")</f>
        <v/>
      </c>
      <c r="AI1046" s="429" t="str">
        <f>IFERROR(VLOOKUP(N1046, 【参考】数式用!$BA$2:$BB$50, 2, FALSE), "")</f>
        <v/>
      </c>
      <c r="AJ1046" s="430" t="str">
        <f t="shared" si="33"/>
        <v/>
      </c>
      <c r="AK1046" s="431" t="str">
        <f t="shared" si="34"/>
        <v/>
      </c>
      <c r="AL1046" s="133"/>
      <c r="AM1046" s="133"/>
      <c r="AN1046" s="106"/>
      <c r="AO1046" s="106"/>
      <c r="AV1046" s="105"/>
      <c r="AW1046" s="105"/>
      <c r="AX1046" s="105"/>
      <c r="AY1046" s="105"/>
      <c r="AZ1046" s="105"/>
      <c r="BA1046" s="105"/>
    </row>
    <row r="1047" spans="1:53" ht="30" customHeight="1" thickBot="1">
      <c r="A1047" s="140">
        <v>1034</v>
      </c>
      <c r="B1047" s="1001" t="str">
        <f>IF(基本情報入力シート!C1072="","",基本情報入力シート!C1072)</f>
        <v/>
      </c>
      <c r="C1047" s="1002"/>
      <c r="D1047" s="1002"/>
      <c r="E1047" s="1002"/>
      <c r="F1047" s="1002"/>
      <c r="G1047" s="1002"/>
      <c r="H1047" s="1002"/>
      <c r="I1047" s="1003"/>
      <c r="J1047" s="411" t="str">
        <f>IF(基本情報入力シート!M1072="","",基本情報入力シート!M1072)</f>
        <v/>
      </c>
      <c r="K1047" s="411" t="str">
        <f>IF(基本情報入力シート!R1072="","",基本情報入力シート!R1072)</f>
        <v/>
      </c>
      <c r="L1047" s="411" t="str">
        <f>IF(基本情報入力シート!W1072="","",基本情報入力シート!W1072)</f>
        <v/>
      </c>
      <c r="M1047" s="411" t="str">
        <f>IF(基本情報入力シート!X1072="","",基本情報入力シート!X1072)</f>
        <v/>
      </c>
      <c r="N1047" s="141" t="str">
        <f>IF(基本情報入力シート!Y1072="","",基本情報入力シート!Y1072)</f>
        <v/>
      </c>
      <c r="O1047" s="148"/>
      <c r="P1047" s="50"/>
      <c r="Q1047" s="1004"/>
      <c r="R1047" s="1005"/>
      <c r="S1047" s="142" t="str">
        <f>IFERROR(ROUNDDOWN(Q1047*VLOOKUP(N1047,【参考】数式用!$AR$2:$AW$50,MATCH(P1047,【参考】数式用!$AT$4:$AW$4)+2,FALSE)*0.5, 0), "")</f>
        <v/>
      </c>
      <c r="T1047" s="51"/>
      <c r="U1047" s="536" t="str">
        <f>IFERROR(IF(AH1047&lt;&gt;"",Q1047*VLOOKUP(N1047,【参考】数式用!$AG$2:$AL$50,MATCH(P1047,【参考】数式用!$AI$4:$AL$4,0)+2,0), ""), "")</f>
        <v/>
      </c>
      <c r="V1047" s="41"/>
      <c r="W1047" s="1006"/>
      <c r="X1047" s="1007"/>
      <c r="Y1047" s="88"/>
      <c r="Z1047" s="537"/>
      <c r="AA1047" s="143" t="str">
        <f>IFERROR(IF(Y1047="ー", "", ROUNDDOWN(Z1047*VLOOKUP(N1047,【参考】数式用!$AR$2:$AW$50,MATCH(Y1047,【参考】数式用!$AT$4:$AW$4)+2,FALSE)*0.5, 0)), "")</f>
        <v/>
      </c>
      <c r="AB1047" s="98"/>
      <c r="AC1047" s="1100" t="str">
        <f>IFERROR(IF(AH1047&lt;&gt;"",Z1047*VLOOKUP(N1047,【参考】数式用!$AG$2:$AL$50,MATCH(Y1047,【参考】数式用!$AI$4:$AL$4,0)+2,0), ""), "")</f>
        <v/>
      </c>
      <c r="AD1047" s="1100"/>
      <c r="AE1047" s="415"/>
      <c r="AF1047" s="581"/>
      <c r="AG1047" s="590"/>
      <c r="AH1047" s="428" t="str">
        <f>IFERROR(VLOOKUP(O1047, 【参考】数式用!$AY$5:$AY$13, 1, FALSE), "")</f>
        <v/>
      </c>
      <c r="AI1047" s="429" t="str">
        <f>IFERROR(VLOOKUP(N1047, 【参考】数式用!$BA$2:$BB$50, 2, FALSE), "")</f>
        <v/>
      </c>
      <c r="AJ1047" s="430" t="str">
        <f t="shared" si="33"/>
        <v/>
      </c>
      <c r="AK1047" s="431" t="str">
        <f t="shared" si="34"/>
        <v/>
      </c>
      <c r="AL1047" s="133"/>
      <c r="AM1047" s="133"/>
      <c r="AN1047" s="106"/>
      <c r="AO1047" s="106"/>
      <c r="AV1047" s="105"/>
      <c r="AW1047" s="105"/>
      <c r="AX1047" s="105"/>
      <c r="AY1047" s="105"/>
      <c r="AZ1047" s="105"/>
      <c r="BA1047" s="105"/>
    </row>
    <row r="1048" spans="1:53" ht="30" customHeight="1" thickBot="1">
      <c r="A1048" s="140">
        <v>1035</v>
      </c>
      <c r="B1048" s="1001" t="str">
        <f>IF(基本情報入力シート!C1073="","",基本情報入力シート!C1073)</f>
        <v/>
      </c>
      <c r="C1048" s="1002"/>
      <c r="D1048" s="1002"/>
      <c r="E1048" s="1002"/>
      <c r="F1048" s="1002"/>
      <c r="G1048" s="1002"/>
      <c r="H1048" s="1002"/>
      <c r="I1048" s="1003"/>
      <c r="J1048" s="411" t="str">
        <f>IF(基本情報入力シート!M1073="","",基本情報入力シート!M1073)</f>
        <v/>
      </c>
      <c r="K1048" s="411" t="str">
        <f>IF(基本情報入力シート!R1073="","",基本情報入力シート!R1073)</f>
        <v/>
      </c>
      <c r="L1048" s="411" t="str">
        <f>IF(基本情報入力シート!W1073="","",基本情報入力シート!W1073)</f>
        <v/>
      </c>
      <c r="M1048" s="411" t="str">
        <f>IF(基本情報入力シート!X1073="","",基本情報入力シート!X1073)</f>
        <v/>
      </c>
      <c r="N1048" s="141" t="str">
        <f>IF(基本情報入力シート!Y1073="","",基本情報入力シート!Y1073)</f>
        <v/>
      </c>
      <c r="O1048" s="148"/>
      <c r="P1048" s="50"/>
      <c r="Q1048" s="1004"/>
      <c r="R1048" s="1005"/>
      <c r="S1048" s="142" t="str">
        <f>IFERROR(ROUNDDOWN(Q1048*VLOOKUP(N1048,【参考】数式用!$AR$2:$AW$50,MATCH(P1048,【参考】数式用!$AT$4:$AW$4)+2,FALSE)*0.5, 0), "")</f>
        <v/>
      </c>
      <c r="T1048" s="51"/>
      <c r="U1048" s="536" t="str">
        <f>IFERROR(IF(AH1048&lt;&gt;"",Q1048*VLOOKUP(N1048,【参考】数式用!$AG$2:$AL$50,MATCH(P1048,【参考】数式用!$AI$4:$AL$4,0)+2,0), ""), "")</f>
        <v/>
      </c>
      <c r="V1048" s="41"/>
      <c r="W1048" s="1006"/>
      <c r="X1048" s="1007"/>
      <c r="Y1048" s="88"/>
      <c r="Z1048" s="537"/>
      <c r="AA1048" s="143" t="str">
        <f>IFERROR(IF(Y1048="ー", "", ROUNDDOWN(Z1048*VLOOKUP(N1048,【参考】数式用!$AR$2:$AW$50,MATCH(Y1048,【参考】数式用!$AT$4:$AW$4)+2,FALSE)*0.5, 0)), "")</f>
        <v/>
      </c>
      <c r="AB1048" s="98"/>
      <c r="AC1048" s="1100" t="str">
        <f>IFERROR(IF(AH1048&lt;&gt;"",Z1048*VLOOKUP(N1048,【参考】数式用!$AG$2:$AL$50,MATCH(Y1048,【参考】数式用!$AI$4:$AL$4,0)+2,0), ""), "")</f>
        <v/>
      </c>
      <c r="AD1048" s="1100"/>
      <c r="AE1048" s="415"/>
      <c r="AF1048" s="581"/>
      <c r="AG1048" s="590"/>
      <c r="AH1048" s="428" t="str">
        <f>IFERROR(VLOOKUP(O1048, 【参考】数式用!$AY$5:$AY$13, 1, FALSE), "")</f>
        <v/>
      </c>
      <c r="AI1048" s="429" t="str">
        <f>IFERROR(VLOOKUP(N1048, 【参考】数式用!$BA$2:$BB$50, 2, FALSE), "")</f>
        <v/>
      </c>
      <c r="AJ1048" s="430" t="str">
        <f t="shared" si="33"/>
        <v/>
      </c>
      <c r="AK1048" s="431" t="str">
        <f t="shared" si="34"/>
        <v/>
      </c>
      <c r="AL1048" s="133"/>
      <c r="AM1048" s="133"/>
      <c r="AN1048" s="106"/>
      <c r="AO1048" s="106"/>
      <c r="AV1048" s="105"/>
      <c r="AW1048" s="105"/>
      <c r="AX1048" s="105"/>
      <c r="AY1048" s="105"/>
      <c r="AZ1048" s="105"/>
      <c r="BA1048" s="105"/>
    </row>
    <row r="1049" spans="1:53" ht="30" customHeight="1" thickBot="1">
      <c r="A1049" s="140">
        <v>1036</v>
      </c>
      <c r="B1049" s="1001" t="str">
        <f>IF(基本情報入力シート!C1074="","",基本情報入力シート!C1074)</f>
        <v/>
      </c>
      <c r="C1049" s="1002"/>
      <c r="D1049" s="1002"/>
      <c r="E1049" s="1002"/>
      <c r="F1049" s="1002"/>
      <c r="G1049" s="1002"/>
      <c r="H1049" s="1002"/>
      <c r="I1049" s="1003"/>
      <c r="J1049" s="411" t="str">
        <f>IF(基本情報入力シート!M1074="","",基本情報入力シート!M1074)</f>
        <v/>
      </c>
      <c r="K1049" s="411" t="str">
        <f>IF(基本情報入力シート!R1074="","",基本情報入力シート!R1074)</f>
        <v/>
      </c>
      <c r="L1049" s="411" t="str">
        <f>IF(基本情報入力シート!W1074="","",基本情報入力シート!W1074)</f>
        <v/>
      </c>
      <c r="M1049" s="411" t="str">
        <f>IF(基本情報入力シート!X1074="","",基本情報入力シート!X1074)</f>
        <v/>
      </c>
      <c r="N1049" s="141" t="str">
        <f>IF(基本情報入力シート!Y1074="","",基本情報入力シート!Y1074)</f>
        <v/>
      </c>
      <c r="O1049" s="148"/>
      <c r="P1049" s="50"/>
      <c r="Q1049" s="1004"/>
      <c r="R1049" s="1005"/>
      <c r="S1049" s="142" t="str">
        <f>IFERROR(ROUNDDOWN(Q1049*VLOOKUP(N1049,【参考】数式用!$AR$2:$AW$50,MATCH(P1049,【参考】数式用!$AT$4:$AW$4)+2,FALSE)*0.5, 0), "")</f>
        <v/>
      </c>
      <c r="T1049" s="51"/>
      <c r="U1049" s="536" t="str">
        <f>IFERROR(IF(AH1049&lt;&gt;"",Q1049*VLOOKUP(N1049,【参考】数式用!$AG$2:$AL$50,MATCH(P1049,【参考】数式用!$AI$4:$AL$4,0)+2,0), ""), "")</f>
        <v/>
      </c>
      <c r="V1049" s="41"/>
      <c r="W1049" s="1006"/>
      <c r="X1049" s="1007"/>
      <c r="Y1049" s="88"/>
      <c r="Z1049" s="537"/>
      <c r="AA1049" s="143" t="str">
        <f>IFERROR(IF(Y1049="ー", "", ROUNDDOWN(Z1049*VLOOKUP(N1049,【参考】数式用!$AR$2:$AW$50,MATCH(Y1049,【参考】数式用!$AT$4:$AW$4)+2,FALSE)*0.5, 0)), "")</f>
        <v/>
      </c>
      <c r="AB1049" s="98"/>
      <c r="AC1049" s="1100" t="str">
        <f>IFERROR(IF(AH1049&lt;&gt;"",Z1049*VLOOKUP(N1049,【参考】数式用!$AG$2:$AL$50,MATCH(Y1049,【参考】数式用!$AI$4:$AL$4,0)+2,0), ""), "")</f>
        <v/>
      </c>
      <c r="AD1049" s="1100"/>
      <c r="AE1049" s="415"/>
      <c r="AF1049" s="581"/>
      <c r="AG1049" s="590"/>
      <c r="AH1049" s="428" t="str">
        <f>IFERROR(VLOOKUP(O1049, 【参考】数式用!$AY$5:$AY$13, 1, FALSE), "")</f>
        <v/>
      </c>
      <c r="AI1049" s="429" t="str">
        <f>IFERROR(VLOOKUP(N1049, 【参考】数式用!$BA$2:$BB$50, 2, FALSE), "")</f>
        <v/>
      </c>
      <c r="AJ1049" s="430" t="str">
        <f t="shared" si="33"/>
        <v/>
      </c>
      <c r="AK1049" s="431" t="str">
        <f t="shared" si="34"/>
        <v/>
      </c>
      <c r="AL1049" s="133"/>
      <c r="AM1049" s="133"/>
      <c r="AN1049" s="106"/>
      <c r="AO1049" s="106"/>
      <c r="AV1049" s="105"/>
      <c r="AW1049" s="105"/>
      <c r="AX1049" s="105"/>
      <c r="AY1049" s="105"/>
      <c r="AZ1049" s="105"/>
      <c r="BA1049" s="105"/>
    </row>
    <row r="1050" spans="1:53" ht="30" customHeight="1" thickBot="1">
      <c r="A1050" s="140">
        <v>1037</v>
      </c>
      <c r="B1050" s="1001" t="str">
        <f>IF(基本情報入力シート!C1075="","",基本情報入力シート!C1075)</f>
        <v/>
      </c>
      <c r="C1050" s="1002"/>
      <c r="D1050" s="1002"/>
      <c r="E1050" s="1002"/>
      <c r="F1050" s="1002"/>
      <c r="G1050" s="1002"/>
      <c r="H1050" s="1002"/>
      <c r="I1050" s="1003"/>
      <c r="J1050" s="411" t="str">
        <f>IF(基本情報入力シート!M1075="","",基本情報入力シート!M1075)</f>
        <v/>
      </c>
      <c r="K1050" s="411" t="str">
        <f>IF(基本情報入力シート!R1075="","",基本情報入力シート!R1075)</f>
        <v/>
      </c>
      <c r="L1050" s="411" t="str">
        <f>IF(基本情報入力シート!W1075="","",基本情報入力シート!W1075)</f>
        <v/>
      </c>
      <c r="M1050" s="411" t="str">
        <f>IF(基本情報入力シート!X1075="","",基本情報入力シート!X1075)</f>
        <v/>
      </c>
      <c r="N1050" s="141" t="str">
        <f>IF(基本情報入力シート!Y1075="","",基本情報入力シート!Y1075)</f>
        <v/>
      </c>
      <c r="O1050" s="148"/>
      <c r="P1050" s="50"/>
      <c r="Q1050" s="1004"/>
      <c r="R1050" s="1005"/>
      <c r="S1050" s="142" t="str">
        <f>IFERROR(ROUNDDOWN(Q1050*VLOOKUP(N1050,【参考】数式用!$AR$2:$AW$50,MATCH(P1050,【参考】数式用!$AT$4:$AW$4)+2,FALSE)*0.5, 0), "")</f>
        <v/>
      </c>
      <c r="T1050" s="51"/>
      <c r="U1050" s="536" t="str">
        <f>IFERROR(IF(AH1050&lt;&gt;"",Q1050*VLOOKUP(N1050,【参考】数式用!$AG$2:$AL$50,MATCH(P1050,【参考】数式用!$AI$4:$AL$4,0)+2,0), ""), "")</f>
        <v/>
      </c>
      <c r="V1050" s="41"/>
      <c r="W1050" s="1006"/>
      <c r="X1050" s="1007"/>
      <c r="Y1050" s="88"/>
      <c r="Z1050" s="537"/>
      <c r="AA1050" s="143" t="str">
        <f>IFERROR(IF(Y1050="ー", "", ROUNDDOWN(Z1050*VLOOKUP(N1050,【参考】数式用!$AR$2:$AW$50,MATCH(Y1050,【参考】数式用!$AT$4:$AW$4)+2,FALSE)*0.5, 0)), "")</f>
        <v/>
      </c>
      <c r="AB1050" s="98"/>
      <c r="AC1050" s="1100" t="str">
        <f>IFERROR(IF(AH1050&lt;&gt;"",Z1050*VLOOKUP(N1050,【参考】数式用!$AG$2:$AL$50,MATCH(Y1050,【参考】数式用!$AI$4:$AL$4,0)+2,0), ""), "")</f>
        <v/>
      </c>
      <c r="AD1050" s="1100"/>
      <c r="AE1050" s="415"/>
      <c r="AF1050" s="581"/>
      <c r="AG1050" s="590"/>
      <c r="AH1050" s="428" t="str">
        <f>IFERROR(VLOOKUP(O1050, 【参考】数式用!$AY$5:$AY$13, 1, FALSE), "")</f>
        <v/>
      </c>
      <c r="AI1050" s="429" t="str">
        <f>IFERROR(VLOOKUP(N1050, 【参考】数式用!$BA$2:$BB$50, 2, FALSE), "")</f>
        <v/>
      </c>
      <c r="AJ1050" s="430" t="str">
        <f t="shared" si="33"/>
        <v/>
      </c>
      <c r="AK1050" s="431" t="str">
        <f t="shared" si="34"/>
        <v/>
      </c>
      <c r="AL1050" s="133"/>
      <c r="AM1050" s="133"/>
      <c r="AN1050" s="106"/>
      <c r="AO1050" s="106"/>
      <c r="AV1050" s="105"/>
      <c r="AW1050" s="105"/>
      <c r="AX1050" s="105"/>
      <c r="AY1050" s="105"/>
      <c r="AZ1050" s="105"/>
      <c r="BA1050" s="105"/>
    </row>
    <row r="1051" spans="1:53" ht="30" customHeight="1" thickBot="1">
      <c r="A1051" s="140">
        <v>1038</v>
      </c>
      <c r="B1051" s="1001" t="str">
        <f>IF(基本情報入力シート!C1076="","",基本情報入力シート!C1076)</f>
        <v/>
      </c>
      <c r="C1051" s="1002"/>
      <c r="D1051" s="1002"/>
      <c r="E1051" s="1002"/>
      <c r="F1051" s="1002"/>
      <c r="G1051" s="1002"/>
      <c r="H1051" s="1002"/>
      <c r="I1051" s="1003"/>
      <c r="J1051" s="411" t="str">
        <f>IF(基本情報入力シート!M1076="","",基本情報入力シート!M1076)</f>
        <v/>
      </c>
      <c r="K1051" s="411" t="str">
        <f>IF(基本情報入力シート!R1076="","",基本情報入力シート!R1076)</f>
        <v/>
      </c>
      <c r="L1051" s="411" t="str">
        <f>IF(基本情報入力シート!W1076="","",基本情報入力シート!W1076)</f>
        <v/>
      </c>
      <c r="M1051" s="411" t="str">
        <f>IF(基本情報入力シート!X1076="","",基本情報入力シート!X1076)</f>
        <v/>
      </c>
      <c r="N1051" s="141" t="str">
        <f>IF(基本情報入力シート!Y1076="","",基本情報入力シート!Y1076)</f>
        <v/>
      </c>
      <c r="O1051" s="148"/>
      <c r="P1051" s="50"/>
      <c r="Q1051" s="1004"/>
      <c r="R1051" s="1005"/>
      <c r="S1051" s="142" t="str">
        <f>IFERROR(ROUNDDOWN(Q1051*VLOOKUP(N1051,【参考】数式用!$AR$2:$AW$50,MATCH(P1051,【参考】数式用!$AT$4:$AW$4)+2,FALSE)*0.5, 0), "")</f>
        <v/>
      </c>
      <c r="T1051" s="51"/>
      <c r="U1051" s="536" t="str">
        <f>IFERROR(IF(AH1051&lt;&gt;"",Q1051*VLOOKUP(N1051,【参考】数式用!$AG$2:$AL$50,MATCH(P1051,【参考】数式用!$AI$4:$AL$4,0)+2,0), ""), "")</f>
        <v/>
      </c>
      <c r="V1051" s="41"/>
      <c r="W1051" s="1006"/>
      <c r="X1051" s="1007"/>
      <c r="Y1051" s="88"/>
      <c r="Z1051" s="537"/>
      <c r="AA1051" s="143" t="str">
        <f>IFERROR(IF(Y1051="ー", "", ROUNDDOWN(Z1051*VLOOKUP(N1051,【参考】数式用!$AR$2:$AW$50,MATCH(Y1051,【参考】数式用!$AT$4:$AW$4)+2,FALSE)*0.5, 0)), "")</f>
        <v/>
      </c>
      <c r="AB1051" s="98"/>
      <c r="AC1051" s="1100" t="str">
        <f>IFERROR(IF(AH1051&lt;&gt;"",Z1051*VLOOKUP(N1051,【参考】数式用!$AG$2:$AL$50,MATCH(Y1051,【参考】数式用!$AI$4:$AL$4,0)+2,0), ""), "")</f>
        <v/>
      </c>
      <c r="AD1051" s="1100"/>
      <c r="AE1051" s="415"/>
      <c r="AF1051" s="581"/>
      <c r="AG1051" s="590"/>
      <c r="AH1051" s="428" t="str">
        <f>IFERROR(VLOOKUP(O1051, 【参考】数式用!$AY$5:$AY$13, 1, FALSE), "")</f>
        <v/>
      </c>
      <c r="AI1051" s="429" t="str">
        <f>IFERROR(VLOOKUP(N1051, 【参考】数式用!$BA$2:$BB$50, 2, FALSE), "")</f>
        <v/>
      </c>
      <c r="AJ1051" s="430" t="str">
        <f t="shared" si="33"/>
        <v/>
      </c>
      <c r="AK1051" s="431" t="str">
        <f t="shared" si="34"/>
        <v/>
      </c>
      <c r="AL1051" s="133"/>
      <c r="AM1051" s="133"/>
      <c r="AN1051" s="106"/>
      <c r="AO1051" s="106"/>
      <c r="AV1051" s="105"/>
      <c r="AW1051" s="105"/>
      <c r="AX1051" s="105"/>
      <c r="AY1051" s="105"/>
      <c r="AZ1051" s="105"/>
      <c r="BA1051" s="105"/>
    </row>
    <row r="1052" spans="1:53" ht="30" customHeight="1" thickBot="1">
      <c r="A1052" s="140">
        <v>1039</v>
      </c>
      <c r="B1052" s="1001" t="str">
        <f>IF(基本情報入力シート!C1077="","",基本情報入力シート!C1077)</f>
        <v/>
      </c>
      <c r="C1052" s="1002"/>
      <c r="D1052" s="1002"/>
      <c r="E1052" s="1002"/>
      <c r="F1052" s="1002"/>
      <c r="G1052" s="1002"/>
      <c r="H1052" s="1002"/>
      <c r="I1052" s="1003"/>
      <c r="J1052" s="411" t="str">
        <f>IF(基本情報入力シート!M1077="","",基本情報入力シート!M1077)</f>
        <v/>
      </c>
      <c r="K1052" s="411" t="str">
        <f>IF(基本情報入力シート!R1077="","",基本情報入力シート!R1077)</f>
        <v/>
      </c>
      <c r="L1052" s="411" t="str">
        <f>IF(基本情報入力シート!W1077="","",基本情報入力シート!W1077)</f>
        <v/>
      </c>
      <c r="M1052" s="411" t="str">
        <f>IF(基本情報入力シート!X1077="","",基本情報入力シート!X1077)</f>
        <v/>
      </c>
      <c r="N1052" s="141" t="str">
        <f>IF(基本情報入力シート!Y1077="","",基本情報入力シート!Y1077)</f>
        <v/>
      </c>
      <c r="O1052" s="148"/>
      <c r="P1052" s="50"/>
      <c r="Q1052" s="1004"/>
      <c r="R1052" s="1005"/>
      <c r="S1052" s="142" t="str">
        <f>IFERROR(ROUNDDOWN(Q1052*VLOOKUP(N1052,【参考】数式用!$AR$2:$AW$50,MATCH(P1052,【参考】数式用!$AT$4:$AW$4)+2,FALSE)*0.5, 0), "")</f>
        <v/>
      </c>
      <c r="T1052" s="51"/>
      <c r="U1052" s="536" t="str">
        <f>IFERROR(IF(AH1052&lt;&gt;"",Q1052*VLOOKUP(N1052,【参考】数式用!$AG$2:$AL$50,MATCH(P1052,【参考】数式用!$AI$4:$AL$4,0)+2,0), ""), "")</f>
        <v/>
      </c>
      <c r="V1052" s="41"/>
      <c r="W1052" s="1006"/>
      <c r="X1052" s="1007"/>
      <c r="Y1052" s="88"/>
      <c r="Z1052" s="537"/>
      <c r="AA1052" s="143" t="str">
        <f>IFERROR(IF(Y1052="ー", "", ROUNDDOWN(Z1052*VLOOKUP(N1052,【参考】数式用!$AR$2:$AW$50,MATCH(Y1052,【参考】数式用!$AT$4:$AW$4)+2,FALSE)*0.5, 0)), "")</f>
        <v/>
      </c>
      <c r="AB1052" s="98"/>
      <c r="AC1052" s="1100" t="str">
        <f>IFERROR(IF(AH1052&lt;&gt;"",Z1052*VLOOKUP(N1052,【参考】数式用!$AG$2:$AL$50,MATCH(Y1052,【参考】数式用!$AI$4:$AL$4,0)+2,0), ""), "")</f>
        <v/>
      </c>
      <c r="AD1052" s="1100"/>
      <c r="AE1052" s="415"/>
      <c r="AF1052" s="581"/>
      <c r="AG1052" s="590"/>
      <c r="AH1052" s="428" t="str">
        <f>IFERROR(VLOOKUP(O1052, 【参考】数式用!$AY$5:$AY$13, 1, FALSE), "")</f>
        <v/>
      </c>
      <c r="AI1052" s="429" t="str">
        <f>IFERROR(VLOOKUP(N1052, 【参考】数式用!$BA$2:$BB$50, 2, FALSE), "")</f>
        <v/>
      </c>
      <c r="AJ1052" s="430" t="str">
        <f t="shared" si="33"/>
        <v/>
      </c>
      <c r="AK1052" s="431" t="str">
        <f t="shared" si="34"/>
        <v/>
      </c>
      <c r="AL1052" s="133"/>
      <c r="AM1052" s="133"/>
      <c r="AN1052" s="106"/>
      <c r="AO1052" s="106"/>
      <c r="AV1052" s="105"/>
      <c r="AW1052" s="105"/>
      <c r="AX1052" s="105"/>
      <c r="AY1052" s="105"/>
      <c r="AZ1052" s="105"/>
      <c r="BA1052" s="105"/>
    </row>
    <row r="1053" spans="1:53" ht="30" customHeight="1" thickBot="1">
      <c r="A1053" s="140">
        <v>1040</v>
      </c>
      <c r="B1053" s="1001" t="str">
        <f>IF(基本情報入力シート!C1078="","",基本情報入力シート!C1078)</f>
        <v/>
      </c>
      <c r="C1053" s="1002"/>
      <c r="D1053" s="1002"/>
      <c r="E1053" s="1002"/>
      <c r="F1053" s="1002"/>
      <c r="G1053" s="1002"/>
      <c r="H1053" s="1002"/>
      <c r="I1053" s="1003"/>
      <c r="J1053" s="411" t="str">
        <f>IF(基本情報入力シート!M1078="","",基本情報入力シート!M1078)</f>
        <v/>
      </c>
      <c r="K1053" s="411" t="str">
        <f>IF(基本情報入力シート!R1078="","",基本情報入力シート!R1078)</f>
        <v/>
      </c>
      <c r="L1053" s="411" t="str">
        <f>IF(基本情報入力シート!W1078="","",基本情報入力シート!W1078)</f>
        <v/>
      </c>
      <c r="M1053" s="411" t="str">
        <f>IF(基本情報入力シート!X1078="","",基本情報入力シート!X1078)</f>
        <v/>
      </c>
      <c r="N1053" s="141" t="str">
        <f>IF(基本情報入力シート!Y1078="","",基本情報入力シート!Y1078)</f>
        <v/>
      </c>
      <c r="O1053" s="148"/>
      <c r="P1053" s="50"/>
      <c r="Q1053" s="1004"/>
      <c r="R1053" s="1005"/>
      <c r="S1053" s="142" t="str">
        <f>IFERROR(ROUNDDOWN(Q1053*VLOOKUP(N1053,【参考】数式用!$AR$2:$AW$50,MATCH(P1053,【参考】数式用!$AT$4:$AW$4)+2,FALSE)*0.5, 0), "")</f>
        <v/>
      </c>
      <c r="T1053" s="51"/>
      <c r="U1053" s="536" t="str">
        <f>IFERROR(IF(AH1053&lt;&gt;"",Q1053*VLOOKUP(N1053,【参考】数式用!$AG$2:$AL$50,MATCH(P1053,【参考】数式用!$AI$4:$AL$4,0)+2,0), ""), "")</f>
        <v/>
      </c>
      <c r="V1053" s="41"/>
      <c r="W1053" s="1006"/>
      <c r="X1053" s="1007"/>
      <c r="Y1053" s="88"/>
      <c r="Z1053" s="537"/>
      <c r="AA1053" s="143" t="str">
        <f>IFERROR(IF(Y1053="ー", "", ROUNDDOWN(Z1053*VLOOKUP(N1053,【参考】数式用!$AR$2:$AW$50,MATCH(Y1053,【参考】数式用!$AT$4:$AW$4)+2,FALSE)*0.5, 0)), "")</f>
        <v/>
      </c>
      <c r="AB1053" s="98"/>
      <c r="AC1053" s="1100" t="str">
        <f>IFERROR(IF(AH1053&lt;&gt;"",Z1053*VLOOKUP(N1053,【参考】数式用!$AG$2:$AL$50,MATCH(Y1053,【参考】数式用!$AI$4:$AL$4,0)+2,0), ""), "")</f>
        <v/>
      </c>
      <c r="AD1053" s="1100"/>
      <c r="AE1053" s="415"/>
      <c r="AF1053" s="581"/>
      <c r="AG1053" s="590"/>
      <c r="AH1053" s="428" t="str">
        <f>IFERROR(VLOOKUP(O1053, 【参考】数式用!$AY$5:$AY$13, 1, FALSE), "")</f>
        <v/>
      </c>
      <c r="AI1053" s="429" t="str">
        <f>IFERROR(VLOOKUP(N1053, 【参考】数式用!$BA$2:$BB$50, 2, FALSE), "")</f>
        <v/>
      </c>
      <c r="AJ1053" s="430" t="str">
        <f t="shared" si="33"/>
        <v/>
      </c>
      <c r="AK1053" s="431" t="str">
        <f t="shared" si="34"/>
        <v/>
      </c>
      <c r="AL1053" s="133"/>
      <c r="AM1053" s="133"/>
      <c r="AN1053" s="106"/>
      <c r="AO1053" s="106"/>
      <c r="AV1053" s="105"/>
      <c r="AW1053" s="105"/>
      <c r="AX1053" s="105"/>
      <c r="AY1053" s="105"/>
      <c r="AZ1053" s="105"/>
      <c r="BA1053" s="105"/>
    </row>
    <row r="1054" spans="1:53" ht="30" customHeight="1" thickBot="1">
      <c r="A1054" s="140">
        <v>1041</v>
      </c>
      <c r="B1054" s="1001" t="str">
        <f>IF(基本情報入力シート!C1079="","",基本情報入力シート!C1079)</f>
        <v/>
      </c>
      <c r="C1054" s="1002"/>
      <c r="D1054" s="1002"/>
      <c r="E1054" s="1002"/>
      <c r="F1054" s="1002"/>
      <c r="G1054" s="1002"/>
      <c r="H1054" s="1002"/>
      <c r="I1054" s="1003"/>
      <c r="J1054" s="411" t="str">
        <f>IF(基本情報入力シート!M1079="","",基本情報入力シート!M1079)</f>
        <v/>
      </c>
      <c r="K1054" s="411" t="str">
        <f>IF(基本情報入力シート!R1079="","",基本情報入力シート!R1079)</f>
        <v/>
      </c>
      <c r="L1054" s="411" t="str">
        <f>IF(基本情報入力シート!W1079="","",基本情報入力シート!W1079)</f>
        <v/>
      </c>
      <c r="M1054" s="411" t="str">
        <f>IF(基本情報入力シート!X1079="","",基本情報入力シート!X1079)</f>
        <v/>
      </c>
      <c r="N1054" s="141" t="str">
        <f>IF(基本情報入力シート!Y1079="","",基本情報入力シート!Y1079)</f>
        <v/>
      </c>
      <c r="O1054" s="148"/>
      <c r="P1054" s="50"/>
      <c r="Q1054" s="1004"/>
      <c r="R1054" s="1005"/>
      <c r="S1054" s="142" t="str">
        <f>IFERROR(ROUNDDOWN(Q1054*VLOOKUP(N1054,【参考】数式用!$AR$2:$AW$50,MATCH(P1054,【参考】数式用!$AT$4:$AW$4)+2,FALSE)*0.5, 0), "")</f>
        <v/>
      </c>
      <c r="T1054" s="51"/>
      <c r="U1054" s="536" t="str">
        <f>IFERROR(IF(AH1054&lt;&gt;"",Q1054*VLOOKUP(N1054,【参考】数式用!$AG$2:$AL$50,MATCH(P1054,【参考】数式用!$AI$4:$AL$4,0)+2,0), ""), "")</f>
        <v/>
      </c>
      <c r="V1054" s="41"/>
      <c r="W1054" s="1006"/>
      <c r="X1054" s="1007"/>
      <c r="Y1054" s="88"/>
      <c r="Z1054" s="537"/>
      <c r="AA1054" s="143" t="str">
        <f>IFERROR(IF(Y1054="ー", "", ROUNDDOWN(Z1054*VLOOKUP(N1054,【参考】数式用!$AR$2:$AW$50,MATCH(Y1054,【参考】数式用!$AT$4:$AW$4)+2,FALSE)*0.5, 0)), "")</f>
        <v/>
      </c>
      <c r="AB1054" s="98"/>
      <c r="AC1054" s="1100" t="str">
        <f>IFERROR(IF(AH1054&lt;&gt;"",Z1054*VLOOKUP(N1054,【参考】数式用!$AG$2:$AL$50,MATCH(Y1054,【参考】数式用!$AI$4:$AL$4,0)+2,0), ""), "")</f>
        <v/>
      </c>
      <c r="AD1054" s="1100"/>
      <c r="AE1054" s="415"/>
      <c r="AF1054" s="581"/>
      <c r="AG1054" s="590"/>
      <c r="AH1054" s="428" t="str">
        <f>IFERROR(VLOOKUP(O1054, 【参考】数式用!$AY$5:$AY$13, 1, FALSE), "")</f>
        <v/>
      </c>
      <c r="AI1054" s="429" t="str">
        <f>IFERROR(VLOOKUP(N1054, 【参考】数式用!$BA$2:$BB$50, 2, FALSE), "")</f>
        <v/>
      </c>
      <c r="AJ1054" s="430" t="str">
        <f t="shared" si="33"/>
        <v/>
      </c>
      <c r="AK1054" s="431" t="str">
        <f t="shared" si="34"/>
        <v/>
      </c>
      <c r="AL1054" s="133"/>
      <c r="AM1054" s="133"/>
      <c r="AN1054" s="106"/>
      <c r="AO1054" s="106"/>
      <c r="AV1054" s="105"/>
      <c r="AW1054" s="105"/>
      <c r="AX1054" s="105"/>
      <c r="AY1054" s="105"/>
      <c r="AZ1054" s="105"/>
      <c r="BA1054" s="105"/>
    </row>
    <row r="1055" spans="1:53" ht="30" customHeight="1" thickBot="1">
      <c r="A1055" s="140">
        <v>1042</v>
      </c>
      <c r="B1055" s="1001" t="str">
        <f>IF(基本情報入力シート!C1080="","",基本情報入力シート!C1080)</f>
        <v/>
      </c>
      <c r="C1055" s="1002"/>
      <c r="D1055" s="1002"/>
      <c r="E1055" s="1002"/>
      <c r="F1055" s="1002"/>
      <c r="G1055" s="1002"/>
      <c r="H1055" s="1002"/>
      <c r="I1055" s="1003"/>
      <c r="J1055" s="411" t="str">
        <f>IF(基本情報入力シート!M1080="","",基本情報入力シート!M1080)</f>
        <v/>
      </c>
      <c r="K1055" s="411" t="str">
        <f>IF(基本情報入力シート!R1080="","",基本情報入力シート!R1080)</f>
        <v/>
      </c>
      <c r="L1055" s="411" t="str">
        <f>IF(基本情報入力シート!W1080="","",基本情報入力シート!W1080)</f>
        <v/>
      </c>
      <c r="M1055" s="411" t="str">
        <f>IF(基本情報入力シート!X1080="","",基本情報入力シート!X1080)</f>
        <v/>
      </c>
      <c r="N1055" s="141" t="str">
        <f>IF(基本情報入力シート!Y1080="","",基本情報入力シート!Y1080)</f>
        <v/>
      </c>
      <c r="O1055" s="148"/>
      <c r="P1055" s="50"/>
      <c r="Q1055" s="1004"/>
      <c r="R1055" s="1005"/>
      <c r="S1055" s="142" t="str">
        <f>IFERROR(ROUNDDOWN(Q1055*VLOOKUP(N1055,【参考】数式用!$AR$2:$AW$50,MATCH(P1055,【参考】数式用!$AT$4:$AW$4)+2,FALSE)*0.5, 0), "")</f>
        <v/>
      </c>
      <c r="T1055" s="51"/>
      <c r="U1055" s="536" t="str">
        <f>IFERROR(IF(AH1055&lt;&gt;"",Q1055*VLOOKUP(N1055,【参考】数式用!$AG$2:$AL$50,MATCH(P1055,【参考】数式用!$AI$4:$AL$4,0)+2,0), ""), "")</f>
        <v/>
      </c>
      <c r="V1055" s="41"/>
      <c r="W1055" s="1006"/>
      <c r="X1055" s="1007"/>
      <c r="Y1055" s="88"/>
      <c r="Z1055" s="537"/>
      <c r="AA1055" s="143" t="str">
        <f>IFERROR(IF(Y1055="ー", "", ROUNDDOWN(Z1055*VLOOKUP(N1055,【参考】数式用!$AR$2:$AW$50,MATCH(Y1055,【参考】数式用!$AT$4:$AW$4)+2,FALSE)*0.5, 0)), "")</f>
        <v/>
      </c>
      <c r="AB1055" s="98"/>
      <c r="AC1055" s="1100" t="str">
        <f>IFERROR(IF(AH1055&lt;&gt;"",Z1055*VLOOKUP(N1055,【参考】数式用!$AG$2:$AL$50,MATCH(Y1055,【参考】数式用!$AI$4:$AL$4,0)+2,0), ""), "")</f>
        <v/>
      </c>
      <c r="AD1055" s="1100"/>
      <c r="AE1055" s="415"/>
      <c r="AF1055" s="581"/>
      <c r="AG1055" s="590"/>
      <c r="AH1055" s="428" t="str">
        <f>IFERROR(VLOOKUP(O1055, 【参考】数式用!$AY$5:$AY$13, 1, FALSE), "")</f>
        <v/>
      </c>
      <c r="AI1055" s="429" t="str">
        <f>IFERROR(VLOOKUP(N1055, 【参考】数式用!$BA$2:$BB$50, 2, FALSE), "")</f>
        <v/>
      </c>
      <c r="AJ1055" s="430" t="str">
        <f t="shared" si="33"/>
        <v/>
      </c>
      <c r="AK1055" s="431" t="str">
        <f t="shared" si="34"/>
        <v/>
      </c>
      <c r="AL1055" s="133"/>
      <c r="AM1055" s="133"/>
      <c r="AN1055" s="106"/>
      <c r="AO1055" s="106"/>
      <c r="AV1055" s="105"/>
      <c r="AW1055" s="105"/>
      <c r="AX1055" s="105"/>
      <c r="AY1055" s="105"/>
      <c r="AZ1055" s="105"/>
      <c r="BA1055" s="105"/>
    </row>
    <row r="1056" spans="1:53" ht="30" customHeight="1" thickBot="1">
      <c r="A1056" s="140">
        <v>1043</v>
      </c>
      <c r="B1056" s="1001" t="str">
        <f>IF(基本情報入力シート!C1081="","",基本情報入力シート!C1081)</f>
        <v/>
      </c>
      <c r="C1056" s="1002"/>
      <c r="D1056" s="1002"/>
      <c r="E1056" s="1002"/>
      <c r="F1056" s="1002"/>
      <c r="G1056" s="1002"/>
      <c r="H1056" s="1002"/>
      <c r="I1056" s="1003"/>
      <c r="J1056" s="411" t="str">
        <f>IF(基本情報入力シート!M1081="","",基本情報入力シート!M1081)</f>
        <v/>
      </c>
      <c r="K1056" s="411" t="str">
        <f>IF(基本情報入力シート!R1081="","",基本情報入力シート!R1081)</f>
        <v/>
      </c>
      <c r="L1056" s="411" t="str">
        <f>IF(基本情報入力シート!W1081="","",基本情報入力シート!W1081)</f>
        <v/>
      </c>
      <c r="M1056" s="411" t="str">
        <f>IF(基本情報入力シート!X1081="","",基本情報入力シート!X1081)</f>
        <v/>
      </c>
      <c r="N1056" s="141" t="str">
        <f>IF(基本情報入力シート!Y1081="","",基本情報入力シート!Y1081)</f>
        <v/>
      </c>
      <c r="O1056" s="148"/>
      <c r="P1056" s="50"/>
      <c r="Q1056" s="1004"/>
      <c r="R1056" s="1005"/>
      <c r="S1056" s="142" t="str">
        <f>IFERROR(ROUNDDOWN(Q1056*VLOOKUP(N1056,【参考】数式用!$AR$2:$AW$50,MATCH(P1056,【参考】数式用!$AT$4:$AW$4)+2,FALSE)*0.5, 0), "")</f>
        <v/>
      </c>
      <c r="T1056" s="51"/>
      <c r="U1056" s="536" t="str">
        <f>IFERROR(IF(AH1056&lt;&gt;"",Q1056*VLOOKUP(N1056,【参考】数式用!$AG$2:$AL$50,MATCH(P1056,【参考】数式用!$AI$4:$AL$4,0)+2,0), ""), "")</f>
        <v/>
      </c>
      <c r="V1056" s="41"/>
      <c r="W1056" s="1006"/>
      <c r="X1056" s="1007"/>
      <c r="Y1056" s="88"/>
      <c r="Z1056" s="537"/>
      <c r="AA1056" s="143" t="str">
        <f>IFERROR(IF(Y1056="ー", "", ROUNDDOWN(Z1056*VLOOKUP(N1056,【参考】数式用!$AR$2:$AW$50,MATCH(Y1056,【参考】数式用!$AT$4:$AW$4)+2,FALSE)*0.5, 0)), "")</f>
        <v/>
      </c>
      <c r="AB1056" s="98"/>
      <c r="AC1056" s="1100" t="str">
        <f>IFERROR(IF(AH1056&lt;&gt;"",Z1056*VLOOKUP(N1056,【参考】数式用!$AG$2:$AL$50,MATCH(Y1056,【参考】数式用!$AI$4:$AL$4,0)+2,0), ""), "")</f>
        <v/>
      </c>
      <c r="AD1056" s="1100"/>
      <c r="AE1056" s="415"/>
      <c r="AF1056" s="581"/>
      <c r="AG1056" s="590"/>
      <c r="AH1056" s="428" t="str">
        <f>IFERROR(VLOOKUP(O1056, 【参考】数式用!$AY$5:$AY$13, 1, FALSE), "")</f>
        <v/>
      </c>
      <c r="AI1056" s="429" t="str">
        <f>IFERROR(VLOOKUP(N1056, 【参考】数式用!$BA$2:$BB$50, 2, FALSE), "")</f>
        <v/>
      </c>
      <c r="AJ1056" s="430" t="str">
        <f t="shared" si="33"/>
        <v/>
      </c>
      <c r="AK1056" s="431" t="str">
        <f t="shared" si="34"/>
        <v/>
      </c>
      <c r="AL1056" s="133"/>
      <c r="AM1056" s="133"/>
      <c r="AN1056" s="106"/>
      <c r="AO1056" s="106"/>
      <c r="AV1056" s="105"/>
      <c r="AW1056" s="105"/>
      <c r="AX1056" s="105"/>
      <c r="AY1056" s="105"/>
      <c r="AZ1056" s="105"/>
      <c r="BA1056" s="105"/>
    </row>
    <row r="1057" spans="1:53" ht="30" customHeight="1" thickBot="1">
      <c r="A1057" s="140">
        <v>1044</v>
      </c>
      <c r="B1057" s="1001" t="str">
        <f>IF(基本情報入力シート!C1082="","",基本情報入力シート!C1082)</f>
        <v/>
      </c>
      <c r="C1057" s="1002"/>
      <c r="D1057" s="1002"/>
      <c r="E1057" s="1002"/>
      <c r="F1057" s="1002"/>
      <c r="G1057" s="1002"/>
      <c r="H1057" s="1002"/>
      <c r="I1057" s="1003"/>
      <c r="J1057" s="411" t="str">
        <f>IF(基本情報入力シート!M1082="","",基本情報入力シート!M1082)</f>
        <v/>
      </c>
      <c r="K1057" s="411" t="str">
        <f>IF(基本情報入力シート!R1082="","",基本情報入力シート!R1082)</f>
        <v/>
      </c>
      <c r="L1057" s="411" t="str">
        <f>IF(基本情報入力シート!W1082="","",基本情報入力シート!W1082)</f>
        <v/>
      </c>
      <c r="M1057" s="411" t="str">
        <f>IF(基本情報入力シート!X1082="","",基本情報入力シート!X1082)</f>
        <v/>
      </c>
      <c r="N1057" s="141" t="str">
        <f>IF(基本情報入力シート!Y1082="","",基本情報入力シート!Y1082)</f>
        <v/>
      </c>
      <c r="O1057" s="148"/>
      <c r="P1057" s="50"/>
      <c r="Q1057" s="1004"/>
      <c r="R1057" s="1005"/>
      <c r="S1057" s="142" t="str">
        <f>IFERROR(ROUNDDOWN(Q1057*VLOOKUP(N1057,【参考】数式用!$AR$2:$AW$50,MATCH(P1057,【参考】数式用!$AT$4:$AW$4)+2,FALSE)*0.5, 0), "")</f>
        <v/>
      </c>
      <c r="T1057" s="51"/>
      <c r="U1057" s="536" t="str">
        <f>IFERROR(IF(AH1057&lt;&gt;"",Q1057*VLOOKUP(N1057,【参考】数式用!$AG$2:$AL$50,MATCH(P1057,【参考】数式用!$AI$4:$AL$4,0)+2,0), ""), "")</f>
        <v/>
      </c>
      <c r="V1057" s="41"/>
      <c r="W1057" s="1006"/>
      <c r="X1057" s="1007"/>
      <c r="Y1057" s="88"/>
      <c r="Z1057" s="537"/>
      <c r="AA1057" s="143" t="str">
        <f>IFERROR(IF(Y1057="ー", "", ROUNDDOWN(Z1057*VLOOKUP(N1057,【参考】数式用!$AR$2:$AW$50,MATCH(Y1057,【参考】数式用!$AT$4:$AW$4)+2,FALSE)*0.5, 0)), "")</f>
        <v/>
      </c>
      <c r="AB1057" s="98"/>
      <c r="AC1057" s="1100" t="str">
        <f>IFERROR(IF(AH1057&lt;&gt;"",Z1057*VLOOKUP(N1057,【参考】数式用!$AG$2:$AL$50,MATCH(Y1057,【参考】数式用!$AI$4:$AL$4,0)+2,0), ""), "")</f>
        <v/>
      </c>
      <c r="AD1057" s="1100"/>
      <c r="AE1057" s="415"/>
      <c r="AF1057" s="581"/>
      <c r="AG1057" s="590"/>
      <c r="AH1057" s="428" t="str">
        <f>IFERROR(VLOOKUP(O1057, 【参考】数式用!$AY$5:$AY$13, 1, FALSE), "")</f>
        <v/>
      </c>
      <c r="AI1057" s="429" t="str">
        <f>IFERROR(VLOOKUP(N1057, 【参考】数式用!$BA$2:$BB$50, 2, FALSE), "")</f>
        <v/>
      </c>
      <c r="AJ1057" s="430" t="str">
        <f t="shared" si="33"/>
        <v/>
      </c>
      <c r="AK1057" s="431" t="str">
        <f t="shared" si="34"/>
        <v/>
      </c>
      <c r="AL1057" s="133"/>
      <c r="AM1057" s="133"/>
      <c r="AN1057" s="106"/>
      <c r="AO1057" s="106"/>
      <c r="AV1057" s="105"/>
      <c r="AW1057" s="105"/>
      <c r="AX1057" s="105"/>
      <c r="AY1057" s="105"/>
      <c r="AZ1057" s="105"/>
      <c r="BA1057" s="105"/>
    </row>
    <row r="1058" spans="1:53" ht="30" customHeight="1" thickBot="1">
      <c r="A1058" s="140">
        <v>1045</v>
      </c>
      <c r="B1058" s="1001" t="str">
        <f>IF(基本情報入力シート!C1083="","",基本情報入力シート!C1083)</f>
        <v/>
      </c>
      <c r="C1058" s="1002"/>
      <c r="D1058" s="1002"/>
      <c r="E1058" s="1002"/>
      <c r="F1058" s="1002"/>
      <c r="G1058" s="1002"/>
      <c r="H1058" s="1002"/>
      <c r="I1058" s="1003"/>
      <c r="J1058" s="411" t="str">
        <f>IF(基本情報入力シート!M1083="","",基本情報入力シート!M1083)</f>
        <v/>
      </c>
      <c r="K1058" s="411" t="str">
        <f>IF(基本情報入力シート!R1083="","",基本情報入力シート!R1083)</f>
        <v/>
      </c>
      <c r="L1058" s="411" t="str">
        <f>IF(基本情報入力シート!W1083="","",基本情報入力シート!W1083)</f>
        <v/>
      </c>
      <c r="M1058" s="411" t="str">
        <f>IF(基本情報入力シート!X1083="","",基本情報入力シート!X1083)</f>
        <v/>
      </c>
      <c r="N1058" s="141" t="str">
        <f>IF(基本情報入力シート!Y1083="","",基本情報入力シート!Y1083)</f>
        <v/>
      </c>
      <c r="O1058" s="148"/>
      <c r="P1058" s="50"/>
      <c r="Q1058" s="1004"/>
      <c r="R1058" s="1005"/>
      <c r="S1058" s="142" t="str">
        <f>IFERROR(ROUNDDOWN(Q1058*VLOOKUP(N1058,【参考】数式用!$AR$2:$AW$50,MATCH(P1058,【参考】数式用!$AT$4:$AW$4)+2,FALSE)*0.5, 0), "")</f>
        <v/>
      </c>
      <c r="T1058" s="51"/>
      <c r="U1058" s="536" t="str">
        <f>IFERROR(IF(AH1058&lt;&gt;"",Q1058*VLOOKUP(N1058,【参考】数式用!$AG$2:$AL$50,MATCH(P1058,【参考】数式用!$AI$4:$AL$4,0)+2,0), ""), "")</f>
        <v/>
      </c>
      <c r="V1058" s="41"/>
      <c r="W1058" s="1006"/>
      <c r="X1058" s="1007"/>
      <c r="Y1058" s="88"/>
      <c r="Z1058" s="537"/>
      <c r="AA1058" s="143" t="str">
        <f>IFERROR(IF(Y1058="ー", "", ROUNDDOWN(Z1058*VLOOKUP(N1058,【参考】数式用!$AR$2:$AW$50,MATCH(Y1058,【参考】数式用!$AT$4:$AW$4)+2,FALSE)*0.5, 0)), "")</f>
        <v/>
      </c>
      <c r="AB1058" s="98"/>
      <c r="AC1058" s="1100" t="str">
        <f>IFERROR(IF(AH1058&lt;&gt;"",Z1058*VLOOKUP(N1058,【参考】数式用!$AG$2:$AL$50,MATCH(Y1058,【参考】数式用!$AI$4:$AL$4,0)+2,0), ""), "")</f>
        <v/>
      </c>
      <c r="AD1058" s="1100"/>
      <c r="AE1058" s="415"/>
      <c r="AF1058" s="581"/>
      <c r="AG1058" s="590"/>
      <c r="AH1058" s="428" t="str">
        <f>IFERROR(VLOOKUP(O1058, 【参考】数式用!$AY$5:$AY$13, 1, FALSE), "")</f>
        <v/>
      </c>
      <c r="AI1058" s="429" t="str">
        <f>IFERROR(VLOOKUP(N1058, 【参考】数式用!$BA$2:$BB$50, 2, FALSE), "")</f>
        <v/>
      </c>
      <c r="AJ1058" s="430" t="str">
        <f t="shared" si="33"/>
        <v/>
      </c>
      <c r="AK1058" s="431" t="str">
        <f t="shared" si="34"/>
        <v/>
      </c>
      <c r="AL1058" s="133"/>
      <c r="AM1058" s="133"/>
      <c r="AN1058" s="106"/>
      <c r="AO1058" s="106"/>
      <c r="AV1058" s="105"/>
      <c r="AW1058" s="105"/>
      <c r="AX1058" s="105"/>
      <c r="AY1058" s="105"/>
      <c r="AZ1058" s="105"/>
      <c r="BA1058" s="105"/>
    </row>
    <row r="1059" spans="1:53" ht="30" customHeight="1" thickBot="1">
      <c r="A1059" s="140">
        <v>1046</v>
      </c>
      <c r="B1059" s="1001" t="str">
        <f>IF(基本情報入力シート!C1084="","",基本情報入力シート!C1084)</f>
        <v/>
      </c>
      <c r="C1059" s="1002"/>
      <c r="D1059" s="1002"/>
      <c r="E1059" s="1002"/>
      <c r="F1059" s="1002"/>
      <c r="G1059" s="1002"/>
      <c r="H1059" s="1002"/>
      <c r="I1059" s="1003"/>
      <c r="J1059" s="411" t="str">
        <f>IF(基本情報入力シート!M1084="","",基本情報入力シート!M1084)</f>
        <v/>
      </c>
      <c r="K1059" s="411" t="str">
        <f>IF(基本情報入力シート!R1084="","",基本情報入力シート!R1084)</f>
        <v/>
      </c>
      <c r="L1059" s="411" t="str">
        <f>IF(基本情報入力シート!W1084="","",基本情報入力シート!W1084)</f>
        <v/>
      </c>
      <c r="M1059" s="411" t="str">
        <f>IF(基本情報入力シート!X1084="","",基本情報入力シート!X1084)</f>
        <v/>
      </c>
      <c r="N1059" s="141" t="str">
        <f>IF(基本情報入力シート!Y1084="","",基本情報入力シート!Y1084)</f>
        <v/>
      </c>
      <c r="O1059" s="148"/>
      <c r="P1059" s="50"/>
      <c r="Q1059" s="1004"/>
      <c r="R1059" s="1005"/>
      <c r="S1059" s="142" t="str">
        <f>IFERROR(ROUNDDOWN(Q1059*VLOOKUP(N1059,【参考】数式用!$AR$2:$AW$50,MATCH(P1059,【参考】数式用!$AT$4:$AW$4)+2,FALSE)*0.5, 0), "")</f>
        <v/>
      </c>
      <c r="T1059" s="51"/>
      <c r="U1059" s="536" t="str">
        <f>IFERROR(IF(AH1059&lt;&gt;"",Q1059*VLOOKUP(N1059,【参考】数式用!$AG$2:$AL$50,MATCH(P1059,【参考】数式用!$AI$4:$AL$4,0)+2,0), ""), "")</f>
        <v/>
      </c>
      <c r="V1059" s="41"/>
      <c r="W1059" s="1006"/>
      <c r="X1059" s="1007"/>
      <c r="Y1059" s="88"/>
      <c r="Z1059" s="537"/>
      <c r="AA1059" s="143" t="str">
        <f>IFERROR(IF(Y1059="ー", "", ROUNDDOWN(Z1059*VLOOKUP(N1059,【参考】数式用!$AR$2:$AW$50,MATCH(Y1059,【参考】数式用!$AT$4:$AW$4)+2,FALSE)*0.5, 0)), "")</f>
        <v/>
      </c>
      <c r="AB1059" s="98"/>
      <c r="AC1059" s="1100" t="str">
        <f>IFERROR(IF(AH1059&lt;&gt;"",Z1059*VLOOKUP(N1059,【参考】数式用!$AG$2:$AL$50,MATCH(Y1059,【参考】数式用!$AI$4:$AL$4,0)+2,0), ""), "")</f>
        <v/>
      </c>
      <c r="AD1059" s="1100"/>
      <c r="AE1059" s="415"/>
      <c r="AF1059" s="581"/>
      <c r="AG1059" s="590"/>
      <c r="AH1059" s="428" t="str">
        <f>IFERROR(VLOOKUP(O1059, 【参考】数式用!$AY$5:$AY$13, 1, FALSE), "")</f>
        <v/>
      </c>
      <c r="AI1059" s="429" t="str">
        <f>IFERROR(VLOOKUP(N1059, 【参考】数式用!$BA$2:$BB$50, 2, FALSE), "")</f>
        <v/>
      </c>
      <c r="AJ1059" s="430" t="str">
        <f t="shared" si="33"/>
        <v/>
      </c>
      <c r="AK1059" s="431" t="str">
        <f t="shared" si="34"/>
        <v/>
      </c>
      <c r="AL1059" s="133"/>
      <c r="AM1059" s="133"/>
      <c r="AN1059" s="106"/>
      <c r="AO1059" s="106"/>
      <c r="AV1059" s="105"/>
      <c r="AW1059" s="105"/>
      <c r="AX1059" s="105"/>
      <c r="AY1059" s="105"/>
      <c r="AZ1059" s="105"/>
      <c r="BA1059" s="105"/>
    </row>
    <row r="1060" spans="1:53" ht="30" customHeight="1" thickBot="1">
      <c r="A1060" s="140">
        <v>1047</v>
      </c>
      <c r="B1060" s="1001" t="str">
        <f>IF(基本情報入力シート!C1085="","",基本情報入力シート!C1085)</f>
        <v/>
      </c>
      <c r="C1060" s="1002"/>
      <c r="D1060" s="1002"/>
      <c r="E1060" s="1002"/>
      <c r="F1060" s="1002"/>
      <c r="G1060" s="1002"/>
      <c r="H1060" s="1002"/>
      <c r="I1060" s="1003"/>
      <c r="J1060" s="411" t="str">
        <f>IF(基本情報入力シート!M1085="","",基本情報入力シート!M1085)</f>
        <v/>
      </c>
      <c r="K1060" s="411" t="str">
        <f>IF(基本情報入力シート!R1085="","",基本情報入力シート!R1085)</f>
        <v/>
      </c>
      <c r="L1060" s="411" t="str">
        <f>IF(基本情報入力シート!W1085="","",基本情報入力シート!W1085)</f>
        <v/>
      </c>
      <c r="M1060" s="411" t="str">
        <f>IF(基本情報入力シート!X1085="","",基本情報入力シート!X1085)</f>
        <v/>
      </c>
      <c r="N1060" s="141" t="str">
        <f>IF(基本情報入力シート!Y1085="","",基本情報入力シート!Y1085)</f>
        <v/>
      </c>
      <c r="O1060" s="148"/>
      <c r="P1060" s="50"/>
      <c r="Q1060" s="1004"/>
      <c r="R1060" s="1005"/>
      <c r="S1060" s="142" t="str">
        <f>IFERROR(ROUNDDOWN(Q1060*VLOOKUP(N1060,【参考】数式用!$AR$2:$AW$50,MATCH(P1060,【参考】数式用!$AT$4:$AW$4)+2,FALSE)*0.5, 0), "")</f>
        <v/>
      </c>
      <c r="T1060" s="51"/>
      <c r="U1060" s="536" t="str">
        <f>IFERROR(IF(AH1060&lt;&gt;"",Q1060*VLOOKUP(N1060,【参考】数式用!$AG$2:$AL$50,MATCH(P1060,【参考】数式用!$AI$4:$AL$4,0)+2,0), ""), "")</f>
        <v/>
      </c>
      <c r="V1060" s="41"/>
      <c r="W1060" s="1006"/>
      <c r="X1060" s="1007"/>
      <c r="Y1060" s="88"/>
      <c r="Z1060" s="537"/>
      <c r="AA1060" s="143" t="str">
        <f>IFERROR(IF(Y1060="ー", "", ROUNDDOWN(Z1060*VLOOKUP(N1060,【参考】数式用!$AR$2:$AW$50,MATCH(Y1060,【参考】数式用!$AT$4:$AW$4)+2,FALSE)*0.5, 0)), "")</f>
        <v/>
      </c>
      <c r="AB1060" s="98"/>
      <c r="AC1060" s="1100" t="str">
        <f>IFERROR(IF(AH1060&lt;&gt;"",Z1060*VLOOKUP(N1060,【参考】数式用!$AG$2:$AL$50,MATCH(Y1060,【参考】数式用!$AI$4:$AL$4,0)+2,0), ""), "")</f>
        <v/>
      </c>
      <c r="AD1060" s="1100"/>
      <c r="AE1060" s="415"/>
      <c r="AF1060" s="581"/>
      <c r="AG1060" s="590"/>
      <c r="AH1060" s="428" t="str">
        <f>IFERROR(VLOOKUP(O1060, 【参考】数式用!$AY$5:$AY$13, 1, FALSE), "")</f>
        <v/>
      </c>
      <c r="AI1060" s="429" t="str">
        <f>IFERROR(VLOOKUP(N1060, 【参考】数式用!$BA$2:$BB$50, 2, FALSE), "")</f>
        <v/>
      </c>
      <c r="AJ1060" s="430" t="str">
        <f t="shared" si="33"/>
        <v/>
      </c>
      <c r="AK1060" s="431" t="str">
        <f t="shared" si="34"/>
        <v/>
      </c>
      <c r="AL1060" s="133"/>
      <c r="AM1060" s="133"/>
      <c r="AN1060" s="106"/>
      <c r="AO1060" s="106"/>
      <c r="AV1060" s="105"/>
      <c r="AW1060" s="105"/>
      <c r="AX1060" s="105"/>
      <c r="AY1060" s="105"/>
      <c r="AZ1060" s="105"/>
      <c r="BA1060" s="105"/>
    </row>
    <row r="1061" spans="1:53" ht="30" customHeight="1" thickBot="1">
      <c r="A1061" s="140">
        <v>1048</v>
      </c>
      <c r="B1061" s="1001" t="str">
        <f>IF(基本情報入力シート!C1086="","",基本情報入力シート!C1086)</f>
        <v/>
      </c>
      <c r="C1061" s="1002"/>
      <c r="D1061" s="1002"/>
      <c r="E1061" s="1002"/>
      <c r="F1061" s="1002"/>
      <c r="G1061" s="1002"/>
      <c r="H1061" s="1002"/>
      <c r="I1061" s="1003"/>
      <c r="J1061" s="411" t="str">
        <f>IF(基本情報入力シート!M1086="","",基本情報入力シート!M1086)</f>
        <v/>
      </c>
      <c r="K1061" s="411" t="str">
        <f>IF(基本情報入力シート!R1086="","",基本情報入力シート!R1086)</f>
        <v/>
      </c>
      <c r="L1061" s="411" t="str">
        <f>IF(基本情報入力シート!W1086="","",基本情報入力シート!W1086)</f>
        <v/>
      </c>
      <c r="M1061" s="411" t="str">
        <f>IF(基本情報入力シート!X1086="","",基本情報入力シート!X1086)</f>
        <v/>
      </c>
      <c r="N1061" s="141" t="str">
        <f>IF(基本情報入力シート!Y1086="","",基本情報入力シート!Y1086)</f>
        <v/>
      </c>
      <c r="O1061" s="148"/>
      <c r="P1061" s="50"/>
      <c r="Q1061" s="1004"/>
      <c r="R1061" s="1005"/>
      <c r="S1061" s="142" t="str">
        <f>IFERROR(ROUNDDOWN(Q1061*VLOOKUP(N1061,【参考】数式用!$AR$2:$AW$50,MATCH(P1061,【参考】数式用!$AT$4:$AW$4)+2,FALSE)*0.5, 0), "")</f>
        <v/>
      </c>
      <c r="T1061" s="51"/>
      <c r="U1061" s="536" t="str">
        <f>IFERROR(IF(AH1061&lt;&gt;"",Q1061*VLOOKUP(N1061,【参考】数式用!$AG$2:$AL$50,MATCH(P1061,【参考】数式用!$AI$4:$AL$4,0)+2,0), ""), "")</f>
        <v/>
      </c>
      <c r="V1061" s="41"/>
      <c r="W1061" s="1006"/>
      <c r="X1061" s="1007"/>
      <c r="Y1061" s="88"/>
      <c r="Z1061" s="537"/>
      <c r="AA1061" s="143" t="str">
        <f>IFERROR(IF(Y1061="ー", "", ROUNDDOWN(Z1061*VLOOKUP(N1061,【参考】数式用!$AR$2:$AW$50,MATCH(Y1061,【参考】数式用!$AT$4:$AW$4)+2,FALSE)*0.5, 0)), "")</f>
        <v/>
      </c>
      <c r="AB1061" s="98"/>
      <c r="AC1061" s="1100" t="str">
        <f>IFERROR(IF(AH1061&lt;&gt;"",Z1061*VLOOKUP(N1061,【参考】数式用!$AG$2:$AL$50,MATCH(Y1061,【参考】数式用!$AI$4:$AL$4,0)+2,0), ""), "")</f>
        <v/>
      </c>
      <c r="AD1061" s="1100"/>
      <c r="AE1061" s="415"/>
      <c r="AF1061" s="581"/>
      <c r="AG1061" s="590"/>
      <c r="AH1061" s="428" t="str">
        <f>IFERROR(VLOOKUP(O1061, 【参考】数式用!$AY$5:$AY$13, 1, FALSE), "")</f>
        <v/>
      </c>
      <c r="AI1061" s="429" t="str">
        <f>IFERROR(VLOOKUP(N1061, 【参考】数式用!$BA$2:$BB$50, 2, FALSE), "")</f>
        <v/>
      </c>
      <c r="AJ1061" s="430" t="str">
        <f t="shared" si="33"/>
        <v/>
      </c>
      <c r="AK1061" s="431" t="str">
        <f t="shared" si="34"/>
        <v/>
      </c>
      <c r="AL1061" s="133"/>
      <c r="AM1061" s="133"/>
      <c r="AN1061" s="106"/>
      <c r="AO1061" s="106"/>
      <c r="AV1061" s="105"/>
      <c r="AW1061" s="105"/>
      <c r="AX1061" s="105"/>
      <c r="AY1061" s="105"/>
      <c r="AZ1061" s="105"/>
      <c r="BA1061" s="105"/>
    </row>
    <row r="1062" spans="1:53" ht="30" customHeight="1" thickBot="1">
      <c r="A1062" s="140">
        <v>1049</v>
      </c>
      <c r="B1062" s="1001" t="str">
        <f>IF(基本情報入力シート!C1087="","",基本情報入力シート!C1087)</f>
        <v/>
      </c>
      <c r="C1062" s="1002"/>
      <c r="D1062" s="1002"/>
      <c r="E1062" s="1002"/>
      <c r="F1062" s="1002"/>
      <c r="G1062" s="1002"/>
      <c r="H1062" s="1002"/>
      <c r="I1062" s="1003"/>
      <c r="J1062" s="411" t="str">
        <f>IF(基本情報入力シート!M1087="","",基本情報入力シート!M1087)</f>
        <v/>
      </c>
      <c r="K1062" s="411" t="str">
        <f>IF(基本情報入力シート!R1087="","",基本情報入力シート!R1087)</f>
        <v/>
      </c>
      <c r="L1062" s="411" t="str">
        <f>IF(基本情報入力シート!W1087="","",基本情報入力シート!W1087)</f>
        <v/>
      </c>
      <c r="M1062" s="411" t="str">
        <f>IF(基本情報入力シート!X1087="","",基本情報入力シート!X1087)</f>
        <v/>
      </c>
      <c r="N1062" s="141" t="str">
        <f>IF(基本情報入力シート!Y1087="","",基本情報入力シート!Y1087)</f>
        <v/>
      </c>
      <c r="O1062" s="148"/>
      <c r="P1062" s="50"/>
      <c r="Q1062" s="1004"/>
      <c r="R1062" s="1005"/>
      <c r="S1062" s="142" t="str">
        <f>IFERROR(ROUNDDOWN(Q1062*VLOOKUP(N1062,【参考】数式用!$AR$2:$AW$50,MATCH(P1062,【参考】数式用!$AT$4:$AW$4)+2,FALSE)*0.5, 0), "")</f>
        <v/>
      </c>
      <c r="T1062" s="51"/>
      <c r="U1062" s="536" t="str">
        <f>IFERROR(IF(AH1062&lt;&gt;"",Q1062*VLOOKUP(N1062,【参考】数式用!$AG$2:$AL$50,MATCH(P1062,【参考】数式用!$AI$4:$AL$4,0)+2,0), ""), "")</f>
        <v/>
      </c>
      <c r="V1062" s="41"/>
      <c r="W1062" s="1006"/>
      <c r="X1062" s="1007"/>
      <c r="Y1062" s="88"/>
      <c r="Z1062" s="537"/>
      <c r="AA1062" s="143" t="str">
        <f>IFERROR(IF(Y1062="ー", "", ROUNDDOWN(Z1062*VLOOKUP(N1062,【参考】数式用!$AR$2:$AW$50,MATCH(Y1062,【参考】数式用!$AT$4:$AW$4)+2,FALSE)*0.5, 0)), "")</f>
        <v/>
      </c>
      <c r="AB1062" s="98"/>
      <c r="AC1062" s="1100" t="str">
        <f>IFERROR(IF(AH1062&lt;&gt;"",Z1062*VLOOKUP(N1062,【参考】数式用!$AG$2:$AL$50,MATCH(Y1062,【参考】数式用!$AI$4:$AL$4,0)+2,0), ""), "")</f>
        <v/>
      </c>
      <c r="AD1062" s="1100"/>
      <c r="AE1062" s="415"/>
      <c r="AF1062" s="581"/>
      <c r="AG1062" s="590"/>
      <c r="AH1062" s="428" t="str">
        <f>IFERROR(VLOOKUP(O1062, 【参考】数式用!$AY$5:$AY$13, 1, FALSE), "")</f>
        <v/>
      </c>
      <c r="AI1062" s="429" t="str">
        <f>IFERROR(VLOOKUP(N1062, 【参考】数式用!$BA$2:$BB$50, 2, FALSE), "")</f>
        <v/>
      </c>
      <c r="AJ1062" s="430" t="str">
        <f t="shared" si="33"/>
        <v/>
      </c>
      <c r="AK1062" s="431" t="str">
        <f t="shared" si="34"/>
        <v/>
      </c>
      <c r="AL1062" s="133"/>
      <c r="AM1062" s="133"/>
      <c r="AN1062" s="106"/>
      <c r="AO1062" s="106"/>
      <c r="AV1062" s="105"/>
      <c r="AW1062" s="105"/>
      <c r="AX1062" s="105"/>
      <c r="AY1062" s="105"/>
      <c r="AZ1062" s="105"/>
      <c r="BA1062" s="105"/>
    </row>
    <row r="1063" spans="1:53" ht="30" customHeight="1" thickBot="1">
      <c r="A1063" s="140">
        <v>1050</v>
      </c>
      <c r="B1063" s="1001" t="str">
        <f>IF(基本情報入力シート!C1088="","",基本情報入力シート!C1088)</f>
        <v/>
      </c>
      <c r="C1063" s="1002"/>
      <c r="D1063" s="1002"/>
      <c r="E1063" s="1002"/>
      <c r="F1063" s="1002"/>
      <c r="G1063" s="1002"/>
      <c r="H1063" s="1002"/>
      <c r="I1063" s="1003"/>
      <c r="J1063" s="411" t="str">
        <f>IF(基本情報入力シート!M1088="","",基本情報入力シート!M1088)</f>
        <v/>
      </c>
      <c r="K1063" s="411" t="str">
        <f>IF(基本情報入力シート!R1088="","",基本情報入力シート!R1088)</f>
        <v/>
      </c>
      <c r="L1063" s="411" t="str">
        <f>IF(基本情報入力シート!W1088="","",基本情報入力シート!W1088)</f>
        <v/>
      </c>
      <c r="M1063" s="411" t="str">
        <f>IF(基本情報入力シート!X1088="","",基本情報入力シート!X1088)</f>
        <v/>
      </c>
      <c r="N1063" s="141" t="str">
        <f>IF(基本情報入力シート!Y1088="","",基本情報入力シート!Y1088)</f>
        <v/>
      </c>
      <c r="O1063" s="148"/>
      <c r="P1063" s="50"/>
      <c r="Q1063" s="1004"/>
      <c r="R1063" s="1005"/>
      <c r="S1063" s="142" t="str">
        <f>IFERROR(ROUNDDOWN(Q1063*VLOOKUP(N1063,【参考】数式用!$AR$2:$AW$50,MATCH(P1063,【参考】数式用!$AT$4:$AW$4)+2,FALSE)*0.5, 0), "")</f>
        <v/>
      </c>
      <c r="T1063" s="51"/>
      <c r="U1063" s="536" t="str">
        <f>IFERROR(IF(AH1063&lt;&gt;"",Q1063*VLOOKUP(N1063,【参考】数式用!$AG$2:$AL$50,MATCH(P1063,【参考】数式用!$AI$4:$AL$4,0)+2,0), ""), "")</f>
        <v/>
      </c>
      <c r="V1063" s="41"/>
      <c r="W1063" s="1006"/>
      <c r="X1063" s="1007"/>
      <c r="Y1063" s="88"/>
      <c r="Z1063" s="537"/>
      <c r="AA1063" s="143" t="str">
        <f>IFERROR(IF(Y1063="ー", "", ROUNDDOWN(Z1063*VLOOKUP(N1063,【参考】数式用!$AR$2:$AW$50,MATCH(Y1063,【参考】数式用!$AT$4:$AW$4)+2,FALSE)*0.5, 0)), "")</f>
        <v/>
      </c>
      <c r="AB1063" s="98"/>
      <c r="AC1063" s="1100" t="str">
        <f>IFERROR(IF(AH1063&lt;&gt;"",Z1063*VLOOKUP(N1063,【参考】数式用!$AG$2:$AL$50,MATCH(Y1063,【参考】数式用!$AI$4:$AL$4,0)+2,0), ""), "")</f>
        <v/>
      </c>
      <c r="AD1063" s="1100"/>
      <c r="AE1063" s="415"/>
      <c r="AF1063" s="581"/>
      <c r="AG1063" s="590"/>
      <c r="AH1063" s="428" t="str">
        <f>IFERROR(VLOOKUP(O1063, 【参考】数式用!$AY$5:$AY$13, 1, FALSE), "")</f>
        <v/>
      </c>
      <c r="AI1063" s="429" t="str">
        <f>IFERROR(VLOOKUP(N1063, 【参考】数式用!$BA$2:$BB$50, 2, FALSE), "")</f>
        <v/>
      </c>
      <c r="AJ1063" s="430" t="str">
        <f t="shared" si="33"/>
        <v/>
      </c>
      <c r="AK1063" s="431" t="str">
        <f t="shared" si="34"/>
        <v/>
      </c>
      <c r="AL1063" s="133"/>
      <c r="AM1063" s="133"/>
      <c r="AN1063" s="106"/>
      <c r="AO1063" s="106"/>
      <c r="AV1063" s="105"/>
      <c r="AW1063" s="105"/>
      <c r="AX1063" s="105"/>
      <c r="AY1063" s="105"/>
      <c r="AZ1063" s="105"/>
      <c r="BA1063" s="105"/>
    </row>
    <row r="1064" spans="1:53" ht="30" customHeight="1" thickBot="1">
      <c r="A1064" s="140">
        <v>1051</v>
      </c>
      <c r="B1064" s="1001" t="str">
        <f>IF(基本情報入力シート!C1089="","",基本情報入力シート!C1089)</f>
        <v/>
      </c>
      <c r="C1064" s="1002"/>
      <c r="D1064" s="1002"/>
      <c r="E1064" s="1002"/>
      <c r="F1064" s="1002"/>
      <c r="G1064" s="1002"/>
      <c r="H1064" s="1002"/>
      <c r="I1064" s="1003"/>
      <c r="J1064" s="411" t="str">
        <f>IF(基本情報入力シート!M1089="","",基本情報入力シート!M1089)</f>
        <v/>
      </c>
      <c r="K1064" s="411" t="str">
        <f>IF(基本情報入力シート!R1089="","",基本情報入力シート!R1089)</f>
        <v/>
      </c>
      <c r="L1064" s="411" t="str">
        <f>IF(基本情報入力シート!W1089="","",基本情報入力シート!W1089)</f>
        <v/>
      </c>
      <c r="M1064" s="411" t="str">
        <f>IF(基本情報入力シート!X1089="","",基本情報入力シート!X1089)</f>
        <v/>
      </c>
      <c r="N1064" s="141" t="str">
        <f>IF(基本情報入力シート!Y1089="","",基本情報入力シート!Y1089)</f>
        <v/>
      </c>
      <c r="O1064" s="148"/>
      <c r="P1064" s="50"/>
      <c r="Q1064" s="1004"/>
      <c r="R1064" s="1005"/>
      <c r="S1064" s="142" t="str">
        <f>IFERROR(ROUNDDOWN(Q1064*VLOOKUP(N1064,【参考】数式用!$AR$2:$AW$50,MATCH(P1064,【参考】数式用!$AT$4:$AW$4)+2,FALSE)*0.5, 0), "")</f>
        <v/>
      </c>
      <c r="T1064" s="51"/>
      <c r="U1064" s="536" t="str">
        <f>IFERROR(IF(AH1064&lt;&gt;"",Q1064*VLOOKUP(N1064,【参考】数式用!$AG$2:$AL$50,MATCH(P1064,【参考】数式用!$AI$4:$AL$4,0)+2,0), ""), "")</f>
        <v/>
      </c>
      <c r="V1064" s="41"/>
      <c r="W1064" s="1006"/>
      <c r="X1064" s="1007"/>
      <c r="Y1064" s="88"/>
      <c r="Z1064" s="537"/>
      <c r="AA1064" s="143" t="str">
        <f>IFERROR(IF(Y1064="ー", "", ROUNDDOWN(Z1064*VLOOKUP(N1064,【参考】数式用!$AR$2:$AW$50,MATCH(Y1064,【参考】数式用!$AT$4:$AW$4)+2,FALSE)*0.5, 0)), "")</f>
        <v/>
      </c>
      <c r="AB1064" s="98"/>
      <c r="AC1064" s="1100" t="str">
        <f>IFERROR(IF(AH1064&lt;&gt;"",Z1064*VLOOKUP(N1064,【参考】数式用!$AG$2:$AL$50,MATCH(Y1064,【参考】数式用!$AI$4:$AL$4,0)+2,0), ""), "")</f>
        <v/>
      </c>
      <c r="AD1064" s="1100"/>
      <c r="AE1064" s="415"/>
      <c r="AF1064" s="581"/>
      <c r="AG1064" s="590"/>
      <c r="AH1064" s="428" t="str">
        <f>IFERROR(VLOOKUP(O1064, 【参考】数式用!$AY$5:$AY$13, 1, FALSE), "")</f>
        <v/>
      </c>
      <c r="AI1064" s="429" t="str">
        <f>IFERROR(VLOOKUP(N1064, 【参考】数式用!$BA$2:$BB$50, 2, FALSE), "")</f>
        <v/>
      </c>
      <c r="AJ1064" s="430" t="str">
        <f t="shared" si="33"/>
        <v/>
      </c>
      <c r="AK1064" s="431" t="str">
        <f t="shared" si="34"/>
        <v/>
      </c>
      <c r="AL1064" s="133"/>
      <c r="AM1064" s="133"/>
      <c r="AN1064" s="106"/>
      <c r="AO1064" s="106"/>
      <c r="AV1064" s="105"/>
      <c r="AW1064" s="105"/>
      <c r="AX1064" s="105"/>
      <c r="AY1064" s="105"/>
      <c r="AZ1064" s="105"/>
      <c r="BA1064" s="105"/>
    </row>
    <row r="1065" spans="1:53" ht="30" customHeight="1" thickBot="1">
      <c r="A1065" s="140">
        <v>1052</v>
      </c>
      <c r="B1065" s="1001" t="str">
        <f>IF(基本情報入力シート!C1090="","",基本情報入力シート!C1090)</f>
        <v/>
      </c>
      <c r="C1065" s="1002"/>
      <c r="D1065" s="1002"/>
      <c r="E1065" s="1002"/>
      <c r="F1065" s="1002"/>
      <c r="G1065" s="1002"/>
      <c r="H1065" s="1002"/>
      <c r="I1065" s="1003"/>
      <c r="J1065" s="411" t="str">
        <f>IF(基本情報入力シート!M1090="","",基本情報入力シート!M1090)</f>
        <v/>
      </c>
      <c r="K1065" s="411" t="str">
        <f>IF(基本情報入力シート!R1090="","",基本情報入力シート!R1090)</f>
        <v/>
      </c>
      <c r="L1065" s="411" t="str">
        <f>IF(基本情報入力シート!W1090="","",基本情報入力シート!W1090)</f>
        <v/>
      </c>
      <c r="M1065" s="411" t="str">
        <f>IF(基本情報入力シート!X1090="","",基本情報入力シート!X1090)</f>
        <v/>
      </c>
      <c r="N1065" s="141" t="str">
        <f>IF(基本情報入力シート!Y1090="","",基本情報入力シート!Y1090)</f>
        <v/>
      </c>
      <c r="O1065" s="148"/>
      <c r="P1065" s="50"/>
      <c r="Q1065" s="1004"/>
      <c r="R1065" s="1005"/>
      <c r="S1065" s="142" t="str">
        <f>IFERROR(ROUNDDOWN(Q1065*VLOOKUP(N1065,【参考】数式用!$AR$2:$AW$50,MATCH(P1065,【参考】数式用!$AT$4:$AW$4)+2,FALSE)*0.5, 0), "")</f>
        <v/>
      </c>
      <c r="T1065" s="51"/>
      <c r="U1065" s="536" t="str">
        <f>IFERROR(IF(AH1065&lt;&gt;"",Q1065*VLOOKUP(N1065,【参考】数式用!$AG$2:$AL$50,MATCH(P1065,【参考】数式用!$AI$4:$AL$4,0)+2,0), ""), "")</f>
        <v/>
      </c>
      <c r="V1065" s="41"/>
      <c r="W1065" s="1006"/>
      <c r="X1065" s="1007"/>
      <c r="Y1065" s="88"/>
      <c r="Z1065" s="537"/>
      <c r="AA1065" s="143" t="str">
        <f>IFERROR(IF(Y1065="ー", "", ROUNDDOWN(Z1065*VLOOKUP(N1065,【参考】数式用!$AR$2:$AW$50,MATCH(Y1065,【参考】数式用!$AT$4:$AW$4)+2,FALSE)*0.5, 0)), "")</f>
        <v/>
      </c>
      <c r="AB1065" s="98"/>
      <c r="AC1065" s="1100" t="str">
        <f>IFERROR(IF(AH1065&lt;&gt;"",Z1065*VLOOKUP(N1065,【参考】数式用!$AG$2:$AL$50,MATCH(Y1065,【参考】数式用!$AI$4:$AL$4,0)+2,0), ""), "")</f>
        <v/>
      </c>
      <c r="AD1065" s="1100"/>
      <c r="AE1065" s="415"/>
      <c r="AF1065" s="581"/>
      <c r="AG1065" s="590"/>
      <c r="AH1065" s="428" t="str">
        <f>IFERROR(VLOOKUP(O1065, 【参考】数式用!$AY$5:$AY$13, 1, FALSE), "")</f>
        <v/>
      </c>
      <c r="AI1065" s="429" t="str">
        <f>IFERROR(VLOOKUP(N1065, 【参考】数式用!$BA$2:$BB$50, 2, FALSE), "")</f>
        <v/>
      </c>
      <c r="AJ1065" s="430" t="str">
        <f t="shared" si="33"/>
        <v/>
      </c>
      <c r="AK1065" s="431" t="str">
        <f t="shared" si="34"/>
        <v/>
      </c>
      <c r="AL1065" s="133"/>
      <c r="AM1065" s="133"/>
      <c r="AN1065" s="106"/>
      <c r="AO1065" s="106"/>
      <c r="AV1065" s="105"/>
      <c r="AW1065" s="105"/>
      <c r="AX1065" s="105"/>
      <c r="AY1065" s="105"/>
      <c r="AZ1065" s="105"/>
      <c r="BA1065" s="105"/>
    </row>
    <row r="1066" spans="1:53" ht="30" customHeight="1" thickBot="1">
      <c r="A1066" s="140">
        <v>1053</v>
      </c>
      <c r="B1066" s="1001" t="str">
        <f>IF(基本情報入力シート!C1091="","",基本情報入力シート!C1091)</f>
        <v/>
      </c>
      <c r="C1066" s="1002"/>
      <c r="D1066" s="1002"/>
      <c r="E1066" s="1002"/>
      <c r="F1066" s="1002"/>
      <c r="G1066" s="1002"/>
      <c r="H1066" s="1002"/>
      <c r="I1066" s="1003"/>
      <c r="J1066" s="411" t="str">
        <f>IF(基本情報入力シート!M1091="","",基本情報入力シート!M1091)</f>
        <v/>
      </c>
      <c r="K1066" s="411" t="str">
        <f>IF(基本情報入力シート!R1091="","",基本情報入力シート!R1091)</f>
        <v/>
      </c>
      <c r="L1066" s="411" t="str">
        <f>IF(基本情報入力シート!W1091="","",基本情報入力シート!W1091)</f>
        <v/>
      </c>
      <c r="M1066" s="411" t="str">
        <f>IF(基本情報入力シート!X1091="","",基本情報入力シート!X1091)</f>
        <v/>
      </c>
      <c r="N1066" s="141" t="str">
        <f>IF(基本情報入力シート!Y1091="","",基本情報入力シート!Y1091)</f>
        <v/>
      </c>
      <c r="O1066" s="148"/>
      <c r="P1066" s="50"/>
      <c r="Q1066" s="1004"/>
      <c r="R1066" s="1005"/>
      <c r="S1066" s="142" t="str">
        <f>IFERROR(ROUNDDOWN(Q1066*VLOOKUP(N1066,【参考】数式用!$AR$2:$AW$50,MATCH(P1066,【参考】数式用!$AT$4:$AW$4)+2,FALSE)*0.5, 0), "")</f>
        <v/>
      </c>
      <c r="T1066" s="51"/>
      <c r="U1066" s="536" t="str">
        <f>IFERROR(IF(AH1066&lt;&gt;"",Q1066*VLOOKUP(N1066,【参考】数式用!$AG$2:$AL$50,MATCH(P1066,【参考】数式用!$AI$4:$AL$4,0)+2,0), ""), "")</f>
        <v/>
      </c>
      <c r="V1066" s="41"/>
      <c r="W1066" s="1006"/>
      <c r="X1066" s="1007"/>
      <c r="Y1066" s="88"/>
      <c r="Z1066" s="537"/>
      <c r="AA1066" s="143" t="str">
        <f>IFERROR(IF(Y1066="ー", "", ROUNDDOWN(Z1066*VLOOKUP(N1066,【参考】数式用!$AR$2:$AW$50,MATCH(Y1066,【参考】数式用!$AT$4:$AW$4)+2,FALSE)*0.5, 0)), "")</f>
        <v/>
      </c>
      <c r="AB1066" s="98"/>
      <c r="AC1066" s="1100" t="str">
        <f>IFERROR(IF(AH1066&lt;&gt;"",Z1066*VLOOKUP(N1066,【参考】数式用!$AG$2:$AL$50,MATCH(Y1066,【参考】数式用!$AI$4:$AL$4,0)+2,0), ""), "")</f>
        <v/>
      </c>
      <c r="AD1066" s="1100"/>
      <c r="AE1066" s="415"/>
      <c r="AF1066" s="581"/>
      <c r="AG1066" s="590"/>
      <c r="AH1066" s="428" t="str">
        <f>IFERROR(VLOOKUP(O1066, 【参考】数式用!$AY$5:$AY$13, 1, FALSE), "")</f>
        <v/>
      </c>
      <c r="AI1066" s="429" t="str">
        <f>IFERROR(VLOOKUP(N1066, 【参考】数式用!$BA$2:$BB$50, 2, FALSE), "")</f>
        <v/>
      </c>
      <c r="AJ1066" s="430" t="str">
        <f t="shared" si="33"/>
        <v/>
      </c>
      <c r="AK1066" s="431" t="str">
        <f t="shared" si="34"/>
        <v/>
      </c>
      <c r="AL1066" s="133"/>
      <c r="AM1066" s="133"/>
      <c r="AN1066" s="106"/>
      <c r="AO1066" s="106"/>
      <c r="AV1066" s="105"/>
      <c r="AW1066" s="105"/>
      <c r="AX1066" s="105"/>
      <c r="AY1066" s="105"/>
      <c r="AZ1066" s="105"/>
      <c r="BA1066" s="105"/>
    </row>
    <row r="1067" spans="1:53" ht="30" customHeight="1" thickBot="1">
      <c r="A1067" s="140">
        <v>1054</v>
      </c>
      <c r="B1067" s="1001" t="str">
        <f>IF(基本情報入力シート!C1092="","",基本情報入力シート!C1092)</f>
        <v/>
      </c>
      <c r="C1067" s="1002"/>
      <c r="D1067" s="1002"/>
      <c r="E1067" s="1002"/>
      <c r="F1067" s="1002"/>
      <c r="G1067" s="1002"/>
      <c r="H1067" s="1002"/>
      <c r="I1067" s="1003"/>
      <c r="J1067" s="411" t="str">
        <f>IF(基本情報入力シート!M1092="","",基本情報入力シート!M1092)</f>
        <v/>
      </c>
      <c r="K1067" s="411" t="str">
        <f>IF(基本情報入力シート!R1092="","",基本情報入力シート!R1092)</f>
        <v/>
      </c>
      <c r="L1067" s="411" t="str">
        <f>IF(基本情報入力シート!W1092="","",基本情報入力シート!W1092)</f>
        <v/>
      </c>
      <c r="M1067" s="411" t="str">
        <f>IF(基本情報入力シート!X1092="","",基本情報入力シート!X1092)</f>
        <v/>
      </c>
      <c r="N1067" s="141" t="str">
        <f>IF(基本情報入力シート!Y1092="","",基本情報入力シート!Y1092)</f>
        <v/>
      </c>
      <c r="O1067" s="148"/>
      <c r="P1067" s="50"/>
      <c r="Q1067" s="1004"/>
      <c r="R1067" s="1005"/>
      <c r="S1067" s="142" t="str">
        <f>IFERROR(ROUNDDOWN(Q1067*VLOOKUP(N1067,【参考】数式用!$AR$2:$AW$50,MATCH(P1067,【参考】数式用!$AT$4:$AW$4)+2,FALSE)*0.5, 0), "")</f>
        <v/>
      </c>
      <c r="T1067" s="51"/>
      <c r="U1067" s="536" t="str">
        <f>IFERROR(IF(AH1067&lt;&gt;"",Q1067*VLOOKUP(N1067,【参考】数式用!$AG$2:$AL$50,MATCH(P1067,【参考】数式用!$AI$4:$AL$4,0)+2,0), ""), "")</f>
        <v/>
      </c>
      <c r="V1067" s="41"/>
      <c r="W1067" s="1006"/>
      <c r="X1067" s="1007"/>
      <c r="Y1067" s="88"/>
      <c r="Z1067" s="537"/>
      <c r="AA1067" s="143" t="str">
        <f>IFERROR(IF(Y1067="ー", "", ROUNDDOWN(Z1067*VLOOKUP(N1067,【参考】数式用!$AR$2:$AW$50,MATCH(Y1067,【参考】数式用!$AT$4:$AW$4)+2,FALSE)*0.5, 0)), "")</f>
        <v/>
      </c>
      <c r="AB1067" s="98"/>
      <c r="AC1067" s="1100" t="str">
        <f>IFERROR(IF(AH1067&lt;&gt;"",Z1067*VLOOKUP(N1067,【参考】数式用!$AG$2:$AL$50,MATCH(Y1067,【参考】数式用!$AI$4:$AL$4,0)+2,0), ""), "")</f>
        <v/>
      </c>
      <c r="AD1067" s="1100"/>
      <c r="AE1067" s="415"/>
      <c r="AF1067" s="581"/>
      <c r="AG1067" s="590"/>
      <c r="AH1067" s="428" t="str">
        <f>IFERROR(VLOOKUP(O1067, 【参考】数式用!$AY$5:$AY$13, 1, FALSE), "")</f>
        <v/>
      </c>
      <c r="AI1067" s="429" t="str">
        <f>IFERROR(VLOOKUP(N1067, 【参考】数式用!$BA$2:$BB$50, 2, FALSE), "")</f>
        <v/>
      </c>
      <c r="AJ1067" s="430" t="str">
        <f t="shared" si="33"/>
        <v/>
      </c>
      <c r="AK1067" s="431" t="str">
        <f t="shared" si="34"/>
        <v/>
      </c>
      <c r="AL1067" s="133"/>
      <c r="AM1067" s="133"/>
      <c r="AN1067" s="106"/>
      <c r="AO1067" s="106"/>
      <c r="AV1067" s="105"/>
      <c r="AW1067" s="105"/>
      <c r="AX1067" s="105"/>
      <c r="AY1067" s="105"/>
      <c r="AZ1067" s="105"/>
      <c r="BA1067" s="105"/>
    </row>
    <row r="1068" spans="1:53" ht="30" customHeight="1" thickBot="1">
      <c r="A1068" s="140">
        <v>1055</v>
      </c>
      <c r="B1068" s="1001" t="str">
        <f>IF(基本情報入力シート!C1093="","",基本情報入力シート!C1093)</f>
        <v/>
      </c>
      <c r="C1068" s="1002"/>
      <c r="D1068" s="1002"/>
      <c r="E1068" s="1002"/>
      <c r="F1068" s="1002"/>
      <c r="G1068" s="1002"/>
      <c r="H1068" s="1002"/>
      <c r="I1068" s="1003"/>
      <c r="J1068" s="411" t="str">
        <f>IF(基本情報入力シート!M1093="","",基本情報入力シート!M1093)</f>
        <v/>
      </c>
      <c r="K1068" s="411" t="str">
        <f>IF(基本情報入力シート!R1093="","",基本情報入力シート!R1093)</f>
        <v/>
      </c>
      <c r="L1068" s="411" t="str">
        <f>IF(基本情報入力シート!W1093="","",基本情報入力シート!W1093)</f>
        <v/>
      </c>
      <c r="M1068" s="411" t="str">
        <f>IF(基本情報入力シート!X1093="","",基本情報入力シート!X1093)</f>
        <v/>
      </c>
      <c r="N1068" s="141" t="str">
        <f>IF(基本情報入力シート!Y1093="","",基本情報入力シート!Y1093)</f>
        <v/>
      </c>
      <c r="O1068" s="148"/>
      <c r="P1068" s="50"/>
      <c r="Q1068" s="1004"/>
      <c r="R1068" s="1005"/>
      <c r="S1068" s="142" t="str">
        <f>IFERROR(ROUNDDOWN(Q1068*VLOOKUP(N1068,【参考】数式用!$AR$2:$AW$50,MATCH(P1068,【参考】数式用!$AT$4:$AW$4)+2,FALSE)*0.5, 0), "")</f>
        <v/>
      </c>
      <c r="T1068" s="51"/>
      <c r="U1068" s="536" t="str">
        <f>IFERROR(IF(AH1068&lt;&gt;"",Q1068*VLOOKUP(N1068,【参考】数式用!$AG$2:$AL$50,MATCH(P1068,【参考】数式用!$AI$4:$AL$4,0)+2,0), ""), "")</f>
        <v/>
      </c>
      <c r="V1068" s="41"/>
      <c r="W1068" s="1006"/>
      <c r="X1068" s="1007"/>
      <c r="Y1068" s="88"/>
      <c r="Z1068" s="537"/>
      <c r="AA1068" s="143" t="str">
        <f>IFERROR(IF(Y1068="ー", "", ROUNDDOWN(Z1068*VLOOKUP(N1068,【参考】数式用!$AR$2:$AW$50,MATCH(Y1068,【参考】数式用!$AT$4:$AW$4)+2,FALSE)*0.5, 0)), "")</f>
        <v/>
      </c>
      <c r="AB1068" s="98"/>
      <c r="AC1068" s="1100" t="str">
        <f>IFERROR(IF(AH1068&lt;&gt;"",Z1068*VLOOKUP(N1068,【参考】数式用!$AG$2:$AL$50,MATCH(Y1068,【参考】数式用!$AI$4:$AL$4,0)+2,0), ""), "")</f>
        <v/>
      </c>
      <c r="AD1068" s="1100"/>
      <c r="AE1068" s="415"/>
      <c r="AF1068" s="581"/>
      <c r="AG1068" s="590"/>
      <c r="AH1068" s="428" t="str">
        <f>IFERROR(VLOOKUP(O1068, 【参考】数式用!$AY$5:$AY$13, 1, FALSE), "")</f>
        <v/>
      </c>
      <c r="AI1068" s="429" t="str">
        <f>IFERROR(VLOOKUP(N1068, 【参考】数式用!$BA$2:$BB$50, 2, FALSE), "")</f>
        <v/>
      </c>
      <c r="AJ1068" s="430" t="str">
        <f t="shared" si="33"/>
        <v/>
      </c>
      <c r="AK1068" s="431" t="str">
        <f t="shared" si="34"/>
        <v/>
      </c>
      <c r="AL1068" s="133"/>
      <c r="AM1068" s="133"/>
      <c r="AN1068" s="106"/>
      <c r="AO1068" s="106"/>
      <c r="AV1068" s="105"/>
      <c r="AW1068" s="105"/>
      <c r="AX1068" s="105"/>
      <c r="AY1068" s="105"/>
      <c r="AZ1068" s="105"/>
      <c r="BA1068" s="105"/>
    </row>
    <row r="1069" spans="1:53" ht="30" customHeight="1" thickBot="1">
      <c r="A1069" s="140">
        <v>1056</v>
      </c>
      <c r="B1069" s="1001" t="str">
        <f>IF(基本情報入力シート!C1094="","",基本情報入力シート!C1094)</f>
        <v/>
      </c>
      <c r="C1069" s="1002"/>
      <c r="D1069" s="1002"/>
      <c r="E1069" s="1002"/>
      <c r="F1069" s="1002"/>
      <c r="G1069" s="1002"/>
      <c r="H1069" s="1002"/>
      <c r="I1069" s="1003"/>
      <c r="J1069" s="411" t="str">
        <f>IF(基本情報入力シート!M1094="","",基本情報入力シート!M1094)</f>
        <v/>
      </c>
      <c r="K1069" s="411" t="str">
        <f>IF(基本情報入力シート!R1094="","",基本情報入力シート!R1094)</f>
        <v/>
      </c>
      <c r="L1069" s="411" t="str">
        <f>IF(基本情報入力シート!W1094="","",基本情報入力シート!W1094)</f>
        <v/>
      </c>
      <c r="M1069" s="411" t="str">
        <f>IF(基本情報入力シート!X1094="","",基本情報入力シート!X1094)</f>
        <v/>
      </c>
      <c r="N1069" s="141" t="str">
        <f>IF(基本情報入力シート!Y1094="","",基本情報入力シート!Y1094)</f>
        <v/>
      </c>
      <c r="O1069" s="148"/>
      <c r="P1069" s="50"/>
      <c r="Q1069" s="1004"/>
      <c r="R1069" s="1005"/>
      <c r="S1069" s="142" t="str">
        <f>IFERROR(ROUNDDOWN(Q1069*VLOOKUP(N1069,【参考】数式用!$AR$2:$AW$50,MATCH(P1069,【参考】数式用!$AT$4:$AW$4)+2,FALSE)*0.5, 0), "")</f>
        <v/>
      </c>
      <c r="T1069" s="51"/>
      <c r="U1069" s="536" t="str">
        <f>IFERROR(IF(AH1069&lt;&gt;"",Q1069*VLOOKUP(N1069,【参考】数式用!$AG$2:$AL$50,MATCH(P1069,【参考】数式用!$AI$4:$AL$4,0)+2,0), ""), "")</f>
        <v/>
      </c>
      <c r="V1069" s="41"/>
      <c r="W1069" s="1006"/>
      <c r="X1069" s="1007"/>
      <c r="Y1069" s="88"/>
      <c r="Z1069" s="537"/>
      <c r="AA1069" s="143" t="str">
        <f>IFERROR(IF(Y1069="ー", "", ROUNDDOWN(Z1069*VLOOKUP(N1069,【参考】数式用!$AR$2:$AW$50,MATCH(Y1069,【参考】数式用!$AT$4:$AW$4)+2,FALSE)*0.5, 0)), "")</f>
        <v/>
      </c>
      <c r="AB1069" s="98"/>
      <c r="AC1069" s="1100" t="str">
        <f>IFERROR(IF(AH1069&lt;&gt;"",Z1069*VLOOKUP(N1069,【参考】数式用!$AG$2:$AL$50,MATCH(Y1069,【参考】数式用!$AI$4:$AL$4,0)+2,0), ""), "")</f>
        <v/>
      </c>
      <c r="AD1069" s="1100"/>
      <c r="AE1069" s="415"/>
      <c r="AF1069" s="581"/>
      <c r="AG1069" s="590"/>
      <c r="AH1069" s="428" t="str">
        <f>IFERROR(VLOOKUP(O1069, 【参考】数式用!$AY$5:$AY$13, 1, FALSE), "")</f>
        <v/>
      </c>
      <c r="AI1069" s="429" t="str">
        <f>IFERROR(VLOOKUP(N1069, 【参考】数式用!$BA$2:$BB$50, 2, FALSE), "")</f>
        <v/>
      </c>
      <c r="AJ1069" s="430" t="str">
        <f t="shared" si="33"/>
        <v/>
      </c>
      <c r="AK1069" s="431" t="str">
        <f t="shared" si="34"/>
        <v/>
      </c>
      <c r="AL1069" s="133"/>
      <c r="AM1069" s="133"/>
      <c r="AN1069" s="106"/>
      <c r="AO1069" s="106"/>
      <c r="AV1069" s="105"/>
      <c r="AW1069" s="105"/>
      <c r="AX1069" s="105"/>
      <c r="AY1069" s="105"/>
      <c r="AZ1069" s="105"/>
      <c r="BA1069" s="105"/>
    </row>
    <row r="1070" spans="1:53" ht="30" customHeight="1" thickBot="1">
      <c r="A1070" s="140">
        <v>1057</v>
      </c>
      <c r="B1070" s="1001" t="str">
        <f>IF(基本情報入力シート!C1095="","",基本情報入力シート!C1095)</f>
        <v/>
      </c>
      <c r="C1070" s="1002"/>
      <c r="D1070" s="1002"/>
      <c r="E1070" s="1002"/>
      <c r="F1070" s="1002"/>
      <c r="G1070" s="1002"/>
      <c r="H1070" s="1002"/>
      <c r="I1070" s="1003"/>
      <c r="J1070" s="411" t="str">
        <f>IF(基本情報入力シート!M1095="","",基本情報入力シート!M1095)</f>
        <v/>
      </c>
      <c r="K1070" s="411" t="str">
        <f>IF(基本情報入力シート!R1095="","",基本情報入力シート!R1095)</f>
        <v/>
      </c>
      <c r="L1070" s="411" t="str">
        <f>IF(基本情報入力シート!W1095="","",基本情報入力シート!W1095)</f>
        <v/>
      </c>
      <c r="M1070" s="411" t="str">
        <f>IF(基本情報入力シート!X1095="","",基本情報入力シート!X1095)</f>
        <v/>
      </c>
      <c r="N1070" s="141" t="str">
        <f>IF(基本情報入力シート!Y1095="","",基本情報入力シート!Y1095)</f>
        <v/>
      </c>
      <c r="O1070" s="148"/>
      <c r="P1070" s="50"/>
      <c r="Q1070" s="1004"/>
      <c r="R1070" s="1005"/>
      <c r="S1070" s="142" t="str">
        <f>IFERROR(ROUNDDOWN(Q1070*VLOOKUP(N1070,【参考】数式用!$AR$2:$AW$50,MATCH(P1070,【参考】数式用!$AT$4:$AW$4)+2,FALSE)*0.5, 0), "")</f>
        <v/>
      </c>
      <c r="T1070" s="51"/>
      <c r="U1070" s="536" t="str">
        <f>IFERROR(IF(AH1070&lt;&gt;"",Q1070*VLOOKUP(N1070,【参考】数式用!$AG$2:$AL$50,MATCH(P1070,【参考】数式用!$AI$4:$AL$4,0)+2,0), ""), "")</f>
        <v/>
      </c>
      <c r="V1070" s="41"/>
      <c r="W1070" s="1006"/>
      <c r="X1070" s="1007"/>
      <c r="Y1070" s="88"/>
      <c r="Z1070" s="537"/>
      <c r="AA1070" s="143" t="str">
        <f>IFERROR(IF(Y1070="ー", "", ROUNDDOWN(Z1070*VLOOKUP(N1070,【参考】数式用!$AR$2:$AW$50,MATCH(Y1070,【参考】数式用!$AT$4:$AW$4)+2,FALSE)*0.5, 0)), "")</f>
        <v/>
      </c>
      <c r="AB1070" s="98"/>
      <c r="AC1070" s="1100" t="str">
        <f>IFERROR(IF(AH1070&lt;&gt;"",Z1070*VLOOKUP(N1070,【参考】数式用!$AG$2:$AL$50,MATCH(Y1070,【参考】数式用!$AI$4:$AL$4,0)+2,0), ""), "")</f>
        <v/>
      </c>
      <c r="AD1070" s="1100"/>
      <c r="AE1070" s="415"/>
      <c r="AF1070" s="581"/>
      <c r="AG1070" s="590"/>
      <c r="AH1070" s="428" t="str">
        <f>IFERROR(VLOOKUP(O1070, 【参考】数式用!$AY$5:$AY$13, 1, FALSE), "")</f>
        <v/>
      </c>
      <c r="AI1070" s="429" t="str">
        <f>IFERROR(VLOOKUP(N1070, 【参考】数式用!$BA$2:$BB$50, 2, FALSE), "")</f>
        <v/>
      </c>
      <c r="AJ1070" s="430" t="str">
        <f t="shared" si="33"/>
        <v/>
      </c>
      <c r="AK1070" s="431" t="str">
        <f t="shared" si="34"/>
        <v/>
      </c>
      <c r="AL1070" s="133"/>
      <c r="AM1070" s="133"/>
      <c r="AN1070" s="106"/>
      <c r="AO1070" s="106"/>
      <c r="AV1070" s="105"/>
      <c r="AW1070" s="105"/>
      <c r="AX1070" s="105"/>
      <c r="AY1070" s="105"/>
      <c r="AZ1070" s="105"/>
      <c r="BA1070" s="105"/>
    </row>
    <row r="1071" spans="1:53" ht="30" customHeight="1" thickBot="1">
      <c r="A1071" s="140">
        <v>1058</v>
      </c>
      <c r="B1071" s="1001" t="str">
        <f>IF(基本情報入力シート!C1096="","",基本情報入力シート!C1096)</f>
        <v/>
      </c>
      <c r="C1071" s="1002"/>
      <c r="D1071" s="1002"/>
      <c r="E1071" s="1002"/>
      <c r="F1071" s="1002"/>
      <c r="G1071" s="1002"/>
      <c r="H1071" s="1002"/>
      <c r="I1071" s="1003"/>
      <c r="J1071" s="411" t="str">
        <f>IF(基本情報入力シート!M1096="","",基本情報入力シート!M1096)</f>
        <v/>
      </c>
      <c r="K1071" s="411" t="str">
        <f>IF(基本情報入力シート!R1096="","",基本情報入力シート!R1096)</f>
        <v/>
      </c>
      <c r="L1071" s="411" t="str">
        <f>IF(基本情報入力シート!W1096="","",基本情報入力シート!W1096)</f>
        <v/>
      </c>
      <c r="M1071" s="411" t="str">
        <f>IF(基本情報入力シート!X1096="","",基本情報入力シート!X1096)</f>
        <v/>
      </c>
      <c r="N1071" s="141" t="str">
        <f>IF(基本情報入力シート!Y1096="","",基本情報入力シート!Y1096)</f>
        <v/>
      </c>
      <c r="O1071" s="148"/>
      <c r="P1071" s="50"/>
      <c r="Q1071" s="1004"/>
      <c r="R1071" s="1005"/>
      <c r="S1071" s="142" t="str">
        <f>IFERROR(ROUNDDOWN(Q1071*VLOOKUP(N1071,【参考】数式用!$AR$2:$AW$50,MATCH(P1071,【参考】数式用!$AT$4:$AW$4)+2,FALSE)*0.5, 0), "")</f>
        <v/>
      </c>
      <c r="T1071" s="51"/>
      <c r="U1071" s="536" t="str">
        <f>IFERROR(IF(AH1071&lt;&gt;"",Q1071*VLOOKUP(N1071,【参考】数式用!$AG$2:$AL$50,MATCH(P1071,【参考】数式用!$AI$4:$AL$4,0)+2,0), ""), "")</f>
        <v/>
      </c>
      <c r="V1071" s="41"/>
      <c r="W1071" s="1006"/>
      <c r="X1071" s="1007"/>
      <c r="Y1071" s="88"/>
      <c r="Z1071" s="537"/>
      <c r="AA1071" s="143" t="str">
        <f>IFERROR(IF(Y1071="ー", "", ROUNDDOWN(Z1071*VLOOKUP(N1071,【参考】数式用!$AR$2:$AW$50,MATCH(Y1071,【参考】数式用!$AT$4:$AW$4)+2,FALSE)*0.5, 0)), "")</f>
        <v/>
      </c>
      <c r="AB1071" s="98"/>
      <c r="AC1071" s="1100" t="str">
        <f>IFERROR(IF(AH1071&lt;&gt;"",Z1071*VLOOKUP(N1071,【参考】数式用!$AG$2:$AL$50,MATCH(Y1071,【参考】数式用!$AI$4:$AL$4,0)+2,0), ""), "")</f>
        <v/>
      </c>
      <c r="AD1071" s="1100"/>
      <c r="AE1071" s="415"/>
      <c r="AF1071" s="581"/>
      <c r="AG1071" s="590"/>
      <c r="AH1071" s="428" t="str">
        <f>IFERROR(VLOOKUP(O1071, 【参考】数式用!$AY$5:$AY$13, 1, FALSE), "")</f>
        <v/>
      </c>
      <c r="AI1071" s="429" t="str">
        <f>IFERROR(VLOOKUP(N1071, 【参考】数式用!$BA$2:$BB$50, 2, FALSE), "")</f>
        <v/>
      </c>
      <c r="AJ1071" s="430" t="str">
        <f t="shared" si="33"/>
        <v/>
      </c>
      <c r="AK1071" s="431" t="str">
        <f t="shared" si="34"/>
        <v/>
      </c>
      <c r="AL1071" s="133"/>
      <c r="AM1071" s="133"/>
      <c r="AN1071" s="106"/>
      <c r="AO1071" s="106"/>
      <c r="AV1071" s="105"/>
      <c r="AW1071" s="105"/>
      <c r="AX1071" s="105"/>
      <c r="AY1071" s="105"/>
      <c r="AZ1071" s="105"/>
      <c r="BA1071" s="105"/>
    </row>
    <row r="1072" spans="1:53" ht="30" customHeight="1" thickBot="1">
      <c r="A1072" s="140">
        <v>1059</v>
      </c>
      <c r="B1072" s="1001" t="str">
        <f>IF(基本情報入力シート!C1097="","",基本情報入力シート!C1097)</f>
        <v/>
      </c>
      <c r="C1072" s="1002"/>
      <c r="D1072" s="1002"/>
      <c r="E1072" s="1002"/>
      <c r="F1072" s="1002"/>
      <c r="G1072" s="1002"/>
      <c r="H1072" s="1002"/>
      <c r="I1072" s="1003"/>
      <c r="J1072" s="411" t="str">
        <f>IF(基本情報入力シート!M1097="","",基本情報入力シート!M1097)</f>
        <v/>
      </c>
      <c r="K1072" s="411" t="str">
        <f>IF(基本情報入力シート!R1097="","",基本情報入力シート!R1097)</f>
        <v/>
      </c>
      <c r="L1072" s="411" t="str">
        <f>IF(基本情報入力シート!W1097="","",基本情報入力シート!W1097)</f>
        <v/>
      </c>
      <c r="M1072" s="411" t="str">
        <f>IF(基本情報入力シート!X1097="","",基本情報入力シート!X1097)</f>
        <v/>
      </c>
      <c r="N1072" s="141" t="str">
        <f>IF(基本情報入力シート!Y1097="","",基本情報入力シート!Y1097)</f>
        <v/>
      </c>
      <c r="O1072" s="148"/>
      <c r="P1072" s="50"/>
      <c r="Q1072" s="1004"/>
      <c r="R1072" s="1005"/>
      <c r="S1072" s="142" t="str">
        <f>IFERROR(ROUNDDOWN(Q1072*VLOOKUP(N1072,【参考】数式用!$AR$2:$AW$50,MATCH(P1072,【参考】数式用!$AT$4:$AW$4)+2,FALSE)*0.5, 0), "")</f>
        <v/>
      </c>
      <c r="T1072" s="51"/>
      <c r="U1072" s="536" t="str">
        <f>IFERROR(IF(AH1072&lt;&gt;"",Q1072*VLOOKUP(N1072,【参考】数式用!$AG$2:$AL$50,MATCH(P1072,【参考】数式用!$AI$4:$AL$4,0)+2,0), ""), "")</f>
        <v/>
      </c>
      <c r="V1072" s="41"/>
      <c r="W1072" s="1006"/>
      <c r="X1072" s="1007"/>
      <c r="Y1072" s="88"/>
      <c r="Z1072" s="537"/>
      <c r="AA1072" s="143" t="str">
        <f>IFERROR(IF(Y1072="ー", "", ROUNDDOWN(Z1072*VLOOKUP(N1072,【参考】数式用!$AR$2:$AW$50,MATCH(Y1072,【参考】数式用!$AT$4:$AW$4)+2,FALSE)*0.5, 0)), "")</f>
        <v/>
      </c>
      <c r="AB1072" s="98"/>
      <c r="AC1072" s="1100" t="str">
        <f>IFERROR(IF(AH1072&lt;&gt;"",Z1072*VLOOKUP(N1072,【参考】数式用!$AG$2:$AL$50,MATCH(Y1072,【参考】数式用!$AI$4:$AL$4,0)+2,0), ""), "")</f>
        <v/>
      </c>
      <c r="AD1072" s="1100"/>
      <c r="AE1072" s="415"/>
      <c r="AF1072" s="581"/>
      <c r="AG1072" s="590"/>
      <c r="AH1072" s="428" t="str">
        <f>IFERROR(VLOOKUP(O1072, 【参考】数式用!$AY$5:$AY$13, 1, FALSE), "")</f>
        <v/>
      </c>
      <c r="AI1072" s="429" t="str">
        <f>IFERROR(VLOOKUP(N1072, 【参考】数式用!$BA$2:$BB$50, 2, FALSE), "")</f>
        <v/>
      </c>
      <c r="AJ1072" s="430" t="str">
        <f t="shared" si="33"/>
        <v/>
      </c>
      <c r="AK1072" s="431" t="str">
        <f t="shared" si="34"/>
        <v/>
      </c>
      <c r="AL1072" s="133"/>
      <c r="AM1072" s="133"/>
      <c r="AN1072" s="106"/>
      <c r="AO1072" s="106"/>
      <c r="AV1072" s="105"/>
      <c r="AW1072" s="105"/>
      <c r="AX1072" s="105"/>
      <c r="AY1072" s="105"/>
      <c r="AZ1072" s="105"/>
      <c r="BA1072" s="105"/>
    </row>
    <row r="1073" spans="1:53" ht="30" customHeight="1" thickBot="1">
      <c r="A1073" s="140">
        <v>1060</v>
      </c>
      <c r="B1073" s="1001" t="str">
        <f>IF(基本情報入力シート!C1098="","",基本情報入力シート!C1098)</f>
        <v/>
      </c>
      <c r="C1073" s="1002"/>
      <c r="D1073" s="1002"/>
      <c r="E1073" s="1002"/>
      <c r="F1073" s="1002"/>
      <c r="G1073" s="1002"/>
      <c r="H1073" s="1002"/>
      <c r="I1073" s="1003"/>
      <c r="J1073" s="411" t="str">
        <f>IF(基本情報入力シート!M1098="","",基本情報入力シート!M1098)</f>
        <v/>
      </c>
      <c r="K1073" s="411" t="str">
        <f>IF(基本情報入力シート!R1098="","",基本情報入力シート!R1098)</f>
        <v/>
      </c>
      <c r="L1073" s="411" t="str">
        <f>IF(基本情報入力シート!W1098="","",基本情報入力シート!W1098)</f>
        <v/>
      </c>
      <c r="M1073" s="411" t="str">
        <f>IF(基本情報入力シート!X1098="","",基本情報入力シート!X1098)</f>
        <v/>
      </c>
      <c r="N1073" s="141" t="str">
        <f>IF(基本情報入力シート!Y1098="","",基本情報入力シート!Y1098)</f>
        <v/>
      </c>
      <c r="O1073" s="148"/>
      <c r="P1073" s="50"/>
      <c r="Q1073" s="1004"/>
      <c r="R1073" s="1005"/>
      <c r="S1073" s="142" t="str">
        <f>IFERROR(ROUNDDOWN(Q1073*VLOOKUP(N1073,【参考】数式用!$AR$2:$AW$50,MATCH(P1073,【参考】数式用!$AT$4:$AW$4)+2,FALSE)*0.5, 0), "")</f>
        <v/>
      </c>
      <c r="T1073" s="51"/>
      <c r="U1073" s="536" t="str">
        <f>IFERROR(IF(AH1073&lt;&gt;"",Q1073*VLOOKUP(N1073,【参考】数式用!$AG$2:$AL$50,MATCH(P1073,【参考】数式用!$AI$4:$AL$4,0)+2,0), ""), "")</f>
        <v/>
      </c>
      <c r="V1073" s="41"/>
      <c r="W1073" s="1006"/>
      <c r="X1073" s="1007"/>
      <c r="Y1073" s="88"/>
      <c r="Z1073" s="537"/>
      <c r="AA1073" s="143" t="str">
        <f>IFERROR(IF(Y1073="ー", "", ROUNDDOWN(Z1073*VLOOKUP(N1073,【参考】数式用!$AR$2:$AW$50,MATCH(Y1073,【参考】数式用!$AT$4:$AW$4)+2,FALSE)*0.5, 0)), "")</f>
        <v/>
      </c>
      <c r="AB1073" s="98"/>
      <c r="AC1073" s="1100" t="str">
        <f>IFERROR(IF(AH1073&lt;&gt;"",Z1073*VLOOKUP(N1073,【参考】数式用!$AG$2:$AL$50,MATCH(Y1073,【参考】数式用!$AI$4:$AL$4,0)+2,0), ""), "")</f>
        <v/>
      </c>
      <c r="AD1073" s="1100"/>
      <c r="AE1073" s="415"/>
      <c r="AF1073" s="581"/>
      <c r="AG1073" s="590"/>
      <c r="AH1073" s="428" t="str">
        <f>IFERROR(VLOOKUP(O1073, 【参考】数式用!$AY$5:$AY$13, 1, FALSE), "")</f>
        <v/>
      </c>
      <c r="AI1073" s="429" t="str">
        <f>IFERROR(VLOOKUP(N1073, 【参考】数式用!$BA$2:$BB$50, 2, FALSE), "")</f>
        <v/>
      </c>
      <c r="AJ1073" s="430" t="str">
        <f t="shared" si="33"/>
        <v/>
      </c>
      <c r="AK1073" s="431" t="str">
        <f t="shared" si="34"/>
        <v/>
      </c>
      <c r="AL1073" s="133"/>
      <c r="AM1073" s="133"/>
      <c r="AN1073" s="106"/>
      <c r="AO1073" s="106"/>
      <c r="AV1073" s="105"/>
      <c r="AW1073" s="105"/>
      <c r="AX1073" s="105"/>
      <c r="AY1073" s="105"/>
      <c r="AZ1073" s="105"/>
      <c r="BA1073" s="105"/>
    </row>
    <row r="1074" spans="1:53" ht="30" customHeight="1" thickBot="1">
      <c r="A1074" s="140">
        <v>1061</v>
      </c>
      <c r="B1074" s="1001" t="str">
        <f>IF(基本情報入力シート!C1099="","",基本情報入力シート!C1099)</f>
        <v/>
      </c>
      <c r="C1074" s="1002"/>
      <c r="D1074" s="1002"/>
      <c r="E1074" s="1002"/>
      <c r="F1074" s="1002"/>
      <c r="G1074" s="1002"/>
      <c r="H1074" s="1002"/>
      <c r="I1074" s="1003"/>
      <c r="J1074" s="411" t="str">
        <f>IF(基本情報入力シート!M1099="","",基本情報入力シート!M1099)</f>
        <v/>
      </c>
      <c r="K1074" s="411" t="str">
        <f>IF(基本情報入力シート!R1099="","",基本情報入力シート!R1099)</f>
        <v/>
      </c>
      <c r="L1074" s="411" t="str">
        <f>IF(基本情報入力シート!W1099="","",基本情報入力シート!W1099)</f>
        <v/>
      </c>
      <c r="M1074" s="411" t="str">
        <f>IF(基本情報入力シート!X1099="","",基本情報入力シート!X1099)</f>
        <v/>
      </c>
      <c r="N1074" s="141" t="str">
        <f>IF(基本情報入力シート!Y1099="","",基本情報入力シート!Y1099)</f>
        <v/>
      </c>
      <c r="O1074" s="148"/>
      <c r="P1074" s="50"/>
      <c r="Q1074" s="1004"/>
      <c r="R1074" s="1005"/>
      <c r="S1074" s="142" t="str">
        <f>IFERROR(ROUNDDOWN(Q1074*VLOOKUP(N1074,【参考】数式用!$AR$2:$AW$50,MATCH(P1074,【参考】数式用!$AT$4:$AW$4)+2,FALSE)*0.5, 0), "")</f>
        <v/>
      </c>
      <c r="T1074" s="51"/>
      <c r="U1074" s="536" t="str">
        <f>IFERROR(IF(AH1074&lt;&gt;"",Q1074*VLOOKUP(N1074,【参考】数式用!$AG$2:$AL$50,MATCH(P1074,【参考】数式用!$AI$4:$AL$4,0)+2,0), ""), "")</f>
        <v/>
      </c>
      <c r="V1074" s="41"/>
      <c r="W1074" s="1006"/>
      <c r="X1074" s="1007"/>
      <c r="Y1074" s="88"/>
      <c r="Z1074" s="537"/>
      <c r="AA1074" s="143" t="str">
        <f>IFERROR(IF(Y1074="ー", "", ROUNDDOWN(Z1074*VLOOKUP(N1074,【参考】数式用!$AR$2:$AW$50,MATCH(Y1074,【参考】数式用!$AT$4:$AW$4)+2,FALSE)*0.5, 0)), "")</f>
        <v/>
      </c>
      <c r="AB1074" s="98"/>
      <c r="AC1074" s="1100" t="str">
        <f>IFERROR(IF(AH1074&lt;&gt;"",Z1074*VLOOKUP(N1074,【参考】数式用!$AG$2:$AL$50,MATCH(Y1074,【参考】数式用!$AI$4:$AL$4,0)+2,0), ""), "")</f>
        <v/>
      </c>
      <c r="AD1074" s="1100"/>
      <c r="AE1074" s="415"/>
      <c r="AF1074" s="581"/>
      <c r="AG1074" s="590"/>
      <c r="AH1074" s="428" t="str">
        <f>IFERROR(VLOOKUP(O1074, 【参考】数式用!$AY$5:$AY$13, 1, FALSE), "")</f>
        <v/>
      </c>
      <c r="AI1074" s="429" t="str">
        <f>IFERROR(VLOOKUP(N1074, 【参考】数式用!$BA$2:$BB$50, 2, FALSE), "")</f>
        <v/>
      </c>
      <c r="AJ1074" s="430" t="str">
        <f t="shared" ref="AJ1074:AJ1137" si="35">IF(AND(OR(P1074="処遇加算Ⅰ",P1074="処遇加算Ⅱ"),AI1074="対象"), 1,"")</f>
        <v/>
      </c>
      <c r="AK1074" s="431" t="str">
        <f t="shared" ref="AK1074:AK1137" si="36">IF(OR(Y1074="処遇加算Ⅰ",Y1074="処遇加算Ⅱ"),1,"")</f>
        <v/>
      </c>
      <c r="AL1074" s="133"/>
      <c r="AM1074" s="133"/>
      <c r="AN1074" s="106"/>
      <c r="AO1074" s="106"/>
      <c r="AV1074" s="105"/>
      <c r="AW1074" s="105"/>
      <c r="AX1074" s="105"/>
      <c r="AY1074" s="105"/>
      <c r="AZ1074" s="105"/>
      <c r="BA1074" s="105"/>
    </row>
    <row r="1075" spans="1:53" ht="30" customHeight="1" thickBot="1">
      <c r="A1075" s="140">
        <v>1062</v>
      </c>
      <c r="B1075" s="1001" t="str">
        <f>IF(基本情報入力シート!C1100="","",基本情報入力シート!C1100)</f>
        <v/>
      </c>
      <c r="C1075" s="1002"/>
      <c r="D1075" s="1002"/>
      <c r="E1075" s="1002"/>
      <c r="F1075" s="1002"/>
      <c r="G1075" s="1002"/>
      <c r="H1075" s="1002"/>
      <c r="I1075" s="1003"/>
      <c r="J1075" s="411" t="str">
        <f>IF(基本情報入力シート!M1100="","",基本情報入力シート!M1100)</f>
        <v/>
      </c>
      <c r="K1075" s="411" t="str">
        <f>IF(基本情報入力シート!R1100="","",基本情報入力シート!R1100)</f>
        <v/>
      </c>
      <c r="L1075" s="411" t="str">
        <f>IF(基本情報入力シート!W1100="","",基本情報入力シート!W1100)</f>
        <v/>
      </c>
      <c r="M1075" s="411" t="str">
        <f>IF(基本情報入力シート!X1100="","",基本情報入力シート!X1100)</f>
        <v/>
      </c>
      <c r="N1075" s="141" t="str">
        <f>IF(基本情報入力シート!Y1100="","",基本情報入力シート!Y1100)</f>
        <v/>
      </c>
      <c r="O1075" s="148"/>
      <c r="P1075" s="50"/>
      <c r="Q1075" s="1004"/>
      <c r="R1075" s="1005"/>
      <c r="S1075" s="142" t="str">
        <f>IFERROR(ROUNDDOWN(Q1075*VLOOKUP(N1075,【参考】数式用!$AR$2:$AW$50,MATCH(P1075,【参考】数式用!$AT$4:$AW$4)+2,FALSE)*0.5, 0), "")</f>
        <v/>
      </c>
      <c r="T1075" s="51"/>
      <c r="U1075" s="536" t="str">
        <f>IFERROR(IF(AH1075&lt;&gt;"",Q1075*VLOOKUP(N1075,【参考】数式用!$AG$2:$AL$50,MATCH(P1075,【参考】数式用!$AI$4:$AL$4,0)+2,0), ""), "")</f>
        <v/>
      </c>
      <c r="V1075" s="41"/>
      <c r="W1075" s="1006"/>
      <c r="X1075" s="1007"/>
      <c r="Y1075" s="88"/>
      <c r="Z1075" s="537"/>
      <c r="AA1075" s="143" t="str">
        <f>IFERROR(IF(Y1075="ー", "", ROUNDDOWN(Z1075*VLOOKUP(N1075,【参考】数式用!$AR$2:$AW$50,MATCH(Y1075,【参考】数式用!$AT$4:$AW$4)+2,FALSE)*0.5, 0)), "")</f>
        <v/>
      </c>
      <c r="AB1075" s="98"/>
      <c r="AC1075" s="1100" t="str">
        <f>IFERROR(IF(AH1075&lt;&gt;"",Z1075*VLOOKUP(N1075,【参考】数式用!$AG$2:$AL$50,MATCH(Y1075,【参考】数式用!$AI$4:$AL$4,0)+2,0), ""), "")</f>
        <v/>
      </c>
      <c r="AD1075" s="1100"/>
      <c r="AE1075" s="415"/>
      <c r="AF1075" s="581"/>
      <c r="AG1075" s="590"/>
      <c r="AH1075" s="428" t="str">
        <f>IFERROR(VLOOKUP(O1075, 【参考】数式用!$AY$5:$AY$13, 1, FALSE), "")</f>
        <v/>
      </c>
      <c r="AI1075" s="429" t="str">
        <f>IFERROR(VLOOKUP(N1075, 【参考】数式用!$BA$2:$BB$50, 2, FALSE), "")</f>
        <v/>
      </c>
      <c r="AJ1075" s="430" t="str">
        <f t="shared" si="35"/>
        <v/>
      </c>
      <c r="AK1075" s="431" t="str">
        <f t="shared" si="36"/>
        <v/>
      </c>
      <c r="AL1075" s="133"/>
      <c r="AM1075" s="133"/>
      <c r="AN1075" s="106"/>
      <c r="AO1075" s="106"/>
      <c r="AV1075" s="105"/>
      <c r="AW1075" s="105"/>
      <c r="AX1075" s="105"/>
      <c r="AY1075" s="105"/>
      <c r="AZ1075" s="105"/>
      <c r="BA1075" s="105"/>
    </row>
    <row r="1076" spans="1:53" ht="30" customHeight="1" thickBot="1">
      <c r="A1076" s="140">
        <v>1063</v>
      </c>
      <c r="B1076" s="1001" t="str">
        <f>IF(基本情報入力シート!C1101="","",基本情報入力シート!C1101)</f>
        <v/>
      </c>
      <c r="C1076" s="1002"/>
      <c r="D1076" s="1002"/>
      <c r="E1076" s="1002"/>
      <c r="F1076" s="1002"/>
      <c r="G1076" s="1002"/>
      <c r="H1076" s="1002"/>
      <c r="I1076" s="1003"/>
      <c r="J1076" s="411" t="str">
        <f>IF(基本情報入力シート!M1101="","",基本情報入力シート!M1101)</f>
        <v/>
      </c>
      <c r="K1076" s="411" t="str">
        <f>IF(基本情報入力シート!R1101="","",基本情報入力シート!R1101)</f>
        <v/>
      </c>
      <c r="L1076" s="411" t="str">
        <f>IF(基本情報入力シート!W1101="","",基本情報入力シート!W1101)</f>
        <v/>
      </c>
      <c r="M1076" s="411" t="str">
        <f>IF(基本情報入力シート!X1101="","",基本情報入力シート!X1101)</f>
        <v/>
      </c>
      <c r="N1076" s="141" t="str">
        <f>IF(基本情報入力シート!Y1101="","",基本情報入力シート!Y1101)</f>
        <v/>
      </c>
      <c r="O1076" s="148"/>
      <c r="P1076" s="50"/>
      <c r="Q1076" s="1004"/>
      <c r="R1076" s="1005"/>
      <c r="S1076" s="142" t="str">
        <f>IFERROR(ROUNDDOWN(Q1076*VLOOKUP(N1076,【参考】数式用!$AR$2:$AW$50,MATCH(P1076,【参考】数式用!$AT$4:$AW$4)+2,FALSE)*0.5, 0), "")</f>
        <v/>
      </c>
      <c r="T1076" s="51"/>
      <c r="U1076" s="536" t="str">
        <f>IFERROR(IF(AH1076&lt;&gt;"",Q1076*VLOOKUP(N1076,【参考】数式用!$AG$2:$AL$50,MATCH(P1076,【参考】数式用!$AI$4:$AL$4,0)+2,0), ""), "")</f>
        <v/>
      </c>
      <c r="V1076" s="41"/>
      <c r="W1076" s="1006"/>
      <c r="X1076" s="1007"/>
      <c r="Y1076" s="88"/>
      <c r="Z1076" s="537"/>
      <c r="AA1076" s="143" t="str">
        <f>IFERROR(IF(Y1076="ー", "", ROUNDDOWN(Z1076*VLOOKUP(N1076,【参考】数式用!$AR$2:$AW$50,MATCH(Y1076,【参考】数式用!$AT$4:$AW$4)+2,FALSE)*0.5, 0)), "")</f>
        <v/>
      </c>
      <c r="AB1076" s="98"/>
      <c r="AC1076" s="1100" t="str">
        <f>IFERROR(IF(AH1076&lt;&gt;"",Z1076*VLOOKUP(N1076,【参考】数式用!$AG$2:$AL$50,MATCH(Y1076,【参考】数式用!$AI$4:$AL$4,0)+2,0), ""), "")</f>
        <v/>
      </c>
      <c r="AD1076" s="1100"/>
      <c r="AE1076" s="415"/>
      <c r="AF1076" s="581"/>
      <c r="AG1076" s="590"/>
      <c r="AH1076" s="428" t="str">
        <f>IFERROR(VLOOKUP(O1076, 【参考】数式用!$AY$5:$AY$13, 1, FALSE), "")</f>
        <v/>
      </c>
      <c r="AI1076" s="429" t="str">
        <f>IFERROR(VLOOKUP(N1076, 【参考】数式用!$BA$2:$BB$50, 2, FALSE), "")</f>
        <v/>
      </c>
      <c r="AJ1076" s="430" t="str">
        <f t="shared" si="35"/>
        <v/>
      </c>
      <c r="AK1076" s="431" t="str">
        <f t="shared" si="36"/>
        <v/>
      </c>
      <c r="AL1076" s="133"/>
      <c r="AM1076" s="133"/>
      <c r="AN1076" s="106"/>
      <c r="AO1076" s="106"/>
      <c r="AV1076" s="105"/>
      <c r="AW1076" s="105"/>
      <c r="AX1076" s="105"/>
      <c r="AY1076" s="105"/>
      <c r="AZ1076" s="105"/>
      <c r="BA1076" s="105"/>
    </row>
    <row r="1077" spans="1:53" ht="30" customHeight="1" thickBot="1">
      <c r="A1077" s="140">
        <v>1064</v>
      </c>
      <c r="B1077" s="1001" t="str">
        <f>IF(基本情報入力シート!C1102="","",基本情報入力シート!C1102)</f>
        <v/>
      </c>
      <c r="C1077" s="1002"/>
      <c r="D1077" s="1002"/>
      <c r="E1077" s="1002"/>
      <c r="F1077" s="1002"/>
      <c r="G1077" s="1002"/>
      <c r="H1077" s="1002"/>
      <c r="I1077" s="1003"/>
      <c r="J1077" s="411" t="str">
        <f>IF(基本情報入力シート!M1102="","",基本情報入力シート!M1102)</f>
        <v/>
      </c>
      <c r="K1077" s="411" t="str">
        <f>IF(基本情報入力シート!R1102="","",基本情報入力シート!R1102)</f>
        <v/>
      </c>
      <c r="L1077" s="411" t="str">
        <f>IF(基本情報入力シート!W1102="","",基本情報入力シート!W1102)</f>
        <v/>
      </c>
      <c r="M1077" s="411" t="str">
        <f>IF(基本情報入力シート!X1102="","",基本情報入力シート!X1102)</f>
        <v/>
      </c>
      <c r="N1077" s="141" t="str">
        <f>IF(基本情報入力シート!Y1102="","",基本情報入力シート!Y1102)</f>
        <v/>
      </c>
      <c r="O1077" s="148"/>
      <c r="P1077" s="50"/>
      <c r="Q1077" s="1004"/>
      <c r="R1077" s="1005"/>
      <c r="S1077" s="142" t="str">
        <f>IFERROR(ROUNDDOWN(Q1077*VLOOKUP(N1077,【参考】数式用!$AR$2:$AW$50,MATCH(P1077,【参考】数式用!$AT$4:$AW$4)+2,FALSE)*0.5, 0), "")</f>
        <v/>
      </c>
      <c r="T1077" s="51"/>
      <c r="U1077" s="536" t="str">
        <f>IFERROR(IF(AH1077&lt;&gt;"",Q1077*VLOOKUP(N1077,【参考】数式用!$AG$2:$AL$50,MATCH(P1077,【参考】数式用!$AI$4:$AL$4,0)+2,0), ""), "")</f>
        <v/>
      </c>
      <c r="V1077" s="41"/>
      <c r="W1077" s="1006"/>
      <c r="X1077" s="1007"/>
      <c r="Y1077" s="88"/>
      <c r="Z1077" s="537"/>
      <c r="AA1077" s="143" t="str">
        <f>IFERROR(IF(Y1077="ー", "", ROUNDDOWN(Z1077*VLOOKUP(N1077,【参考】数式用!$AR$2:$AW$50,MATCH(Y1077,【参考】数式用!$AT$4:$AW$4)+2,FALSE)*0.5, 0)), "")</f>
        <v/>
      </c>
      <c r="AB1077" s="98"/>
      <c r="AC1077" s="1100" t="str">
        <f>IFERROR(IF(AH1077&lt;&gt;"",Z1077*VLOOKUP(N1077,【参考】数式用!$AG$2:$AL$50,MATCH(Y1077,【参考】数式用!$AI$4:$AL$4,0)+2,0), ""), "")</f>
        <v/>
      </c>
      <c r="AD1077" s="1100"/>
      <c r="AE1077" s="415"/>
      <c r="AF1077" s="581"/>
      <c r="AG1077" s="590"/>
      <c r="AH1077" s="428" t="str">
        <f>IFERROR(VLOOKUP(O1077, 【参考】数式用!$AY$5:$AY$13, 1, FALSE), "")</f>
        <v/>
      </c>
      <c r="AI1077" s="429" t="str">
        <f>IFERROR(VLOOKUP(N1077, 【参考】数式用!$BA$2:$BB$50, 2, FALSE), "")</f>
        <v/>
      </c>
      <c r="AJ1077" s="430" t="str">
        <f t="shared" si="35"/>
        <v/>
      </c>
      <c r="AK1077" s="431" t="str">
        <f t="shared" si="36"/>
        <v/>
      </c>
      <c r="AL1077" s="133"/>
      <c r="AM1077" s="133"/>
      <c r="AN1077" s="106"/>
      <c r="AO1077" s="106"/>
      <c r="AV1077" s="105"/>
      <c r="AW1077" s="105"/>
      <c r="AX1077" s="105"/>
      <c r="AY1077" s="105"/>
      <c r="AZ1077" s="105"/>
      <c r="BA1077" s="105"/>
    </row>
    <row r="1078" spans="1:53" ht="30" customHeight="1" thickBot="1">
      <c r="A1078" s="140">
        <v>1065</v>
      </c>
      <c r="B1078" s="1001" t="str">
        <f>IF(基本情報入力シート!C1103="","",基本情報入力シート!C1103)</f>
        <v/>
      </c>
      <c r="C1078" s="1002"/>
      <c r="D1078" s="1002"/>
      <c r="E1078" s="1002"/>
      <c r="F1078" s="1002"/>
      <c r="G1078" s="1002"/>
      <c r="H1078" s="1002"/>
      <c r="I1078" s="1003"/>
      <c r="J1078" s="411" t="str">
        <f>IF(基本情報入力シート!M1103="","",基本情報入力シート!M1103)</f>
        <v/>
      </c>
      <c r="K1078" s="411" t="str">
        <f>IF(基本情報入力シート!R1103="","",基本情報入力シート!R1103)</f>
        <v/>
      </c>
      <c r="L1078" s="411" t="str">
        <f>IF(基本情報入力シート!W1103="","",基本情報入力シート!W1103)</f>
        <v/>
      </c>
      <c r="M1078" s="411" t="str">
        <f>IF(基本情報入力シート!X1103="","",基本情報入力シート!X1103)</f>
        <v/>
      </c>
      <c r="N1078" s="141" t="str">
        <f>IF(基本情報入力シート!Y1103="","",基本情報入力シート!Y1103)</f>
        <v/>
      </c>
      <c r="O1078" s="148"/>
      <c r="P1078" s="50"/>
      <c r="Q1078" s="1004"/>
      <c r="R1078" s="1005"/>
      <c r="S1078" s="142" t="str">
        <f>IFERROR(ROUNDDOWN(Q1078*VLOOKUP(N1078,【参考】数式用!$AR$2:$AW$50,MATCH(P1078,【参考】数式用!$AT$4:$AW$4)+2,FALSE)*0.5, 0), "")</f>
        <v/>
      </c>
      <c r="T1078" s="51"/>
      <c r="U1078" s="536" t="str">
        <f>IFERROR(IF(AH1078&lt;&gt;"",Q1078*VLOOKUP(N1078,【参考】数式用!$AG$2:$AL$50,MATCH(P1078,【参考】数式用!$AI$4:$AL$4,0)+2,0), ""), "")</f>
        <v/>
      </c>
      <c r="V1078" s="41"/>
      <c r="W1078" s="1006"/>
      <c r="X1078" s="1007"/>
      <c r="Y1078" s="88"/>
      <c r="Z1078" s="537"/>
      <c r="AA1078" s="143" t="str">
        <f>IFERROR(IF(Y1078="ー", "", ROUNDDOWN(Z1078*VLOOKUP(N1078,【参考】数式用!$AR$2:$AW$50,MATCH(Y1078,【参考】数式用!$AT$4:$AW$4)+2,FALSE)*0.5, 0)), "")</f>
        <v/>
      </c>
      <c r="AB1078" s="98"/>
      <c r="AC1078" s="1100" t="str">
        <f>IFERROR(IF(AH1078&lt;&gt;"",Z1078*VLOOKUP(N1078,【参考】数式用!$AG$2:$AL$50,MATCH(Y1078,【参考】数式用!$AI$4:$AL$4,0)+2,0), ""), "")</f>
        <v/>
      </c>
      <c r="AD1078" s="1100"/>
      <c r="AE1078" s="415"/>
      <c r="AF1078" s="581"/>
      <c r="AG1078" s="590"/>
      <c r="AH1078" s="428" t="str">
        <f>IFERROR(VLOOKUP(O1078, 【参考】数式用!$AY$5:$AY$13, 1, FALSE), "")</f>
        <v/>
      </c>
      <c r="AI1078" s="429" t="str">
        <f>IFERROR(VLOOKUP(N1078, 【参考】数式用!$BA$2:$BB$50, 2, FALSE), "")</f>
        <v/>
      </c>
      <c r="AJ1078" s="430" t="str">
        <f t="shared" si="35"/>
        <v/>
      </c>
      <c r="AK1078" s="431" t="str">
        <f t="shared" si="36"/>
        <v/>
      </c>
      <c r="AL1078" s="133"/>
      <c r="AM1078" s="133"/>
      <c r="AN1078" s="106"/>
      <c r="AO1078" s="106"/>
      <c r="AV1078" s="105"/>
      <c r="AW1078" s="105"/>
      <c r="AX1078" s="105"/>
      <c r="AY1078" s="105"/>
      <c r="AZ1078" s="105"/>
      <c r="BA1078" s="105"/>
    </row>
    <row r="1079" spans="1:53" ht="30" customHeight="1" thickBot="1">
      <c r="A1079" s="140">
        <v>1066</v>
      </c>
      <c r="B1079" s="1001" t="str">
        <f>IF(基本情報入力シート!C1104="","",基本情報入力シート!C1104)</f>
        <v/>
      </c>
      <c r="C1079" s="1002"/>
      <c r="D1079" s="1002"/>
      <c r="E1079" s="1002"/>
      <c r="F1079" s="1002"/>
      <c r="G1079" s="1002"/>
      <c r="H1079" s="1002"/>
      <c r="I1079" s="1003"/>
      <c r="J1079" s="411" t="str">
        <f>IF(基本情報入力シート!M1104="","",基本情報入力シート!M1104)</f>
        <v/>
      </c>
      <c r="K1079" s="411" t="str">
        <f>IF(基本情報入力シート!R1104="","",基本情報入力シート!R1104)</f>
        <v/>
      </c>
      <c r="L1079" s="411" t="str">
        <f>IF(基本情報入力シート!W1104="","",基本情報入力シート!W1104)</f>
        <v/>
      </c>
      <c r="M1079" s="411" t="str">
        <f>IF(基本情報入力シート!X1104="","",基本情報入力シート!X1104)</f>
        <v/>
      </c>
      <c r="N1079" s="141" t="str">
        <f>IF(基本情報入力シート!Y1104="","",基本情報入力シート!Y1104)</f>
        <v/>
      </c>
      <c r="O1079" s="148"/>
      <c r="P1079" s="50"/>
      <c r="Q1079" s="1004"/>
      <c r="R1079" s="1005"/>
      <c r="S1079" s="142" t="str">
        <f>IFERROR(ROUNDDOWN(Q1079*VLOOKUP(N1079,【参考】数式用!$AR$2:$AW$50,MATCH(P1079,【参考】数式用!$AT$4:$AW$4)+2,FALSE)*0.5, 0), "")</f>
        <v/>
      </c>
      <c r="T1079" s="51"/>
      <c r="U1079" s="536" t="str">
        <f>IFERROR(IF(AH1079&lt;&gt;"",Q1079*VLOOKUP(N1079,【参考】数式用!$AG$2:$AL$50,MATCH(P1079,【参考】数式用!$AI$4:$AL$4,0)+2,0), ""), "")</f>
        <v/>
      </c>
      <c r="V1079" s="41"/>
      <c r="W1079" s="1006"/>
      <c r="X1079" s="1007"/>
      <c r="Y1079" s="88"/>
      <c r="Z1079" s="537"/>
      <c r="AA1079" s="143" t="str">
        <f>IFERROR(IF(Y1079="ー", "", ROUNDDOWN(Z1079*VLOOKUP(N1079,【参考】数式用!$AR$2:$AW$50,MATCH(Y1079,【参考】数式用!$AT$4:$AW$4)+2,FALSE)*0.5, 0)), "")</f>
        <v/>
      </c>
      <c r="AB1079" s="98"/>
      <c r="AC1079" s="1100" t="str">
        <f>IFERROR(IF(AH1079&lt;&gt;"",Z1079*VLOOKUP(N1079,【参考】数式用!$AG$2:$AL$50,MATCH(Y1079,【参考】数式用!$AI$4:$AL$4,0)+2,0), ""), "")</f>
        <v/>
      </c>
      <c r="AD1079" s="1100"/>
      <c r="AE1079" s="415"/>
      <c r="AF1079" s="581"/>
      <c r="AG1079" s="590"/>
      <c r="AH1079" s="428" t="str">
        <f>IFERROR(VLOOKUP(O1079, 【参考】数式用!$AY$5:$AY$13, 1, FALSE), "")</f>
        <v/>
      </c>
      <c r="AI1079" s="429" t="str">
        <f>IFERROR(VLOOKUP(N1079, 【参考】数式用!$BA$2:$BB$50, 2, FALSE), "")</f>
        <v/>
      </c>
      <c r="AJ1079" s="430" t="str">
        <f t="shared" si="35"/>
        <v/>
      </c>
      <c r="AK1079" s="431" t="str">
        <f t="shared" si="36"/>
        <v/>
      </c>
      <c r="AL1079" s="133"/>
      <c r="AM1079" s="133"/>
      <c r="AN1079" s="106"/>
      <c r="AO1079" s="106"/>
      <c r="AV1079" s="105"/>
      <c r="AW1079" s="105"/>
      <c r="AX1079" s="105"/>
      <c r="AY1079" s="105"/>
      <c r="AZ1079" s="105"/>
      <c r="BA1079" s="105"/>
    </row>
    <row r="1080" spans="1:53" ht="30" customHeight="1" thickBot="1">
      <c r="A1080" s="140">
        <v>1067</v>
      </c>
      <c r="B1080" s="1001" t="str">
        <f>IF(基本情報入力シート!C1105="","",基本情報入力シート!C1105)</f>
        <v/>
      </c>
      <c r="C1080" s="1002"/>
      <c r="D1080" s="1002"/>
      <c r="E1080" s="1002"/>
      <c r="F1080" s="1002"/>
      <c r="G1080" s="1002"/>
      <c r="H1080" s="1002"/>
      <c r="I1080" s="1003"/>
      <c r="J1080" s="411" t="str">
        <f>IF(基本情報入力シート!M1105="","",基本情報入力シート!M1105)</f>
        <v/>
      </c>
      <c r="K1080" s="411" t="str">
        <f>IF(基本情報入力シート!R1105="","",基本情報入力シート!R1105)</f>
        <v/>
      </c>
      <c r="L1080" s="411" t="str">
        <f>IF(基本情報入力シート!W1105="","",基本情報入力シート!W1105)</f>
        <v/>
      </c>
      <c r="M1080" s="411" t="str">
        <f>IF(基本情報入力シート!X1105="","",基本情報入力シート!X1105)</f>
        <v/>
      </c>
      <c r="N1080" s="141" t="str">
        <f>IF(基本情報入力シート!Y1105="","",基本情報入力シート!Y1105)</f>
        <v/>
      </c>
      <c r="O1080" s="148"/>
      <c r="P1080" s="50"/>
      <c r="Q1080" s="1004"/>
      <c r="R1080" s="1005"/>
      <c r="S1080" s="142" t="str">
        <f>IFERROR(ROUNDDOWN(Q1080*VLOOKUP(N1080,【参考】数式用!$AR$2:$AW$50,MATCH(P1080,【参考】数式用!$AT$4:$AW$4)+2,FALSE)*0.5, 0), "")</f>
        <v/>
      </c>
      <c r="T1080" s="51"/>
      <c r="U1080" s="536" t="str">
        <f>IFERROR(IF(AH1080&lt;&gt;"",Q1080*VLOOKUP(N1080,【参考】数式用!$AG$2:$AL$50,MATCH(P1080,【参考】数式用!$AI$4:$AL$4,0)+2,0), ""), "")</f>
        <v/>
      </c>
      <c r="V1080" s="41"/>
      <c r="W1080" s="1006"/>
      <c r="X1080" s="1007"/>
      <c r="Y1080" s="88"/>
      <c r="Z1080" s="537"/>
      <c r="AA1080" s="143" t="str">
        <f>IFERROR(IF(Y1080="ー", "", ROUNDDOWN(Z1080*VLOOKUP(N1080,【参考】数式用!$AR$2:$AW$50,MATCH(Y1080,【参考】数式用!$AT$4:$AW$4)+2,FALSE)*0.5, 0)), "")</f>
        <v/>
      </c>
      <c r="AB1080" s="98"/>
      <c r="AC1080" s="1100" t="str">
        <f>IFERROR(IF(AH1080&lt;&gt;"",Z1080*VLOOKUP(N1080,【参考】数式用!$AG$2:$AL$50,MATCH(Y1080,【参考】数式用!$AI$4:$AL$4,0)+2,0), ""), "")</f>
        <v/>
      </c>
      <c r="AD1080" s="1100"/>
      <c r="AE1080" s="415"/>
      <c r="AF1080" s="581"/>
      <c r="AG1080" s="590"/>
      <c r="AH1080" s="428" t="str">
        <f>IFERROR(VLOOKUP(O1080, 【参考】数式用!$AY$5:$AY$13, 1, FALSE), "")</f>
        <v/>
      </c>
      <c r="AI1080" s="429" t="str">
        <f>IFERROR(VLOOKUP(N1080, 【参考】数式用!$BA$2:$BB$50, 2, FALSE), "")</f>
        <v/>
      </c>
      <c r="AJ1080" s="430" t="str">
        <f t="shared" si="35"/>
        <v/>
      </c>
      <c r="AK1080" s="431" t="str">
        <f t="shared" si="36"/>
        <v/>
      </c>
      <c r="AL1080" s="133"/>
      <c r="AM1080" s="133"/>
      <c r="AN1080" s="106"/>
      <c r="AO1080" s="106"/>
      <c r="AV1080" s="105"/>
      <c r="AW1080" s="105"/>
      <c r="AX1080" s="105"/>
      <c r="AY1080" s="105"/>
      <c r="AZ1080" s="105"/>
      <c r="BA1080" s="105"/>
    </row>
    <row r="1081" spans="1:53" ht="30" customHeight="1" thickBot="1">
      <c r="A1081" s="140">
        <v>1068</v>
      </c>
      <c r="B1081" s="1001" t="str">
        <f>IF(基本情報入力シート!C1106="","",基本情報入力シート!C1106)</f>
        <v/>
      </c>
      <c r="C1081" s="1002"/>
      <c r="D1081" s="1002"/>
      <c r="E1081" s="1002"/>
      <c r="F1081" s="1002"/>
      <c r="G1081" s="1002"/>
      <c r="H1081" s="1002"/>
      <c r="I1081" s="1003"/>
      <c r="J1081" s="411" t="str">
        <f>IF(基本情報入力シート!M1106="","",基本情報入力シート!M1106)</f>
        <v/>
      </c>
      <c r="K1081" s="411" t="str">
        <f>IF(基本情報入力シート!R1106="","",基本情報入力シート!R1106)</f>
        <v/>
      </c>
      <c r="L1081" s="411" t="str">
        <f>IF(基本情報入力シート!W1106="","",基本情報入力シート!W1106)</f>
        <v/>
      </c>
      <c r="M1081" s="411" t="str">
        <f>IF(基本情報入力シート!X1106="","",基本情報入力シート!X1106)</f>
        <v/>
      </c>
      <c r="N1081" s="141" t="str">
        <f>IF(基本情報入力シート!Y1106="","",基本情報入力シート!Y1106)</f>
        <v/>
      </c>
      <c r="O1081" s="148"/>
      <c r="P1081" s="50"/>
      <c r="Q1081" s="1004"/>
      <c r="R1081" s="1005"/>
      <c r="S1081" s="142" t="str">
        <f>IFERROR(ROUNDDOWN(Q1081*VLOOKUP(N1081,【参考】数式用!$AR$2:$AW$50,MATCH(P1081,【参考】数式用!$AT$4:$AW$4)+2,FALSE)*0.5, 0), "")</f>
        <v/>
      </c>
      <c r="T1081" s="51"/>
      <c r="U1081" s="536" t="str">
        <f>IFERROR(IF(AH1081&lt;&gt;"",Q1081*VLOOKUP(N1081,【参考】数式用!$AG$2:$AL$50,MATCH(P1081,【参考】数式用!$AI$4:$AL$4,0)+2,0), ""), "")</f>
        <v/>
      </c>
      <c r="V1081" s="41"/>
      <c r="W1081" s="1006"/>
      <c r="X1081" s="1007"/>
      <c r="Y1081" s="88"/>
      <c r="Z1081" s="537"/>
      <c r="AA1081" s="143" t="str">
        <f>IFERROR(IF(Y1081="ー", "", ROUNDDOWN(Z1081*VLOOKUP(N1081,【参考】数式用!$AR$2:$AW$50,MATCH(Y1081,【参考】数式用!$AT$4:$AW$4)+2,FALSE)*0.5, 0)), "")</f>
        <v/>
      </c>
      <c r="AB1081" s="98"/>
      <c r="AC1081" s="1100" t="str">
        <f>IFERROR(IF(AH1081&lt;&gt;"",Z1081*VLOOKUP(N1081,【参考】数式用!$AG$2:$AL$50,MATCH(Y1081,【参考】数式用!$AI$4:$AL$4,0)+2,0), ""), "")</f>
        <v/>
      </c>
      <c r="AD1081" s="1100"/>
      <c r="AE1081" s="415"/>
      <c r="AF1081" s="581"/>
      <c r="AG1081" s="590"/>
      <c r="AH1081" s="428" t="str">
        <f>IFERROR(VLOOKUP(O1081, 【参考】数式用!$AY$5:$AY$13, 1, FALSE), "")</f>
        <v/>
      </c>
      <c r="AI1081" s="429" t="str">
        <f>IFERROR(VLOOKUP(N1081, 【参考】数式用!$BA$2:$BB$50, 2, FALSE), "")</f>
        <v/>
      </c>
      <c r="AJ1081" s="430" t="str">
        <f t="shared" si="35"/>
        <v/>
      </c>
      <c r="AK1081" s="431" t="str">
        <f t="shared" si="36"/>
        <v/>
      </c>
      <c r="AL1081" s="133"/>
      <c r="AM1081" s="133"/>
      <c r="AN1081" s="106"/>
      <c r="AO1081" s="106"/>
      <c r="AV1081" s="105"/>
      <c r="AW1081" s="105"/>
      <c r="AX1081" s="105"/>
      <c r="AY1081" s="105"/>
      <c r="AZ1081" s="105"/>
      <c r="BA1081" s="105"/>
    </row>
    <row r="1082" spans="1:53" ht="30" customHeight="1" thickBot="1">
      <c r="A1082" s="140">
        <v>1069</v>
      </c>
      <c r="B1082" s="1001" t="str">
        <f>IF(基本情報入力シート!C1107="","",基本情報入力シート!C1107)</f>
        <v/>
      </c>
      <c r="C1082" s="1002"/>
      <c r="D1082" s="1002"/>
      <c r="E1082" s="1002"/>
      <c r="F1082" s="1002"/>
      <c r="G1082" s="1002"/>
      <c r="H1082" s="1002"/>
      <c r="I1082" s="1003"/>
      <c r="J1082" s="411" t="str">
        <f>IF(基本情報入力シート!M1107="","",基本情報入力シート!M1107)</f>
        <v/>
      </c>
      <c r="K1082" s="411" t="str">
        <f>IF(基本情報入力シート!R1107="","",基本情報入力シート!R1107)</f>
        <v/>
      </c>
      <c r="L1082" s="411" t="str">
        <f>IF(基本情報入力シート!W1107="","",基本情報入力シート!W1107)</f>
        <v/>
      </c>
      <c r="M1082" s="411" t="str">
        <f>IF(基本情報入力シート!X1107="","",基本情報入力シート!X1107)</f>
        <v/>
      </c>
      <c r="N1082" s="141" t="str">
        <f>IF(基本情報入力シート!Y1107="","",基本情報入力シート!Y1107)</f>
        <v/>
      </c>
      <c r="O1082" s="148"/>
      <c r="P1082" s="50"/>
      <c r="Q1082" s="1004"/>
      <c r="R1082" s="1005"/>
      <c r="S1082" s="142" t="str">
        <f>IFERROR(ROUNDDOWN(Q1082*VLOOKUP(N1082,【参考】数式用!$AR$2:$AW$50,MATCH(P1082,【参考】数式用!$AT$4:$AW$4)+2,FALSE)*0.5, 0), "")</f>
        <v/>
      </c>
      <c r="T1082" s="51"/>
      <c r="U1082" s="536" t="str">
        <f>IFERROR(IF(AH1082&lt;&gt;"",Q1082*VLOOKUP(N1082,【参考】数式用!$AG$2:$AL$50,MATCH(P1082,【参考】数式用!$AI$4:$AL$4,0)+2,0), ""), "")</f>
        <v/>
      </c>
      <c r="V1082" s="41"/>
      <c r="W1082" s="1006"/>
      <c r="X1082" s="1007"/>
      <c r="Y1082" s="88"/>
      <c r="Z1082" s="537"/>
      <c r="AA1082" s="143" t="str">
        <f>IFERROR(IF(Y1082="ー", "", ROUNDDOWN(Z1082*VLOOKUP(N1082,【参考】数式用!$AR$2:$AW$50,MATCH(Y1082,【参考】数式用!$AT$4:$AW$4)+2,FALSE)*0.5, 0)), "")</f>
        <v/>
      </c>
      <c r="AB1082" s="98"/>
      <c r="AC1082" s="1100" t="str">
        <f>IFERROR(IF(AH1082&lt;&gt;"",Z1082*VLOOKUP(N1082,【参考】数式用!$AG$2:$AL$50,MATCH(Y1082,【参考】数式用!$AI$4:$AL$4,0)+2,0), ""), "")</f>
        <v/>
      </c>
      <c r="AD1082" s="1100"/>
      <c r="AE1082" s="415"/>
      <c r="AF1082" s="581"/>
      <c r="AG1082" s="590"/>
      <c r="AH1082" s="428" t="str">
        <f>IFERROR(VLOOKUP(O1082, 【参考】数式用!$AY$5:$AY$13, 1, FALSE), "")</f>
        <v/>
      </c>
      <c r="AI1082" s="429" t="str">
        <f>IFERROR(VLOOKUP(N1082, 【参考】数式用!$BA$2:$BB$50, 2, FALSE), "")</f>
        <v/>
      </c>
      <c r="AJ1082" s="430" t="str">
        <f t="shared" si="35"/>
        <v/>
      </c>
      <c r="AK1082" s="431" t="str">
        <f t="shared" si="36"/>
        <v/>
      </c>
      <c r="AL1082" s="133"/>
      <c r="AM1082" s="133"/>
      <c r="AN1082" s="106"/>
      <c r="AO1082" s="106"/>
      <c r="AV1082" s="105"/>
      <c r="AW1082" s="105"/>
      <c r="AX1082" s="105"/>
      <c r="AY1082" s="105"/>
      <c r="AZ1082" s="105"/>
      <c r="BA1082" s="105"/>
    </row>
    <row r="1083" spans="1:53" ht="30" customHeight="1" thickBot="1">
      <c r="A1083" s="140">
        <v>1070</v>
      </c>
      <c r="B1083" s="1001" t="str">
        <f>IF(基本情報入力シート!C1108="","",基本情報入力シート!C1108)</f>
        <v/>
      </c>
      <c r="C1083" s="1002"/>
      <c r="D1083" s="1002"/>
      <c r="E1083" s="1002"/>
      <c r="F1083" s="1002"/>
      <c r="G1083" s="1002"/>
      <c r="H1083" s="1002"/>
      <c r="I1083" s="1003"/>
      <c r="J1083" s="411" t="str">
        <f>IF(基本情報入力シート!M1108="","",基本情報入力シート!M1108)</f>
        <v/>
      </c>
      <c r="K1083" s="411" t="str">
        <f>IF(基本情報入力シート!R1108="","",基本情報入力シート!R1108)</f>
        <v/>
      </c>
      <c r="L1083" s="411" t="str">
        <f>IF(基本情報入力シート!W1108="","",基本情報入力シート!W1108)</f>
        <v/>
      </c>
      <c r="M1083" s="411" t="str">
        <f>IF(基本情報入力シート!X1108="","",基本情報入力シート!X1108)</f>
        <v/>
      </c>
      <c r="N1083" s="141" t="str">
        <f>IF(基本情報入力シート!Y1108="","",基本情報入力シート!Y1108)</f>
        <v/>
      </c>
      <c r="O1083" s="148"/>
      <c r="P1083" s="50"/>
      <c r="Q1083" s="1004"/>
      <c r="R1083" s="1005"/>
      <c r="S1083" s="142" t="str">
        <f>IFERROR(ROUNDDOWN(Q1083*VLOOKUP(N1083,【参考】数式用!$AR$2:$AW$50,MATCH(P1083,【参考】数式用!$AT$4:$AW$4)+2,FALSE)*0.5, 0), "")</f>
        <v/>
      </c>
      <c r="T1083" s="51"/>
      <c r="U1083" s="536" t="str">
        <f>IFERROR(IF(AH1083&lt;&gt;"",Q1083*VLOOKUP(N1083,【参考】数式用!$AG$2:$AL$50,MATCH(P1083,【参考】数式用!$AI$4:$AL$4,0)+2,0), ""), "")</f>
        <v/>
      </c>
      <c r="V1083" s="41"/>
      <c r="W1083" s="1006"/>
      <c r="X1083" s="1007"/>
      <c r="Y1083" s="88"/>
      <c r="Z1083" s="537"/>
      <c r="AA1083" s="143" t="str">
        <f>IFERROR(IF(Y1083="ー", "", ROUNDDOWN(Z1083*VLOOKUP(N1083,【参考】数式用!$AR$2:$AW$50,MATCH(Y1083,【参考】数式用!$AT$4:$AW$4)+2,FALSE)*0.5, 0)), "")</f>
        <v/>
      </c>
      <c r="AB1083" s="98"/>
      <c r="AC1083" s="1100" t="str">
        <f>IFERROR(IF(AH1083&lt;&gt;"",Z1083*VLOOKUP(N1083,【参考】数式用!$AG$2:$AL$50,MATCH(Y1083,【参考】数式用!$AI$4:$AL$4,0)+2,0), ""), "")</f>
        <v/>
      </c>
      <c r="AD1083" s="1100"/>
      <c r="AE1083" s="415"/>
      <c r="AF1083" s="581"/>
      <c r="AG1083" s="590"/>
      <c r="AH1083" s="428" t="str">
        <f>IFERROR(VLOOKUP(O1083, 【参考】数式用!$AY$5:$AY$13, 1, FALSE), "")</f>
        <v/>
      </c>
      <c r="AI1083" s="429" t="str">
        <f>IFERROR(VLOOKUP(N1083, 【参考】数式用!$BA$2:$BB$50, 2, FALSE), "")</f>
        <v/>
      </c>
      <c r="AJ1083" s="430" t="str">
        <f t="shared" si="35"/>
        <v/>
      </c>
      <c r="AK1083" s="431" t="str">
        <f t="shared" si="36"/>
        <v/>
      </c>
      <c r="AL1083" s="133"/>
      <c r="AM1083" s="133"/>
      <c r="AN1083" s="106"/>
      <c r="AO1083" s="106"/>
      <c r="AV1083" s="105"/>
      <c r="AW1083" s="105"/>
      <c r="AX1083" s="105"/>
      <c r="AY1083" s="105"/>
      <c r="AZ1083" s="105"/>
      <c r="BA1083" s="105"/>
    </row>
    <row r="1084" spans="1:53" ht="30" customHeight="1" thickBot="1">
      <c r="A1084" s="140">
        <v>1071</v>
      </c>
      <c r="B1084" s="1001" t="str">
        <f>IF(基本情報入力シート!C1109="","",基本情報入力シート!C1109)</f>
        <v/>
      </c>
      <c r="C1084" s="1002"/>
      <c r="D1084" s="1002"/>
      <c r="E1084" s="1002"/>
      <c r="F1084" s="1002"/>
      <c r="G1084" s="1002"/>
      <c r="H1084" s="1002"/>
      <c r="I1084" s="1003"/>
      <c r="J1084" s="411" t="str">
        <f>IF(基本情報入力シート!M1109="","",基本情報入力シート!M1109)</f>
        <v/>
      </c>
      <c r="K1084" s="411" t="str">
        <f>IF(基本情報入力シート!R1109="","",基本情報入力シート!R1109)</f>
        <v/>
      </c>
      <c r="L1084" s="411" t="str">
        <f>IF(基本情報入力シート!W1109="","",基本情報入力シート!W1109)</f>
        <v/>
      </c>
      <c r="M1084" s="411" t="str">
        <f>IF(基本情報入力シート!X1109="","",基本情報入力シート!X1109)</f>
        <v/>
      </c>
      <c r="N1084" s="141" t="str">
        <f>IF(基本情報入力シート!Y1109="","",基本情報入力シート!Y1109)</f>
        <v/>
      </c>
      <c r="O1084" s="148"/>
      <c r="P1084" s="50"/>
      <c r="Q1084" s="1004"/>
      <c r="R1084" s="1005"/>
      <c r="S1084" s="142" t="str">
        <f>IFERROR(ROUNDDOWN(Q1084*VLOOKUP(N1084,【参考】数式用!$AR$2:$AW$50,MATCH(P1084,【参考】数式用!$AT$4:$AW$4)+2,FALSE)*0.5, 0), "")</f>
        <v/>
      </c>
      <c r="T1084" s="51"/>
      <c r="U1084" s="536" t="str">
        <f>IFERROR(IF(AH1084&lt;&gt;"",Q1084*VLOOKUP(N1084,【参考】数式用!$AG$2:$AL$50,MATCH(P1084,【参考】数式用!$AI$4:$AL$4,0)+2,0), ""), "")</f>
        <v/>
      </c>
      <c r="V1084" s="41"/>
      <c r="W1084" s="1006"/>
      <c r="X1084" s="1007"/>
      <c r="Y1084" s="88"/>
      <c r="Z1084" s="537"/>
      <c r="AA1084" s="143" t="str">
        <f>IFERROR(IF(Y1084="ー", "", ROUNDDOWN(Z1084*VLOOKUP(N1084,【参考】数式用!$AR$2:$AW$50,MATCH(Y1084,【参考】数式用!$AT$4:$AW$4)+2,FALSE)*0.5, 0)), "")</f>
        <v/>
      </c>
      <c r="AB1084" s="98"/>
      <c r="AC1084" s="1100" t="str">
        <f>IFERROR(IF(AH1084&lt;&gt;"",Z1084*VLOOKUP(N1084,【参考】数式用!$AG$2:$AL$50,MATCH(Y1084,【参考】数式用!$AI$4:$AL$4,0)+2,0), ""), "")</f>
        <v/>
      </c>
      <c r="AD1084" s="1100"/>
      <c r="AE1084" s="415"/>
      <c r="AF1084" s="581"/>
      <c r="AG1084" s="590"/>
      <c r="AH1084" s="428" t="str">
        <f>IFERROR(VLOOKUP(O1084, 【参考】数式用!$AY$5:$AY$13, 1, FALSE), "")</f>
        <v/>
      </c>
      <c r="AI1084" s="429" t="str">
        <f>IFERROR(VLOOKUP(N1084, 【参考】数式用!$BA$2:$BB$50, 2, FALSE), "")</f>
        <v/>
      </c>
      <c r="AJ1084" s="430" t="str">
        <f t="shared" si="35"/>
        <v/>
      </c>
      <c r="AK1084" s="431" t="str">
        <f t="shared" si="36"/>
        <v/>
      </c>
      <c r="AL1084" s="133"/>
      <c r="AM1084" s="133"/>
      <c r="AN1084" s="106"/>
      <c r="AO1084" s="106"/>
      <c r="AV1084" s="105"/>
      <c r="AW1084" s="105"/>
      <c r="AX1084" s="105"/>
      <c r="AY1084" s="105"/>
      <c r="AZ1084" s="105"/>
      <c r="BA1084" s="105"/>
    </row>
    <row r="1085" spans="1:53" ht="30" customHeight="1" thickBot="1">
      <c r="A1085" s="140">
        <v>1072</v>
      </c>
      <c r="B1085" s="1001" t="str">
        <f>IF(基本情報入力シート!C1110="","",基本情報入力シート!C1110)</f>
        <v/>
      </c>
      <c r="C1085" s="1002"/>
      <c r="D1085" s="1002"/>
      <c r="E1085" s="1002"/>
      <c r="F1085" s="1002"/>
      <c r="G1085" s="1002"/>
      <c r="H1085" s="1002"/>
      <c r="I1085" s="1003"/>
      <c r="J1085" s="411" t="str">
        <f>IF(基本情報入力シート!M1110="","",基本情報入力シート!M1110)</f>
        <v/>
      </c>
      <c r="K1085" s="411" t="str">
        <f>IF(基本情報入力シート!R1110="","",基本情報入力シート!R1110)</f>
        <v/>
      </c>
      <c r="L1085" s="411" t="str">
        <f>IF(基本情報入力シート!W1110="","",基本情報入力シート!W1110)</f>
        <v/>
      </c>
      <c r="M1085" s="411" t="str">
        <f>IF(基本情報入力シート!X1110="","",基本情報入力シート!X1110)</f>
        <v/>
      </c>
      <c r="N1085" s="141" t="str">
        <f>IF(基本情報入力シート!Y1110="","",基本情報入力シート!Y1110)</f>
        <v/>
      </c>
      <c r="O1085" s="148"/>
      <c r="P1085" s="50"/>
      <c r="Q1085" s="1004"/>
      <c r="R1085" s="1005"/>
      <c r="S1085" s="142" t="str">
        <f>IFERROR(ROUNDDOWN(Q1085*VLOOKUP(N1085,【参考】数式用!$AR$2:$AW$50,MATCH(P1085,【参考】数式用!$AT$4:$AW$4)+2,FALSE)*0.5, 0), "")</f>
        <v/>
      </c>
      <c r="T1085" s="51"/>
      <c r="U1085" s="536" t="str">
        <f>IFERROR(IF(AH1085&lt;&gt;"",Q1085*VLOOKUP(N1085,【参考】数式用!$AG$2:$AL$50,MATCH(P1085,【参考】数式用!$AI$4:$AL$4,0)+2,0), ""), "")</f>
        <v/>
      </c>
      <c r="V1085" s="41"/>
      <c r="W1085" s="1006"/>
      <c r="X1085" s="1007"/>
      <c r="Y1085" s="88"/>
      <c r="Z1085" s="537"/>
      <c r="AA1085" s="143" t="str">
        <f>IFERROR(IF(Y1085="ー", "", ROUNDDOWN(Z1085*VLOOKUP(N1085,【参考】数式用!$AR$2:$AW$50,MATCH(Y1085,【参考】数式用!$AT$4:$AW$4)+2,FALSE)*0.5, 0)), "")</f>
        <v/>
      </c>
      <c r="AB1085" s="98"/>
      <c r="AC1085" s="1100" t="str">
        <f>IFERROR(IF(AH1085&lt;&gt;"",Z1085*VLOOKUP(N1085,【参考】数式用!$AG$2:$AL$50,MATCH(Y1085,【参考】数式用!$AI$4:$AL$4,0)+2,0), ""), "")</f>
        <v/>
      </c>
      <c r="AD1085" s="1100"/>
      <c r="AE1085" s="415"/>
      <c r="AF1085" s="581"/>
      <c r="AG1085" s="590"/>
      <c r="AH1085" s="428" t="str">
        <f>IFERROR(VLOOKUP(O1085, 【参考】数式用!$AY$5:$AY$13, 1, FALSE), "")</f>
        <v/>
      </c>
      <c r="AI1085" s="429" t="str">
        <f>IFERROR(VLOOKUP(N1085, 【参考】数式用!$BA$2:$BB$50, 2, FALSE), "")</f>
        <v/>
      </c>
      <c r="AJ1085" s="430" t="str">
        <f t="shared" si="35"/>
        <v/>
      </c>
      <c r="AK1085" s="431" t="str">
        <f t="shared" si="36"/>
        <v/>
      </c>
      <c r="AL1085" s="133"/>
      <c r="AM1085" s="133"/>
      <c r="AN1085" s="106"/>
      <c r="AO1085" s="106"/>
      <c r="AV1085" s="105"/>
      <c r="AW1085" s="105"/>
      <c r="AX1085" s="105"/>
      <c r="AY1085" s="105"/>
      <c r="AZ1085" s="105"/>
      <c r="BA1085" s="105"/>
    </row>
    <row r="1086" spans="1:53" ht="30" customHeight="1" thickBot="1">
      <c r="A1086" s="140">
        <v>1073</v>
      </c>
      <c r="B1086" s="1001" t="str">
        <f>IF(基本情報入力シート!C1111="","",基本情報入力シート!C1111)</f>
        <v/>
      </c>
      <c r="C1086" s="1002"/>
      <c r="D1086" s="1002"/>
      <c r="E1086" s="1002"/>
      <c r="F1086" s="1002"/>
      <c r="G1086" s="1002"/>
      <c r="H1086" s="1002"/>
      <c r="I1086" s="1003"/>
      <c r="J1086" s="411" t="str">
        <f>IF(基本情報入力シート!M1111="","",基本情報入力シート!M1111)</f>
        <v/>
      </c>
      <c r="K1086" s="411" t="str">
        <f>IF(基本情報入力シート!R1111="","",基本情報入力シート!R1111)</f>
        <v/>
      </c>
      <c r="L1086" s="411" t="str">
        <f>IF(基本情報入力シート!W1111="","",基本情報入力シート!W1111)</f>
        <v/>
      </c>
      <c r="M1086" s="411" t="str">
        <f>IF(基本情報入力シート!X1111="","",基本情報入力シート!X1111)</f>
        <v/>
      </c>
      <c r="N1086" s="141" t="str">
        <f>IF(基本情報入力シート!Y1111="","",基本情報入力シート!Y1111)</f>
        <v/>
      </c>
      <c r="O1086" s="148"/>
      <c r="P1086" s="50"/>
      <c r="Q1086" s="1004"/>
      <c r="R1086" s="1005"/>
      <c r="S1086" s="142" t="str">
        <f>IFERROR(ROUNDDOWN(Q1086*VLOOKUP(N1086,【参考】数式用!$AR$2:$AW$50,MATCH(P1086,【参考】数式用!$AT$4:$AW$4)+2,FALSE)*0.5, 0), "")</f>
        <v/>
      </c>
      <c r="T1086" s="51"/>
      <c r="U1086" s="536" t="str">
        <f>IFERROR(IF(AH1086&lt;&gt;"",Q1086*VLOOKUP(N1086,【参考】数式用!$AG$2:$AL$50,MATCH(P1086,【参考】数式用!$AI$4:$AL$4,0)+2,0), ""), "")</f>
        <v/>
      </c>
      <c r="V1086" s="41"/>
      <c r="W1086" s="1006"/>
      <c r="X1086" s="1007"/>
      <c r="Y1086" s="88"/>
      <c r="Z1086" s="537"/>
      <c r="AA1086" s="143" t="str">
        <f>IFERROR(IF(Y1086="ー", "", ROUNDDOWN(Z1086*VLOOKUP(N1086,【参考】数式用!$AR$2:$AW$50,MATCH(Y1086,【参考】数式用!$AT$4:$AW$4)+2,FALSE)*0.5, 0)), "")</f>
        <v/>
      </c>
      <c r="AB1086" s="98"/>
      <c r="AC1086" s="1100" t="str">
        <f>IFERROR(IF(AH1086&lt;&gt;"",Z1086*VLOOKUP(N1086,【参考】数式用!$AG$2:$AL$50,MATCH(Y1086,【参考】数式用!$AI$4:$AL$4,0)+2,0), ""), "")</f>
        <v/>
      </c>
      <c r="AD1086" s="1100"/>
      <c r="AE1086" s="415"/>
      <c r="AF1086" s="581"/>
      <c r="AG1086" s="590"/>
      <c r="AH1086" s="428" t="str">
        <f>IFERROR(VLOOKUP(O1086, 【参考】数式用!$AY$5:$AY$13, 1, FALSE), "")</f>
        <v/>
      </c>
      <c r="AI1086" s="429" t="str">
        <f>IFERROR(VLOOKUP(N1086, 【参考】数式用!$BA$2:$BB$50, 2, FALSE), "")</f>
        <v/>
      </c>
      <c r="AJ1086" s="430" t="str">
        <f t="shared" si="35"/>
        <v/>
      </c>
      <c r="AK1086" s="431" t="str">
        <f t="shared" si="36"/>
        <v/>
      </c>
      <c r="AL1086" s="133"/>
      <c r="AM1086" s="133"/>
      <c r="AN1086" s="106"/>
      <c r="AO1086" s="106"/>
      <c r="AV1086" s="105"/>
      <c r="AW1086" s="105"/>
      <c r="AX1086" s="105"/>
      <c r="AY1086" s="105"/>
      <c r="AZ1086" s="105"/>
      <c r="BA1086" s="105"/>
    </row>
    <row r="1087" spans="1:53" ht="30" customHeight="1" thickBot="1">
      <c r="A1087" s="140">
        <v>1074</v>
      </c>
      <c r="B1087" s="1001" t="str">
        <f>IF(基本情報入力シート!C1112="","",基本情報入力シート!C1112)</f>
        <v/>
      </c>
      <c r="C1087" s="1002"/>
      <c r="D1087" s="1002"/>
      <c r="E1087" s="1002"/>
      <c r="F1087" s="1002"/>
      <c r="G1087" s="1002"/>
      <c r="H1087" s="1002"/>
      <c r="I1087" s="1003"/>
      <c r="J1087" s="411" t="str">
        <f>IF(基本情報入力シート!M1112="","",基本情報入力シート!M1112)</f>
        <v/>
      </c>
      <c r="K1087" s="411" t="str">
        <f>IF(基本情報入力シート!R1112="","",基本情報入力シート!R1112)</f>
        <v/>
      </c>
      <c r="L1087" s="411" t="str">
        <f>IF(基本情報入力シート!W1112="","",基本情報入力シート!W1112)</f>
        <v/>
      </c>
      <c r="M1087" s="411" t="str">
        <f>IF(基本情報入力シート!X1112="","",基本情報入力シート!X1112)</f>
        <v/>
      </c>
      <c r="N1087" s="141" t="str">
        <f>IF(基本情報入力シート!Y1112="","",基本情報入力シート!Y1112)</f>
        <v/>
      </c>
      <c r="O1087" s="148"/>
      <c r="P1087" s="50"/>
      <c r="Q1087" s="1004"/>
      <c r="R1087" s="1005"/>
      <c r="S1087" s="142" t="str">
        <f>IFERROR(ROUNDDOWN(Q1087*VLOOKUP(N1087,【参考】数式用!$AR$2:$AW$50,MATCH(P1087,【参考】数式用!$AT$4:$AW$4)+2,FALSE)*0.5, 0), "")</f>
        <v/>
      </c>
      <c r="T1087" s="51"/>
      <c r="U1087" s="536" t="str">
        <f>IFERROR(IF(AH1087&lt;&gt;"",Q1087*VLOOKUP(N1087,【参考】数式用!$AG$2:$AL$50,MATCH(P1087,【参考】数式用!$AI$4:$AL$4,0)+2,0), ""), "")</f>
        <v/>
      </c>
      <c r="V1087" s="41"/>
      <c r="W1087" s="1006"/>
      <c r="X1087" s="1007"/>
      <c r="Y1087" s="88"/>
      <c r="Z1087" s="537"/>
      <c r="AA1087" s="143" t="str">
        <f>IFERROR(IF(Y1087="ー", "", ROUNDDOWN(Z1087*VLOOKUP(N1087,【参考】数式用!$AR$2:$AW$50,MATCH(Y1087,【参考】数式用!$AT$4:$AW$4)+2,FALSE)*0.5, 0)), "")</f>
        <v/>
      </c>
      <c r="AB1087" s="98"/>
      <c r="AC1087" s="1100" t="str">
        <f>IFERROR(IF(AH1087&lt;&gt;"",Z1087*VLOOKUP(N1087,【参考】数式用!$AG$2:$AL$50,MATCH(Y1087,【参考】数式用!$AI$4:$AL$4,0)+2,0), ""), "")</f>
        <v/>
      </c>
      <c r="AD1087" s="1100"/>
      <c r="AE1087" s="415"/>
      <c r="AF1087" s="581"/>
      <c r="AG1087" s="590"/>
      <c r="AH1087" s="428" t="str">
        <f>IFERROR(VLOOKUP(O1087, 【参考】数式用!$AY$5:$AY$13, 1, FALSE), "")</f>
        <v/>
      </c>
      <c r="AI1087" s="429" t="str">
        <f>IFERROR(VLOOKUP(N1087, 【参考】数式用!$BA$2:$BB$50, 2, FALSE), "")</f>
        <v/>
      </c>
      <c r="AJ1087" s="430" t="str">
        <f t="shared" si="35"/>
        <v/>
      </c>
      <c r="AK1087" s="431" t="str">
        <f t="shared" si="36"/>
        <v/>
      </c>
      <c r="AL1087" s="133"/>
      <c r="AM1087" s="133"/>
      <c r="AN1087" s="106"/>
      <c r="AO1087" s="106"/>
      <c r="AV1087" s="105"/>
      <c r="AW1087" s="105"/>
      <c r="AX1087" s="105"/>
      <c r="AY1087" s="105"/>
      <c r="AZ1087" s="105"/>
      <c r="BA1087" s="105"/>
    </row>
    <row r="1088" spans="1:53" ht="30" customHeight="1" thickBot="1">
      <c r="A1088" s="140">
        <v>1075</v>
      </c>
      <c r="B1088" s="1001" t="str">
        <f>IF(基本情報入力シート!C1113="","",基本情報入力シート!C1113)</f>
        <v/>
      </c>
      <c r="C1088" s="1002"/>
      <c r="D1088" s="1002"/>
      <c r="E1088" s="1002"/>
      <c r="F1088" s="1002"/>
      <c r="G1088" s="1002"/>
      <c r="H1088" s="1002"/>
      <c r="I1088" s="1003"/>
      <c r="J1088" s="411" t="str">
        <f>IF(基本情報入力シート!M1113="","",基本情報入力シート!M1113)</f>
        <v/>
      </c>
      <c r="K1088" s="411" t="str">
        <f>IF(基本情報入力シート!R1113="","",基本情報入力シート!R1113)</f>
        <v/>
      </c>
      <c r="L1088" s="411" t="str">
        <f>IF(基本情報入力シート!W1113="","",基本情報入力シート!W1113)</f>
        <v/>
      </c>
      <c r="M1088" s="411" t="str">
        <f>IF(基本情報入力シート!X1113="","",基本情報入力シート!X1113)</f>
        <v/>
      </c>
      <c r="N1088" s="141" t="str">
        <f>IF(基本情報入力シート!Y1113="","",基本情報入力シート!Y1113)</f>
        <v/>
      </c>
      <c r="O1088" s="148"/>
      <c r="P1088" s="50"/>
      <c r="Q1088" s="1004"/>
      <c r="R1088" s="1005"/>
      <c r="S1088" s="142" t="str">
        <f>IFERROR(ROUNDDOWN(Q1088*VLOOKUP(N1088,【参考】数式用!$AR$2:$AW$50,MATCH(P1088,【参考】数式用!$AT$4:$AW$4)+2,FALSE)*0.5, 0), "")</f>
        <v/>
      </c>
      <c r="T1088" s="51"/>
      <c r="U1088" s="536" t="str">
        <f>IFERROR(IF(AH1088&lt;&gt;"",Q1088*VLOOKUP(N1088,【参考】数式用!$AG$2:$AL$50,MATCH(P1088,【参考】数式用!$AI$4:$AL$4,0)+2,0), ""), "")</f>
        <v/>
      </c>
      <c r="V1088" s="41"/>
      <c r="W1088" s="1006"/>
      <c r="X1088" s="1007"/>
      <c r="Y1088" s="88"/>
      <c r="Z1088" s="537"/>
      <c r="AA1088" s="143" t="str">
        <f>IFERROR(IF(Y1088="ー", "", ROUNDDOWN(Z1088*VLOOKUP(N1088,【参考】数式用!$AR$2:$AW$50,MATCH(Y1088,【参考】数式用!$AT$4:$AW$4)+2,FALSE)*0.5, 0)), "")</f>
        <v/>
      </c>
      <c r="AB1088" s="98"/>
      <c r="AC1088" s="1100" t="str">
        <f>IFERROR(IF(AH1088&lt;&gt;"",Z1088*VLOOKUP(N1088,【参考】数式用!$AG$2:$AL$50,MATCH(Y1088,【参考】数式用!$AI$4:$AL$4,0)+2,0), ""), "")</f>
        <v/>
      </c>
      <c r="AD1088" s="1100"/>
      <c r="AE1088" s="415"/>
      <c r="AF1088" s="581"/>
      <c r="AG1088" s="590"/>
      <c r="AH1088" s="428" t="str">
        <f>IFERROR(VLOOKUP(O1088, 【参考】数式用!$AY$5:$AY$13, 1, FALSE), "")</f>
        <v/>
      </c>
      <c r="AI1088" s="429" t="str">
        <f>IFERROR(VLOOKUP(N1088, 【参考】数式用!$BA$2:$BB$50, 2, FALSE), "")</f>
        <v/>
      </c>
      <c r="AJ1088" s="430" t="str">
        <f t="shared" si="35"/>
        <v/>
      </c>
      <c r="AK1088" s="431" t="str">
        <f t="shared" si="36"/>
        <v/>
      </c>
      <c r="AL1088" s="133"/>
      <c r="AM1088" s="133"/>
      <c r="AN1088" s="106"/>
      <c r="AO1088" s="106"/>
      <c r="AV1088" s="105"/>
      <c r="AW1088" s="105"/>
      <c r="AX1088" s="105"/>
      <c r="AY1088" s="105"/>
      <c r="AZ1088" s="105"/>
      <c r="BA1088" s="105"/>
    </row>
    <row r="1089" spans="1:53" ht="30" customHeight="1" thickBot="1">
      <c r="A1089" s="140">
        <v>1076</v>
      </c>
      <c r="B1089" s="1001" t="str">
        <f>IF(基本情報入力シート!C1114="","",基本情報入力シート!C1114)</f>
        <v/>
      </c>
      <c r="C1089" s="1002"/>
      <c r="D1089" s="1002"/>
      <c r="E1089" s="1002"/>
      <c r="F1089" s="1002"/>
      <c r="G1089" s="1002"/>
      <c r="H1089" s="1002"/>
      <c r="I1089" s="1003"/>
      <c r="J1089" s="411" t="str">
        <f>IF(基本情報入力シート!M1114="","",基本情報入力シート!M1114)</f>
        <v/>
      </c>
      <c r="K1089" s="411" t="str">
        <f>IF(基本情報入力シート!R1114="","",基本情報入力シート!R1114)</f>
        <v/>
      </c>
      <c r="L1089" s="411" t="str">
        <f>IF(基本情報入力シート!W1114="","",基本情報入力シート!W1114)</f>
        <v/>
      </c>
      <c r="M1089" s="411" t="str">
        <f>IF(基本情報入力シート!X1114="","",基本情報入力シート!X1114)</f>
        <v/>
      </c>
      <c r="N1089" s="141" t="str">
        <f>IF(基本情報入力シート!Y1114="","",基本情報入力シート!Y1114)</f>
        <v/>
      </c>
      <c r="O1089" s="148"/>
      <c r="P1089" s="50"/>
      <c r="Q1089" s="1004"/>
      <c r="R1089" s="1005"/>
      <c r="S1089" s="142" t="str">
        <f>IFERROR(ROUNDDOWN(Q1089*VLOOKUP(N1089,【参考】数式用!$AR$2:$AW$50,MATCH(P1089,【参考】数式用!$AT$4:$AW$4)+2,FALSE)*0.5, 0), "")</f>
        <v/>
      </c>
      <c r="T1089" s="51"/>
      <c r="U1089" s="536" t="str">
        <f>IFERROR(IF(AH1089&lt;&gt;"",Q1089*VLOOKUP(N1089,【参考】数式用!$AG$2:$AL$50,MATCH(P1089,【参考】数式用!$AI$4:$AL$4,0)+2,0), ""), "")</f>
        <v/>
      </c>
      <c r="V1089" s="41"/>
      <c r="W1089" s="1006"/>
      <c r="X1089" s="1007"/>
      <c r="Y1089" s="88"/>
      <c r="Z1089" s="537"/>
      <c r="AA1089" s="143" t="str">
        <f>IFERROR(IF(Y1089="ー", "", ROUNDDOWN(Z1089*VLOOKUP(N1089,【参考】数式用!$AR$2:$AW$50,MATCH(Y1089,【参考】数式用!$AT$4:$AW$4)+2,FALSE)*0.5, 0)), "")</f>
        <v/>
      </c>
      <c r="AB1089" s="98"/>
      <c r="AC1089" s="1100" t="str">
        <f>IFERROR(IF(AH1089&lt;&gt;"",Z1089*VLOOKUP(N1089,【参考】数式用!$AG$2:$AL$50,MATCH(Y1089,【参考】数式用!$AI$4:$AL$4,0)+2,0), ""), "")</f>
        <v/>
      </c>
      <c r="AD1089" s="1100"/>
      <c r="AE1089" s="415"/>
      <c r="AF1089" s="581"/>
      <c r="AG1089" s="590"/>
      <c r="AH1089" s="428" t="str">
        <f>IFERROR(VLOOKUP(O1089, 【参考】数式用!$AY$5:$AY$13, 1, FALSE), "")</f>
        <v/>
      </c>
      <c r="AI1089" s="429" t="str">
        <f>IFERROR(VLOOKUP(N1089, 【参考】数式用!$BA$2:$BB$50, 2, FALSE), "")</f>
        <v/>
      </c>
      <c r="AJ1089" s="430" t="str">
        <f t="shared" si="35"/>
        <v/>
      </c>
      <c r="AK1089" s="431" t="str">
        <f t="shared" si="36"/>
        <v/>
      </c>
      <c r="AL1089" s="133"/>
      <c r="AM1089" s="133"/>
      <c r="AN1089" s="106"/>
      <c r="AO1089" s="106"/>
      <c r="AV1089" s="105"/>
      <c r="AW1089" s="105"/>
      <c r="AX1089" s="105"/>
      <c r="AY1089" s="105"/>
      <c r="AZ1089" s="105"/>
      <c r="BA1089" s="105"/>
    </row>
    <row r="1090" spans="1:53" ht="30" customHeight="1" thickBot="1">
      <c r="A1090" s="140">
        <v>1077</v>
      </c>
      <c r="B1090" s="1001" t="str">
        <f>IF(基本情報入力シート!C1115="","",基本情報入力シート!C1115)</f>
        <v/>
      </c>
      <c r="C1090" s="1002"/>
      <c r="D1090" s="1002"/>
      <c r="E1090" s="1002"/>
      <c r="F1090" s="1002"/>
      <c r="G1090" s="1002"/>
      <c r="H1090" s="1002"/>
      <c r="I1090" s="1003"/>
      <c r="J1090" s="411" t="str">
        <f>IF(基本情報入力シート!M1115="","",基本情報入力シート!M1115)</f>
        <v/>
      </c>
      <c r="K1090" s="411" t="str">
        <f>IF(基本情報入力シート!R1115="","",基本情報入力シート!R1115)</f>
        <v/>
      </c>
      <c r="L1090" s="411" t="str">
        <f>IF(基本情報入力シート!W1115="","",基本情報入力シート!W1115)</f>
        <v/>
      </c>
      <c r="M1090" s="411" t="str">
        <f>IF(基本情報入力シート!X1115="","",基本情報入力シート!X1115)</f>
        <v/>
      </c>
      <c r="N1090" s="141" t="str">
        <f>IF(基本情報入力シート!Y1115="","",基本情報入力シート!Y1115)</f>
        <v/>
      </c>
      <c r="O1090" s="148"/>
      <c r="P1090" s="50"/>
      <c r="Q1090" s="1004"/>
      <c r="R1090" s="1005"/>
      <c r="S1090" s="142" t="str">
        <f>IFERROR(ROUNDDOWN(Q1090*VLOOKUP(N1090,【参考】数式用!$AR$2:$AW$50,MATCH(P1090,【参考】数式用!$AT$4:$AW$4)+2,FALSE)*0.5, 0), "")</f>
        <v/>
      </c>
      <c r="T1090" s="51"/>
      <c r="U1090" s="536" t="str">
        <f>IFERROR(IF(AH1090&lt;&gt;"",Q1090*VLOOKUP(N1090,【参考】数式用!$AG$2:$AL$50,MATCH(P1090,【参考】数式用!$AI$4:$AL$4,0)+2,0), ""), "")</f>
        <v/>
      </c>
      <c r="V1090" s="41"/>
      <c r="W1090" s="1006"/>
      <c r="X1090" s="1007"/>
      <c r="Y1090" s="88"/>
      <c r="Z1090" s="537"/>
      <c r="AA1090" s="143" t="str">
        <f>IFERROR(IF(Y1090="ー", "", ROUNDDOWN(Z1090*VLOOKUP(N1090,【参考】数式用!$AR$2:$AW$50,MATCH(Y1090,【参考】数式用!$AT$4:$AW$4)+2,FALSE)*0.5, 0)), "")</f>
        <v/>
      </c>
      <c r="AB1090" s="98"/>
      <c r="AC1090" s="1100" t="str">
        <f>IFERROR(IF(AH1090&lt;&gt;"",Z1090*VLOOKUP(N1090,【参考】数式用!$AG$2:$AL$50,MATCH(Y1090,【参考】数式用!$AI$4:$AL$4,0)+2,0), ""), "")</f>
        <v/>
      </c>
      <c r="AD1090" s="1100"/>
      <c r="AE1090" s="415"/>
      <c r="AF1090" s="581"/>
      <c r="AG1090" s="590"/>
      <c r="AH1090" s="428" t="str">
        <f>IFERROR(VLOOKUP(O1090, 【参考】数式用!$AY$5:$AY$13, 1, FALSE), "")</f>
        <v/>
      </c>
      <c r="AI1090" s="429" t="str">
        <f>IFERROR(VLOOKUP(N1090, 【参考】数式用!$BA$2:$BB$50, 2, FALSE), "")</f>
        <v/>
      </c>
      <c r="AJ1090" s="430" t="str">
        <f t="shared" si="35"/>
        <v/>
      </c>
      <c r="AK1090" s="431" t="str">
        <f t="shared" si="36"/>
        <v/>
      </c>
      <c r="AL1090" s="133"/>
      <c r="AM1090" s="133"/>
      <c r="AN1090" s="106"/>
      <c r="AO1090" s="106"/>
      <c r="AV1090" s="105"/>
      <c r="AW1090" s="105"/>
      <c r="AX1090" s="105"/>
      <c r="AY1090" s="105"/>
      <c r="AZ1090" s="105"/>
      <c r="BA1090" s="105"/>
    </row>
    <row r="1091" spans="1:53" ht="30" customHeight="1" thickBot="1">
      <c r="A1091" s="140">
        <v>1078</v>
      </c>
      <c r="B1091" s="1001" t="str">
        <f>IF(基本情報入力シート!C1116="","",基本情報入力シート!C1116)</f>
        <v/>
      </c>
      <c r="C1091" s="1002"/>
      <c r="D1091" s="1002"/>
      <c r="E1091" s="1002"/>
      <c r="F1091" s="1002"/>
      <c r="G1091" s="1002"/>
      <c r="H1091" s="1002"/>
      <c r="I1091" s="1003"/>
      <c r="J1091" s="411" t="str">
        <f>IF(基本情報入力シート!M1116="","",基本情報入力シート!M1116)</f>
        <v/>
      </c>
      <c r="K1091" s="411" t="str">
        <f>IF(基本情報入力シート!R1116="","",基本情報入力シート!R1116)</f>
        <v/>
      </c>
      <c r="L1091" s="411" t="str">
        <f>IF(基本情報入力シート!W1116="","",基本情報入力シート!W1116)</f>
        <v/>
      </c>
      <c r="M1091" s="411" t="str">
        <f>IF(基本情報入力シート!X1116="","",基本情報入力シート!X1116)</f>
        <v/>
      </c>
      <c r="N1091" s="141" t="str">
        <f>IF(基本情報入力シート!Y1116="","",基本情報入力シート!Y1116)</f>
        <v/>
      </c>
      <c r="O1091" s="148"/>
      <c r="P1091" s="50"/>
      <c r="Q1091" s="1004"/>
      <c r="R1091" s="1005"/>
      <c r="S1091" s="142" t="str">
        <f>IFERROR(ROUNDDOWN(Q1091*VLOOKUP(N1091,【参考】数式用!$AR$2:$AW$50,MATCH(P1091,【参考】数式用!$AT$4:$AW$4)+2,FALSE)*0.5, 0), "")</f>
        <v/>
      </c>
      <c r="T1091" s="51"/>
      <c r="U1091" s="536" t="str">
        <f>IFERROR(IF(AH1091&lt;&gt;"",Q1091*VLOOKUP(N1091,【参考】数式用!$AG$2:$AL$50,MATCH(P1091,【参考】数式用!$AI$4:$AL$4,0)+2,0), ""), "")</f>
        <v/>
      </c>
      <c r="V1091" s="41"/>
      <c r="W1091" s="1006"/>
      <c r="X1091" s="1007"/>
      <c r="Y1091" s="88"/>
      <c r="Z1091" s="537"/>
      <c r="AA1091" s="143" t="str">
        <f>IFERROR(IF(Y1091="ー", "", ROUNDDOWN(Z1091*VLOOKUP(N1091,【参考】数式用!$AR$2:$AW$50,MATCH(Y1091,【参考】数式用!$AT$4:$AW$4)+2,FALSE)*0.5, 0)), "")</f>
        <v/>
      </c>
      <c r="AB1091" s="98"/>
      <c r="AC1091" s="1100" t="str">
        <f>IFERROR(IF(AH1091&lt;&gt;"",Z1091*VLOOKUP(N1091,【参考】数式用!$AG$2:$AL$50,MATCH(Y1091,【参考】数式用!$AI$4:$AL$4,0)+2,0), ""), "")</f>
        <v/>
      </c>
      <c r="AD1091" s="1100"/>
      <c r="AE1091" s="415"/>
      <c r="AF1091" s="581"/>
      <c r="AG1091" s="590"/>
      <c r="AH1091" s="428" t="str">
        <f>IFERROR(VLOOKUP(O1091, 【参考】数式用!$AY$5:$AY$13, 1, FALSE), "")</f>
        <v/>
      </c>
      <c r="AI1091" s="429" t="str">
        <f>IFERROR(VLOOKUP(N1091, 【参考】数式用!$BA$2:$BB$50, 2, FALSE), "")</f>
        <v/>
      </c>
      <c r="AJ1091" s="430" t="str">
        <f t="shared" si="35"/>
        <v/>
      </c>
      <c r="AK1091" s="431" t="str">
        <f t="shared" si="36"/>
        <v/>
      </c>
      <c r="AL1091" s="133"/>
      <c r="AM1091" s="133"/>
      <c r="AN1091" s="106"/>
      <c r="AO1091" s="106"/>
      <c r="AV1091" s="105"/>
      <c r="AW1091" s="105"/>
      <c r="AX1091" s="105"/>
      <c r="AY1091" s="105"/>
      <c r="AZ1091" s="105"/>
      <c r="BA1091" s="105"/>
    </row>
    <row r="1092" spans="1:53" ht="30" customHeight="1" thickBot="1">
      <c r="A1092" s="140">
        <v>1079</v>
      </c>
      <c r="B1092" s="1001" t="str">
        <f>IF(基本情報入力シート!C1117="","",基本情報入力シート!C1117)</f>
        <v/>
      </c>
      <c r="C1092" s="1002"/>
      <c r="D1092" s="1002"/>
      <c r="E1092" s="1002"/>
      <c r="F1092" s="1002"/>
      <c r="G1092" s="1002"/>
      <c r="H1092" s="1002"/>
      <c r="I1092" s="1003"/>
      <c r="J1092" s="411" t="str">
        <f>IF(基本情報入力シート!M1117="","",基本情報入力シート!M1117)</f>
        <v/>
      </c>
      <c r="K1092" s="411" t="str">
        <f>IF(基本情報入力シート!R1117="","",基本情報入力シート!R1117)</f>
        <v/>
      </c>
      <c r="L1092" s="411" t="str">
        <f>IF(基本情報入力シート!W1117="","",基本情報入力シート!W1117)</f>
        <v/>
      </c>
      <c r="M1092" s="411" t="str">
        <f>IF(基本情報入力シート!X1117="","",基本情報入力シート!X1117)</f>
        <v/>
      </c>
      <c r="N1092" s="141" t="str">
        <f>IF(基本情報入力シート!Y1117="","",基本情報入力シート!Y1117)</f>
        <v/>
      </c>
      <c r="O1092" s="148"/>
      <c r="P1092" s="50"/>
      <c r="Q1092" s="1004"/>
      <c r="R1092" s="1005"/>
      <c r="S1092" s="142" t="str">
        <f>IFERROR(ROUNDDOWN(Q1092*VLOOKUP(N1092,【参考】数式用!$AR$2:$AW$50,MATCH(P1092,【参考】数式用!$AT$4:$AW$4)+2,FALSE)*0.5, 0), "")</f>
        <v/>
      </c>
      <c r="T1092" s="51"/>
      <c r="U1092" s="536" t="str">
        <f>IFERROR(IF(AH1092&lt;&gt;"",Q1092*VLOOKUP(N1092,【参考】数式用!$AG$2:$AL$50,MATCH(P1092,【参考】数式用!$AI$4:$AL$4,0)+2,0), ""), "")</f>
        <v/>
      </c>
      <c r="V1092" s="41"/>
      <c r="W1092" s="1006"/>
      <c r="X1092" s="1007"/>
      <c r="Y1092" s="88"/>
      <c r="Z1092" s="537"/>
      <c r="AA1092" s="143" t="str">
        <f>IFERROR(IF(Y1092="ー", "", ROUNDDOWN(Z1092*VLOOKUP(N1092,【参考】数式用!$AR$2:$AW$50,MATCH(Y1092,【参考】数式用!$AT$4:$AW$4)+2,FALSE)*0.5, 0)), "")</f>
        <v/>
      </c>
      <c r="AB1092" s="98"/>
      <c r="AC1092" s="1100" t="str">
        <f>IFERROR(IF(AH1092&lt;&gt;"",Z1092*VLOOKUP(N1092,【参考】数式用!$AG$2:$AL$50,MATCH(Y1092,【参考】数式用!$AI$4:$AL$4,0)+2,0), ""), "")</f>
        <v/>
      </c>
      <c r="AD1092" s="1100"/>
      <c r="AE1092" s="415"/>
      <c r="AF1092" s="581"/>
      <c r="AG1092" s="590"/>
      <c r="AH1092" s="428" t="str">
        <f>IFERROR(VLOOKUP(O1092, 【参考】数式用!$AY$5:$AY$13, 1, FALSE), "")</f>
        <v/>
      </c>
      <c r="AI1092" s="429" t="str">
        <f>IFERROR(VLOOKUP(N1092, 【参考】数式用!$BA$2:$BB$50, 2, FALSE), "")</f>
        <v/>
      </c>
      <c r="AJ1092" s="430" t="str">
        <f t="shared" si="35"/>
        <v/>
      </c>
      <c r="AK1092" s="431" t="str">
        <f t="shared" si="36"/>
        <v/>
      </c>
      <c r="AL1092" s="133"/>
      <c r="AM1092" s="133"/>
      <c r="AN1092" s="106"/>
      <c r="AO1092" s="106"/>
      <c r="AV1092" s="105"/>
      <c r="AW1092" s="105"/>
      <c r="AX1092" s="105"/>
      <c r="AY1092" s="105"/>
      <c r="AZ1092" s="105"/>
      <c r="BA1092" s="105"/>
    </row>
    <row r="1093" spans="1:53" ht="30" customHeight="1" thickBot="1">
      <c r="A1093" s="140">
        <v>1080</v>
      </c>
      <c r="B1093" s="1001" t="str">
        <f>IF(基本情報入力シート!C1118="","",基本情報入力シート!C1118)</f>
        <v/>
      </c>
      <c r="C1093" s="1002"/>
      <c r="D1093" s="1002"/>
      <c r="E1093" s="1002"/>
      <c r="F1093" s="1002"/>
      <c r="G1093" s="1002"/>
      <c r="H1093" s="1002"/>
      <c r="I1093" s="1003"/>
      <c r="J1093" s="411" t="str">
        <f>IF(基本情報入力シート!M1118="","",基本情報入力シート!M1118)</f>
        <v/>
      </c>
      <c r="K1093" s="411" t="str">
        <f>IF(基本情報入力シート!R1118="","",基本情報入力シート!R1118)</f>
        <v/>
      </c>
      <c r="L1093" s="411" t="str">
        <f>IF(基本情報入力シート!W1118="","",基本情報入力シート!W1118)</f>
        <v/>
      </c>
      <c r="M1093" s="411" t="str">
        <f>IF(基本情報入力シート!X1118="","",基本情報入力シート!X1118)</f>
        <v/>
      </c>
      <c r="N1093" s="141" t="str">
        <f>IF(基本情報入力シート!Y1118="","",基本情報入力シート!Y1118)</f>
        <v/>
      </c>
      <c r="O1093" s="148"/>
      <c r="P1093" s="50"/>
      <c r="Q1093" s="1004"/>
      <c r="R1093" s="1005"/>
      <c r="S1093" s="142" t="str">
        <f>IFERROR(ROUNDDOWN(Q1093*VLOOKUP(N1093,【参考】数式用!$AR$2:$AW$50,MATCH(P1093,【参考】数式用!$AT$4:$AW$4)+2,FALSE)*0.5, 0), "")</f>
        <v/>
      </c>
      <c r="T1093" s="51"/>
      <c r="U1093" s="536" t="str">
        <f>IFERROR(IF(AH1093&lt;&gt;"",Q1093*VLOOKUP(N1093,【参考】数式用!$AG$2:$AL$50,MATCH(P1093,【参考】数式用!$AI$4:$AL$4,0)+2,0), ""), "")</f>
        <v/>
      </c>
      <c r="V1093" s="41"/>
      <c r="W1093" s="1006"/>
      <c r="X1093" s="1007"/>
      <c r="Y1093" s="88"/>
      <c r="Z1093" s="537"/>
      <c r="AA1093" s="143" t="str">
        <f>IFERROR(IF(Y1093="ー", "", ROUNDDOWN(Z1093*VLOOKUP(N1093,【参考】数式用!$AR$2:$AW$50,MATCH(Y1093,【参考】数式用!$AT$4:$AW$4)+2,FALSE)*0.5, 0)), "")</f>
        <v/>
      </c>
      <c r="AB1093" s="98"/>
      <c r="AC1093" s="1100" t="str">
        <f>IFERROR(IF(AH1093&lt;&gt;"",Z1093*VLOOKUP(N1093,【参考】数式用!$AG$2:$AL$50,MATCH(Y1093,【参考】数式用!$AI$4:$AL$4,0)+2,0), ""), "")</f>
        <v/>
      </c>
      <c r="AD1093" s="1100"/>
      <c r="AE1093" s="415"/>
      <c r="AF1093" s="581"/>
      <c r="AG1093" s="590"/>
      <c r="AH1093" s="428" t="str">
        <f>IFERROR(VLOOKUP(O1093, 【参考】数式用!$AY$5:$AY$13, 1, FALSE), "")</f>
        <v/>
      </c>
      <c r="AI1093" s="429" t="str">
        <f>IFERROR(VLOOKUP(N1093, 【参考】数式用!$BA$2:$BB$50, 2, FALSE), "")</f>
        <v/>
      </c>
      <c r="AJ1093" s="430" t="str">
        <f t="shared" si="35"/>
        <v/>
      </c>
      <c r="AK1093" s="431" t="str">
        <f t="shared" si="36"/>
        <v/>
      </c>
      <c r="AL1093" s="133"/>
      <c r="AM1093" s="133"/>
      <c r="AN1093" s="106"/>
      <c r="AO1093" s="106"/>
      <c r="AV1093" s="105"/>
      <c r="AW1093" s="105"/>
      <c r="AX1093" s="105"/>
      <c r="AY1093" s="105"/>
      <c r="AZ1093" s="105"/>
      <c r="BA1093" s="105"/>
    </row>
    <row r="1094" spans="1:53" ht="30" customHeight="1" thickBot="1">
      <c r="A1094" s="140">
        <v>1081</v>
      </c>
      <c r="B1094" s="1001" t="str">
        <f>IF(基本情報入力シート!C1119="","",基本情報入力シート!C1119)</f>
        <v/>
      </c>
      <c r="C1094" s="1002"/>
      <c r="D1094" s="1002"/>
      <c r="E1094" s="1002"/>
      <c r="F1094" s="1002"/>
      <c r="G1094" s="1002"/>
      <c r="H1094" s="1002"/>
      <c r="I1094" s="1003"/>
      <c r="J1094" s="411" t="str">
        <f>IF(基本情報入力シート!M1119="","",基本情報入力シート!M1119)</f>
        <v/>
      </c>
      <c r="K1094" s="411" t="str">
        <f>IF(基本情報入力シート!R1119="","",基本情報入力シート!R1119)</f>
        <v/>
      </c>
      <c r="L1094" s="411" t="str">
        <f>IF(基本情報入力シート!W1119="","",基本情報入力シート!W1119)</f>
        <v/>
      </c>
      <c r="M1094" s="411" t="str">
        <f>IF(基本情報入力シート!X1119="","",基本情報入力シート!X1119)</f>
        <v/>
      </c>
      <c r="N1094" s="141" t="str">
        <f>IF(基本情報入力シート!Y1119="","",基本情報入力シート!Y1119)</f>
        <v/>
      </c>
      <c r="O1094" s="148"/>
      <c r="P1094" s="50"/>
      <c r="Q1094" s="1004"/>
      <c r="R1094" s="1005"/>
      <c r="S1094" s="142" t="str">
        <f>IFERROR(ROUNDDOWN(Q1094*VLOOKUP(N1094,【参考】数式用!$AR$2:$AW$50,MATCH(P1094,【参考】数式用!$AT$4:$AW$4)+2,FALSE)*0.5, 0), "")</f>
        <v/>
      </c>
      <c r="T1094" s="51"/>
      <c r="U1094" s="536" t="str">
        <f>IFERROR(IF(AH1094&lt;&gt;"",Q1094*VLOOKUP(N1094,【参考】数式用!$AG$2:$AL$50,MATCH(P1094,【参考】数式用!$AI$4:$AL$4,0)+2,0), ""), "")</f>
        <v/>
      </c>
      <c r="V1094" s="41"/>
      <c r="W1094" s="1006"/>
      <c r="X1094" s="1007"/>
      <c r="Y1094" s="88"/>
      <c r="Z1094" s="537"/>
      <c r="AA1094" s="143" t="str">
        <f>IFERROR(IF(Y1094="ー", "", ROUNDDOWN(Z1094*VLOOKUP(N1094,【参考】数式用!$AR$2:$AW$50,MATCH(Y1094,【参考】数式用!$AT$4:$AW$4)+2,FALSE)*0.5, 0)), "")</f>
        <v/>
      </c>
      <c r="AB1094" s="98"/>
      <c r="AC1094" s="1100" t="str">
        <f>IFERROR(IF(AH1094&lt;&gt;"",Z1094*VLOOKUP(N1094,【参考】数式用!$AG$2:$AL$50,MATCH(Y1094,【参考】数式用!$AI$4:$AL$4,0)+2,0), ""), "")</f>
        <v/>
      </c>
      <c r="AD1094" s="1100"/>
      <c r="AE1094" s="415"/>
      <c r="AF1094" s="581"/>
      <c r="AG1094" s="590"/>
      <c r="AH1094" s="428" t="str">
        <f>IFERROR(VLOOKUP(O1094, 【参考】数式用!$AY$5:$AY$13, 1, FALSE), "")</f>
        <v/>
      </c>
      <c r="AI1094" s="429" t="str">
        <f>IFERROR(VLOOKUP(N1094, 【参考】数式用!$BA$2:$BB$50, 2, FALSE), "")</f>
        <v/>
      </c>
      <c r="AJ1094" s="430" t="str">
        <f t="shared" si="35"/>
        <v/>
      </c>
      <c r="AK1094" s="431" t="str">
        <f t="shared" si="36"/>
        <v/>
      </c>
      <c r="AL1094" s="133"/>
      <c r="AM1094" s="133"/>
      <c r="AN1094" s="106"/>
      <c r="AO1094" s="106"/>
      <c r="AV1094" s="105"/>
      <c r="AW1094" s="105"/>
      <c r="AX1094" s="105"/>
      <c r="AY1094" s="105"/>
      <c r="AZ1094" s="105"/>
      <c r="BA1094" s="105"/>
    </row>
    <row r="1095" spans="1:53" ht="30" customHeight="1" thickBot="1">
      <c r="A1095" s="140">
        <v>1082</v>
      </c>
      <c r="B1095" s="1001" t="str">
        <f>IF(基本情報入力シート!C1120="","",基本情報入力シート!C1120)</f>
        <v/>
      </c>
      <c r="C1095" s="1002"/>
      <c r="D1095" s="1002"/>
      <c r="E1095" s="1002"/>
      <c r="F1095" s="1002"/>
      <c r="G1095" s="1002"/>
      <c r="H1095" s="1002"/>
      <c r="I1095" s="1003"/>
      <c r="J1095" s="411" t="str">
        <f>IF(基本情報入力シート!M1120="","",基本情報入力シート!M1120)</f>
        <v/>
      </c>
      <c r="K1095" s="411" t="str">
        <f>IF(基本情報入力シート!R1120="","",基本情報入力シート!R1120)</f>
        <v/>
      </c>
      <c r="L1095" s="411" t="str">
        <f>IF(基本情報入力シート!W1120="","",基本情報入力シート!W1120)</f>
        <v/>
      </c>
      <c r="M1095" s="411" t="str">
        <f>IF(基本情報入力シート!X1120="","",基本情報入力シート!X1120)</f>
        <v/>
      </c>
      <c r="N1095" s="141" t="str">
        <f>IF(基本情報入力シート!Y1120="","",基本情報入力シート!Y1120)</f>
        <v/>
      </c>
      <c r="O1095" s="148"/>
      <c r="P1095" s="50"/>
      <c r="Q1095" s="1004"/>
      <c r="R1095" s="1005"/>
      <c r="S1095" s="142" t="str">
        <f>IFERROR(ROUNDDOWN(Q1095*VLOOKUP(N1095,【参考】数式用!$AR$2:$AW$50,MATCH(P1095,【参考】数式用!$AT$4:$AW$4)+2,FALSE)*0.5, 0), "")</f>
        <v/>
      </c>
      <c r="T1095" s="51"/>
      <c r="U1095" s="536" t="str">
        <f>IFERROR(IF(AH1095&lt;&gt;"",Q1095*VLOOKUP(N1095,【参考】数式用!$AG$2:$AL$50,MATCH(P1095,【参考】数式用!$AI$4:$AL$4,0)+2,0), ""), "")</f>
        <v/>
      </c>
      <c r="V1095" s="41"/>
      <c r="W1095" s="1006"/>
      <c r="X1095" s="1007"/>
      <c r="Y1095" s="88"/>
      <c r="Z1095" s="537"/>
      <c r="AA1095" s="143" t="str">
        <f>IFERROR(IF(Y1095="ー", "", ROUNDDOWN(Z1095*VLOOKUP(N1095,【参考】数式用!$AR$2:$AW$50,MATCH(Y1095,【参考】数式用!$AT$4:$AW$4)+2,FALSE)*0.5, 0)), "")</f>
        <v/>
      </c>
      <c r="AB1095" s="98"/>
      <c r="AC1095" s="1100" t="str">
        <f>IFERROR(IF(AH1095&lt;&gt;"",Z1095*VLOOKUP(N1095,【参考】数式用!$AG$2:$AL$50,MATCH(Y1095,【参考】数式用!$AI$4:$AL$4,0)+2,0), ""), "")</f>
        <v/>
      </c>
      <c r="AD1095" s="1100"/>
      <c r="AE1095" s="415"/>
      <c r="AF1095" s="581"/>
      <c r="AG1095" s="590"/>
      <c r="AH1095" s="428" t="str">
        <f>IFERROR(VLOOKUP(O1095, 【参考】数式用!$AY$5:$AY$13, 1, FALSE), "")</f>
        <v/>
      </c>
      <c r="AI1095" s="429" t="str">
        <f>IFERROR(VLOOKUP(N1095, 【参考】数式用!$BA$2:$BB$50, 2, FALSE), "")</f>
        <v/>
      </c>
      <c r="AJ1095" s="430" t="str">
        <f t="shared" si="35"/>
        <v/>
      </c>
      <c r="AK1095" s="431" t="str">
        <f t="shared" si="36"/>
        <v/>
      </c>
      <c r="AL1095" s="133"/>
      <c r="AM1095" s="133"/>
      <c r="AN1095" s="106"/>
      <c r="AO1095" s="106"/>
      <c r="AV1095" s="105"/>
      <c r="AW1095" s="105"/>
      <c r="AX1095" s="105"/>
      <c r="AY1095" s="105"/>
      <c r="AZ1095" s="105"/>
      <c r="BA1095" s="105"/>
    </row>
    <row r="1096" spans="1:53" ht="30" customHeight="1" thickBot="1">
      <c r="A1096" s="140">
        <v>1083</v>
      </c>
      <c r="B1096" s="1001" t="str">
        <f>IF(基本情報入力シート!C1121="","",基本情報入力シート!C1121)</f>
        <v/>
      </c>
      <c r="C1096" s="1002"/>
      <c r="D1096" s="1002"/>
      <c r="E1096" s="1002"/>
      <c r="F1096" s="1002"/>
      <c r="G1096" s="1002"/>
      <c r="H1096" s="1002"/>
      <c r="I1096" s="1003"/>
      <c r="J1096" s="411" t="str">
        <f>IF(基本情報入力シート!M1121="","",基本情報入力シート!M1121)</f>
        <v/>
      </c>
      <c r="K1096" s="411" t="str">
        <f>IF(基本情報入力シート!R1121="","",基本情報入力シート!R1121)</f>
        <v/>
      </c>
      <c r="L1096" s="411" t="str">
        <f>IF(基本情報入力シート!W1121="","",基本情報入力シート!W1121)</f>
        <v/>
      </c>
      <c r="M1096" s="411" t="str">
        <f>IF(基本情報入力シート!X1121="","",基本情報入力シート!X1121)</f>
        <v/>
      </c>
      <c r="N1096" s="141" t="str">
        <f>IF(基本情報入力シート!Y1121="","",基本情報入力シート!Y1121)</f>
        <v/>
      </c>
      <c r="O1096" s="148"/>
      <c r="P1096" s="50"/>
      <c r="Q1096" s="1004"/>
      <c r="R1096" s="1005"/>
      <c r="S1096" s="142" t="str">
        <f>IFERROR(ROUNDDOWN(Q1096*VLOOKUP(N1096,【参考】数式用!$AR$2:$AW$50,MATCH(P1096,【参考】数式用!$AT$4:$AW$4)+2,FALSE)*0.5, 0), "")</f>
        <v/>
      </c>
      <c r="T1096" s="51"/>
      <c r="U1096" s="536" t="str">
        <f>IFERROR(IF(AH1096&lt;&gt;"",Q1096*VLOOKUP(N1096,【参考】数式用!$AG$2:$AL$50,MATCH(P1096,【参考】数式用!$AI$4:$AL$4,0)+2,0), ""), "")</f>
        <v/>
      </c>
      <c r="V1096" s="41"/>
      <c r="W1096" s="1006"/>
      <c r="X1096" s="1007"/>
      <c r="Y1096" s="88"/>
      <c r="Z1096" s="537"/>
      <c r="AA1096" s="143" t="str">
        <f>IFERROR(IF(Y1096="ー", "", ROUNDDOWN(Z1096*VLOOKUP(N1096,【参考】数式用!$AR$2:$AW$50,MATCH(Y1096,【参考】数式用!$AT$4:$AW$4)+2,FALSE)*0.5, 0)), "")</f>
        <v/>
      </c>
      <c r="AB1096" s="98"/>
      <c r="AC1096" s="1100" t="str">
        <f>IFERROR(IF(AH1096&lt;&gt;"",Z1096*VLOOKUP(N1096,【参考】数式用!$AG$2:$AL$50,MATCH(Y1096,【参考】数式用!$AI$4:$AL$4,0)+2,0), ""), "")</f>
        <v/>
      </c>
      <c r="AD1096" s="1100"/>
      <c r="AE1096" s="415"/>
      <c r="AF1096" s="581"/>
      <c r="AG1096" s="590"/>
      <c r="AH1096" s="428" t="str">
        <f>IFERROR(VLOOKUP(O1096, 【参考】数式用!$AY$5:$AY$13, 1, FALSE), "")</f>
        <v/>
      </c>
      <c r="AI1096" s="429" t="str">
        <f>IFERROR(VLOOKUP(N1096, 【参考】数式用!$BA$2:$BB$50, 2, FALSE), "")</f>
        <v/>
      </c>
      <c r="AJ1096" s="430" t="str">
        <f t="shared" si="35"/>
        <v/>
      </c>
      <c r="AK1096" s="431" t="str">
        <f t="shared" si="36"/>
        <v/>
      </c>
      <c r="AL1096" s="133"/>
      <c r="AM1096" s="133"/>
      <c r="AN1096" s="106"/>
      <c r="AO1096" s="106"/>
      <c r="AV1096" s="105"/>
      <c r="AW1096" s="105"/>
      <c r="AX1096" s="105"/>
      <c r="AY1096" s="105"/>
      <c r="AZ1096" s="105"/>
      <c r="BA1096" s="105"/>
    </row>
    <row r="1097" spans="1:53" ht="30" customHeight="1" thickBot="1">
      <c r="A1097" s="140">
        <v>1084</v>
      </c>
      <c r="B1097" s="1001" t="str">
        <f>IF(基本情報入力シート!C1122="","",基本情報入力シート!C1122)</f>
        <v/>
      </c>
      <c r="C1097" s="1002"/>
      <c r="D1097" s="1002"/>
      <c r="E1097" s="1002"/>
      <c r="F1097" s="1002"/>
      <c r="G1097" s="1002"/>
      <c r="H1097" s="1002"/>
      <c r="I1097" s="1003"/>
      <c r="J1097" s="411" t="str">
        <f>IF(基本情報入力シート!M1122="","",基本情報入力シート!M1122)</f>
        <v/>
      </c>
      <c r="K1097" s="411" t="str">
        <f>IF(基本情報入力シート!R1122="","",基本情報入力シート!R1122)</f>
        <v/>
      </c>
      <c r="L1097" s="411" t="str">
        <f>IF(基本情報入力シート!W1122="","",基本情報入力シート!W1122)</f>
        <v/>
      </c>
      <c r="M1097" s="411" t="str">
        <f>IF(基本情報入力シート!X1122="","",基本情報入力シート!X1122)</f>
        <v/>
      </c>
      <c r="N1097" s="141" t="str">
        <f>IF(基本情報入力シート!Y1122="","",基本情報入力シート!Y1122)</f>
        <v/>
      </c>
      <c r="O1097" s="148"/>
      <c r="P1097" s="50"/>
      <c r="Q1097" s="1004"/>
      <c r="R1097" s="1005"/>
      <c r="S1097" s="142" t="str">
        <f>IFERROR(ROUNDDOWN(Q1097*VLOOKUP(N1097,【参考】数式用!$AR$2:$AW$50,MATCH(P1097,【参考】数式用!$AT$4:$AW$4)+2,FALSE)*0.5, 0), "")</f>
        <v/>
      </c>
      <c r="T1097" s="51"/>
      <c r="U1097" s="536" t="str">
        <f>IFERROR(IF(AH1097&lt;&gt;"",Q1097*VLOOKUP(N1097,【参考】数式用!$AG$2:$AL$50,MATCH(P1097,【参考】数式用!$AI$4:$AL$4,0)+2,0), ""), "")</f>
        <v/>
      </c>
      <c r="V1097" s="41"/>
      <c r="W1097" s="1006"/>
      <c r="X1097" s="1007"/>
      <c r="Y1097" s="88"/>
      <c r="Z1097" s="537"/>
      <c r="AA1097" s="143" t="str">
        <f>IFERROR(IF(Y1097="ー", "", ROUNDDOWN(Z1097*VLOOKUP(N1097,【参考】数式用!$AR$2:$AW$50,MATCH(Y1097,【参考】数式用!$AT$4:$AW$4)+2,FALSE)*0.5, 0)), "")</f>
        <v/>
      </c>
      <c r="AB1097" s="98"/>
      <c r="AC1097" s="1100" t="str">
        <f>IFERROR(IF(AH1097&lt;&gt;"",Z1097*VLOOKUP(N1097,【参考】数式用!$AG$2:$AL$50,MATCH(Y1097,【参考】数式用!$AI$4:$AL$4,0)+2,0), ""), "")</f>
        <v/>
      </c>
      <c r="AD1097" s="1100"/>
      <c r="AE1097" s="415"/>
      <c r="AF1097" s="581"/>
      <c r="AG1097" s="590"/>
      <c r="AH1097" s="428" t="str">
        <f>IFERROR(VLOOKUP(O1097, 【参考】数式用!$AY$5:$AY$13, 1, FALSE), "")</f>
        <v/>
      </c>
      <c r="AI1097" s="429" t="str">
        <f>IFERROR(VLOOKUP(N1097, 【参考】数式用!$BA$2:$BB$50, 2, FALSE), "")</f>
        <v/>
      </c>
      <c r="AJ1097" s="430" t="str">
        <f t="shared" si="35"/>
        <v/>
      </c>
      <c r="AK1097" s="431" t="str">
        <f t="shared" si="36"/>
        <v/>
      </c>
      <c r="AL1097" s="133"/>
      <c r="AM1097" s="133"/>
      <c r="AN1097" s="106"/>
      <c r="AO1097" s="106"/>
      <c r="AV1097" s="105"/>
      <c r="AW1097" s="105"/>
      <c r="AX1097" s="105"/>
      <c r="AY1097" s="105"/>
      <c r="AZ1097" s="105"/>
      <c r="BA1097" s="105"/>
    </row>
    <row r="1098" spans="1:53" ht="30" customHeight="1" thickBot="1">
      <c r="A1098" s="140">
        <v>1085</v>
      </c>
      <c r="B1098" s="1001" t="str">
        <f>IF(基本情報入力シート!C1123="","",基本情報入力シート!C1123)</f>
        <v/>
      </c>
      <c r="C1098" s="1002"/>
      <c r="D1098" s="1002"/>
      <c r="E1098" s="1002"/>
      <c r="F1098" s="1002"/>
      <c r="G1098" s="1002"/>
      <c r="H1098" s="1002"/>
      <c r="I1098" s="1003"/>
      <c r="J1098" s="411" t="str">
        <f>IF(基本情報入力シート!M1123="","",基本情報入力シート!M1123)</f>
        <v/>
      </c>
      <c r="K1098" s="411" t="str">
        <f>IF(基本情報入力シート!R1123="","",基本情報入力シート!R1123)</f>
        <v/>
      </c>
      <c r="L1098" s="411" t="str">
        <f>IF(基本情報入力シート!W1123="","",基本情報入力シート!W1123)</f>
        <v/>
      </c>
      <c r="M1098" s="411" t="str">
        <f>IF(基本情報入力シート!X1123="","",基本情報入力シート!X1123)</f>
        <v/>
      </c>
      <c r="N1098" s="141" t="str">
        <f>IF(基本情報入力シート!Y1123="","",基本情報入力シート!Y1123)</f>
        <v/>
      </c>
      <c r="O1098" s="148"/>
      <c r="P1098" s="50"/>
      <c r="Q1098" s="1004"/>
      <c r="R1098" s="1005"/>
      <c r="S1098" s="142" t="str">
        <f>IFERROR(ROUNDDOWN(Q1098*VLOOKUP(N1098,【参考】数式用!$AR$2:$AW$50,MATCH(P1098,【参考】数式用!$AT$4:$AW$4)+2,FALSE)*0.5, 0), "")</f>
        <v/>
      </c>
      <c r="T1098" s="51"/>
      <c r="U1098" s="536" t="str">
        <f>IFERROR(IF(AH1098&lt;&gt;"",Q1098*VLOOKUP(N1098,【参考】数式用!$AG$2:$AL$50,MATCH(P1098,【参考】数式用!$AI$4:$AL$4,0)+2,0), ""), "")</f>
        <v/>
      </c>
      <c r="V1098" s="41"/>
      <c r="W1098" s="1006"/>
      <c r="X1098" s="1007"/>
      <c r="Y1098" s="88"/>
      <c r="Z1098" s="537"/>
      <c r="AA1098" s="143" t="str">
        <f>IFERROR(IF(Y1098="ー", "", ROUNDDOWN(Z1098*VLOOKUP(N1098,【参考】数式用!$AR$2:$AW$50,MATCH(Y1098,【参考】数式用!$AT$4:$AW$4)+2,FALSE)*0.5, 0)), "")</f>
        <v/>
      </c>
      <c r="AB1098" s="98"/>
      <c r="AC1098" s="1100" t="str">
        <f>IFERROR(IF(AH1098&lt;&gt;"",Z1098*VLOOKUP(N1098,【参考】数式用!$AG$2:$AL$50,MATCH(Y1098,【参考】数式用!$AI$4:$AL$4,0)+2,0), ""), "")</f>
        <v/>
      </c>
      <c r="AD1098" s="1100"/>
      <c r="AE1098" s="415"/>
      <c r="AF1098" s="581"/>
      <c r="AG1098" s="590"/>
      <c r="AH1098" s="428" t="str">
        <f>IFERROR(VLOOKUP(O1098, 【参考】数式用!$AY$5:$AY$13, 1, FALSE), "")</f>
        <v/>
      </c>
      <c r="AI1098" s="429" t="str">
        <f>IFERROR(VLOOKUP(N1098, 【参考】数式用!$BA$2:$BB$50, 2, FALSE), "")</f>
        <v/>
      </c>
      <c r="AJ1098" s="430" t="str">
        <f t="shared" si="35"/>
        <v/>
      </c>
      <c r="AK1098" s="431" t="str">
        <f t="shared" si="36"/>
        <v/>
      </c>
      <c r="AL1098" s="133"/>
      <c r="AM1098" s="133"/>
      <c r="AN1098" s="106"/>
      <c r="AO1098" s="106"/>
      <c r="AV1098" s="105"/>
      <c r="AW1098" s="105"/>
      <c r="AX1098" s="105"/>
      <c r="AY1098" s="105"/>
      <c r="AZ1098" s="105"/>
      <c r="BA1098" s="105"/>
    </row>
    <row r="1099" spans="1:53" ht="30" customHeight="1" thickBot="1">
      <c r="A1099" s="140">
        <v>1086</v>
      </c>
      <c r="B1099" s="1001" t="str">
        <f>IF(基本情報入力シート!C1124="","",基本情報入力シート!C1124)</f>
        <v/>
      </c>
      <c r="C1099" s="1002"/>
      <c r="D1099" s="1002"/>
      <c r="E1099" s="1002"/>
      <c r="F1099" s="1002"/>
      <c r="G1099" s="1002"/>
      <c r="H1099" s="1002"/>
      <c r="I1099" s="1003"/>
      <c r="J1099" s="411" t="str">
        <f>IF(基本情報入力シート!M1124="","",基本情報入力シート!M1124)</f>
        <v/>
      </c>
      <c r="K1099" s="411" t="str">
        <f>IF(基本情報入力シート!R1124="","",基本情報入力シート!R1124)</f>
        <v/>
      </c>
      <c r="L1099" s="411" t="str">
        <f>IF(基本情報入力シート!W1124="","",基本情報入力シート!W1124)</f>
        <v/>
      </c>
      <c r="M1099" s="411" t="str">
        <f>IF(基本情報入力シート!X1124="","",基本情報入力シート!X1124)</f>
        <v/>
      </c>
      <c r="N1099" s="141" t="str">
        <f>IF(基本情報入力シート!Y1124="","",基本情報入力シート!Y1124)</f>
        <v/>
      </c>
      <c r="O1099" s="148"/>
      <c r="P1099" s="50"/>
      <c r="Q1099" s="1004"/>
      <c r="R1099" s="1005"/>
      <c r="S1099" s="142" t="str">
        <f>IFERROR(ROUNDDOWN(Q1099*VLOOKUP(N1099,【参考】数式用!$AR$2:$AW$50,MATCH(P1099,【参考】数式用!$AT$4:$AW$4)+2,FALSE)*0.5, 0), "")</f>
        <v/>
      </c>
      <c r="T1099" s="51"/>
      <c r="U1099" s="536" t="str">
        <f>IFERROR(IF(AH1099&lt;&gt;"",Q1099*VLOOKUP(N1099,【参考】数式用!$AG$2:$AL$50,MATCH(P1099,【参考】数式用!$AI$4:$AL$4,0)+2,0), ""), "")</f>
        <v/>
      </c>
      <c r="V1099" s="41"/>
      <c r="W1099" s="1006"/>
      <c r="X1099" s="1007"/>
      <c r="Y1099" s="88"/>
      <c r="Z1099" s="537"/>
      <c r="AA1099" s="143" t="str">
        <f>IFERROR(IF(Y1099="ー", "", ROUNDDOWN(Z1099*VLOOKUP(N1099,【参考】数式用!$AR$2:$AW$50,MATCH(Y1099,【参考】数式用!$AT$4:$AW$4)+2,FALSE)*0.5, 0)), "")</f>
        <v/>
      </c>
      <c r="AB1099" s="98"/>
      <c r="AC1099" s="1100" t="str">
        <f>IFERROR(IF(AH1099&lt;&gt;"",Z1099*VLOOKUP(N1099,【参考】数式用!$AG$2:$AL$50,MATCH(Y1099,【参考】数式用!$AI$4:$AL$4,0)+2,0), ""), "")</f>
        <v/>
      </c>
      <c r="AD1099" s="1100"/>
      <c r="AE1099" s="415"/>
      <c r="AF1099" s="581"/>
      <c r="AG1099" s="590"/>
      <c r="AH1099" s="428" t="str">
        <f>IFERROR(VLOOKUP(O1099, 【参考】数式用!$AY$5:$AY$13, 1, FALSE), "")</f>
        <v/>
      </c>
      <c r="AI1099" s="429" t="str">
        <f>IFERROR(VLOOKUP(N1099, 【参考】数式用!$BA$2:$BB$50, 2, FALSE), "")</f>
        <v/>
      </c>
      <c r="AJ1099" s="430" t="str">
        <f t="shared" si="35"/>
        <v/>
      </c>
      <c r="AK1099" s="431" t="str">
        <f t="shared" si="36"/>
        <v/>
      </c>
      <c r="AL1099" s="133"/>
      <c r="AM1099" s="133"/>
      <c r="AN1099" s="106"/>
      <c r="AO1099" s="106"/>
      <c r="AV1099" s="105"/>
      <c r="AW1099" s="105"/>
      <c r="AX1099" s="105"/>
      <c r="AY1099" s="105"/>
      <c r="AZ1099" s="105"/>
      <c r="BA1099" s="105"/>
    </row>
    <row r="1100" spans="1:53" ht="30" customHeight="1" thickBot="1">
      <c r="A1100" s="140">
        <v>1087</v>
      </c>
      <c r="B1100" s="1001" t="str">
        <f>IF(基本情報入力シート!C1125="","",基本情報入力シート!C1125)</f>
        <v/>
      </c>
      <c r="C1100" s="1002"/>
      <c r="D1100" s="1002"/>
      <c r="E1100" s="1002"/>
      <c r="F1100" s="1002"/>
      <c r="G1100" s="1002"/>
      <c r="H1100" s="1002"/>
      <c r="I1100" s="1003"/>
      <c r="J1100" s="411" t="str">
        <f>IF(基本情報入力シート!M1125="","",基本情報入力シート!M1125)</f>
        <v/>
      </c>
      <c r="K1100" s="411" t="str">
        <f>IF(基本情報入力シート!R1125="","",基本情報入力シート!R1125)</f>
        <v/>
      </c>
      <c r="L1100" s="411" t="str">
        <f>IF(基本情報入力シート!W1125="","",基本情報入力シート!W1125)</f>
        <v/>
      </c>
      <c r="M1100" s="411" t="str">
        <f>IF(基本情報入力シート!X1125="","",基本情報入力シート!X1125)</f>
        <v/>
      </c>
      <c r="N1100" s="141" t="str">
        <f>IF(基本情報入力シート!Y1125="","",基本情報入力シート!Y1125)</f>
        <v/>
      </c>
      <c r="O1100" s="148"/>
      <c r="P1100" s="50"/>
      <c r="Q1100" s="1004"/>
      <c r="R1100" s="1005"/>
      <c r="S1100" s="142" t="str">
        <f>IFERROR(ROUNDDOWN(Q1100*VLOOKUP(N1100,【参考】数式用!$AR$2:$AW$50,MATCH(P1100,【参考】数式用!$AT$4:$AW$4)+2,FALSE)*0.5, 0), "")</f>
        <v/>
      </c>
      <c r="T1100" s="51"/>
      <c r="U1100" s="536" t="str">
        <f>IFERROR(IF(AH1100&lt;&gt;"",Q1100*VLOOKUP(N1100,【参考】数式用!$AG$2:$AL$50,MATCH(P1100,【参考】数式用!$AI$4:$AL$4,0)+2,0), ""), "")</f>
        <v/>
      </c>
      <c r="V1100" s="41"/>
      <c r="W1100" s="1006"/>
      <c r="X1100" s="1007"/>
      <c r="Y1100" s="88"/>
      <c r="Z1100" s="537"/>
      <c r="AA1100" s="143" t="str">
        <f>IFERROR(IF(Y1100="ー", "", ROUNDDOWN(Z1100*VLOOKUP(N1100,【参考】数式用!$AR$2:$AW$50,MATCH(Y1100,【参考】数式用!$AT$4:$AW$4)+2,FALSE)*0.5, 0)), "")</f>
        <v/>
      </c>
      <c r="AB1100" s="98"/>
      <c r="AC1100" s="1100" t="str">
        <f>IFERROR(IF(AH1100&lt;&gt;"",Z1100*VLOOKUP(N1100,【参考】数式用!$AG$2:$AL$50,MATCH(Y1100,【参考】数式用!$AI$4:$AL$4,0)+2,0), ""), "")</f>
        <v/>
      </c>
      <c r="AD1100" s="1100"/>
      <c r="AE1100" s="415"/>
      <c r="AF1100" s="581"/>
      <c r="AG1100" s="590"/>
      <c r="AH1100" s="428" t="str">
        <f>IFERROR(VLOOKUP(O1100, 【参考】数式用!$AY$5:$AY$13, 1, FALSE), "")</f>
        <v/>
      </c>
      <c r="AI1100" s="429" t="str">
        <f>IFERROR(VLOOKUP(N1100, 【参考】数式用!$BA$2:$BB$50, 2, FALSE), "")</f>
        <v/>
      </c>
      <c r="AJ1100" s="430" t="str">
        <f t="shared" si="35"/>
        <v/>
      </c>
      <c r="AK1100" s="431" t="str">
        <f t="shared" si="36"/>
        <v/>
      </c>
      <c r="AL1100" s="133"/>
      <c r="AM1100" s="133"/>
      <c r="AN1100" s="106"/>
      <c r="AO1100" s="106"/>
      <c r="AV1100" s="105"/>
      <c r="AW1100" s="105"/>
      <c r="AX1100" s="105"/>
      <c r="AY1100" s="105"/>
      <c r="AZ1100" s="105"/>
      <c r="BA1100" s="105"/>
    </row>
    <row r="1101" spans="1:53" ht="30" customHeight="1" thickBot="1">
      <c r="A1101" s="140">
        <v>1088</v>
      </c>
      <c r="B1101" s="1001" t="str">
        <f>IF(基本情報入力シート!C1126="","",基本情報入力シート!C1126)</f>
        <v/>
      </c>
      <c r="C1101" s="1002"/>
      <c r="D1101" s="1002"/>
      <c r="E1101" s="1002"/>
      <c r="F1101" s="1002"/>
      <c r="G1101" s="1002"/>
      <c r="H1101" s="1002"/>
      <c r="I1101" s="1003"/>
      <c r="J1101" s="411" t="str">
        <f>IF(基本情報入力シート!M1126="","",基本情報入力シート!M1126)</f>
        <v/>
      </c>
      <c r="K1101" s="411" t="str">
        <f>IF(基本情報入力シート!R1126="","",基本情報入力シート!R1126)</f>
        <v/>
      </c>
      <c r="L1101" s="411" t="str">
        <f>IF(基本情報入力シート!W1126="","",基本情報入力シート!W1126)</f>
        <v/>
      </c>
      <c r="M1101" s="411" t="str">
        <f>IF(基本情報入力シート!X1126="","",基本情報入力シート!X1126)</f>
        <v/>
      </c>
      <c r="N1101" s="141" t="str">
        <f>IF(基本情報入力シート!Y1126="","",基本情報入力シート!Y1126)</f>
        <v/>
      </c>
      <c r="O1101" s="148"/>
      <c r="P1101" s="50"/>
      <c r="Q1101" s="1004"/>
      <c r="R1101" s="1005"/>
      <c r="S1101" s="142" t="str">
        <f>IFERROR(ROUNDDOWN(Q1101*VLOOKUP(N1101,【参考】数式用!$AR$2:$AW$50,MATCH(P1101,【参考】数式用!$AT$4:$AW$4)+2,FALSE)*0.5, 0), "")</f>
        <v/>
      </c>
      <c r="T1101" s="51"/>
      <c r="U1101" s="536" t="str">
        <f>IFERROR(IF(AH1101&lt;&gt;"",Q1101*VLOOKUP(N1101,【参考】数式用!$AG$2:$AL$50,MATCH(P1101,【参考】数式用!$AI$4:$AL$4,0)+2,0), ""), "")</f>
        <v/>
      </c>
      <c r="V1101" s="41"/>
      <c r="W1101" s="1006"/>
      <c r="X1101" s="1007"/>
      <c r="Y1101" s="88"/>
      <c r="Z1101" s="537"/>
      <c r="AA1101" s="143" t="str">
        <f>IFERROR(IF(Y1101="ー", "", ROUNDDOWN(Z1101*VLOOKUP(N1101,【参考】数式用!$AR$2:$AW$50,MATCH(Y1101,【参考】数式用!$AT$4:$AW$4)+2,FALSE)*0.5, 0)), "")</f>
        <v/>
      </c>
      <c r="AB1101" s="98"/>
      <c r="AC1101" s="1100" t="str">
        <f>IFERROR(IF(AH1101&lt;&gt;"",Z1101*VLOOKUP(N1101,【参考】数式用!$AG$2:$AL$50,MATCH(Y1101,【参考】数式用!$AI$4:$AL$4,0)+2,0), ""), "")</f>
        <v/>
      </c>
      <c r="AD1101" s="1100"/>
      <c r="AE1101" s="415"/>
      <c r="AF1101" s="581"/>
      <c r="AG1101" s="590"/>
      <c r="AH1101" s="428" t="str">
        <f>IFERROR(VLOOKUP(O1101, 【参考】数式用!$AY$5:$AY$13, 1, FALSE), "")</f>
        <v/>
      </c>
      <c r="AI1101" s="429" t="str">
        <f>IFERROR(VLOOKUP(N1101, 【参考】数式用!$BA$2:$BB$50, 2, FALSE), "")</f>
        <v/>
      </c>
      <c r="AJ1101" s="430" t="str">
        <f t="shared" si="35"/>
        <v/>
      </c>
      <c r="AK1101" s="431" t="str">
        <f t="shared" si="36"/>
        <v/>
      </c>
      <c r="AL1101" s="133"/>
      <c r="AM1101" s="133"/>
      <c r="AN1101" s="106"/>
      <c r="AO1101" s="106"/>
      <c r="AV1101" s="105"/>
      <c r="AW1101" s="105"/>
      <c r="AX1101" s="105"/>
      <c r="AY1101" s="105"/>
      <c r="AZ1101" s="105"/>
      <c r="BA1101" s="105"/>
    </row>
    <row r="1102" spans="1:53" ht="30" customHeight="1" thickBot="1">
      <c r="A1102" s="140">
        <v>1089</v>
      </c>
      <c r="B1102" s="1001" t="str">
        <f>IF(基本情報入力シート!C1127="","",基本情報入力シート!C1127)</f>
        <v/>
      </c>
      <c r="C1102" s="1002"/>
      <c r="D1102" s="1002"/>
      <c r="E1102" s="1002"/>
      <c r="F1102" s="1002"/>
      <c r="G1102" s="1002"/>
      <c r="H1102" s="1002"/>
      <c r="I1102" s="1003"/>
      <c r="J1102" s="411" t="str">
        <f>IF(基本情報入力シート!M1127="","",基本情報入力シート!M1127)</f>
        <v/>
      </c>
      <c r="K1102" s="411" t="str">
        <f>IF(基本情報入力シート!R1127="","",基本情報入力シート!R1127)</f>
        <v/>
      </c>
      <c r="L1102" s="411" t="str">
        <f>IF(基本情報入力シート!W1127="","",基本情報入力シート!W1127)</f>
        <v/>
      </c>
      <c r="M1102" s="411" t="str">
        <f>IF(基本情報入力シート!X1127="","",基本情報入力シート!X1127)</f>
        <v/>
      </c>
      <c r="N1102" s="141" t="str">
        <f>IF(基本情報入力シート!Y1127="","",基本情報入力シート!Y1127)</f>
        <v/>
      </c>
      <c r="O1102" s="148"/>
      <c r="P1102" s="50"/>
      <c r="Q1102" s="1004"/>
      <c r="R1102" s="1005"/>
      <c r="S1102" s="142" t="str">
        <f>IFERROR(ROUNDDOWN(Q1102*VLOOKUP(N1102,【参考】数式用!$AR$2:$AW$50,MATCH(P1102,【参考】数式用!$AT$4:$AW$4)+2,FALSE)*0.5, 0), "")</f>
        <v/>
      </c>
      <c r="T1102" s="51"/>
      <c r="U1102" s="536" t="str">
        <f>IFERROR(IF(AH1102&lt;&gt;"",Q1102*VLOOKUP(N1102,【参考】数式用!$AG$2:$AL$50,MATCH(P1102,【参考】数式用!$AI$4:$AL$4,0)+2,0), ""), "")</f>
        <v/>
      </c>
      <c r="V1102" s="41"/>
      <c r="W1102" s="1006"/>
      <c r="X1102" s="1007"/>
      <c r="Y1102" s="88"/>
      <c r="Z1102" s="537"/>
      <c r="AA1102" s="143" t="str">
        <f>IFERROR(IF(Y1102="ー", "", ROUNDDOWN(Z1102*VLOOKUP(N1102,【参考】数式用!$AR$2:$AW$50,MATCH(Y1102,【参考】数式用!$AT$4:$AW$4)+2,FALSE)*0.5, 0)), "")</f>
        <v/>
      </c>
      <c r="AB1102" s="98"/>
      <c r="AC1102" s="1100" t="str">
        <f>IFERROR(IF(AH1102&lt;&gt;"",Z1102*VLOOKUP(N1102,【参考】数式用!$AG$2:$AL$50,MATCH(Y1102,【参考】数式用!$AI$4:$AL$4,0)+2,0), ""), "")</f>
        <v/>
      </c>
      <c r="AD1102" s="1100"/>
      <c r="AE1102" s="415"/>
      <c r="AF1102" s="581"/>
      <c r="AG1102" s="590"/>
      <c r="AH1102" s="428" t="str">
        <f>IFERROR(VLOOKUP(O1102, 【参考】数式用!$AY$5:$AY$13, 1, FALSE), "")</f>
        <v/>
      </c>
      <c r="AI1102" s="429" t="str">
        <f>IFERROR(VLOOKUP(N1102, 【参考】数式用!$BA$2:$BB$50, 2, FALSE), "")</f>
        <v/>
      </c>
      <c r="AJ1102" s="430" t="str">
        <f t="shared" si="35"/>
        <v/>
      </c>
      <c r="AK1102" s="431" t="str">
        <f t="shared" si="36"/>
        <v/>
      </c>
      <c r="AL1102" s="133"/>
      <c r="AM1102" s="133"/>
      <c r="AN1102" s="106"/>
      <c r="AO1102" s="106"/>
      <c r="AV1102" s="105"/>
      <c r="AW1102" s="105"/>
      <c r="AX1102" s="105"/>
      <c r="AY1102" s="105"/>
      <c r="AZ1102" s="105"/>
      <c r="BA1102" s="105"/>
    </row>
    <row r="1103" spans="1:53" ht="30" customHeight="1" thickBot="1">
      <c r="A1103" s="140">
        <v>1090</v>
      </c>
      <c r="B1103" s="1001" t="str">
        <f>IF(基本情報入力シート!C1128="","",基本情報入力シート!C1128)</f>
        <v/>
      </c>
      <c r="C1103" s="1002"/>
      <c r="D1103" s="1002"/>
      <c r="E1103" s="1002"/>
      <c r="F1103" s="1002"/>
      <c r="G1103" s="1002"/>
      <c r="H1103" s="1002"/>
      <c r="I1103" s="1003"/>
      <c r="J1103" s="411" t="str">
        <f>IF(基本情報入力シート!M1128="","",基本情報入力シート!M1128)</f>
        <v/>
      </c>
      <c r="K1103" s="411" t="str">
        <f>IF(基本情報入力シート!R1128="","",基本情報入力シート!R1128)</f>
        <v/>
      </c>
      <c r="L1103" s="411" t="str">
        <f>IF(基本情報入力シート!W1128="","",基本情報入力シート!W1128)</f>
        <v/>
      </c>
      <c r="M1103" s="411" t="str">
        <f>IF(基本情報入力シート!X1128="","",基本情報入力シート!X1128)</f>
        <v/>
      </c>
      <c r="N1103" s="141" t="str">
        <f>IF(基本情報入力シート!Y1128="","",基本情報入力シート!Y1128)</f>
        <v/>
      </c>
      <c r="O1103" s="148"/>
      <c r="P1103" s="50"/>
      <c r="Q1103" s="1004"/>
      <c r="R1103" s="1005"/>
      <c r="S1103" s="142" t="str">
        <f>IFERROR(ROUNDDOWN(Q1103*VLOOKUP(N1103,【参考】数式用!$AR$2:$AW$50,MATCH(P1103,【参考】数式用!$AT$4:$AW$4)+2,FALSE)*0.5, 0), "")</f>
        <v/>
      </c>
      <c r="T1103" s="51"/>
      <c r="U1103" s="536" t="str">
        <f>IFERROR(IF(AH1103&lt;&gt;"",Q1103*VLOOKUP(N1103,【参考】数式用!$AG$2:$AL$50,MATCH(P1103,【参考】数式用!$AI$4:$AL$4,0)+2,0), ""), "")</f>
        <v/>
      </c>
      <c r="V1103" s="41"/>
      <c r="W1103" s="1006"/>
      <c r="X1103" s="1007"/>
      <c r="Y1103" s="88"/>
      <c r="Z1103" s="537"/>
      <c r="AA1103" s="143" t="str">
        <f>IFERROR(IF(Y1103="ー", "", ROUNDDOWN(Z1103*VLOOKUP(N1103,【参考】数式用!$AR$2:$AW$50,MATCH(Y1103,【参考】数式用!$AT$4:$AW$4)+2,FALSE)*0.5, 0)), "")</f>
        <v/>
      </c>
      <c r="AB1103" s="98"/>
      <c r="AC1103" s="1100" t="str">
        <f>IFERROR(IF(AH1103&lt;&gt;"",Z1103*VLOOKUP(N1103,【参考】数式用!$AG$2:$AL$50,MATCH(Y1103,【参考】数式用!$AI$4:$AL$4,0)+2,0), ""), "")</f>
        <v/>
      </c>
      <c r="AD1103" s="1100"/>
      <c r="AE1103" s="415"/>
      <c r="AF1103" s="581"/>
      <c r="AG1103" s="590"/>
      <c r="AH1103" s="428" t="str">
        <f>IFERROR(VLOOKUP(O1103, 【参考】数式用!$AY$5:$AY$13, 1, FALSE), "")</f>
        <v/>
      </c>
      <c r="AI1103" s="429" t="str">
        <f>IFERROR(VLOOKUP(N1103, 【参考】数式用!$BA$2:$BB$50, 2, FALSE), "")</f>
        <v/>
      </c>
      <c r="AJ1103" s="430" t="str">
        <f t="shared" si="35"/>
        <v/>
      </c>
      <c r="AK1103" s="431" t="str">
        <f t="shared" si="36"/>
        <v/>
      </c>
      <c r="AL1103" s="133"/>
      <c r="AM1103" s="133"/>
      <c r="AN1103" s="106"/>
      <c r="AO1103" s="106"/>
      <c r="AV1103" s="105"/>
      <c r="AW1103" s="105"/>
      <c r="AX1103" s="105"/>
      <c r="AY1103" s="105"/>
      <c r="AZ1103" s="105"/>
      <c r="BA1103" s="105"/>
    </row>
    <row r="1104" spans="1:53" ht="30" customHeight="1" thickBot="1">
      <c r="A1104" s="140">
        <v>1091</v>
      </c>
      <c r="B1104" s="1001" t="str">
        <f>IF(基本情報入力シート!C1129="","",基本情報入力シート!C1129)</f>
        <v/>
      </c>
      <c r="C1104" s="1002"/>
      <c r="D1104" s="1002"/>
      <c r="E1104" s="1002"/>
      <c r="F1104" s="1002"/>
      <c r="G1104" s="1002"/>
      <c r="H1104" s="1002"/>
      <c r="I1104" s="1003"/>
      <c r="J1104" s="411" t="str">
        <f>IF(基本情報入力シート!M1129="","",基本情報入力シート!M1129)</f>
        <v/>
      </c>
      <c r="K1104" s="411" t="str">
        <f>IF(基本情報入力シート!R1129="","",基本情報入力シート!R1129)</f>
        <v/>
      </c>
      <c r="L1104" s="411" t="str">
        <f>IF(基本情報入力シート!W1129="","",基本情報入力シート!W1129)</f>
        <v/>
      </c>
      <c r="M1104" s="411" t="str">
        <f>IF(基本情報入力シート!X1129="","",基本情報入力シート!X1129)</f>
        <v/>
      </c>
      <c r="N1104" s="141" t="str">
        <f>IF(基本情報入力シート!Y1129="","",基本情報入力シート!Y1129)</f>
        <v/>
      </c>
      <c r="O1104" s="148"/>
      <c r="P1104" s="50"/>
      <c r="Q1104" s="1004"/>
      <c r="R1104" s="1005"/>
      <c r="S1104" s="142" t="str">
        <f>IFERROR(ROUNDDOWN(Q1104*VLOOKUP(N1104,【参考】数式用!$AR$2:$AW$50,MATCH(P1104,【参考】数式用!$AT$4:$AW$4)+2,FALSE)*0.5, 0), "")</f>
        <v/>
      </c>
      <c r="T1104" s="51"/>
      <c r="U1104" s="536" t="str">
        <f>IFERROR(IF(AH1104&lt;&gt;"",Q1104*VLOOKUP(N1104,【参考】数式用!$AG$2:$AL$50,MATCH(P1104,【参考】数式用!$AI$4:$AL$4,0)+2,0), ""), "")</f>
        <v/>
      </c>
      <c r="V1104" s="41"/>
      <c r="W1104" s="1006"/>
      <c r="X1104" s="1007"/>
      <c r="Y1104" s="88"/>
      <c r="Z1104" s="537"/>
      <c r="AA1104" s="143" t="str">
        <f>IFERROR(IF(Y1104="ー", "", ROUNDDOWN(Z1104*VLOOKUP(N1104,【参考】数式用!$AR$2:$AW$50,MATCH(Y1104,【参考】数式用!$AT$4:$AW$4)+2,FALSE)*0.5, 0)), "")</f>
        <v/>
      </c>
      <c r="AB1104" s="98"/>
      <c r="AC1104" s="1100" t="str">
        <f>IFERROR(IF(AH1104&lt;&gt;"",Z1104*VLOOKUP(N1104,【参考】数式用!$AG$2:$AL$50,MATCH(Y1104,【参考】数式用!$AI$4:$AL$4,0)+2,0), ""), "")</f>
        <v/>
      </c>
      <c r="AD1104" s="1100"/>
      <c r="AE1104" s="415"/>
      <c r="AF1104" s="581"/>
      <c r="AG1104" s="590"/>
      <c r="AH1104" s="428" t="str">
        <f>IFERROR(VLOOKUP(O1104, 【参考】数式用!$AY$5:$AY$13, 1, FALSE), "")</f>
        <v/>
      </c>
      <c r="AI1104" s="429" t="str">
        <f>IFERROR(VLOOKUP(N1104, 【参考】数式用!$BA$2:$BB$50, 2, FALSE), "")</f>
        <v/>
      </c>
      <c r="AJ1104" s="430" t="str">
        <f t="shared" si="35"/>
        <v/>
      </c>
      <c r="AK1104" s="431" t="str">
        <f t="shared" si="36"/>
        <v/>
      </c>
      <c r="AL1104" s="133"/>
      <c r="AM1104" s="133"/>
      <c r="AN1104" s="106"/>
      <c r="AO1104" s="106"/>
      <c r="AV1104" s="105"/>
      <c r="AW1104" s="105"/>
      <c r="AX1104" s="105"/>
      <c r="AY1104" s="105"/>
      <c r="AZ1104" s="105"/>
      <c r="BA1104" s="105"/>
    </row>
    <row r="1105" spans="1:53" ht="30" customHeight="1" thickBot="1">
      <c r="A1105" s="140">
        <v>1092</v>
      </c>
      <c r="B1105" s="1001" t="str">
        <f>IF(基本情報入力シート!C1130="","",基本情報入力シート!C1130)</f>
        <v/>
      </c>
      <c r="C1105" s="1002"/>
      <c r="D1105" s="1002"/>
      <c r="E1105" s="1002"/>
      <c r="F1105" s="1002"/>
      <c r="G1105" s="1002"/>
      <c r="H1105" s="1002"/>
      <c r="I1105" s="1003"/>
      <c r="J1105" s="411" t="str">
        <f>IF(基本情報入力シート!M1130="","",基本情報入力シート!M1130)</f>
        <v/>
      </c>
      <c r="K1105" s="411" t="str">
        <f>IF(基本情報入力シート!R1130="","",基本情報入力シート!R1130)</f>
        <v/>
      </c>
      <c r="L1105" s="411" t="str">
        <f>IF(基本情報入力シート!W1130="","",基本情報入力シート!W1130)</f>
        <v/>
      </c>
      <c r="M1105" s="411" t="str">
        <f>IF(基本情報入力シート!X1130="","",基本情報入力シート!X1130)</f>
        <v/>
      </c>
      <c r="N1105" s="141" t="str">
        <f>IF(基本情報入力シート!Y1130="","",基本情報入力シート!Y1130)</f>
        <v/>
      </c>
      <c r="O1105" s="148"/>
      <c r="P1105" s="50"/>
      <c r="Q1105" s="1004"/>
      <c r="R1105" s="1005"/>
      <c r="S1105" s="142" t="str">
        <f>IFERROR(ROUNDDOWN(Q1105*VLOOKUP(N1105,【参考】数式用!$AR$2:$AW$50,MATCH(P1105,【参考】数式用!$AT$4:$AW$4)+2,FALSE)*0.5, 0), "")</f>
        <v/>
      </c>
      <c r="T1105" s="51"/>
      <c r="U1105" s="536" t="str">
        <f>IFERROR(IF(AH1105&lt;&gt;"",Q1105*VLOOKUP(N1105,【参考】数式用!$AG$2:$AL$50,MATCH(P1105,【参考】数式用!$AI$4:$AL$4,0)+2,0), ""), "")</f>
        <v/>
      </c>
      <c r="V1105" s="41"/>
      <c r="W1105" s="1006"/>
      <c r="X1105" s="1007"/>
      <c r="Y1105" s="88"/>
      <c r="Z1105" s="537"/>
      <c r="AA1105" s="143" t="str">
        <f>IFERROR(IF(Y1105="ー", "", ROUNDDOWN(Z1105*VLOOKUP(N1105,【参考】数式用!$AR$2:$AW$50,MATCH(Y1105,【参考】数式用!$AT$4:$AW$4)+2,FALSE)*0.5, 0)), "")</f>
        <v/>
      </c>
      <c r="AB1105" s="98"/>
      <c r="AC1105" s="1100" t="str">
        <f>IFERROR(IF(AH1105&lt;&gt;"",Z1105*VLOOKUP(N1105,【参考】数式用!$AG$2:$AL$50,MATCH(Y1105,【参考】数式用!$AI$4:$AL$4,0)+2,0), ""), "")</f>
        <v/>
      </c>
      <c r="AD1105" s="1100"/>
      <c r="AE1105" s="415"/>
      <c r="AF1105" s="581"/>
      <c r="AG1105" s="590"/>
      <c r="AH1105" s="428" t="str">
        <f>IFERROR(VLOOKUP(O1105, 【参考】数式用!$AY$5:$AY$13, 1, FALSE), "")</f>
        <v/>
      </c>
      <c r="AI1105" s="429" t="str">
        <f>IFERROR(VLOOKUP(N1105, 【参考】数式用!$BA$2:$BB$50, 2, FALSE), "")</f>
        <v/>
      </c>
      <c r="AJ1105" s="430" t="str">
        <f t="shared" si="35"/>
        <v/>
      </c>
      <c r="AK1105" s="431" t="str">
        <f t="shared" si="36"/>
        <v/>
      </c>
      <c r="AL1105" s="133"/>
      <c r="AM1105" s="133"/>
      <c r="AN1105" s="106"/>
      <c r="AO1105" s="106"/>
      <c r="AV1105" s="105"/>
      <c r="AW1105" s="105"/>
      <c r="AX1105" s="105"/>
      <c r="AY1105" s="105"/>
      <c r="AZ1105" s="105"/>
      <c r="BA1105" s="105"/>
    </row>
    <row r="1106" spans="1:53" ht="30" customHeight="1" thickBot="1">
      <c r="A1106" s="140">
        <v>1093</v>
      </c>
      <c r="B1106" s="1001" t="str">
        <f>IF(基本情報入力シート!C1131="","",基本情報入力シート!C1131)</f>
        <v/>
      </c>
      <c r="C1106" s="1002"/>
      <c r="D1106" s="1002"/>
      <c r="E1106" s="1002"/>
      <c r="F1106" s="1002"/>
      <c r="G1106" s="1002"/>
      <c r="H1106" s="1002"/>
      <c r="I1106" s="1003"/>
      <c r="J1106" s="411" t="str">
        <f>IF(基本情報入力シート!M1131="","",基本情報入力シート!M1131)</f>
        <v/>
      </c>
      <c r="K1106" s="411" t="str">
        <f>IF(基本情報入力シート!R1131="","",基本情報入力シート!R1131)</f>
        <v/>
      </c>
      <c r="L1106" s="411" t="str">
        <f>IF(基本情報入力シート!W1131="","",基本情報入力シート!W1131)</f>
        <v/>
      </c>
      <c r="M1106" s="411" t="str">
        <f>IF(基本情報入力シート!X1131="","",基本情報入力シート!X1131)</f>
        <v/>
      </c>
      <c r="N1106" s="141" t="str">
        <f>IF(基本情報入力シート!Y1131="","",基本情報入力シート!Y1131)</f>
        <v/>
      </c>
      <c r="O1106" s="148"/>
      <c r="P1106" s="50"/>
      <c r="Q1106" s="1004"/>
      <c r="R1106" s="1005"/>
      <c r="S1106" s="142" t="str">
        <f>IFERROR(ROUNDDOWN(Q1106*VLOOKUP(N1106,【参考】数式用!$AR$2:$AW$50,MATCH(P1106,【参考】数式用!$AT$4:$AW$4)+2,FALSE)*0.5, 0), "")</f>
        <v/>
      </c>
      <c r="T1106" s="51"/>
      <c r="U1106" s="536" t="str">
        <f>IFERROR(IF(AH1106&lt;&gt;"",Q1106*VLOOKUP(N1106,【参考】数式用!$AG$2:$AL$50,MATCH(P1106,【参考】数式用!$AI$4:$AL$4,0)+2,0), ""), "")</f>
        <v/>
      </c>
      <c r="V1106" s="41"/>
      <c r="W1106" s="1006"/>
      <c r="X1106" s="1007"/>
      <c r="Y1106" s="88"/>
      <c r="Z1106" s="537"/>
      <c r="AA1106" s="143" t="str">
        <f>IFERROR(IF(Y1106="ー", "", ROUNDDOWN(Z1106*VLOOKUP(N1106,【参考】数式用!$AR$2:$AW$50,MATCH(Y1106,【参考】数式用!$AT$4:$AW$4)+2,FALSE)*0.5, 0)), "")</f>
        <v/>
      </c>
      <c r="AB1106" s="98"/>
      <c r="AC1106" s="1100" t="str">
        <f>IFERROR(IF(AH1106&lt;&gt;"",Z1106*VLOOKUP(N1106,【参考】数式用!$AG$2:$AL$50,MATCH(Y1106,【参考】数式用!$AI$4:$AL$4,0)+2,0), ""), "")</f>
        <v/>
      </c>
      <c r="AD1106" s="1100"/>
      <c r="AE1106" s="415"/>
      <c r="AF1106" s="581"/>
      <c r="AG1106" s="590"/>
      <c r="AH1106" s="428" t="str">
        <f>IFERROR(VLOOKUP(O1106, 【参考】数式用!$AY$5:$AY$13, 1, FALSE), "")</f>
        <v/>
      </c>
      <c r="AI1106" s="429" t="str">
        <f>IFERROR(VLOOKUP(N1106, 【参考】数式用!$BA$2:$BB$50, 2, FALSE), "")</f>
        <v/>
      </c>
      <c r="AJ1106" s="430" t="str">
        <f t="shared" si="35"/>
        <v/>
      </c>
      <c r="AK1106" s="431" t="str">
        <f t="shared" si="36"/>
        <v/>
      </c>
      <c r="AL1106" s="133"/>
      <c r="AM1106" s="133"/>
      <c r="AN1106" s="106"/>
      <c r="AO1106" s="106"/>
      <c r="AV1106" s="105"/>
      <c r="AW1106" s="105"/>
      <c r="AX1106" s="105"/>
      <c r="AY1106" s="105"/>
      <c r="AZ1106" s="105"/>
      <c r="BA1106" s="105"/>
    </row>
    <row r="1107" spans="1:53" ht="30" customHeight="1" thickBot="1">
      <c r="A1107" s="140">
        <v>1094</v>
      </c>
      <c r="B1107" s="1001" t="str">
        <f>IF(基本情報入力シート!C1132="","",基本情報入力シート!C1132)</f>
        <v/>
      </c>
      <c r="C1107" s="1002"/>
      <c r="D1107" s="1002"/>
      <c r="E1107" s="1002"/>
      <c r="F1107" s="1002"/>
      <c r="G1107" s="1002"/>
      <c r="H1107" s="1002"/>
      <c r="I1107" s="1003"/>
      <c r="J1107" s="411" t="str">
        <f>IF(基本情報入力シート!M1132="","",基本情報入力シート!M1132)</f>
        <v/>
      </c>
      <c r="K1107" s="411" t="str">
        <f>IF(基本情報入力シート!R1132="","",基本情報入力シート!R1132)</f>
        <v/>
      </c>
      <c r="L1107" s="411" t="str">
        <f>IF(基本情報入力シート!W1132="","",基本情報入力シート!W1132)</f>
        <v/>
      </c>
      <c r="M1107" s="411" t="str">
        <f>IF(基本情報入力シート!X1132="","",基本情報入力シート!X1132)</f>
        <v/>
      </c>
      <c r="N1107" s="141" t="str">
        <f>IF(基本情報入力シート!Y1132="","",基本情報入力シート!Y1132)</f>
        <v/>
      </c>
      <c r="O1107" s="148"/>
      <c r="P1107" s="50"/>
      <c r="Q1107" s="1004"/>
      <c r="R1107" s="1005"/>
      <c r="S1107" s="142" t="str">
        <f>IFERROR(ROUNDDOWN(Q1107*VLOOKUP(N1107,【参考】数式用!$AR$2:$AW$50,MATCH(P1107,【参考】数式用!$AT$4:$AW$4)+2,FALSE)*0.5, 0), "")</f>
        <v/>
      </c>
      <c r="T1107" s="51"/>
      <c r="U1107" s="536" t="str">
        <f>IFERROR(IF(AH1107&lt;&gt;"",Q1107*VLOOKUP(N1107,【参考】数式用!$AG$2:$AL$50,MATCH(P1107,【参考】数式用!$AI$4:$AL$4,0)+2,0), ""), "")</f>
        <v/>
      </c>
      <c r="V1107" s="41"/>
      <c r="W1107" s="1006"/>
      <c r="X1107" s="1007"/>
      <c r="Y1107" s="88"/>
      <c r="Z1107" s="537"/>
      <c r="AA1107" s="143" t="str">
        <f>IFERROR(IF(Y1107="ー", "", ROUNDDOWN(Z1107*VLOOKUP(N1107,【参考】数式用!$AR$2:$AW$50,MATCH(Y1107,【参考】数式用!$AT$4:$AW$4)+2,FALSE)*0.5, 0)), "")</f>
        <v/>
      </c>
      <c r="AB1107" s="98"/>
      <c r="AC1107" s="1100" t="str">
        <f>IFERROR(IF(AH1107&lt;&gt;"",Z1107*VLOOKUP(N1107,【参考】数式用!$AG$2:$AL$50,MATCH(Y1107,【参考】数式用!$AI$4:$AL$4,0)+2,0), ""), "")</f>
        <v/>
      </c>
      <c r="AD1107" s="1100"/>
      <c r="AE1107" s="415"/>
      <c r="AF1107" s="581"/>
      <c r="AG1107" s="590"/>
      <c r="AH1107" s="428" t="str">
        <f>IFERROR(VLOOKUP(O1107, 【参考】数式用!$AY$5:$AY$13, 1, FALSE), "")</f>
        <v/>
      </c>
      <c r="AI1107" s="429" t="str">
        <f>IFERROR(VLOOKUP(N1107, 【参考】数式用!$BA$2:$BB$50, 2, FALSE), "")</f>
        <v/>
      </c>
      <c r="AJ1107" s="430" t="str">
        <f t="shared" si="35"/>
        <v/>
      </c>
      <c r="AK1107" s="431" t="str">
        <f t="shared" si="36"/>
        <v/>
      </c>
      <c r="AL1107" s="133"/>
      <c r="AM1107" s="133"/>
      <c r="AN1107" s="106"/>
      <c r="AO1107" s="106"/>
      <c r="AV1107" s="105"/>
      <c r="AW1107" s="105"/>
      <c r="AX1107" s="105"/>
      <c r="AY1107" s="105"/>
      <c r="AZ1107" s="105"/>
      <c r="BA1107" s="105"/>
    </row>
    <row r="1108" spans="1:53" ht="30" customHeight="1" thickBot="1">
      <c r="A1108" s="140">
        <v>1095</v>
      </c>
      <c r="B1108" s="1001" t="str">
        <f>IF(基本情報入力シート!C1133="","",基本情報入力シート!C1133)</f>
        <v/>
      </c>
      <c r="C1108" s="1002"/>
      <c r="D1108" s="1002"/>
      <c r="E1108" s="1002"/>
      <c r="F1108" s="1002"/>
      <c r="G1108" s="1002"/>
      <c r="H1108" s="1002"/>
      <c r="I1108" s="1003"/>
      <c r="J1108" s="411" t="str">
        <f>IF(基本情報入力シート!M1133="","",基本情報入力シート!M1133)</f>
        <v/>
      </c>
      <c r="K1108" s="411" t="str">
        <f>IF(基本情報入力シート!R1133="","",基本情報入力シート!R1133)</f>
        <v/>
      </c>
      <c r="L1108" s="411" t="str">
        <f>IF(基本情報入力シート!W1133="","",基本情報入力シート!W1133)</f>
        <v/>
      </c>
      <c r="M1108" s="411" t="str">
        <f>IF(基本情報入力シート!X1133="","",基本情報入力シート!X1133)</f>
        <v/>
      </c>
      <c r="N1108" s="141" t="str">
        <f>IF(基本情報入力シート!Y1133="","",基本情報入力シート!Y1133)</f>
        <v/>
      </c>
      <c r="O1108" s="148"/>
      <c r="P1108" s="50"/>
      <c r="Q1108" s="1004"/>
      <c r="R1108" s="1005"/>
      <c r="S1108" s="142" t="str">
        <f>IFERROR(ROUNDDOWN(Q1108*VLOOKUP(N1108,【参考】数式用!$AR$2:$AW$50,MATCH(P1108,【参考】数式用!$AT$4:$AW$4)+2,FALSE)*0.5, 0), "")</f>
        <v/>
      </c>
      <c r="T1108" s="51"/>
      <c r="U1108" s="536" t="str">
        <f>IFERROR(IF(AH1108&lt;&gt;"",Q1108*VLOOKUP(N1108,【参考】数式用!$AG$2:$AL$50,MATCH(P1108,【参考】数式用!$AI$4:$AL$4,0)+2,0), ""), "")</f>
        <v/>
      </c>
      <c r="V1108" s="41"/>
      <c r="W1108" s="1006"/>
      <c r="X1108" s="1007"/>
      <c r="Y1108" s="88"/>
      <c r="Z1108" s="537"/>
      <c r="AA1108" s="143" t="str">
        <f>IFERROR(IF(Y1108="ー", "", ROUNDDOWN(Z1108*VLOOKUP(N1108,【参考】数式用!$AR$2:$AW$50,MATCH(Y1108,【参考】数式用!$AT$4:$AW$4)+2,FALSE)*0.5, 0)), "")</f>
        <v/>
      </c>
      <c r="AB1108" s="98"/>
      <c r="AC1108" s="1100" t="str">
        <f>IFERROR(IF(AH1108&lt;&gt;"",Z1108*VLOOKUP(N1108,【参考】数式用!$AG$2:$AL$50,MATCH(Y1108,【参考】数式用!$AI$4:$AL$4,0)+2,0), ""), "")</f>
        <v/>
      </c>
      <c r="AD1108" s="1100"/>
      <c r="AE1108" s="415"/>
      <c r="AF1108" s="581"/>
      <c r="AG1108" s="590"/>
      <c r="AH1108" s="428" t="str">
        <f>IFERROR(VLOOKUP(O1108, 【参考】数式用!$AY$5:$AY$13, 1, FALSE), "")</f>
        <v/>
      </c>
      <c r="AI1108" s="429" t="str">
        <f>IFERROR(VLOOKUP(N1108, 【参考】数式用!$BA$2:$BB$50, 2, FALSE), "")</f>
        <v/>
      </c>
      <c r="AJ1108" s="430" t="str">
        <f t="shared" si="35"/>
        <v/>
      </c>
      <c r="AK1108" s="431" t="str">
        <f t="shared" si="36"/>
        <v/>
      </c>
      <c r="AL1108" s="133"/>
      <c r="AM1108" s="133"/>
      <c r="AN1108" s="106"/>
      <c r="AO1108" s="106"/>
      <c r="AV1108" s="105"/>
      <c r="AW1108" s="105"/>
      <c r="AX1108" s="105"/>
      <c r="AY1108" s="105"/>
      <c r="AZ1108" s="105"/>
      <c r="BA1108" s="105"/>
    </row>
    <row r="1109" spans="1:53" ht="30" customHeight="1" thickBot="1">
      <c r="A1109" s="140">
        <v>1096</v>
      </c>
      <c r="B1109" s="1001" t="str">
        <f>IF(基本情報入力シート!C1134="","",基本情報入力シート!C1134)</f>
        <v/>
      </c>
      <c r="C1109" s="1002"/>
      <c r="D1109" s="1002"/>
      <c r="E1109" s="1002"/>
      <c r="F1109" s="1002"/>
      <c r="G1109" s="1002"/>
      <c r="H1109" s="1002"/>
      <c r="I1109" s="1003"/>
      <c r="J1109" s="411" t="str">
        <f>IF(基本情報入力シート!M1134="","",基本情報入力シート!M1134)</f>
        <v/>
      </c>
      <c r="K1109" s="411" t="str">
        <f>IF(基本情報入力シート!R1134="","",基本情報入力シート!R1134)</f>
        <v/>
      </c>
      <c r="L1109" s="411" t="str">
        <f>IF(基本情報入力シート!W1134="","",基本情報入力シート!W1134)</f>
        <v/>
      </c>
      <c r="M1109" s="411" t="str">
        <f>IF(基本情報入力シート!X1134="","",基本情報入力シート!X1134)</f>
        <v/>
      </c>
      <c r="N1109" s="141" t="str">
        <f>IF(基本情報入力シート!Y1134="","",基本情報入力シート!Y1134)</f>
        <v/>
      </c>
      <c r="O1109" s="148"/>
      <c r="P1109" s="50"/>
      <c r="Q1109" s="1004"/>
      <c r="R1109" s="1005"/>
      <c r="S1109" s="142" t="str">
        <f>IFERROR(ROUNDDOWN(Q1109*VLOOKUP(N1109,【参考】数式用!$AR$2:$AW$50,MATCH(P1109,【参考】数式用!$AT$4:$AW$4)+2,FALSE)*0.5, 0), "")</f>
        <v/>
      </c>
      <c r="T1109" s="51"/>
      <c r="U1109" s="536" t="str">
        <f>IFERROR(IF(AH1109&lt;&gt;"",Q1109*VLOOKUP(N1109,【参考】数式用!$AG$2:$AL$50,MATCH(P1109,【参考】数式用!$AI$4:$AL$4,0)+2,0), ""), "")</f>
        <v/>
      </c>
      <c r="V1109" s="41"/>
      <c r="W1109" s="1006"/>
      <c r="X1109" s="1007"/>
      <c r="Y1109" s="88"/>
      <c r="Z1109" s="537"/>
      <c r="AA1109" s="143" t="str">
        <f>IFERROR(IF(Y1109="ー", "", ROUNDDOWN(Z1109*VLOOKUP(N1109,【参考】数式用!$AR$2:$AW$50,MATCH(Y1109,【参考】数式用!$AT$4:$AW$4)+2,FALSE)*0.5, 0)), "")</f>
        <v/>
      </c>
      <c r="AB1109" s="98"/>
      <c r="AC1109" s="1100" t="str">
        <f>IFERROR(IF(AH1109&lt;&gt;"",Z1109*VLOOKUP(N1109,【参考】数式用!$AG$2:$AL$50,MATCH(Y1109,【参考】数式用!$AI$4:$AL$4,0)+2,0), ""), "")</f>
        <v/>
      </c>
      <c r="AD1109" s="1100"/>
      <c r="AE1109" s="415"/>
      <c r="AF1109" s="581"/>
      <c r="AG1109" s="590"/>
      <c r="AH1109" s="428" t="str">
        <f>IFERROR(VLOOKUP(O1109, 【参考】数式用!$AY$5:$AY$13, 1, FALSE), "")</f>
        <v/>
      </c>
      <c r="AI1109" s="429" t="str">
        <f>IFERROR(VLOOKUP(N1109, 【参考】数式用!$BA$2:$BB$50, 2, FALSE), "")</f>
        <v/>
      </c>
      <c r="AJ1109" s="430" t="str">
        <f t="shared" si="35"/>
        <v/>
      </c>
      <c r="AK1109" s="431" t="str">
        <f t="shared" si="36"/>
        <v/>
      </c>
      <c r="AL1109" s="133"/>
      <c r="AM1109" s="133"/>
      <c r="AN1109" s="106"/>
      <c r="AO1109" s="106"/>
      <c r="AV1109" s="105"/>
      <c r="AW1109" s="105"/>
      <c r="AX1109" s="105"/>
      <c r="AY1109" s="105"/>
      <c r="AZ1109" s="105"/>
      <c r="BA1109" s="105"/>
    </row>
    <row r="1110" spans="1:53" ht="30" customHeight="1" thickBot="1">
      <c r="A1110" s="140">
        <v>1097</v>
      </c>
      <c r="B1110" s="1001" t="str">
        <f>IF(基本情報入力シート!C1135="","",基本情報入力シート!C1135)</f>
        <v/>
      </c>
      <c r="C1110" s="1002"/>
      <c r="D1110" s="1002"/>
      <c r="E1110" s="1002"/>
      <c r="F1110" s="1002"/>
      <c r="G1110" s="1002"/>
      <c r="H1110" s="1002"/>
      <c r="I1110" s="1003"/>
      <c r="J1110" s="411" t="str">
        <f>IF(基本情報入力シート!M1135="","",基本情報入力シート!M1135)</f>
        <v/>
      </c>
      <c r="K1110" s="411" t="str">
        <f>IF(基本情報入力シート!R1135="","",基本情報入力シート!R1135)</f>
        <v/>
      </c>
      <c r="L1110" s="411" t="str">
        <f>IF(基本情報入力シート!W1135="","",基本情報入力シート!W1135)</f>
        <v/>
      </c>
      <c r="M1110" s="411" t="str">
        <f>IF(基本情報入力シート!X1135="","",基本情報入力シート!X1135)</f>
        <v/>
      </c>
      <c r="N1110" s="141" t="str">
        <f>IF(基本情報入力シート!Y1135="","",基本情報入力シート!Y1135)</f>
        <v/>
      </c>
      <c r="O1110" s="148"/>
      <c r="P1110" s="50"/>
      <c r="Q1110" s="1004"/>
      <c r="R1110" s="1005"/>
      <c r="S1110" s="142" t="str">
        <f>IFERROR(ROUNDDOWN(Q1110*VLOOKUP(N1110,【参考】数式用!$AR$2:$AW$50,MATCH(P1110,【参考】数式用!$AT$4:$AW$4)+2,FALSE)*0.5, 0), "")</f>
        <v/>
      </c>
      <c r="T1110" s="51"/>
      <c r="U1110" s="536" t="str">
        <f>IFERROR(IF(AH1110&lt;&gt;"",Q1110*VLOOKUP(N1110,【参考】数式用!$AG$2:$AL$50,MATCH(P1110,【参考】数式用!$AI$4:$AL$4,0)+2,0), ""), "")</f>
        <v/>
      </c>
      <c r="V1110" s="41"/>
      <c r="W1110" s="1006"/>
      <c r="X1110" s="1007"/>
      <c r="Y1110" s="88"/>
      <c r="Z1110" s="537"/>
      <c r="AA1110" s="143" t="str">
        <f>IFERROR(IF(Y1110="ー", "", ROUNDDOWN(Z1110*VLOOKUP(N1110,【参考】数式用!$AR$2:$AW$50,MATCH(Y1110,【参考】数式用!$AT$4:$AW$4)+2,FALSE)*0.5, 0)), "")</f>
        <v/>
      </c>
      <c r="AB1110" s="98"/>
      <c r="AC1110" s="1100" t="str">
        <f>IFERROR(IF(AH1110&lt;&gt;"",Z1110*VLOOKUP(N1110,【参考】数式用!$AG$2:$AL$50,MATCH(Y1110,【参考】数式用!$AI$4:$AL$4,0)+2,0), ""), "")</f>
        <v/>
      </c>
      <c r="AD1110" s="1100"/>
      <c r="AE1110" s="415"/>
      <c r="AF1110" s="581"/>
      <c r="AG1110" s="590"/>
      <c r="AH1110" s="428" t="str">
        <f>IFERROR(VLOOKUP(O1110, 【参考】数式用!$AY$5:$AY$13, 1, FALSE), "")</f>
        <v/>
      </c>
      <c r="AI1110" s="429" t="str">
        <f>IFERROR(VLOOKUP(N1110, 【参考】数式用!$BA$2:$BB$50, 2, FALSE), "")</f>
        <v/>
      </c>
      <c r="AJ1110" s="430" t="str">
        <f t="shared" si="35"/>
        <v/>
      </c>
      <c r="AK1110" s="431" t="str">
        <f t="shared" si="36"/>
        <v/>
      </c>
      <c r="AL1110" s="133"/>
      <c r="AM1110" s="133"/>
      <c r="AN1110" s="106"/>
      <c r="AO1110" s="106"/>
      <c r="AV1110" s="105"/>
      <c r="AW1110" s="105"/>
      <c r="AX1110" s="105"/>
      <c r="AY1110" s="105"/>
      <c r="AZ1110" s="105"/>
      <c r="BA1110" s="105"/>
    </row>
    <row r="1111" spans="1:53" ht="30" customHeight="1" thickBot="1">
      <c r="A1111" s="140">
        <v>1098</v>
      </c>
      <c r="B1111" s="1001" t="str">
        <f>IF(基本情報入力シート!C1136="","",基本情報入力シート!C1136)</f>
        <v/>
      </c>
      <c r="C1111" s="1002"/>
      <c r="D1111" s="1002"/>
      <c r="E1111" s="1002"/>
      <c r="F1111" s="1002"/>
      <c r="G1111" s="1002"/>
      <c r="H1111" s="1002"/>
      <c r="I1111" s="1003"/>
      <c r="J1111" s="411" t="str">
        <f>IF(基本情報入力シート!M1136="","",基本情報入力シート!M1136)</f>
        <v/>
      </c>
      <c r="K1111" s="411" t="str">
        <f>IF(基本情報入力シート!R1136="","",基本情報入力シート!R1136)</f>
        <v/>
      </c>
      <c r="L1111" s="411" t="str">
        <f>IF(基本情報入力シート!W1136="","",基本情報入力シート!W1136)</f>
        <v/>
      </c>
      <c r="M1111" s="411" t="str">
        <f>IF(基本情報入力シート!X1136="","",基本情報入力シート!X1136)</f>
        <v/>
      </c>
      <c r="N1111" s="141" t="str">
        <f>IF(基本情報入力シート!Y1136="","",基本情報入力シート!Y1136)</f>
        <v/>
      </c>
      <c r="O1111" s="148"/>
      <c r="P1111" s="50"/>
      <c r="Q1111" s="1004"/>
      <c r="R1111" s="1005"/>
      <c r="S1111" s="142" t="str">
        <f>IFERROR(ROUNDDOWN(Q1111*VLOOKUP(N1111,【参考】数式用!$AR$2:$AW$50,MATCH(P1111,【参考】数式用!$AT$4:$AW$4)+2,FALSE)*0.5, 0), "")</f>
        <v/>
      </c>
      <c r="T1111" s="51"/>
      <c r="U1111" s="536" t="str">
        <f>IFERROR(IF(AH1111&lt;&gt;"",Q1111*VLOOKUP(N1111,【参考】数式用!$AG$2:$AL$50,MATCH(P1111,【参考】数式用!$AI$4:$AL$4,0)+2,0), ""), "")</f>
        <v/>
      </c>
      <c r="V1111" s="41"/>
      <c r="W1111" s="1006"/>
      <c r="X1111" s="1007"/>
      <c r="Y1111" s="88"/>
      <c r="Z1111" s="537"/>
      <c r="AA1111" s="143" t="str">
        <f>IFERROR(IF(Y1111="ー", "", ROUNDDOWN(Z1111*VLOOKUP(N1111,【参考】数式用!$AR$2:$AW$50,MATCH(Y1111,【参考】数式用!$AT$4:$AW$4)+2,FALSE)*0.5, 0)), "")</f>
        <v/>
      </c>
      <c r="AB1111" s="98"/>
      <c r="AC1111" s="1100" t="str">
        <f>IFERROR(IF(AH1111&lt;&gt;"",Z1111*VLOOKUP(N1111,【参考】数式用!$AG$2:$AL$50,MATCH(Y1111,【参考】数式用!$AI$4:$AL$4,0)+2,0), ""), "")</f>
        <v/>
      </c>
      <c r="AD1111" s="1100"/>
      <c r="AE1111" s="415"/>
      <c r="AF1111" s="581"/>
      <c r="AG1111" s="590"/>
      <c r="AH1111" s="428" t="str">
        <f>IFERROR(VLOOKUP(O1111, 【参考】数式用!$AY$5:$AY$13, 1, FALSE), "")</f>
        <v/>
      </c>
      <c r="AI1111" s="429" t="str">
        <f>IFERROR(VLOOKUP(N1111, 【参考】数式用!$BA$2:$BB$50, 2, FALSE), "")</f>
        <v/>
      </c>
      <c r="AJ1111" s="430" t="str">
        <f t="shared" si="35"/>
        <v/>
      </c>
      <c r="AK1111" s="431" t="str">
        <f t="shared" si="36"/>
        <v/>
      </c>
      <c r="AL1111" s="133"/>
      <c r="AM1111" s="133"/>
      <c r="AN1111" s="106"/>
      <c r="AO1111" s="106"/>
      <c r="AV1111" s="105"/>
      <c r="AW1111" s="105"/>
      <c r="AX1111" s="105"/>
      <c r="AY1111" s="105"/>
      <c r="AZ1111" s="105"/>
      <c r="BA1111" s="105"/>
    </row>
    <row r="1112" spans="1:53" ht="30" customHeight="1" thickBot="1">
      <c r="A1112" s="140">
        <v>1099</v>
      </c>
      <c r="B1112" s="1001" t="str">
        <f>IF(基本情報入力シート!C1137="","",基本情報入力シート!C1137)</f>
        <v/>
      </c>
      <c r="C1112" s="1002"/>
      <c r="D1112" s="1002"/>
      <c r="E1112" s="1002"/>
      <c r="F1112" s="1002"/>
      <c r="G1112" s="1002"/>
      <c r="H1112" s="1002"/>
      <c r="I1112" s="1003"/>
      <c r="J1112" s="411" t="str">
        <f>IF(基本情報入力シート!M1137="","",基本情報入力シート!M1137)</f>
        <v/>
      </c>
      <c r="K1112" s="411" t="str">
        <f>IF(基本情報入力シート!R1137="","",基本情報入力シート!R1137)</f>
        <v/>
      </c>
      <c r="L1112" s="411" t="str">
        <f>IF(基本情報入力シート!W1137="","",基本情報入力シート!W1137)</f>
        <v/>
      </c>
      <c r="M1112" s="411" t="str">
        <f>IF(基本情報入力シート!X1137="","",基本情報入力シート!X1137)</f>
        <v/>
      </c>
      <c r="N1112" s="141" t="str">
        <f>IF(基本情報入力シート!Y1137="","",基本情報入力シート!Y1137)</f>
        <v/>
      </c>
      <c r="O1112" s="148"/>
      <c r="P1112" s="50"/>
      <c r="Q1112" s="1004"/>
      <c r="R1112" s="1005"/>
      <c r="S1112" s="142" t="str">
        <f>IFERROR(ROUNDDOWN(Q1112*VLOOKUP(N1112,【参考】数式用!$AR$2:$AW$50,MATCH(P1112,【参考】数式用!$AT$4:$AW$4)+2,FALSE)*0.5, 0), "")</f>
        <v/>
      </c>
      <c r="T1112" s="51"/>
      <c r="U1112" s="536" t="str">
        <f>IFERROR(IF(AH1112&lt;&gt;"",Q1112*VLOOKUP(N1112,【参考】数式用!$AG$2:$AL$50,MATCH(P1112,【参考】数式用!$AI$4:$AL$4,0)+2,0), ""), "")</f>
        <v/>
      </c>
      <c r="V1112" s="41"/>
      <c r="W1112" s="1006"/>
      <c r="X1112" s="1007"/>
      <c r="Y1112" s="88"/>
      <c r="Z1112" s="537"/>
      <c r="AA1112" s="143" t="str">
        <f>IFERROR(IF(Y1112="ー", "", ROUNDDOWN(Z1112*VLOOKUP(N1112,【参考】数式用!$AR$2:$AW$50,MATCH(Y1112,【参考】数式用!$AT$4:$AW$4)+2,FALSE)*0.5, 0)), "")</f>
        <v/>
      </c>
      <c r="AB1112" s="98"/>
      <c r="AC1112" s="1100" t="str">
        <f>IFERROR(IF(AH1112&lt;&gt;"",Z1112*VLOOKUP(N1112,【参考】数式用!$AG$2:$AL$50,MATCH(Y1112,【参考】数式用!$AI$4:$AL$4,0)+2,0), ""), "")</f>
        <v/>
      </c>
      <c r="AD1112" s="1100"/>
      <c r="AE1112" s="415"/>
      <c r="AF1112" s="581"/>
      <c r="AG1112" s="590"/>
      <c r="AH1112" s="428" t="str">
        <f>IFERROR(VLOOKUP(O1112, 【参考】数式用!$AY$5:$AY$13, 1, FALSE), "")</f>
        <v/>
      </c>
      <c r="AI1112" s="429" t="str">
        <f>IFERROR(VLOOKUP(N1112, 【参考】数式用!$BA$2:$BB$50, 2, FALSE), "")</f>
        <v/>
      </c>
      <c r="AJ1112" s="430" t="str">
        <f t="shared" si="35"/>
        <v/>
      </c>
      <c r="AK1112" s="431" t="str">
        <f t="shared" si="36"/>
        <v/>
      </c>
      <c r="AL1112" s="133"/>
      <c r="AM1112" s="133"/>
      <c r="AN1112" s="106"/>
      <c r="AO1112" s="106"/>
      <c r="AV1112" s="105"/>
      <c r="AW1112" s="105"/>
      <c r="AX1112" s="105"/>
      <c r="AY1112" s="105"/>
      <c r="AZ1112" s="105"/>
      <c r="BA1112" s="105"/>
    </row>
    <row r="1113" spans="1:53" ht="30" customHeight="1" thickBot="1">
      <c r="A1113" s="140">
        <v>1100</v>
      </c>
      <c r="B1113" s="1001" t="str">
        <f>IF(基本情報入力シート!C1138="","",基本情報入力シート!C1138)</f>
        <v/>
      </c>
      <c r="C1113" s="1002"/>
      <c r="D1113" s="1002"/>
      <c r="E1113" s="1002"/>
      <c r="F1113" s="1002"/>
      <c r="G1113" s="1002"/>
      <c r="H1113" s="1002"/>
      <c r="I1113" s="1003"/>
      <c r="J1113" s="411" t="str">
        <f>IF(基本情報入力シート!M1138="","",基本情報入力シート!M1138)</f>
        <v/>
      </c>
      <c r="K1113" s="411" t="str">
        <f>IF(基本情報入力シート!R1138="","",基本情報入力シート!R1138)</f>
        <v/>
      </c>
      <c r="L1113" s="411" t="str">
        <f>IF(基本情報入力シート!W1138="","",基本情報入力シート!W1138)</f>
        <v/>
      </c>
      <c r="M1113" s="411" t="str">
        <f>IF(基本情報入力シート!X1138="","",基本情報入力シート!X1138)</f>
        <v/>
      </c>
      <c r="N1113" s="141" t="str">
        <f>IF(基本情報入力シート!Y1138="","",基本情報入力シート!Y1138)</f>
        <v/>
      </c>
      <c r="O1113" s="148"/>
      <c r="P1113" s="50"/>
      <c r="Q1113" s="1004"/>
      <c r="R1113" s="1005"/>
      <c r="S1113" s="142" t="str">
        <f>IFERROR(ROUNDDOWN(Q1113*VLOOKUP(N1113,【参考】数式用!$AR$2:$AW$50,MATCH(P1113,【参考】数式用!$AT$4:$AW$4)+2,FALSE)*0.5, 0), "")</f>
        <v/>
      </c>
      <c r="T1113" s="51"/>
      <c r="U1113" s="536" t="str">
        <f>IFERROR(IF(AH1113&lt;&gt;"",Q1113*VLOOKUP(N1113,【参考】数式用!$AG$2:$AL$50,MATCH(P1113,【参考】数式用!$AI$4:$AL$4,0)+2,0), ""), "")</f>
        <v/>
      </c>
      <c r="V1113" s="41"/>
      <c r="W1113" s="1006"/>
      <c r="X1113" s="1007"/>
      <c r="Y1113" s="88"/>
      <c r="Z1113" s="537"/>
      <c r="AA1113" s="143" t="str">
        <f>IFERROR(IF(Y1113="ー", "", ROUNDDOWN(Z1113*VLOOKUP(N1113,【参考】数式用!$AR$2:$AW$50,MATCH(Y1113,【参考】数式用!$AT$4:$AW$4)+2,FALSE)*0.5, 0)), "")</f>
        <v/>
      </c>
      <c r="AB1113" s="98"/>
      <c r="AC1113" s="1100" t="str">
        <f>IFERROR(IF(AH1113&lt;&gt;"",Z1113*VLOOKUP(N1113,【参考】数式用!$AG$2:$AL$50,MATCH(Y1113,【参考】数式用!$AI$4:$AL$4,0)+2,0), ""), "")</f>
        <v/>
      </c>
      <c r="AD1113" s="1100"/>
      <c r="AE1113" s="415"/>
      <c r="AF1113" s="581"/>
      <c r="AG1113" s="590"/>
      <c r="AH1113" s="428" t="str">
        <f>IFERROR(VLOOKUP(O1113, 【参考】数式用!$AY$5:$AY$13, 1, FALSE), "")</f>
        <v/>
      </c>
      <c r="AI1113" s="429" t="str">
        <f>IFERROR(VLOOKUP(N1113, 【参考】数式用!$BA$2:$BB$50, 2, FALSE), "")</f>
        <v/>
      </c>
      <c r="AJ1113" s="430" t="str">
        <f t="shared" si="35"/>
        <v/>
      </c>
      <c r="AK1113" s="431" t="str">
        <f t="shared" si="36"/>
        <v/>
      </c>
      <c r="AL1113" s="133"/>
      <c r="AM1113" s="133"/>
      <c r="AN1113" s="106"/>
      <c r="AO1113" s="106"/>
      <c r="AV1113" s="105"/>
      <c r="AW1113" s="105"/>
      <c r="AX1113" s="105"/>
      <c r="AY1113" s="105"/>
      <c r="AZ1113" s="105"/>
      <c r="BA1113" s="105"/>
    </row>
    <row r="1114" spans="1:53" ht="30" customHeight="1" thickBot="1">
      <c r="A1114" s="140">
        <v>1101</v>
      </c>
      <c r="B1114" s="1001" t="str">
        <f>IF(基本情報入力シート!C1139="","",基本情報入力シート!C1139)</f>
        <v/>
      </c>
      <c r="C1114" s="1002"/>
      <c r="D1114" s="1002"/>
      <c r="E1114" s="1002"/>
      <c r="F1114" s="1002"/>
      <c r="G1114" s="1002"/>
      <c r="H1114" s="1002"/>
      <c r="I1114" s="1003"/>
      <c r="J1114" s="411" t="str">
        <f>IF(基本情報入力シート!M1139="","",基本情報入力シート!M1139)</f>
        <v/>
      </c>
      <c r="K1114" s="411" t="str">
        <f>IF(基本情報入力シート!R1139="","",基本情報入力シート!R1139)</f>
        <v/>
      </c>
      <c r="L1114" s="411" t="str">
        <f>IF(基本情報入力シート!W1139="","",基本情報入力シート!W1139)</f>
        <v/>
      </c>
      <c r="M1114" s="411" t="str">
        <f>IF(基本情報入力シート!X1139="","",基本情報入力シート!X1139)</f>
        <v/>
      </c>
      <c r="N1114" s="141" t="str">
        <f>IF(基本情報入力シート!Y1139="","",基本情報入力シート!Y1139)</f>
        <v/>
      </c>
      <c r="O1114" s="148"/>
      <c r="P1114" s="50"/>
      <c r="Q1114" s="1004"/>
      <c r="R1114" s="1005"/>
      <c r="S1114" s="142" t="str">
        <f>IFERROR(ROUNDDOWN(Q1114*VLOOKUP(N1114,【参考】数式用!$AR$2:$AW$50,MATCH(P1114,【参考】数式用!$AT$4:$AW$4)+2,FALSE)*0.5, 0), "")</f>
        <v/>
      </c>
      <c r="T1114" s="51"/>
      <c r="U1114" s="536" t="str">
        <f>IFERROR(IF(AH1114&lt;&gt;"",Q1114*VLOOKUP(N1114,【参考】数式用!$AG$2:$AL$50,MATCH(P1114,【参考】数式用!$AI$4:$AL$4,0)+2,0), ""), "")</f>
        <v/>
      </c>
      <c r="V1114" s="41"/>
      <c r="W1114" s="1006"/>
      <c r="X1114" s="1007"/>
      <c r="Y1114" s="88"/>
      <c r="Z1114" s="537"/>
      <c r="AA1114" s="143" t="str">
        <f>IFERROR(IF(Y1114="ー", "", ROUNDDOWN(Z1114*VLOOKUP(N1114,【参考】数式用!$AR$2:$AW$50,MATCH(Y1114,【参考】数式用!$AT$4:$AW$4)+2,FALSE)*0.5, 0)), "")</f>
        <v/>
      </c>
      <c r="AB1114" s="98"/>
      <c r="AC1114" s="1100" t="str">
        <f>IFERROR(IF(AH1114&lt;&gt;"",Z1114*VLOOKUP(N1114,【参考】数式用!$AG$2:$AL$50,MATCH(Y1114,【参考】数式用!$AI$4:$AL$4,0)+2,0), ""), "")</f>
        <v/>
      </c>
      <c r="AD1114" s="1100"/>
      <c r="AE1114" s="415"/>
      <c r="AF1114" s="581"/>
      <c r="AG1114" s="590"/>
      <c r="AH1114" s="428" t="str">
        <f>IFERROR(VLOOKUP(O1114, 【参考】数式用!$AY$5:$AY$13, 1, FALSE), "")</f>
        <v/>
      </c>
      <c r="AI1114" s="429" t="str">
        <f>IFERROR(VLOOKUP(N1114, 【参考】数式用!$BA$2:$BB$50, 2, FALSE), "")</f>
        <v/>
      </c>
      <c r="AJ1114" s="430" t="str">
        <f t="shared" si="35"/>
        <v/>
      </c>
      <c r="AK1114" s="431" t="str">
        <f t="shared" si="36"/>
        <v/>
      </c>
      <c r="AL1114" s="133"/>
      <c r="AM1114" s="133"/>
      <c r="AN1114" s="106"/>
      <c r="AO1114" s="106"/>
      <c r="AV1114" s="105"/>
      <c r="AW1114" s="105"/>
      <c r="AX1114" s="105"/>
      <c r="AY1114" s="105"/>
      <c r="AZ1114" s="105"/>
      <c r="BA1114" s="105"/>
    </row>
    <row r="1115" spans="1:53" ht="30" customHeight="1" thickBot="1">
      <c r="A1115" s="140">
        <v>1102</v>
      </c>
      <c r="B1115" s="1001" t="str">
        <f>IF(基本情報入力シート!C1140="","",基本情報入力シート!C1140)</f>
        <v/>
      </c>
      <c r="C1115" s="1002"/>
      <c r="D1115" s="1002"/>
      <c r="E1115" s="1002"/>
      <c r="F1115" s="1002"/>
      <c r="G1115" s="1002"/>
      <c r="H1115" s="1002"/>
      <c r="I1115" s="1003"/>
      <c r="J1115" s="411" t="str">
        <f>IF(基本情報入力シート!M1140="","",基本情報入力シート!M1140)</f>
        <v/>
      </c>
      <c r="K1115" s="411" t="str">
        <f>IF(基本情報入力シート!R1140="","",基本情報入力シート!R1140)</f>
        <v/>
      </c>
      <c r="L1115" s="411" t="str">
        <f>IF(基本情報入力シート!W1140="","",基本情報入力シート!W1140)</f>
        <v/>
      </c>
      <c r="M1115" s="411" t="str">
        <f>IF(基本情報入力シート!X1140="","",基本情報入力シート!X1140)</f>
        <v/>
      </c>
      <c r="N1115" s="141" t="str">
        <f>IF(基本情報入力シート!Y1140="","",基本情報入力シート!Y1140)</f>
        <v/>
      </c>
      <c r="O1115" s="148"/>
      <c r="P1115" s="50"/>
      <c r="Q1115" s="1004"/>
      <c r="R1115" s="1005"/>
      <c r="S1115" s="142" t="str">
        <f>IFERROR(ROUNDDOWN(Q1115*VLOOKUP(N1115,【参考】数式用!$AR$2:$AW$50,MATCH(P1115,【参考】数式用!$AT$4:$AW$4)+2,FALSE)*0.5, 0), "")</f>
        <v/>
      </c>
      <c r="T1115" s="51"/>
      <c r="U1115" s="536" t="str">
        <f>IFERROR(IF(AH1115&lt;&gt;"",Q1115*VLOOKUP(N1115,【参考】数式用!$AG$2:$AL$50,MATCH(P1115,【参考】数式用!$AI$4:$AL$4,0)+2,0), ""), "")</f>
        <v/>
      </c>
      <c r="V1115" s="41"/>
      <c r="W1115" s="1006"/>
      <c r="X1115" s="1007"/>
      <c r="Y1115" s="88"/>
      <c r="Z1115" s="537"/>
      <c r="AA1115" s="143" t="str">
        <f>IFERROR(IF(Y1115="ー", "", ROUNDDOWN(Z1115*VLOOKUP(N1115,【参考】数式用!$AR$2:$AW$50,MATCH(Y1115,【参考】数式用!$AT$4:$AW$4)+2,FALSE)*0.5, 0)), "")</f>
        <v/>
      </c>
      <c r="AB1115" s="98"/>
      <c r="AC1115" s="1100" t="str">
        <f>IFERROR(IF(AH1115&lt;&gt;"",Z1115*VLOOKUP(N1115,【参考】数式用!$AG$2:$AL$50,MATCH(Y1115,【参考】数式用!$AI$4:$AL$4,0)+2,0), ""), "")</f>
        <v/>
      </c>
      <c r="AD1115" s="1100"/>
      <c r="AE1115" s="415"/>
      <c r="AF1115" s="581"/>
      <c r="AG1115" s="590"/>
      <c r="AH1115" s="428" t="str">
        <f>IFERROR(VLOOKUP(O1115, 【参考】数式用!$AY$5:$AY$13, 1, FALSE), "")</f>
        <v/>
      </c>
      <c r="AI1115" s="429" t="str">
        <f>IFERROR(VLOOKUP(N1115, 【参考】数式用!$BA$2:$BB$50, 2, FALSE), "")</f>
        <v/>
      </c>
      <c r="AJ1115" s="430" t="str">
        <f t="shared" si="35"/>
        <v/>
      </c>
      <c r="AK1115" s="431" t="str">
        <f t="shared" si="36"/>
        <v/>
      </c>
      <c r="AL1115" s="133"/>
      <c r="AM1115" s="133"/>
      <c r="AN1115" s="106"/>
      <c r="AO1115" s="106"/>
      <c r="AV1115" s="105"/>
      <c r="AW1115" s="105"/>
      <c r="AX1115" s="105"/>
      <c r="AY1115" s="105"/>
      <c r="AZ1115" s="105"/>
      <c r="BA1115" s="105"/>
    </row>
    <row r="1116" spans="1:53" ht="30" customHeight="1" thickBot="1">
      <c r="A1116" s="140">
        <v>1103</v>
      </c>
      <c r="B1116" s="1001" t="str">
        <f>IF(基本情報入力シート!C1141="","",基本情報入力シート!C1141)</f>
        <v/>
      </c>
      <c r="C1116" s="1002"/>
      <c r="D1116" s="1002"/>
      <c r="E1116" s="1002"/>
      <c r="F1116" s="1002"/>
      <c r="G1116" s="1002"/>
      <c r="H1116" s="1002"/>
      <c r="I1116" s="1003"/>
      <c r="J1116" s="411" t="str">
        <f>IF(基本情報入力シート!M1141="","",基本情報入力シート!M1141)</f>
        <v/>
      </c>
      <c r="K1116" s="411" t="str">
        <f>IF(基本情報入力シート!R1141="","",基本情報入力シート!R1141)</f>
        <v/>
      </c>
      <c r="L1116" s="411" t="str">
        <f>IF(基本情報入力シート!W1141="","",基本情報入力シート!W1141)</f>
        <v/>
      </c>
      <c r="M1116" s="411" t="str">
        <f>IF(基本情報入力シート!X1141="","",基本情報入力シート!X1141)</f>
        <v/>
      </c>
      <c r="N1116" s="141" t="str">
        <f>IF(基本情報入力シート!Y1141="","",基本情報入力シート!Y1141)</f>
        <v/>
      </c>
      <c r="O1116" s="148"/>
      <c r="P1116" s="50"/>
      <c r="Q1116" s="1004"/>
      <c r="R1116" s="1005"/>
      <c r="S1116" s="142" t="str">
        <f>IFERROR(ROUNDDOWN(Q1116*VLOOKUP(N1116,【参考】数式用!$AR$2:$AW$50,MATCH(P1116,【参考】数式用!$AT$4:$AW$4)+2,FALSE)*0.5, 0), "")</f>
        <v/>
      </c>
      <c r="T1116" s="51"/>
      <c r="U1116" s="536" t="str">
        <f>IFERROR(IF(AH1116&lt;&gt;"",Q1116*VLOOKUP(N1116,【参考】数式用!$AG$2:$AL$50,MATCH(P1116,【参考】数式用!$AI$4:$AL$4,0)+2,0), ""), "")</f>
        <v/>
      </c>
      <c r="V1116" s="41"/>
      <c r="W1116" s="1006"/>
      <c r="X1116" s="1007"/>
      <c r="Y1116" s="88"/>
      <c r="Z1116" s="537"/>
      <c r="AA1116" s="143" t="str">
        <f>IFERROR(IF(Y1116="ー", "", ROUNDDOWN(Z1116*VLOOKUP(N1116,【参考】数式用!$AR$2:$AW$50,MATCH(Y1116,【参考】数式用!$AT$4:$AW$4)+2,FALSE)*0.5, 0)), "")</f>
        <v/>
      </c>
      <c r="AB1116" s="98"/>
      <c r="AC1116" s="1100" t="str">
        <f>IFERROR(IF(AH1116&lt;&gt;"",Z1116*VLOOKUP(N1116,【参考】数式用!$AG$2:$AL$50,MATCH(Y1116,【参考】数式用!$AI$4:$AL$4,0)+2,0), ""), "")</f>
        <v/>
      </c>
      <c r="AD1116" s="1100"/>
      <c r="AE1116" s="415"/>
      <c r="AF1116" s="581"/>
      <c r="AG1116" s="590"/>
      <c r="AH1116" s="428" t="str">
        <f>IFERROR(VLOOKUP(O1116, 【参考】数式用!$AY$5:$AY$13, 1, FALSE), "")</f>
        <v/>
      </c>
      <c r="AI1116" s="429" t="str">
        <f>IFERROR(VLOOKUP(N1116, 【参考】数式用!$BA$2:$BB$50, 2, FALSE), "")</f>
        <v/>
      </c>
      <c r="AJ1116" s="430" t="str">
        <f t="shared" si="35"/>
        <v/>
      </c>
      <c r="AK1116" s="431" t="str">
        <f t="shared" si="36"/>
        <v/>
      </c>
      <c r="AL1116" s="133"/>
      <c r="AM1116" s="133"/>
      <c r="AN1116" s="106"/>
      <c r="AO1116" s="106"/>
      <c r="AV1116" s="105"/>
      <c r="AW1116" s="105"/>
      <c r="AX1116" s="105"/>
      <c r="AY1116" s="105"/>
      <c r="AZ1116" s="105"/>
      <c r="BA1116" s="105"/>
    </row>
    <row r="1117" spans="1:53" ht="30" customHeight="1" thickBot="1">
      <c r="A1117" s="140">
        <v>1104</v>
      </c>
      <c r="B1117" s="1001" t="str">
        <f>IF(基本情報入力シート!C1142="","",基本情報入力シート!C1142)</f>
        <v/>
      </c>
      <c r="C1117" s="1002"/>
      <c r="D1117" s="1002"/>
      <c r="E1117" s="1002"/>
      <c r="F1117" s="1002"/>
      <c r="G1117" s="1002"/>
      <c r="H1117" s="1002"/>
      <c r="I1117" s="1003"/>
      <c r="J1117" s="411" t="str">
        <f>IF(基本情報入力シート!M1142="","",基本情報入力シート!M1142)</f>
        <v/>
      </c>
      <c r="K1117" s="411" t="str">
        <f>IF(基本情報入力シート!R1142="","",基本情報入力シート!R1142)</f>
        <v/>
      </c>
      <c r="L1117" s="411" t="str">
        <f>IF(基本情報入力シート!W1142="","",基本情報入力シート!W1142)</f>
        <v/>
      </c>
      <c r="M1117" s="411" t="str">
        <f>IF(基本情報入力シート!X1142="","",基本情報入力シート!X1142)</f>
        <v/>
      </c>
      <c r="N1117" s="141" t="str">
        <f>IF(基本情報入力シート!Y1142="","",基本情報入力シート!Y1142)</f>
        <v/>
      </c>
      <c r="O1117" s="148"/>
      <c r="P1117" s="50"/>
      <c r="Q1117" s="1004"/>
      <c r="R1117" s="1005"/>
      <c r="S1117" s="142" t="str">
        <f>IFERROR(ROUNDDOWN(Q1117*VLOOKUP(N1117,【参考】数式用!$AR$2:$AW$50,MATCH(P1117,【参考】数式用!$AT$4:$AW$4)+2,FALSE)*0.5, 0), "")</f>
        <v/>
      </c>
      <c r="T1117" s="51"/>
      <c r="U1117" s="536" t="str">
        <f>IFERROR(IF(AH1117&lt;&gt;"",Q1117*VLOOKUP(N1117,【参考】数式用!$AG$2:$AL$50,MATCH(P1117,【参考】数式用!$AI$4:$AL$4,0)+2,0), ""), "")</f>
        <v/>
      </c>
      <c r="V1117" s="41"/>
      <c r="W1117" s="1006"/>
      <c r="X1117" s="1007"/>
      <c r="Y1117" s="88"/>
      <c r="Z1117" s="537"/>
      <c r="AA1117" s="143" t="str">
        <f>IFERROR(IF(Y1117="ー", "", ROUNDDOWN(Z1117*VLOOKUP(N1117,【参考】数式用!$AR$2:$AW$50,MATCH(Y1117,【参考】数式用!$AT$4:$AW$4)+2,FALSE)*0.5, 0)), "")</f>
        <v/>
      </c>
      <c r="AB1117" s="98"/>
      <c r="AC1117" s="1100" t="str">
        <f>IFERROR(IF(AH1117&lt;&gt;"",Z1117*VLOOKUP(N1117,【参考】数式用!$AG$2:$AL$50,MATCH(Y1117,【参考】数式用!$AI$4:$AL$4,0)+2,0), ""), "")</f>
        <v/>
      </c>
      <c r="AD1117" s="1100"/>
      <c r="AE1117" s="415"/>
      <c r="AF1117" s="581"/>
      <c r="AG1117" s="590"/>
      <c r="AH1117" s="428" t="str">
        <f>IFERROR(VLOOKUP(O1117, 【参考】数式用!$AY$5:$AY$13, 1, FALSE), "")</f>
        <v/>
      </c>
      <c r="AI1117" s="429" t="str">
        <f>IFERROR(VLOOKUP(N1117, 【参考】数式用!$BA$2:$BB$50, 2, FALSE), "")</f>
        <v/>
      </c>
      <c r="AJ1117" s="430" t="str">
        <f t="shared" si="35"/>
        <v/>
      </c>
      <c r="AK1117" s="431" t="str">
        <f t="shared" si="36"/>
        <v/>
      </c>
      <c r="AL1117" s="133"/>
      <c r="AM1117" s="133"/>
      <c r="AN1117" s="106"/>
      <c r="AO1117" s="106"/>
      <c r="AV1117" s="105"/>
      <c r="AW1117" s="105"/>
      <c r="AX1117" s="105"/>
      <c r="AY1117" s="105"/>
      <c r="AZ1117" s="105"/>
      <c r="BA1117" s="105"/>
    </row>
    <row r="1118" spans="1:53" ht="30" customHeight="1" thickBot="1">
      <c r="A1118" s="140">
        <v>1105</v>
      </c>
      <c r="B1118" s="1001" t="str">
        <f>IF(基本情報入力シート!C1143="","",基本情報入力シート!C1143)</f>
        <v/>
      </c>
      <c r="C1118" s="1002"/>
      <c r="D1118" s="1002"/>
      <c r="E1118" s="1002"/>
      <c r="F1118" s="1002"/>
      <c r="G1118" s="1002"/>
      <c r="H1118" s="1002"/>
      <c r="I1118" s="1003"/>
      <c r="J1118" s="411" t="str">
        <f>IF(基本情報入力シート!M1143="","",基本情報入力シート!M1143)</f>
        <v/>
      </c>
      <c r="K1118" s="411" t="str">
        <f>IF(基本情報入力シート!R1143="","",基本情報入力シート!R1143)</f>
        <v/>
      </c>
      <c r="L1118" s="411" t="str">
        <f>IF(基本情報入力シート!W1143="","",基本情報入力シート!W1143)</f>
        <v/>
      </c>
      <c r="M1118" s="411" t="str">
        <f>IF(基本情報入力シート!X1143="","",基本情報入力シート!X1143)</f>
        <v/>
      </c>
      <c r="N1118" s="141" t="str">
        <f>IF(基本情報入力シート!Y1143="","",基本情報入力シート!Y1143)</f>
        <v/>
      </c>
      <c r="O1118" s="148"/>
      <c r="P1118" s="50"/>
      <c r="Q1118" s="1004"/>
      <c r="R1118" s="1005"/>
      <c r="S1118" s="142" t="str">
        <f>IFERROR(ROUNDDOWN(Q1118*VLOOKUP(N1118,【参考】数式用!$AR$2:$AW$50,MATCH(P1118,【参考】数式用!$AT$4:$AW$4)+2,FALSE)*0.5, 0), "")</f>
        <v/>
      </c>
      <c r="T1118" s="51"/>
      <c r="U1118" s="536" t="str">
        <f>IFERROR(IF(AH1118&lt;&gt;"",Q1118*VLOOKUP(N1118,【参考】数式用!$AG$2:$AL$50,MATCH(P1118,【参考】数式用!$AI$4:$AL$4,0)+2,0), ""), "")</f>
        <v/>
      </c>
      <c r="V1118" s="41"/>
      <c r="W1118" s="1006"/>
      <c r="X1118" s="1007"/>
      <c r="Y1118" s="88"/>
      <c r="Z1118" s="537"/>
      <c r="AA1118" s="143" t="str">
        <f>IFERROR(IF(Y1118="ー", "", ROUNDDOWN(Z1118*VLOOKUP(N1118,【参考】数式用!$AR$2:$AW$50,MATCH(Y1118,【参考】数式用!$AT$4:$AW$4)+2,FALSE)*0.5, 0)), "")</f>
        <v/>
      </c>
      <c r="AB1118" s="98"/>
      <c r="AC1118" s="1100" t="str">
        <f>IFERROR(IF(AH1118&lt;&gt;"",Z1118*VLOOKUP(N1118,【参考】数式用!$AG$2:$AL$50,MATCH(Y1118,【参考】数式用!$AI$4:$AL$4,0)+2,0), ""), "")</f>
        <v/>
      </c>
      <c r="AD1118" s="1100"/>
      <c r="AE1118" s="415"/>
      <c r="AF1118" s="581"/>
      <c r="AG1118" s="590"/>
      <c r="AH1118" s="428" t="str">
        <f>IFERROR(VLOOKUP(O1118, 【参考】数式用!$AY$5:$AY$13, 1, FALSE), "")</f>
        <v/>
      </c>
      <c r="AI1118" s="429" t="str">
        <f>IFERROR(VLOOKUP(N1118, 【参考】数式用!$BA$2:$BB$50, 2, FALSE), "")</f>
        <v/>
      </c>
      <c r="AJ1118" s="430" t="str">
        <f t="shared" si="35"/>
        <v/>
      </c>
      <c r="AK1118" s="431" t="str">
        <f t="shared" si="36"/>
        <v/>
      </c>
      <c r="AL1118" s="133"/>
      <c r="AM1118" s="133"/>
      <c r="AN1118" s="106"/>
      <c r="AO1118" s="106"/>
      <c r="AV1118" s="105"/>
      <c r="AW1118" s="105"/>
      <c r="AX1118" s="105"/>
      <c r="AY1118" s="105"/>
      <c r="AZ1118" s="105"/>
      <c r="BA1118" s="105"/>
    </row>
    <row r="1119" spans="1:53" ht="30" customHeight="1" thickBot="1">
      <c r="A1119" s="140">
        <v>1106</v>
      </c>
      <c r="B1119" s="1001" t="str">
        <f>IF(基本情報入力シート!C1144="","",基本情報入力シート!C1144)</f>
        <v/>
      </c>
      <c r="C1119" s="1002"/>
      <c r="D1119" s="1002"/>
      <c r="E1119" s="1002"/>
      <c r="F1119" s="1002"/>
      <c r="G1119" s="1002"/>
      <c r="H1119" s="1002"/>
      <c r="I1119" s="1003"/>
      <c r="J1119" s="411" t="str">
        <f>IF(基本情報入力シート!M1144="","",基本情報入力シート!M1144)</f>
        <v/>
      </c>
      <c r="K1119" s="411" t="str">
        <f>IF(基本情報入力シート!R1144="","",基本情報入力シート!R1144)</f>
        <v/>
      </c>
      <c r="L1119" s="411" t="str">
        <f>IF(基本情報入力シート!W1144="","",基本情報入力シート!W1144)</f>
        <v/>
      </c>
      <c r="M1119" s="411" t="str">
        <f>IF(基本情報入力シート!X1144="","",基本情報入力シート!X1144)</f>
        <v/>
      </c>
      <c r="N1119" s="141" t="str">
        <f>IF(基本情報入力シート!Y1144="","",基本情報入力シート!Y1144)</f>
        <v/>
      </c>
      <c r="O1119" s="148"/>
      <c r="P1119" s="50"/>
      <c r="Q1119" s="1004"/>
      <c r="R1119" s="1005"/>
      <c r="S1119" s="142" t="str">
        <f>IFERROR(ROUNDDOWN(Q1119*VLOOKUP(N1119,【参考】数式用!$AR$2:$AW$50,MATCH(P1119,【参考】数式用!$AT$4:$AW$4)+2,FALSE)*0.5, 0), "")</f>
        <v/>
      </c>
      <c r="T1119" s="51"/>
      <c r="U1119" s="536" t="str">
        <f>IFERROR(IF(AH1119&lt;&gt;"",Q1119*VLOOKUP(N1119,【参考】数式用!$AG$2:$AL$50,MATCH(P1119,【参考】数式用!$AI$4:$AL$4,0)+2,0), ""), "")</f>
        <v/>
      </c>
      <c r="V1119" s="41"/>
      <c r="W1119" s="1006"/>
      <c r="X1119" s="1007"/>
      <c r="Y1119" s="88"/>
      <c r="Z1119" s="537"/>
      <c r="AA1119" s="143" t="str">
        <f>IFERROR(IF(Y1119="ー", "", ROUNDDOWN(Z1119*VLOOKUP(N1119,【参考】数式用!$AR$2:$AW$50,MATCH(Y1119,【参考】数式用!$AT$4:$AW$4)+2,FALSE)*0.5, 0)), "")</f>
        <v/>
      </c>
      <c r="AB1119" s="98"/>
      <c r="AC1119" s="1100" t="str">
        <f>IFERROR(IF(AH1119&lt;&gt;"",Z1119*VLOOKUP(N1119,【参考】数式用!$AG$2:$AL$50,MATCH(Y1119,【参考】数式用!$AI$4:$AL$4,0)+2,0), ""), "")</f>
        <v/>
      </c>
      <c r="AD1119" s="1100"/>
      <c r="AE1119" s="415"/>
      <c r="AF1119" s="581"/>
      <c r="AG1119" s="590"/>
      <c r="AH1119" s="428" t="str">
        <f>IFERROR(VLOOKUP(O1119, 【参考】数式用!$AY$5:$AY$13, 1, FALSE), "")</f>
        <v/>
      </c>
      <c r="AI1119" s="429" t="str">
        <f>IFERROR(VLOOKUP(N1119, 【参考】数式用!$BA$2:$BB$50, 2, FALSE), "")</f>
        <v/>
      </c>
      <c r="AJ1119" s="430" t="str">
        <f t="shared" si="35"/>
        <v/>
      </c>
      <c r="AK1119" s="431" t="str">
        <f t="shared" si="36"/>
        <v/>
      </c>
      <c r="AL1119" s="133"/>
      <c r="AM1119" s="133"/>
      <c r="AN1119" s="106"/>
      <c r="AO1119" s="106"/>
      <c r="AV1119" s="105"/>
      <c r="AW1119" s="105"/>
      <c r="AX1119" s="105"/>
      <c r="AY1119" s="105"/>
      <c r="AZ1119" s="105"/>
      <c r="BA1119" s="105"/>
    </row>
    <row r="1120" spans="1:53" ht="30" customHeight="1" thickBot="1">
      <c r="A1120" s="140">
        <v>1107</v>
      </c>
      <c r="B1120" s="1001" t="str">
        <f>IF(基本情報入力シート!C1145="","",基本情報入力シート!C1145)</f>
        <v/>
      </c>
      <c r="C1120" s="1002"/>
      <c r="D1120" s="1002"/>
      <c r="E1120" s="1002"/>
      <c r="F1120" s="1002"/>
      <c r="G1120" s="1002"/>
      <c r="H1120" s="1002"/>
      <c r="I1120" s="1003"/>
      <c r="J1120" s="411" t="str">
        <f>IF(基本情報入力シート!M1145="","",基本情報入力シート!M1145)</f>
        <v/>
      </c>
      <c r="K1120" s="411" t="str">
        <f>IF(基本情報入力シート!R1145="","",基本情報入力シート!R1145)</f>
        <v/>
      </c>
      <c r="L1120" s="411" t="str">
        <f>IF(基本情報入力シート!W1145="","",基本情報入力シート!W1145)</f>
        <v/>
      </c>
      <c r="M1120" s="411" t="str">
        <f>IF(基本情報入力シート!X1145="","",基本情報入力シート!X1145)</f>
        <v/>
      </c>
      <c r="N1120" s="141" t="str">
        <f>IF(基本情報入力シート!Y1145="","",基本情報入力シート!Y1145)</f>
        <v/>
      </c>
      <c r="O1120" s="148"/>
      <c r="P1120" s="50"/>
      <c r="Q1120" s="1004"/>
      <c r="R1120" s="1005"/>
      <c r="S1120" s="142" t="str">
        <f>IFERROR(ROUNDDOWN(Q1120*VLOOKUP(N1120,【参考】数式用!$AR$2:$AW$50,MATCH(P1120,【参考】数式用!$AT$4:$AW$4)+2,FALSE)*0.5, 0), "")</f>
        <v/>
      </c>
      <c r="T1120" s="51"/>
      <c r="U1120" s="536" t="str">
        <f>IFERROR(IF(AH1120&lt;&gt;"",Q1120*VLOOKUP(N1120,【参考】数式用!$AG$2:$AL$50,MATCH(P1120,【参考】数式用!$AI$4:$AL$4,0)+2,0), ""), "")</f>
        <v/>
      </c>
      <c r="V1120" s="41"/>
      <c r="W1120" s="1006"/>
      <c r="X1120" s="1007"/>
      <c r="Y1120" s="88"/>
      <c r="Z1120" s="537"/>
      <c r="AA1120" s="143" t="str">
        <f>IFERROR(IF(Y1120="ー", "", ROUNDDOWN(Z1120*VLOOKUP(N1120,【参考】数式用!$AR$2:$AW$50,MATCH(Y1120,【参考】数式用!$AT$4:$AW$4)+2,FALSE)*0.5, 0)), "")</f>
        <v/>
      </c>
      <c r="AB1120" s="98"/>
      <c r="AC1120" s="1100" t="str">
        <f>IFERROR(IF(AH1120&lt;&gt;"",Z1120*VLOOKUP(N1120,【参考】数式用!$AG$2:$AL$50,MATCH(Y1120,【参考】数式用!$AI$4:$AL$4,0)+2,0), ""), "")</f>
        <v/>
      </c>
      <c r="AD1120" s="1100"/>
      <c r="AE1120" s="415"/>
      <c r="AF1120" s="581"/>
      <c r="AG1120" s="590"/>
      <c r="AH1120" s="428" t="str">
        <f>IFERROR(VLOOKUP(O1120, 【参考】数式用!$AY$5:$AY$13, 1, FALSE), "")</f>
        <v/>
      </c>
      <c r="AI1120" s="429" t="str">
        <f>IFERROR(VLOOKUP(N1120, 【参考】数式用!$BA$2:$BB$50, 2, FALSE), "")</f>
        <v/>
      </c>
      <c r="AJ1120" s="430" t="str">
        <f t="shared" si="35"/>
        <v/>
      </c>
      <c r="AK1120" s="431" t="str">
        <f t="shared" si="36"/>
        <v/>
      </c>
      <c r="AL1120" s="133"/>
      <c r="AM1120" s="133"/>
      <c r="AN1120" s="106"/>
      <c r="AO1120" s="106"/>
      <c r="AV1120" s="105"/>
      <c r="AW1120" s="105"/>
      <c r="AX1120" s="105"/>
      <c r="AY1120" s="105"/>
      <c r="AZ1120" s="105"/>
      <c r="BA1120" s="105"/>
    </row>
    <row r="1121" spans="1:53" ht="30" customHeight="1" thickBot="1">
      <c r="A1121" s="140">
        <v>1108</v>
      </c>
      <c r="B1121" s="1001" t="str">
        <f>IF(基本情報入力シート!C1146="","",基本情報入力シート!C1146)</f>
        <v/>
      </c>
      <c r="C1121" s="1002"/>
      <c r="D1121" s="1002"/>
      <c r="E1121" s="1002"/>
      <c r="F1121" s="1002"/>
      <c r="G1121" s="1002"/>
      <c r="H1121" s="1002"/>
      <c r="I1121" s="1003"/>
      <c r="J1121" s="411" t="str">
        <f>IF(基本情報入力シート!M1146="","",基本情報入力シート!M1146)</f>
        <v/>
      </c>
      <c r="K1121" s="411" t="str">
        <f>IF(基本情報入力シート!R1146="","",基本情報入力シート!R1146)</f>
        <v/>
      </c>
      <c r="L1121" s="411" t="str">
        <f>IF(基本情報入力シート!W1146="","",基本情報入力シート!W1146)</f>
        <v/>
      </c>
      <c r="M1121" s="411" t="str">
        <f>IF(基本情報入力シート!X1146="","",基本情報入力シート!X1146)</f>
        <v/>
      </c>
      <c r="N1121" s="141" t="str">
        <f>IF(基本情報入力シート!Y1146="","",基本情報入力シート!Y1146)</f>
        <v/>
      </c>
      <c r="O1121" s="148"/>
      <c r="P1121" s="50"/>
      <c r="Q1121" s="1004"/>
      <c r="R1121" s="1005"/>
      <c r="S1121" s="142" t="str">
        <f>IFERROR(ROUNDDOWN(Q1121*VLOOKUP(N1121,【参考】数式用!$AR$2:$AW$50,MATCH(P1121,【参考】数式用!$AT$4:$AW$4)+2,FALSE)*0.5, 0), "")</f>
        <v/>
      </c>
      <c r="T1121" s="51"/>
      <c r="U1121" s="536" t="str">
        <f>IFERROR(IF(AH1121&lt;&gt;"",Q1121*VLOOKUP(N1121,【参考】数式用!$AG$2:$AL$50,MATCH(P1121,【参考】数式用!$AI$4:$AL$4,0)+2,0), ""), "")</f>
        <v/>
      </c>
      <c r="V1121" s="41"/>
      <c r="W1121" s="1006"/>
      <c r="X1121" s="1007"/>
      <c r="Y1121" s="88"/>
      <c r="Z1121" s="537"/>
      <c r="AA1121" s="143" t="str">
        <f>IFERROR(IF(Y1121="ー", "", ROUNDDOWN(Z1121*VLOOKUP(N1121,【参考】数式用!$AR$2:$AW$50,MATCH(Y1121,【参考】数式用!$AT$4:$AW$4)+2,FALSE)*0.5, 0)), "")</f>
        <v/>
      </c>
      <c r="AB1121" s="98"/>
      <c r="AC1121" s="1100" t="str">
        <f>IFERROR(IF(AH1121&lt;&gt;"",Z1121*VLOOKUP(N1121,【参考】数式用!$AG$2:$AL$50,MATCH(Y1121,【参考】数式用!$AI$4:$AL$4,0)+2,0), ""), "")</f>
        <v/>
      </c>
      <c r="AD1121" s="1100"/>
      <c r="AE1121" s="415"/>
      <c r="AF1121" s="581"/>
      <c r="AG1121" s="590"/>
      <c r="AH1121" s="428" t="str">
        <f>IFERROR(VLOOKUP(O1121, 【参考】数式用!$AY$5:$AY$13, 1, FALSE), "")</f>
        <v/>
      </c>
      <c r="AI1121" s="429" t="str">
        <f>IFERROR(VLOOKUP(N1121, 【参考】数式用!$BA$2:$BB$50, 2, FALSE), "")</f>
        <v/>
      </c>
      <c r="AJ1121" s="430" t="str">
        <f t="shared" si="35"/>
        <v/>
      </c>
      <c r="AK1121" s="431" t="str">
        <f t="shared" si="36"/>
        <v/>
      </c>
      <c r="AL1121" s="133"/>
      <c r="AM1121" s="133"/>
      <c r="AN1121" s="106"/>
      <c r="AO1121" s="106"/>
      <c r="AV1121" s="105"/>
      <c r="AW1121" s="105"/>
      <c r="AX1121" s="105"/>
      <c r="AY1121" s="105"/>
      <c r="AZ1121" s="105"/>
      <c r="BA1121" s="105"/>
    </row>
    <row r="1122" spans="1:53" ht="30" customHeight="1" thickBot="1">
      <c r="A1122" s="140">
        <v>1109</v>
      </c>
      <c r="B1122" s="1001" t="str">
        <f>IF(基本情報入力シート!C1147="","",基本情報入力シート!C1147)</f>
        <v/>
      </c>
      <c r="C1122" s="1002"/>
      <c r="D1122" s="1002"/>
      <c r="E1122" s="1002"/>
      <c r="F1122" s="1002"/>
      <c r="G1122" s="1002"/>
      <c r="H1122" s="1002"/>
      <c r="I1122" s="1003"/>
      <c r="J1122" s="411" t="str">
        <f>IF(基本情報入力シート!M1147="","",基本情報入力シート!M1147)</f>
        <v/>
      </c>
      <c r="K1122" s="411" t="str">
        <f>IF(基本情報入力シート!R1147="","",基本情報入力シート!R1147)</f>
        <v/>
      </c>
      <c r="L1122" s="411" t="str">
        <f>IF(基本情報入力シート!W1147="","",基本情報入力シート!W1147)</f>
        <v/>
      </c>
      <c r="M1122" s="411" t="str">
        <f>IF(基本情報入力シート!X1147="","",基本情報入力シート!X1147)</f>
        <v/>
      </c>
      <c r="N1122" s="141" t="str">
        <f>IF(基本情報入力シート!Y1147="","",基本情報入力シート!Y1147)</f>
        <v/>
      </c>
      <c r="O1122" s="148"/>
      <c r="P1122" s="50"/>
      <c r="Q1122" s="1004"/>
      <c r="R1122" s="1005"/>
      <c r="S1122" s="142" t="str">
        <f>IFERROR(ROUNDDOWN(Q1122*VLOOKUP(N1122,【参考】数式用!$AR$2:$AW$50,MATCH(P1122,【参考】数式用!$AT$4:$AW$4)+2,FALSE)*0.5, 0), "")</f>
        <v/>
      </c>
      <c r="T1122" s="51"/>
      <c r="U1122" s="536" t="str">
        <f>IFERROR(IF(AH1122&lt;&gt;"",Q1122*VLOOKUP(N1122,【参考】数式用!$AG$2:$AL$50,MATCH(P1122,【参考】数式用!$AI$4:$AL$4,0)+2,0), ""), "")</f>
        <v/>
      </c>
      <c r="V1122" s="41"/>
      <c r="W1122" s="1006"/>
      <c r="X1122" s="1007"/>
      <c r="Y1122" s="88"/>
      <c r="Z1122" s="537"/>
      <c r="AA1122" s="143" t="str">
        <f>IFERROR(IF(Y1122="ー", "", ROUNDDOWN(Z1122*VLOOKUP(N1122,【参考】数式用!$AR$2:$AW$50,MATCH(Y1122,【参考】数式用!$AT$4:$AW$4)+2,FALSE)*0.5, 0)), "")</f>
        <v/>
      </c>
      <c r="AB1122" s="98"/>
      <c r="AC1122" s="1100" t="str">
        <f>IFERROR(IF(AH1122&lt;&gt;"",Z1122*VLOOKUP(N1122,【参考】数式用!$AG$2:$AL$50,MATCH(Y1122,【参考】数式用!$AI$4:$AL$4,0)+2,0), ""), "")</f>
        <v/>
      </c>
      <c r="AD1122" s="1100"/>
      <c r="AE1122" s="415"/>
      <c r="AF1122" s="581"/>
      <c r="AG1122" s="590"/>
      <c r="AH1122" s="428" t="str">
        <f>IFERROR(VLOOKUP(O1122, 【参考】数式用!$AY$5:$AY$13, 1, FALSE), "")</f>
        <v/>
      </c>
      <c r="AI1122" s="429" t="str">
        <f>IFERROR(VLOOKUP(N1122, 【参考】数式用!$BA$2:$BB$50, 2, FALSE), "")</f>
        <v/>
      </c>
      <c r="AJ1122" s="430" t="str">
        <f t="shared" si="35"/>
        <v/>
      </c>
      <c r="AK1122" s="431" t="str">
        <f t="shared" si="36"/>
        <v/>
      </c>
      <c r="AL1122" s="133"/>
      <c r="AM1122" s="133"/>
      <c r="AN1122" s="106"/>
      <c r="AO1122" s="106"/>
      <c r="AV1122" s="105"/>
      <c r="AW1122" s="105"/>
      <c r="AX1122" s="105"/>
      <c r="AY1122" s="105"/>
      <c r="AZ1122" s="105"/>
      <c r="BA1122" s="105"/>
    </row>
    <row r="1123" spans="1:53" ht="30" customHeight="1" thickBot="1">
      <c r="A1123" s="140">
        <v>1110</v>
      </c>
      <c r="B1123" s="1001" t="str">
        <f>IF(基本情報入力シート!C1148="","",基本情報入力シート!C1148)</f>
        <v/>
      </c>
      <c r="C1123" s="1002"/>
      <c r="D1123" s="1002"/>
      <c r="E1123" s="1002"/>
      <c r="F1123" s="1002"/>
      <c r="G1123" s="1002"/>
      <c r="H1123" s="1002"/>
      <c r="I1123" s="1003"/>
      <c r="J1123" s="411" t="str">
        <f>IF(基本情報入力シート!M1148="","",基本情報入力シート!M1148)</f>
        <v/>
      </c>
      <c r="K1123" s="411" t="str">
        <f>IF(基本情報入力シート!R1148="","",基本情報入力シート!R1148)</f>
        <v/>
      </c>
      <c r="L1123" s="411" t="str">
        <f>IF(基本情報入力シート!W1148="","",基本情報入力シート!W1148)</f>
        <v/>
      </c>
      <c r="M1123" s="411" t="str">
        <f>IF(基本情報入力シート!X1148="","",基本情報入力シート!X1148)</f>
        <v/>
      </c>
      <c r="N1123" s="141" t="str">
        <f>IF(基本情報入力シート!Y1148="","",基本情報入力シート!Y1148)</f>
        <v/>
      </c>
      <c r="O1123" s="148"/>
      <c r="P1123" s="50"/>
      <c r="Q1123" s="1004"/>
      <c r="R1123" s="1005"/>
      <c r="S1123" s="142" t="str">
        <f>IFERROR(ROUNDDOWN(Q1123*VLOOKUP(N1123,【参考】数式用!$AR$2:$AW$50,MATCH(P1123,【参考】数式用!$AT$4:$AW$4)+2,FALSE)*0.5, 0), "")</f>
        <v/>
      </c>
      <c r="T1123" s="51"/>
      <c r="U1123" s="536" t="str">
        <f>IFERROR(IF(AH1123&lt;&gt;"",Q1123*VLOOKUP(N1123,【参考】数式用!$AG$2:$AL$50,MATCH(P1123,【参考】数式用!$AI$4:$AL$4,0)+2,0), ""), "")</f>
        <v/>
      </c>
      <c r="V1123" s="41"/>
      <c r="W1123" s="1006"/>
      <c r="X1123" s="1007"/>
      <c r="Y1123" s="88"/>
      <c r="Z1123" s="537"/>
      <c r="AA1123" s="143" t="str">
        <f>IFERROR(IF(Y1123="ー", "", ROUNDDOWN(Z1123*VLOOKUP(N1123,【参考】数式用!$AR$2:$AW$50,MATCH(Y1123,【参考】数式用!$AT$4:$AW$4)+2,FALSE)*0.5, 0)), "")</f>
        <v/>
      </c>
      <c r="AB1123" s="98"/>
      <c r="AC1123" s="1100" t="str">
        <f>IFERROR(IF(AH1123&lt;&gt;"",Z1123*VLOOKUP(N1123,【参考】数式用!$AG$2:$AL$50,MATCH(Y1123,【参考】数式用!$AI$4:$AL$4,0)+2,0), ""), "")</f>
        <v/>
      </c>
      <c r="AD1123" s="1100"/>
      <c r="AE1123" s="415"/>
      <c r="AF1123" s="581"/>
      <c r="AG1123" s="590"/>
      <c r="AH1123" s="428" t="str">
        <f>IFERROR(VLOOKUP(O1123, 【参考】数式用!$AY$5:$AY$13, 1, FALSE), "")</f>
        <v/>
      </c>
      <c r="AI1123" s="429" t="str">
        <f>IFERROR(VLOOKUP(N1123, 【参考】数式用!$BA$2:$BB$50, 2, FALSE), "")</f>
        <v/>
      </c>
      <c r="AJ1123" s="430" t="str">
        <f t="shared" si="35"/>
        <v/>
      </c>
      <c r="AK1123" s="431" t="str">
        <f t="shared" si="36"/>
        <v/>
      </c>
      <c r="AL1123" s="133"/>
      <c r="AM1123" s="133"/>
      <c r="AN1123" s="106"/>
      <c r="AO1123" s="106"/>
      <c r="AV1123" s="105"/>
      <c r="AW1123" s="105"/>
      <c r="AX1123" s="105"/>
      <c r="AY1123" s="105"/>
      <c r="AZ1123" s="105"/>
      <c r="BA1123" s="105"/>
    </row>
    <row r="1124" spans="1:53" ht="30" customHeight="1" thickBot="1">
      <c r="A1124" s="140">
        <v>1111</v>
      </c>
      <c r="B1124" s="1001" t="str">
        <f>IF(基本情報入力シート!C1149="","",基本情報入力シート!C1149)</f>
        <v/>
      </c>
      <c r="C1124" s="1002"/>
      <c r="D1124" s="1002"/>
      <c r="E1124" s="1002"/>
      <c r="F1124" s="1002"/>
      <c r="G1124" s="1002"/>
      <c r="H1124" s="1002"/>
      <c r="I1124" s="1003"/>
      <c r="J1124" s="411" t="str">
        <f>IF(基本情報入力シート!M1149="","",基本情報入力シート!M1149)</f>
        <v/>
      </c>
      <c r="K1124" s="411" t="str">
        <f>IF(基本情報入力シート!R1149="","",基本情報入力シート!R1149)</f>
        <v/>
      </c>
      <c r="L1124" s="411" t="str">
        <f>IF(基本情報入力シート!W1149="","",基本情報入力シート!W1149)</f>
        <v/>
      </c>
      <c r="M1124" s="411" t="str">
        <f>IF(基本情報入力シート!X1149="","",基本情報入力シート!X1149)</f>
        <v/>
      </c>
      <c r="N1124" s="141" t="str">
        <f>IF(基本情報入力シート!Y1149="","",基本情報入力シート!Y1149)</f>
        <v/>
      </c>
      <c r="O1124" s="148"/>
      <c r="P1124" s="50"/>
      <c r="Q1124" s="1004"/>
      <c r="R1124" s="1005"/>
      <c r="S1124" s="142" t="str">
        <f>IFERROR(ROUNDDOWN(Q1124*VLOOKUP(N1124,【参考】数式用!$AR$2:$AW$50,MATCH(P1124,【参考】数式用!$AT$4:$AW$4)+2,FALSE)*0.5, 0), "")</f>
        <v/>
      </c>
      <c r="T1124" s="51"/>
      <c r="U1124" s="536" t="str">
        <f>IFERROR(IF(AH1124&lt;&gt;"",Q1124*VLOOKUP(N1124,【参考】数式用!$AG$2:$AL$50,MATCH(P1124,【参考】数式用!$AI$4:$AL$4,0)+2,0), ""), "")</f>
        <v/>
      </c>
      <c r="V1124" s="41"/>
      <c r="W1124" s="1006"/>
      <c r="X1124" s="1007"/>
      <c r="Y1124" s="88"/>
      <c r="Z1124" s="537"/>
      <c r="AA1124" s="143" t="str">
        <f>IFERROR(IF(Y1124="ー", "", ROUNDDOWN(Z1124*VLOOKUP(N1124,【参考】数式用!$AR$2:$AW$50,MATCH(Y1124,【参考】数式用!$AT$4:$AW$4)+2,FALSE)*0.5, 0)), "")</f>
        <v/>
      </c>
      <c r="AB1124" s="98"/>
      <c r="AC1124" s="1100" t="str">
        <f>IFERROR(IF(AH1124&lt;&gt;"",Z1124*VLOOKUP(N1124,【参考】数式用!$AG$2:$AL$50,MATCH(Y1124,【参考】数式用!$AI$4:$AL$4,0)+2,0), ""), "")</f>
        <v/>
      </c>
      <c r="AD1124" s="1100"/>
      <c r="AE1124" s="415"/>
      <c r="AF1124" s="581"/>
      <c r="AG1124" s="590"/>
      <c r="AH1124" s="428" t="str">
        <f>IFERROR(VLOOKUP(O1124, 【参考】数式用!$AY$5:$AY$13, 1, FALSE), "")</f>
        <v/>
      </c>
      <c r="AI1124" s="429" t="str">
        <f>IFERROR(VLOOKUP(N1124, 【参考】数式用!$BA$2:$BB$50, 2, FALSE), "")</f>
        <v/>
      </c>
      <c r="AJ1124" s="430" t="str">
        <f t="shared" si="35"/>
        <v/>
      </c>
      <c r="AK1124" s="431" t="str">
        <f t="shared" si="36"/>
        <v/>
      </c>
      <c r="AL1124" s="133"/>
      <c r="AM1124" s="133"/>
      <c r="AN1124" s="106"/>
      <c r="AO1124" s="106"/>
      <c r="AV1124" s="105"/>
      <c r="AW1124" s="105"/>
      <c r="AX1124" s="105"/>
      <c r="AY1124" s="105"/>
      <c r="AZ1124" s="105"/>
      <c r="BA1124" s="105"/>
    </row>
    <row r="1125" spans="1:53" ht="30" customHeight="1" thickBot="1">
      <c r="A1125" s="140">
        <v>1112</v>
      </c>
      <c r="B1125" s="1001" t="str">
        <f>IF(基本情報入力シート!C1150="","",基本情報入力シート!C1150)</f>
        <v/>
      </c>
      <c r="C1125" s="1002"/>
      <c r="D1125" s="1002"/>
      <c r="E1125" s="1002"/>
      <c r="F1125" s="1002"/>
      <c r="G1125" s="1002"/>
      <c r="H1125" s="1002"/>
      <c r="I1125" s="1003"/>
      <c r="J1125" s="411" t="str">
        <f>IF(基本情報入力シート!M1150="","",基本情報入力シート!M1150)</f>
        <v/>
      </c>
      <c r="K1125" s="411" t="str">
        <f>IF(基本情報入力シート!R1150="","",基本情報入力シート!R1150)</f>
        <v/>
      </c>
      <c r="L1125" s="411" t="str">
        <f>IF(基本情報入力シート!W1150="","",基本情報入力シート!W1150)</f>
        <v/>
      </c>
      <c r="M1125" s="411" t="str">
        <f>IF(基本情報入力シート!X1150="","",基本情報入力シート!X1150)</f>
        <v/>
      </c>
      <c r="N1125" s="141" t="str">
        <f>IF(基本情報入力シート!Y1150="","",基本情報入力シート!Y1150)</f>
        <v/>
      </c>
      <c r="O1125" s="148"/>
      <c r="P1125" s="50"/>
      <c r="Q1125" s="1004"/>
      <c r="R1125" s="1005"/>
      <c r="S1125" s="142" t="str">
        <f>IFERROR(ROUNDDOWN(Q1125*VLOOKUP(N1125,【参考】数式用!$AR$2:$AW$50,MATCH(P1125,【参考】数式用!$AT$4:$AW$4)+2,FALSE)*0.5, 0), "")</f>
        <v/>
      </c>
      <c r="T1125" s="51"/>
      <c r="U1125" s="536" t="str">
        <f>IFERROR(IF(AH1125&lt;&gt;"",Q1125*VLOOKUP(N1125,【参考】数式用!$AG$2:$AL$50,MATCH(P1125,【参考】数式用!$AI$4:$AL$4,0)+2,0), ""), "")</f>
        <v/>
      </c>
      <c r="V1125" s="41"/>
      <c r="W1125" s="1006"/>
      <c r="X1125" s="1007"/>
      <c r="Y1125" s="88"/>
      <c r="Z1125" s="537"/>
      <c r="AA1125" s="143" t="str">
        <f>IFERROR(IF(Y1125="ー", "", ROUNDDOWN(Z1125*VLOOKUP(N1125,【参考】数式用!$AR$2:$AW$50,MATCH(Y1125,【参考】数式用!$AT$4:$AW$4)+2,FALSE)*0.5, 0)), "")</f>
        <v/>
      </c>
      <c r="AB1125" s="98"/>
      <c r="AC1125" s="1100" t="str">
        <f>IFERROR(IF(AH1125&lt;&gt;"",Z1125*VLOOKUP(N1125,【参考】数式用!$AG$2:$AL$50,MATCH(Y1125,【参考】数式用!$AI$4:$AL$4,0)+2,0), ""), "")</f>
        <v/>
      </c>
      <c r="AD1125" s="1100"/>
      <c r="AE1125" s="415"/>
      <c r="AF1125" s="581"/>
      <c r="AG1125" s="590"/>
      <c r="AH1125" s="428" t="str">
        <f>IFERROR(VLOOKUP(O1125, 【参考】数式用!$AY$5:$AY$13, 1, FALSE), "")</f>
        <v/>
      </c>
      <c r="AI1125" s="429" t="str">
        <f>IFERROR(VLOOKUP(N1125, 【参考】数式用!$BA$2:$BB$50, 2, FALSE), "")</f>
        <v/>
      </c>
      <c r="AJ1125" s="430" t="str">
        <f t="shared" si="35"/>
        <v/>
      </c>
      <c r="AK1125" s="431" t="str">
        <f t="shared" si="36"/>
        <v/>
      </c>
      <c r="AL1125" s="133"/>
      <c r="AM1125" s="133"/>
      <c r="AN1125" s="106"/>
      <c r="AO1125" s="106"/>
      <c r="AV1125" s="105"/>
      <c r="AW1125" s="105"/>
      <c r="AX1125" s="105"/>
      <c r="AY1125" s="105"/>
      <c r="AZ1125" s="105"/>
      <c r="BA1125" s="105"/>
    </row>
    <row r="1126" spans="1:53" ht="30" customHeight="1" thickBot="1">
      <c r="A1126" s="140">
        <v>1113</v>
      </c>
      <c r="B1126" s="1001" t="str">
        <f>IF(基本情報入力シート!C1151="","",基本情報入力シート!C1151)</f>
        <v/>
      </c>
      <c r="C1126" s="1002"/>
      <c r="D1126" s="1002"/>
      <c r="E1126" s="1002"/>
      <c r="F1126" s="1002"/>
      <c r="G1126" s="1002"/>
      <c r="H1126" s="1002"/>
      <c r="I1126" s="1003"/>
      <c r="J1126" s="411" t="str">
        <f>IF(基本情報入力シート!M1151="","",基本情報入力シート!M1151)</f>
        <v/>
      </c>
      <c r="K1126" s="411" t="str">
        <f>IF(基本情報入力シート!R1151="","",基本情報入力シート!R1151)</f>
        <v/>
      </c>
      <c r="L1126" s="411" t="str">
        <f>IF(基本情報入力シート!W1151="","",基本情報入力シート!W1151)</f>
        <v/>
      </c>
      <c r="M1126" s="411" t="str">
        <f>IF(基本情報入力シート!X1151="","",基本情報入力シート!X1151)</f>
        <v/>
      </c>
      <c r="N1126" s="141" t="str">
        <f>IF(基本情報入力シート!Y1151="","",基本情報入力シート!Y1151)</f>
        <v/>
      </c>
      <c r="O1126" s="148"/>
      <c r="P1126" s="50"/>
      <c r="Q1126" s="1004"/>
      <c r="R1126" s="1005"/>
      <c r="S1126" s="142" t="str">
        <f>IFERROR(ROUNDDOWN(Q1126*VLOOKUP(N1126,【参考】数式用!$AR$2:$AW$50,MATCH(P1126,【参考】数式用!$AT$4:$AW$4)+2,FALSE)*0.5, 0), "")</f>
        <v/>
      </c>
      <c r="T1126" s="51"/>
      <c r="U1126" s="536" t="str">
        <f>IFERROR(IF(AH1126&lt;&gt;"",Q1126*VLOOKUP(N1126,【参考】数式用!$AG$2:$AL$50,MATCH(P1126,【参考】数式用!$AI$4:$AL$4,0)+2,0), ""), "")</f>
        <v/>
      </c>
      <c r="V1126" s="41"/>
      <c r="W1126" s="1006"/>
      <c r="X1126" s="1007"/>
      <c r="Y1126" s="88"/>
      <c r="Z1126" s="537"/>
      <c r="AA1126" s="143" t="str">
        <f>IFERROR(IF(Y1126="ー", "", ROUNDDOWN(Z1126*VLOOKUP(N1126,【参考】数式用!$AR$2:$AW$50,MATCH(Y1126,【参考】数式用!$AT$4:$AW$4)+2,FALSE)*0.5, 0)), "")</f>
        <v/>
      </c>
      <c r="AB1126" s="98"/>
      <c r="AC1126" s="1100" t="str">
        <f>IFERROR(IF(AH1126&lt;&gt;"",Z1126*VLOOKUP(N1126,【参考】数式用!$AG$2:$AL$50,MATCH(Y1126,【参考】数式用!$AI$4:$AL$4,0)+2,0), ""), "")</f>
        <v/>
      </c>
      <c r="AD1126" s="1100"/>
      <c r="AE1126" s="415"/>
      <c r="AF1126" s="581"/>
      <c r="AG1126" s="590"/>
      <c r="AH1126" s="428" t="str">
        <f>IFERROR(VLOOKUP(O1126, 【参考】数式用!$AY$5:$AY$13, 1, FALSE), "")</f>
        <v/>
      </c>
      <c r="AI1126" s="429" t="str">
        <f>IFERROR(VLOOKUP(N1126, 【参考】数式用!$BA$2:$BB$50, 2, FALSE), "")</f>
        <v/>
      </c>
      <c r="AJ1126" s="430" t="str">
        <f t="shared" si="35"/>
        <v/>
      </c>
      <c r="AK1126" s="431" t="str">
        <f t="shared" si="36"/>
        <v/>
      </c>
      <c r="AL1126" s="133"/>
      <c r="AM1126" s="133"/>
      <c r="AN1126" s="106"/>
      <c r="AO1126" s="106"/>
      <c r="AV1126" s="105"/>
      <c r="AW1126" s="105"/>
      <c r="AX1126" s="105"/>
      <c r="AY1126" s="105"/>
      <c r="AZ1126" s="105"/>
      <c r="BA1126" s="105"/>
    </row>
    <row r="1127" spans="1:53" ht="30" customHeight="1" thickBot="1">
      <c r="A1127" s="140">
        <v>1114</v>
      </c>
      <c r="B1127" s="1001" t="str">
        <f>IF(基本情報入力シート!C1152="","",基本情報入力シート!C1152)</f>
        <v/>
      </c>
      <c r="C1127" s="1002"/>
      <c r="D1127" s="1002"/>
      <c r="E1127" s="1002"/>
      <c r="F1127" s="1002"/>
      <c r="G1127" s="1002"/>
      <c r="H1127" s="1002"/>
      <c r="I1127" s="1003"/>
      <c r="J1127" s="411" t="str">
        <f>IF(基本情報入力シート!M1152="","",基本情報入力シート!M1152)</f>
        <v/>
      </c>
      <c r="K1127" s="411" t="str">
        <f>IF(基本情報入力シート!R1152="","",基本情報入力シート!R1152)</f>
        <v/>
      </c>
      <c r="L1127" s="411" t="str">
        <f>IF(基本情報入力シート!W1152="","",基本情報入力シート!W1152)</f>
        <v/>
      </c>
      <c r="M1127" s="411" t="str">
        <f>IF(基本情報入力シート!X1152="","",基本情報入力シート!X1152)</f>
        <v/>
      </c>
      <c r="N1127" s="141" t="str">
        <f>IF(基本情報入力シート!Y1152="","",基本情報入力シート!Y1152)</f>
        <v/>
      </c>
      <c r="O1127" s="148"/>
      <c r="P1127" s="50"/>
      <c r="Q1127" s="1004"/>
      <c r="R1127" s="1005"/>
      <c r="S1127" s="142" t="str">
        <f>IFERROR(ROUNDDOWN(Q1127*VLOOKUP(N1127,【参考】数式用!$AR$2:$AW$50,MATCH(P1127,【参考】数式用!$AT$4:$AW$4)+2,FALSE)*0.5, 0), "")</f>
        <v/>
      </c>
      <c r="T1127" s="51"/>
      <c r="U1127" s="536" t="str">
        <f>IFERROR(IF(AH1127&lt;&gt;"",Q1127*VLOOKUP(N1127,【参考】数式用!$AG$2:$AL$50,MATCH(P1127,【参考】数式用!$AI$4:$AL$4,0)+2,0), ""), "")</f>
        <v/>
      </c>
      <c r="V1127" s="41"/>
      <c r="W1127" s="1006"/>
      <c r="X1127" s="1007"/>
      <c r="Y1127" s="88"/>
      <c r="Z1127" s="537"/>
      <c r="AA1127" s="143" t="str">
        <f>IFERROR(IF(Y1127="ー", "", ROUNDDOWN(Z1127*VLOOKUP(N1127,【参考】数式用!$AR$2:$AW$50,MATCH(Y1127,【参考】数式用!$AT$4:$AW$4)+2,FALSE)*0.5, 0)), "")</f>
        <v/>
      </c>
      <c r="AB1127" s="98"/>
      <c r="AC1127" s="1100" t="str">
        <f>IFERROR(IF(AH1127&lt;&gt;"",Z1127*VLOOKUP(N1127,【参考】数式用!$AG$2:$AL$50,MATCH(Y1127,【参考】数式用!$AI$4:$AL$4,0)+2,0), ""), "")</f>
        <v/>
      </c>
      <c r="AD1127" s="1100"/>
      <c r="AE1127" s="415"/>
      <c r="AF1127" s="581"/>
      <c r="AG1127" s="590"/>
      <c r="AH1127" s="428" t="str">
        <f>IFERROR(VLOOKUP(O1127, 【参考】数式用!$AY$5:$AY$13, 1, FALSE), "")</f>
        <v/>
      </c>
      <c r="AI1127" s="429" t="str">
        <f>IFERROR(VLOOKUP(N1127, 【参考】数式用!$BA$2:$BB$50, 2, FALSE), "")</f>
        <v/>
      </c>
      <c r="AJ1127" s="430" t="str">
        <f t="shared" si="35"/>
        <v/>
      </c>
      <c r="AK1127" s="431" t="str">
        <f t="shared" si="36"/>
        <v/>
      </c>
      <c r="AL1127" s="133"/>
      <c r="AM1127" s="133"/>
      <c r="AN1127" s="106"/>
      <c r="AO1127" s="106"/>
      <c r="AV1127" s="105"/>
      <c r="AW1127" s="105"/>
      <c r="AX1127" s="105"/>
      <c r="AY1127" s="105"/>
      <c r="AZ1127" s="105"/>
      <c r="BA1127" s="105"/>
    </row>
    <row r="1128" spans="1:53" ht="30" customHeight="1" thickBot="1">
      <c r="A1128" s="140">
        <v>1115</v>
      </c>
      <c r="B1128" s="1001" t="str">
        <f>IF(基本情報入力シート!C1153="","",基本情報入力シート!C1153)</f>
        <v/>
      </c>
      <c r="C1128" s="1002"/>
      <c r="D1128" s="1002"/>
      <c r="E1128" s="1002"/>
      <c r="F1128" s="1002"/>
      <c r="G1128" s="1002"/>
      <c r="H1128" s="1002"/>
      <c r="I1128" s="1003"/>
      <c r="J1128" s="411" t="str">
        <f>IF(基本情報入力シート!M1153="","",基本情報入力シート!M1153)</f>
        <v/>
      </c>
      <c r="K1128" s="411" t="str">
        <f>IF(基本情報入力シート!R1153="","",基本情報入力シート!R1153)</f>
        <v/>
      </c>
      <c r="L1128" s="411" t="str">
        <f>IF(基本情報入力シート!W1153="","",基本情報入力シート!W1153)</f>
        <v/>
      </c>
      <c r="M1128" s="411" t="str">
        <f>IF(基本情報入力シート!X1153="","",基本情報入力シート!X1153)</f>
        <v/>
      </c>
      <c r="N1128" s="141" t="str">
        <f>IF(基本情報入力シート!Y1153="","",基本情報入力シート!Y1153)</f>
        <v/>
      </c>
      <c r="O1128" s="148"/>
      <c r="P1128" s="50"/>
      <c r="Q1128" s="1004"/>
      <c r="R1128" s="1005"/>
      <c r="S1128" s="142" t="str">
        <f>IFERROR(ROUNDDOWN(Q1128*VLOOKUP(N1128,【参考】数式用!$AR$2:$AW$50,MATCH(P1128,【参考】数式用!$AT$4:$AW$4)+2,FALSE)*0.5, 0), "")</f>
        <v/>
      </c>
      <c r="T1128" s="51"/>
      <c r="U1128" s="536" t="str">
        <f>IFERROR(IF(AH1128&lt;&gt;"",Q1128*VLOOKUP(N1128,【参考】数式用!$AG$2:$AL$50,MATCH(P1128,【参考】数式用!$AI$4:$AL$4,0)+2,0), ""), "")</f>
        <v/>
      </c>
      <c r="V1128" s="41"/>
      <c r="W1128" s="1006"/>
      <c r="X1128" s="1007"/>
      <c r="Y1128" s="88"/>
      <c r="Z1128" s="537"/>
      <c r="AA1128" s="143" t="str">
        <f>IFERROR(IF(Y1128="ー", "", ROUNDDOWN(Z1128*VLOOKUP(N1128,【参考】数式用!$AR$2:$AW$50,MATCH(Y1128,【参考】数式用!$AT$4:$AW$4)+2,FALSE)*0.5, 0)), "")</f>
        <v/>
      </c>
      <c r="AB1128" s="98"/>
      <c r="AC1128" s="1100" t="str">
        <f>IFERROR(IF(AH1128&lt;&gt;"",Z1128*VLOOKUP(N1128,【参考】数式用!$AG$2:$AL$50,MATCH(Y1128,【参考】数式用!$AI$4:$AL$4,0)+2,0), ""), "")</f>
        <v/>
      </c>
      <c r="AD1128" s="1100"/>
      <c r="AE1128" s="415"/>
      <c r="AF1128" s="581"/>
      <c r="AG1128" s="590"/>
      <c r="AH1128" s="428" t="str">
        <f>IFERROR(VLOOKUP(O1128, 【参考】数式用!$AY$5:$AY$13, 1, FALSE), "")</f>
        <v/>
      </c>
      <c r="AI1128" s="429" t="str">
        <f>IFERROR(VLOOKUP(N1128, 【参考】数式用!$BA$2:$BB$50, 2, FALSE), "")</f>
        <v/>
      </c>
      <c r="AJ1128" s="430" t="str">
        <f t="shared" si="35"/>
        <v/>
      </c>
      <c r="AK1128" s="431" t="str">
        <f t="shared" si="36"/>
        <v/>
      </c>
      <c r="AL1128" s="133"/>
      <c r="AM1128" s="133"/>
      <c r="AN1128" s="106"/>
      <c r="AO1128" s="106"/>
      <c r="AV1128" s="105"/>
      <c r="AW1128" s="105"/>
      <c r="AX1128" s="105"/>
      <c r="AY1128" s="105"/>
      <c r="AZ1128" s="105"/>
      <c r="BA1128" s="105"/>
    </row>
    <row r="1129" spans="1:53" ht="30" customHeight="1" thickBot="1">
      <c r="A1129" s="140">
        <v>1116</v>
      </c>
      <c r="B1129" s="1001" t="str">
        <f>IF(基本情報入力シート!C1154="","",基本情報入力シート!C1154)</f>
        <v/>
      </c>
      <c r="C1129" s="1002"/>
      <c r="D1129" s="1002"/>
      <c r="E1129" s="1002"/>
      <c r="F1129" s="1002"/>
      <c r="G1129" s="1002"/>
      <c r="H1129" s="1002"/>
      <c r="I1129" s="1003"/>
      <c r="J1129" s="411" t="str">
        <f>IF(基本情報入力シート!M1154="","",基本情報入力シート!M1154)</f>
        <v/>
      </c>
      <c r="K1129" s="411" t="str">
        <f>IF(基本情報入力シート!R1154="","",基本情報入力シート!R1154)</f>
        <v/>
      </c>
      <c r="L1129" s="411" t="str">
        <f>IF(基本情報入力シート!W1154="","",基本情報入力シート!W1154)</f>
        <v/>
      </c>
      <c r="M1129" s="411" t="str">
        <f>IF(基本情報入力シート!X1154="","",基本情報入力シート!X1154)</f>
        <v/>
      </c>
      <c r="N1129" s="141" t="str">
        <f>IF(基本情報入力シート!Y1154="","",基本情報入力シート!Y1154)</f>
        <v/>
      </c>
      <c r="O1129" s="148"/>
      <c r="P1129" s="50"/>
      <c r="Q1129" s="1004"/>
      <c r="R1129" s="1005"/>
      <c r="S1129" s="142" t="str">
        <f>IFERROR(ROUNDDOWN(Q1129*VLOOKUP(N1129,【参考】数式用!$AR$2:$AW$50,MATCH(P1129,【参考】数式用!$AT$4:$AW$4)+2,FALSE)*0.5, 0), "")</f>
        <v/>
      </c>
      <c r="T1129" s="51"/>
      <c r="U1129" s="536" t="str">
        <f>IFERROR(IF(AH1129&lt;&gt;"",Q1129*VLOOKUP(N1129,【参考】数式用!$AG$2:$AL$50,MATCH(P1129,【参考】数式用!$AI$4:$AL$4,0)+2,0), ""), "")</f>
        <v/>
      </c>
      <c r="V1129" s="41"/>
      <c r="W1129" s="1006"/>
      <c r="X1129" s="1007"/>
      <c r="Y1129" s="88"/>
      <c r="Z1129" s="537"/>
      <c r="AA1129" s="143" t="str">
        <f>IFERROR(IF(Y1129="ー", "", ROUNDDOWN(Z1129*VLOOKUP(N1129,【参考】数式用!$AR$2:$AW$50,MATCH(Y1129,【参考】数式用!$AT$4:$AW$4)+2,FALSE)*0.5, 0)), "")</f>
        <v/>
      </c>
      <c r="AB1129" s="98"/>
      <c r="AC1129" s="1100" t="str">
        <f>IFERROR(IF(AH1129&lt;&gt;"",Z1129*VLOOKUP(N1129,【参考】数式用!$AG$2:$AL$50,MATCH(Y1129,【参考】数式用!$AI$4:$AL$4,0)+2,0), ""), "")</f>
        <v/>
      </c>
      <c r="AD1129" s="1100"/>
      <c r="AE1129" s="415"/>
      <c r="AF1129" s="581"/>
      <c r="AG1129" s="590"/>
      <c r="AH1129" s="428" t="str">
        <f>IFERROR(VLOOKUP(O1129, 【参考】数式用!$AY$5:$AY$13, 1, FALSE), "")</f>
        <v/>
      </c>
      <c r="AI1129" s="429" t="str">
        <f>IFERROR(VLOOKUP(N1129, 【参考】数式用!$BA$2:$BB$50, 2, FALSE), "")</f>
        <v/>
      </c>
      <c r="AJ1129" s="430" t="str">
        <f t="shared" si="35"/>
        <v/>
      </c>
      <c r="AK1129" s="431" t="str">
        <f t="shared" si="36"/>
        <v/>
      </c>
      <c r="AL1129" s="133"/>
      <c r="AM1129" s="133"/>
      <c r="AN1129" s="106"/>
      <c r="AO1129" s="106"/>
      <c r="AV1129" s="105"/>
      <c r="AW1129" s="105"/>
      <c r="AX1129" s="105"/>
      <c r="AY1129" s="105"/>
      <c r="AZ1129" s="105"/>
      <c r="BA1129" s="105"/>
    </row>
    <row r="1130" spans="1:53" ht="30" customHeight="1" thickBot="1">
      <c r="A1130" s="140">
        <v>1117</v>
      </c>
      <c r="B1130" s="1001" t="str">
        <f>IF(基本情報入力シート!C1155="","",基本情報入力シート!C1155)</f>
        <v/>
      </c>
      <c r="C1130" s="1002"/>
      <c r="D1130" s="1002"/>
      <c r="E1130" s="1002"/>
      <c r="F1130" s="1002"/>
      <c r="G1130" s="1002"/>
      <c r="H1130" s="1002"/>
      <c r="I1130" s="1003"/>
      <c r="J1130" s="411" t="str">
        <f>IF(基本情報入力シート!M1155="","",基本情報入力シート!M1155)</f>
        <v/>
      </c>
      <c r="K1130" s="411" t="str">
        <f>IF(基本情報入力シート!R1155="","",基本情報入力シート!R1155)</f>
        <v/>
      </c>
      <c r="L1130" s="411" t="str">
        <f>IF(基本情報入力シート!W1155="","",基本情報入力シート!W1155)</f>
        <v/>
      </c>
      <c r="M1130" s="411" t="str">
        <f>IF(基本情報入力シート!X1155="","",基本情報入力シート!X1155)</f>
        <v/>
      </c>
      <c r="N1130" s="141" t="str">
        <f>IF(基本情報入力シート!Y1155="","",基本情報入力シート!Y1155)</f>
        <v/>
      </c>
      <c r="O1130" s="148"/>
      <c r="P1130" s="50"/>
      <c r="Q1130" s="1004"/>
      <c r="R1130" s="1005"/>
      <c r="S1130" s="142" t="str">
        <f>IFERROR(ROUNDDOWN(Q1130*VLOOKUP(N1130,【参考】数式用!$AR$2:$AW$50,MATCH(P1130,【参考】数式用!$AT$4:$AW$4)+2,FALSE)*0.5, 0), "")</f>
        <v/>
      </c>
      <c r="T1130" s="51"/>
      <c r="U1130" s="536" t="str">
        <f>IFERROR(IF(AH1130&lt;&gt;"",Q1130*VLOOKUP(N1130,【参考】数式用!$AG$2:$AL$50,MATCH(P1130,【参考】数式用!$AI$4:$AL$4,0)+2,0), ""), "")</f>
        <v/>
      </c>
      <c r="V1130" s="41"/>
      <c r="W1130" s="1006"/>
      <c r="X1130" s="1007"/>
      <c r="Y1130" s="88"/>
      <c r="Z1130" s="537"/>
      <c r="AA1130" s="143" t="str">
        <f>IFERROR(IF(Y1130="ー", "", ROUNDDOWN(Z1130*VLOOKUP(N1130,【参考】数式用!$AR$2:$AW$50,MATCH(Y1130,【参考】数式用!$AT$4:$AW$4)+2,FALSE)*0.5, 0)), "")</f>
        <v/>
      </c>
      <c r="AB1130" s="98"/>
      <c r="AC1130" s="1100" t="str">
        <f>IFERROR(IF(AH1130&lt;&gt;"",Z1130*VLOOKUP(N1130,【参考】数式用!$AG$2:$AL$50,MATCH(Y1130,【参考】数式用!$AI$4:$AL$4,0)+2,0), ""), "")</f>
        <v/>
      </c>
      <c r="AD1130" s="1100"/>
      <c r="AE1130" s="415"/>
      <c r="AF1130" s="581"/>
      <c r="AG1130" s="590"/>
      <c r="AH1130" s="428" t="str">
        <f>IFERROR(VLOOKUP(O1130, 【参考】数式用!$AY$5:$AY$13, 1, FALSE), "")</f>
        <v/>
      </c>
      <c r="AI1130" s="429" t="str">
        <f>IFERROR(VLOOKUP(N1130, 【参考】数式用!$BA$2:$BB$50, 2, FALSE), "")</f>
        <v/>
      </c>
      <c r="AJ1130" s="430" t="str">
        <f t="shared" si="35"/>
        <v/>
      </c>
      <c r="AK1130" s="431" t="str">
        <f t="shared" si="36"/>
        <v/>
      </c>
      <c r="AL1130" s="133"/>
      <c r="AM1130" s="133"/>
      <c r="AN1130" s="106"/>
      <c r="AO1130" s="106"/>
      <c r="AV1130" s="105"/>
      <c r="AW1130" s="105"/>
      <c r="AX1130" s="105"/>
      <c r="AY1130" s="105"/>
      <c r="AZ1130" s="105"/>
      <c r="BA1130" s="105"/>
    </row>
    <row r="1131" spans="1:53" ht="30" customHeight="1" thickBot="1">
      <c r="A1131" s="140">
        <v>1118</v>
      </c>
      <c r="B1131" s="1001" t="str">
        <f>IF(基本情報入力シート!C1156="","",基本情報入力シート!C1156)</f>
        <v/>
      </c>
      <c r="C1131" s="1002"/>
      <c r="D1131" s="1002"/>
      <c r="E1131" s="1002"/>
      <c r="F1131" s="1002"/>
      <c r="G1131" s="1002"/>
      <c r="H1131" s="1002"/>
      <c r="I1131" s="1003"/>
      <c r="J1131" s="411" t="str">
        <f>IF(基本情報入力シート!M1156="","",基本情報入力シート!M1156)</f>
        <v/>
      </c>
      <c r="K1131" s="411" t="str">
        <f>IF(基本情報入力シート!R1156="","",基本情報入力シート!R1156)</f>
        <v/>
      </c>
      <c r="L1131" s="411" t="str">
        <f>IF(基本情報入力シート!W1156="","",基本情報入力シート!W1156)</f>
        <v/>
      </c>
      <c r="M1131" s="411" t="str">
        <f>IF(基本情報入力シート!X1156="","",基本情報入力シート!X1156)</f>
        <v/>
      </c>
      <c r="N1131" s="141" t="str">
        <f>IF(基本情報入力シート!Y1156="","",基本情報入力シート!Y1156)</f>
        <v/>
      </c>
      <c r="O1131" s="148"/>
      <c r="P1131" s="50"/>
      <c r="Q1131" s="1004"/>
      <c r="R1131" s="1005"/>
      <c r="S1131" s="142" t="str">
        <f>IFERROR(ROUNDDOWN(Q1131*VLOOKUP(N1131,【参考】数式用!$AR$2:$AW$50,MATCH(P1131,【参考】数式用!$AT$4:$AW$4)+2,FALSE)*0.5, 0), "")</f>
        <v/>
      </c>
      <c r="T1131" s="51"/>
      <c r="U1131" s="536" t="str">
        <f>IFERROR(IF(AH1131&lt;&gt;"",Q1131*VLOOKUP(N1131,【参考】数式用!$AG$2:$AL$50,MATCH(P1131,【参考】数式用!$AI$4:$AL$4,0)+2,0), ""), "")</f>
        <v/>
      </c>
      <c r="V1131" s="41"/>
      <c r="W1131" s="1006"/>
      <c r="X1131" s="1007"/>
      <c r="Y1131" s="88"/>
      <c r="Z1131" s="537"/>
      <c r="AA1131" s="143" t="str">
        <f>IFERROR(IF(Y1131="ー", "", ROUNDDOWN(Z1131*VLOOKUP(N1131,【参考】数式用!$AR$2:$AW$50,MATCH(Y1131,【参考】数式用!$AT$4:$AW$4)+2,FALSE)*0.5, 0)), "")</f>
        <v/>
      </c>
      <c r="AB1131" s="98"/>
      <c r="AC1131" s="1100" t="str">
        <f>IFERROR(IF(AH1131&lt;&gt;"",Z1131*VLOOKUP(N1131,【参考】数式用!$AG$2:$AL$50,MATCH(Y1131,【参考】数式用!$AI$4:$AL$4,0)+2,0), ""), "")</f>
        <v/>
      </c>
      <c r="AD1131" s="1100"/>
      <c r="AE1131" s="415"/>
      <c r="AF1131" s="581"/>
      <c r="AG1131" s="590"/>
      <c r="AH1131" s="428" t="str">
        <f>IFERROR(VLOOKUP(O1131, 【参考】数式用!$AY$5:$AY$13, 1, FALSE), "")</f>
        <v/>
      </c>
      <c r="AI1131" s="429" t="str">
        <f>IFERROR(VLOOKUP(N1131, 【参考】数式用!$BA$2:$BB$50, 2, FALSE), "")</f>
        <v/>
      </c>
      <c r="AJ1131" s="430" t="str">
        <f t="shared" si="35"/>
        <v/>
      </c>
      <c r="AK1131" s="431" t="str">
        <f t="shared" si="36"/>
        <v/>
      </c>
      <c r="AL1131" s="133"/>
      <c r="AM1131" s="133"/>
      <c r="AN1131" s="106"/>
      <c r="AO1131" s="106"/>
      <c r="AV1131" s="105"/>
      <c r="AW1131" s="105"/>
      <c r="AX1131" s="105"/>
      <c r="AY1131" s="105"/>
      <c r="AZ1131" s="105"/>
      <c r="BA1131" s="105"/>
    </row>
    <row r="1132" spans="1:53" ht="30" customHeight="1" thickBot="1">
      <c r="A1132" s="140">
        <v>1119</v>
      </c>
      <c r="B1132" s="1001" t="str">
        <f>IF(基本情報入力シート!C1157="","",基本情報入力シート!C1157)</f>
        <v/>
      </c>
      <c r="C1132" s="1002"/>
      <c r="D1132" s="1002"/>
      <c r="E1132" s="1002"/>
      <c r="F1132" s="1002"/>
      <c r="G1132" s="1002"/>
      <c r="H1132" s="1002"/>
      <c r="I1132" s="1003"/>
      <c r="J1132" s="411" t="str">
        <f>IF(基本情報入力シート!M1157="","",基本情報入力シート!M1157)</f>
        <v/>
      </c>
      <c r="K1132" s="411" t="str">
        <f>IF(基本情報入力シート!R1157="","",基本情報入力シート!R1157)</f>
        <v/>
      </c>
      <c r="L1132" s="411" t="str">
        <f>IF(基本情報入力シート!W1157="","",基本情報入力シート!W1157)</f>
        <v/>
      </c>
      <c r="M1132" s="411" t="str">
        <f>IF(基本情報入力シート!X1157="","",基本情報入力シート!X1157)</f>
        <v/>
      </c>
      <c r="N1132" s="141" t="str">
        <f>IF(基本情報入力シート!Y1157="","",基本情報入力シート!Y1157)</f>
        <v/>
      </c>
      <c r="O1132" s="148"/>
      <c r="P1132" s="50"/>
      <c r="Q1132" s="1004"/>
      <c r="R1132" s="1005"/>
      <c r="S1132" s="142" t="str">
        <f>IFERROR(ROUNDDOWN(Q1132*VLOOKUP(N1132,【参考】数式用!$AR$2:$AW$50,MATCH(P1132,【参考】数式用!$AT$4:$AW$4)+2,FALSE)*0.5, 0), "")</f>
        <v/>
      </c>
      <c r="T1132" s="51"/>
      <c r="U1132" s="536" t="str">
        <f>IFERROR(IF(AH1132&lt;&gt;"",Q1132*VLOOKUP(N1132,【参考】数式用!$AG$2:$AL$50,MATCH(P1132,【参考】数式用!$AI$4:$AL$4,0)+2,0), ""), "")</f>
        <v/>
      </c>
      <c r="V1132" s="41"/>
      <c r="W1132" s="1006"/>
      <c r="X1132" s="1007"/>
      <c r="Y1132" s="88"/>
      <c r="Z1132" s="537"/>
      <c r="AA1132" s="143" t="str">
        <f>IFERROR(IF(Y1132="ー", "", ROUNDDOWN(Z1132*VLOOKUP(N1132,【参考】数式用!$AR$2:$AW$50,MATCH(Y1132,【参考】数式用!$AT$4:$AW$4)+2,FALSE)*0.5, 0)), "")</f>
        <v/>
      </c>
      <c r="AB1132" s="98"/>
      <c r="AC1132" s="1100" t="str">
        <f>IFERROR(IF(AH1132&lt;&gt;"",Z1132*VLOOKUP(N1132,【参考】数式用!$AG$2:$AL$50,MATCH(Y1132,【参考】数式用!$AI$4:$AL$4,0)+2,0), ""), "")</f>
        <v/>
      </c>
      <c r="AD1132" s="1100"/>
      <c r="AE1132" s="415"/>
      <c r="AF1132" s="581"/>
      <c r="AG1132" s="590"/>
      <c r="AH1132" s="428" t="str">
        <f>IFERROR(VLOOKUP(O1132, 【参考】数式用!$AY$5:$AY$13, 1, FALSE), "")</f>
        <v/>
      </c>
      <c r="AI1132" s="429" t="str">
        <f>IFERROR(VLOOKUP(N1132, 【参考】数式用!$BA$2:$BB$50, 2, FALSE), "")</f>
        <v/>
      </c>
      <c r="AJ1132" s="430" t="str">
        <f t="shared" si="35"/>
        <v/>
      </c>
      <c r="AK1132" s="431" t="str">
        <f t="shared" si="36"/>
        <v/>
      </c>
      <c r="AL1132" s="133"/>
      <c r="AM1132" s="133"/>
      <c r="AN1132" s="106"/>
      <c r="AO1132" s="106"/>
      <c r="AV1132" s="105"/>
      <c r="AW1132" s="105"/>
      <c r="AX1132" s="105"/>
      <c r="AY1132" s="105"/>
      <c r="AZ1132" s="105"/>
      <c r="BA1132" s="105"/>
    </row>
    <row r="1133" spans="1:53" ht="30" customHeight="1" thickBot="1">
      <c r="A1133" s="140">
        <v>1120</v>
      </c>
      <c r="B1133" s="1001" t="str">
        <f>IF(基本情報入力シート!C1158="","",基本情報入力シート!C1158)</f>
        <v/>
      </c>
      <c r="C1133" s="1002"/>
      <c r="D1133" s="1002"/>
      <c r="E1133" s="1002"/>
      <c r="F1133" s="1002"/>
      <c r="G1133" s="1002"/>
      <c r="H1133" s="1002"/>
      <c r="I1133" s="1003"/>
      <c r="J1133" s="411" t="str">
        <f>IF(基本情報入力シート!M1158="","",基本情報入力シート!M1158)</f>
        <v/>
      </c>
      <c r="K1133" s="411" t="str">
        <f>IF(基本情報入力シート!R1158="","",基本情報入力シート!R1158)</f>
        <v/>
      </c>
      <c r="L1133" s="411" t="str">
        <f>IF(基本情報入力シート!W1158="","",基本情報入力シート!W1158)</f>
        <v/>
      </c>
      <c r="M1133" s="411" t="str">
        <f>IF(基本情報入力シート!X1158="","",基本情報入力シート!X1158)</f>
        <v/>
      </c>
      <c r="N1133" s="141" t="str">
        <f>IF(基本情報入力シート!Y1158="","",基本情報入力シート!Y1158)</f>
        <v/>
      </c>
      <c r="O1133" s="148"/>
      <c r="P1133" s="50"/>
      <c r="Q1133" s="1004"/>
      <c r="R1133" s="1005"/>
      <c r="S1133" s="142" t="str">
        <f>IFERROR(ROUNDDOWN(Q1133*VLOOKUP(N1133,【参考】数式用!$AR$2:$AW$50,MATCH(P1133,【参考】数式用!$AT$4:$AW$4)+2,FALSE)*0.5, 0), "")</f>
        <v/>
      </c>
      <c r="T1133" s="51"/>
      <c r="U1133" s="536" t="str">
        <f>IFERROR(IF(AH1133&lt;&gt;"",Q1133*VLOOKUP(N1133,【参考】数式用!$AG$2:$AL$50,MATCH(P1133,【参考】数式用!$AI$4:$AL$4,0)+2,0), ""), "")</f>
        <v/>
      </c>
      <c r="V1133" s="41"/>
      <c r="W1133" s="1006"/>
      <c r="X1133" s="1007"/>
      <c r="Y1133" s="88"/>
      <c r="Z1133" s="537"/>
      <c r="AA1133" s="143" t="str">
        <f>IFERROR(IF(Y1133="ー", "", ROUNDDOWN(Z1133*VLOOKUP(N1133,【参考】数式用!$AR$2:$AW$50,MATCH(Y1133,【参考】数式用!$AT$4:$AW$4)+2,FALSE)*0.5, 0)), "")</f>
        <v/>
      </c>
      <c r="AB1133" s="98"/>
      <c r="AC1133" s="1100" t="str">
        <f>IFERROR(IF(AH1133&lt;&gt;"",Z1133*VLOOKUP(N1133,【参考】数式用!$AG$2:$AL$50,MATCH(Y1133,【参考】数式用!$AI$4:$AL$4,0)+2,0), ""), "")</f>
        <v/>
      </c>
      <c r="AD1133" s="1100"/>
      <c r="AE1133" s="415"/>
      <c r="AF1133" s="581"/>
      <c r="AG1133" s="590"/>
      <c r="AH1133" s="428" t="str">
        <f>IFERROR(VLOOKUP(O1133, 【参考】数式用!$AY$5:$AY$13, 1, FALSE), "")</f>
        <v/>
      </c>
      <c r="AI1133" s="429" t="str">
        <f>IFERROR(VLOOKUP(N1133, 【参考】数式用!$BA$2:$BB$50, 2, FALSE), "")</f>
        <v/>
      </c>
      <c r="AJ1133" s="430" t="str">
        <f t="shared" si="35"/>
        <v/>
      </c>
      <c r="AK1133" s="431" t="str">
        <f t="shared" si="36"/>
        <v/>
      </c>
      <c r="AL1133" s="133"/>
      <c r="AM1133" s="133"/>
      <c r="AN1133" s="106"/>
      <c r="AO1133" s="106"/>
      <c r="AV1133" s="105"/>
      <c r="AW1133" s="105"/>
      <c r="AX1133" s="105"/>
      <c r="AY1133" s="105"/>
      <c r="AZ1133" s="105"/>
      <c r="BA1133" s="105"/>
    </row>
    <row r="1134" spans="1:53" ht="30" customHeight="1" thickBot="1">
      <c r="A1134" s="140">
        <v>1121</v>
      </c>
      <c r="B1134" s="1001" t="str">
        <f>IF(基本情報入力シート!C1159="","",基本情報入力シート!C1159)</f>
        <v/>
      </c>
      <c r="C1134" s="1002"/>
      <c r="D1134" s="1002"/>
      <c r="E1134" s="1002"/>
      <c r="F1134" s="1002"/>
      <c r="G1134" s="1002"/>
      <c r="H1134" s="1002"/>
      <c r="I1134" s="1003"/>
      <c r="J1134" s="411" t="str">
        <f>IF(基本情報入力シート!M1159="","",基本情報入力シート!M1159)</f>
        <v/>
      </c>
      <c r="K1134" s="411" t="str">
        <f>IF(基本情報入力シート!R1159="","",基本情報入力シート!R1159)</f>
        <v/>
      </c>
      <c r="L1134" s="411" t="str">
        <f>IF(基本情報入力シート!W1159="","",基本情報入力シート!W1159)</f>
        <v/>
      </c>
      <c r="M1134" s="411" t="str">
        <f>IF(基本情報入力シート!X1159="","",基本情報入力シート!X1159)</f>
        <v/>
      </c>
      <c r="N1134" s="141" t="str">
        <f>IF(基本情報入力シート!Y1159="","",基本情報入力シート!Y1159)</f>
        <v/>
      </c>
      <c r="O1134" s="148"/>
      <c r="P1134" s="50"/>
      <c r="Q1134" s="1004"/>
      <c r="R1134" s="1005"/>
      <c r="S1134" s="142" t="str">
        <f>IFERROR(ROUNDDOWN(Q1134*VLOOKUP(N1134,【参考】数式用!$AR$2:$AW$50,MATCH(P1134,【参考】数式用!$AT$4:$AW$4)+2,FALSE)*0.5, 0), "")</f>
        <v/>
      </c>
      <c r="T1134" s="51"/>
      <c r="U1134" s="536" t="str">
        <f>IFERROR(IF(AH1134&lt;&gt;"",Q1134*VLOOKUP(N1134,【参考】数式用!$AG$2:$AL$50,MATCH(P1134,【参考】数式用!$AI$4:$AL$4,0)+2,0), ""), "")</f>
        <v/>
      </c>
      <c r="V1134" s="41"/>
      <c r="W1134" s="1006"/>
      <c r="X1134" s="1007"/>
      <c r="Y1134" s="88"/>
      <c r="Z1134" s="537"/>
      <c r="AA1134" s="143" t="str">
        <f>IFERROR(IF(Y1134="ー", "", ROUNDDOWN(Z1134*VLOOKUP(N1134,【参考】数式用!$AR$2:$AW$50,MATCH(Y1134,【参考】数式用!$AT$4:$AW$4)+2,FALSE)*0.5, 0)), "")</f>
        <v/>
      </c>
      <c r="AB1134" s="98"/>
      <c r="AC1134" s="1100" t="str">
        <f>IFERROR(IF(AH1134&lt;&gt;"",Z1134*VLOOKUP(N1134,【参考】数式用!$AG$2:$AL$50,MATCH(Y1134,【参考】数式用!$AI$4:$AL$4,0)+2,0), ""), "")</f>
        <v/>
      </c>
      <c r="AD1134" s="1100"/>
      <c r="AE1134" s="415"/>
      <c r="AF1134" s="581"/>
      <c r="AG1134" s="590"/>
      <c r="AH1134" s="428" t="str">
        <f>IFERROR(VLOOKUP(O1134, 【参考】数式用!$AY$5:$AY$13, 1, FALSE), "")</f>
        <v/>
      </c>
      <c r="AI1134" s="429" t="str">
        <f>IFERROR(VLOOKUP(N1134, 【参考】数式用!$BA$2:$BB$50, 2, FALSE), "")</f>
        <v/>
      </c>
      <c r="AJ1134" s="430" t="str">
        <f t="shared" si="35"/>
        <v/>
      </c>
      <c r="AK1134" s="431" t="str">
        <f t="shared" si="36"/>
        <v/>
      </c>
      <c r="AL1134" s="133"/>
      <c r="AM1134" s="133"/>
      <c r="AN1134" s="106"/>
      <c r="AO1134" s="106"/>
      <c r="AV1134" s="105"/>
      <c r="AW1134" s="105"/>
      <c r="AX1134" s="105"/>
      <c r="AY1134" s="105"/>
      <c r="AZ1134" s="105"/>
      <c r="BA1134" s="105"/>
    </row>
    <row r="1135" spans="1:53" ht="30" customHeight="1" thickBot="1">
      <c r="A1135" s="140">
        <v>1122</v>
      </c>
      <c r="B1135" s="1001" t="str">
        <f>IF(基本情報入力シート!C1160="","",基本情報入力シート!C1160)</f>
        <v/>
      </c>
      <c r="C1135" s="1002"/>
      <c r="D1135" s="1002"/>
      <c r="E1135" s="1002"/>
      <c r="F1135" s="1002"/>
      <c r="G1135" s="1002"/>
      <c r="H1135" s="1002"/>
      <c r="I1135" s="1003"/>
      <c r="J1135" s="411" t="str">
        <f>IF(基本情報入力シート!M1160="","",基本情報入力シート!M1160)</f>
        <v/>
      </c>
      <c r="K1135" s="411" t="str">
        <f>IF(基本情報入力シート!R1160="","",基本情報入力シート!R1160)</f>
        <v/>
      </c>
      <c r="L1135" s="411" t="str">
        <f>IF(基本情報入力シート!W1160="","",基本情報入力シート!W1160)</f>
        <v/>
      </c>
      <c r="M1135" s="411" t="str">
        <f>IF(基本情報入力シート!X1160="","",基本情報入力シート!X1160)</f>
        <v/>
      </c>
      <c r="N1135" s="141" t="str">
        <f>IF(基本情報入力シート!Y1160="","",基本情報入力シート!Y1160)</f>
        <v/>
      </c>
      <c r="O1135" s="148"/>
      <c r="P1135" s="50"/>
      <c r="Q1135" s="1004"/>
      <c r="R1135" s="1005"/>
      <c r="S1135" s="142" t="str">
        <f>IFERROR(ROUNDDOWN(Q1135*VLOOKUP(N1135,【参考】数式用!$AR$2:$AW$50,MATCH(P1135,【参考】数式用!$AT$4:$AW$4)+2,FALSE)*0.5, 0), "")</f>
        <v/>
      </c>
      <c r="T1135" s="51"/>
      <c r="U1135" s="536" t="str">
        <f>IFERROR(IF(AH1135&lt;&gt;"",Q1135*VLOOKUP(N1135,【参考】数式用!$AG$2:$AL$50,MATCH(P1135,【参考】数式用!$AI$4:$AL$4,0)+2,0), ""), "")</f>
        <v/>
      </c>
      <c r="V1135" s="41"/>
      <c r="W1135" s="1006"/>
      <c r="X1135" s="1007"/>
      <c r="Y1135" s="88"/>
      <c r="Z1135" s="537"/>
      <c r="AA1135" s="143" t="str">
        <f>IFERROR(IF(Y1135="ー", "", ROUNDDOWN(Z1135*VLOOKUP(N1135,【参考】数式用!$AR$2:$AW$50,MATCH(Y1135,【参考】数式用!$AT$4:$AW$4)+2,FALSE)*0.5, 0)), "")</f>
        <v/>
      </c>
      <c r="AB1135" s="98"/>
      <c r="AC1135" s="1100" t="str">
        <f>IFERROR(IF(AH1135&lt;&gt;"",Z1135*VLOOKUP(N1135,【参考】数式用!$AG$2:$AL$50,MATCH(Y1135,【参考】数式用!$AI$4:$AL$4,0)+2,0), ""), "")</f>
        <v/>
      </c>
      <c r="AD1135" s="1100"/>
      <c r="AE1135" s="415"/>
      <c r="AF1135" s="581"/>
      <c r="AG1135" s="590"/>
      <c r="AH1135" s="428" t="str">
        <f>IFERROR(VLOOKUP(O1135, 【参考】数式用!$AY$5:$AY$13, 1, FALSE), "")</f>
        <v/>
      </c>
      <c r="AI1135" s="429" t="str">
        <f>IFERROR(VLOOKUP(N1135, 【参考】数式用!$BA$2:$BB$50, 2, FALSE), "")</f>
        <v/>
      </c>
      <c r="AJ1135" s="430" t="str">
        <f t="shared" si="35"/>
        <v/>
      </c>
      <c r="AK1135" s="431" t="str">
        <f t="shared" si="36"/>
        <v/>
      </c>
      <c r="AL1135" s="133"/>
      <c r="AM1135" s="133"/>
      <c r="AN1135" s="106"/>
      <c r="AO1135" s="106"/>
      <c r="AV1135" s="105"/>
      <c r="AW1135" s="105"/>
      <c r="AX1135" s="105"/>
      <c r="AY1135" s="105"/>
      <c r="AZ1135" s="105"/>
      <c r="BA1135" s="105"/>
    </row>
    <row r="1136" spans="1:53" ht="30" customHeight="1" thickBot="1">
      <c r="A1136" s="140">
        <v>1123</v>
      </c>
      <c r="B1136" s="1001" t="str">
        <f>IF(基本情報入力シート!C1161="","",基本情報入力シート!C1161)</f>
        <v/>
      </c>
      <c r="C1136" s="1002"/>
      <c r="D1136" s="1002"/>
      <c r="E1136" s="1002"/>
      <c r="F1136" s="1002"/>
      <c r="G1136" s="1002"/>
      <c r="H1136" s="1002"/>
      <c r="I1136" s="1003"/>
      <c r="J1136" s="411" t="str">
        <f>IF(基本情報入力シート!M1161="","",基本情報入力シート!M1161)</f>
        <v/>
      </c>
      <c r="K1136" s="411" t="str">
        <f>IF(基本情報入力シート!R1161="","",基本情報入力シート!R1161)</f>
        <v/>
      </c>
      <c r="L1136" s="411" t="str">
        <f>IF(基本情報入力シート!W1161="","",基本情報入力シート!W1161)</f>
        <v/>
      </c>
      <c r="M1136" s="411" t="str">
        <f>IF(基本情報入力シート!X1161="","",基本情報入力シート!X1161)</f>
        <v/>
      </c>
      <c r="N1136" s="141" t="str">
        <f>IF(基本情報入力シート!Y1161="","",基本情報入力シート!Y1161)</f>
        <v/>
      </c>
      <c r="O1136" s="148"/>
      <c r="P1136" s="50"/>
      <c r="Q1136" s="1004"/>
      <c r="R1136" s="1005"/>
      <c r="S1136" s="142" t="str">
        <f>IFERROR(ROUNDDOWN(Q1136*VLOOKUP(N1136,【参考】数式用!$AR$2:$AW$50,MATCH(P1136,【参考】数式用!$AT$4:$AW$4)+2,FALSE)*0.5, 0), "")</f>
        <v/>
      </c>
      <c r="T1136" s="51"/>
      <c r="U1136" s="536" t="str">
        <f>IFERROR(IF(AH1136&lt;&gt;"",Q1136*VLOOKUP(N1136,【参考】数式用!$AG$2:$AL$50,MATCH(P1136,【参考】数式用!$AI$4:$AL$4,0)+2,0), ""), "")</f>
        <v/>
      </c>
      <c r="V1136" s="41"/>
      <c r="W1136" s="1006"/>
      <c r="X1136" s="1007"/>
      <c r="Y1136" s="88"/>
      <c r="Z1136" s="537"/>
      <c r="AA1136" s="143" t="str">
        <f>IFERROR(IF(Y1136="ー", "", ROUNDDOWN(Z1136*VLOOKUP(N1136,【参考】数式用!$AR$2:$AW$50,MATCH(Y1136,【参考】数式用!$AT$4:$AW$4)+2,FALSE)*0.5, 0)), "")</f>
        <v/>
      </c>
      <c r="AB1136" s="98"/>
      <c r="AC1136" s="1100" t="str">
        <f>IFERROR(IF(AH1136&lt;&gt;"",Z1136*VLOOKUP(N1136,【参考】数式用!$AG$2:$AL$50,MATCH(Y1136,【参考】数式用!$AI$4:$AL$4,0)+2,0), ""), "")</f>
        <v/>
      </c>
      <c r="AD1136" s="1100"/>
      <c r="AE1136" s="415"/>
      <c r="AF1136" s="581"/>
      <c r="AG1136" s="590"/>
      <c r="AH1136" s="428" t="str">
        <f>IFERROR(VLOOKUP(O1136, 【参考】数式用!$AY$5:$AY$13, 1, FALSE), "")</f>
        <v/>
      </c>
      <c r="AI1136" s="429" t="str">
        <f>IFERROR(VLOOKUP(N1136, 【参考】数式用!$BA$2:$BB$50, 2, FALSE), "")</f>
        <v/>
      </c>
      <c r="AJ1136" s="430" t="str">
        <f t="shared" si="35"/>
        <v/>
      </c>
      <c r="AK1136" s="431" t="str">
        <f t="shared" si="36"/>
        <v/>
      </c>
      <c r="AL1136" s="133"/>
      <c r="AM1136" s="133"/>
      <c r="AN1136" s="106"/>
      <c r="AO1136" s="106"/>
      <c r="AV1136" s="105"/>
      <c r="AW1136" s="105"/>
      <c r="AX1136" s="105"/>
      <c r="AY1136" s="105"/>
      <c r="AZ1136" s="105"/>
      <c r="BA1136" s="105"/>
    </row>
    <row r="1137" spans="1:53" ht="30" customHeight="1" thickBot="1">
      <c r="A1137" s="140">
        <v>1124</v>
      </c>
      <c r="B1137" s="1001" t="str">
        <f>IF(基本情報入力シート!C1162="","",基本情報入力シート!C1162)</f>
        <v/>
      </c>
      <c r="C1137" s="1002"/>
      <c r="D1137" s="1002"/>
      <c r="E1137" s="1002"/>
      <c r="F1137" s="1002"/>
      <c r="G1137" s="1002"/>
      <c r="H1137" s="1002"/>
      <c r="I1137" s="1003"/>
      <c r="J1137" s="411" t="str">
        <f>IF(基本情報入力シート!M1162="","",基本情報入力シート!M1162)</f>
        <v/>
      </c>
      <c r="K1137" s="411" t="str">
        <f>IF(基本情報入力シート!R1162="","",基本情報入力シート!R1162)</f>
        <v/>
      </c>
      <c r="L1137" s="411" t="str">
        <f>IF(基本情報入力シート!W1162="","",基本情報入力シート!W1162)</f>
        <v/>
      </c>
      <c r="M1137" s="411" t="str">
        <f>IF(基本情報入力シート!X1162="","",基本情報入力シート!X1162)</f>
        <v/>
      </c>
      <c r="N1137" s="141" t="str">
        <f>IF(基本情報入力シート!Y1162="","",基本情報入力シート!Y1162)</f>
        <v/>
      </c>
      <c r="O1137" s="148"/>
      <c r="P1137" s="50"/>
      <c r="Q1137" s="1004"/>
      <c r="R1137" s="1005"/>
      <c r="S1137" s="142" t="str">
        <f>IFERROR(ROUNDDOWN(Q1137*VLOOKUP(N1137,【参考】数式用!$AR$2:$AW$50,MATCH(P1137,【参考】数式用!$AT$4:$AW$4)+2,FALSE)*0.5, 0), "")</f>
        <v/>
      </c>
      <c r="T1137" s="51"/>
      <c r="U1137" s="536" t="str">
        <f>IFERROR(IF(AH1137&lt;&gt;"",Q1137*VLOOKUP(N1137,【参考】数式用!$AG$2:$AL$50,MATCH(P1137,【参考】数式用!$AI$4:$AL$4,0)+2,0), ""), "")</f>
        <v/>
      </c>
      <c r="V1137" s="41"/>
      <c r="W1137" s="1006"/>
      <c r="X1137" s="1007"/>
      <c r="Y1137" s="88"/>
      <c r="Z1137" s="537"/>
      <c r="AA1137" s="143" t="str">
        <f>IFERROR(IF(Y1137="ー", "", ROUNDDOWN(Z1137*VLOOKUP(N1137,【参考】数式用!$AR$2:$AW$50,MATCH(Y1137,【参考】数式用!$AT$4:$AW$4)+2,FALSE)*0.5, 0)), "")</f>
        <v/>
      </c>
      <c r="AB1137" s="98"/>
      <c r="AC1137" s="1100" t="str">
        <f>IFERROR(IF(AH1137&lt;&gt;"",Z1137*VLOOKUP(N1137,【参考】数式用!$AG$2:$AL$50,MATCH(Y1137,【参考】数式用!$AI$4:$AL$4,0)+2,0), ""), "")</f>
        <v/>
      </c>
      <c r="AD1137" s="1100"/>
      <c r="AE1137" s="415"/>
      <c r="AF1137" s="581"/>
      <c r="AG1137" s="590"/>
      <c r="AH1137" s="428" t="str">
        <f>IFERROR(VLOOKUP(O1137, 【参考】数式用!$AY$5:$AY$13, 1, FALSE), "")</f>
        <v/>
      </c>
      <c r="AI1137" s="429" t="str">
        <f>IFERROR(VLOOKUP(N1137, 【参考】数式用!$BA$2:$BB$50, 2, FALSE), "")</f>
        <v/>
      </c>
      <c r="AJ1137" s="430" t="str">
        <f t="shared" si="35"/>
        <v/>
      </c>
      <c r="AK1137" s="431" t="str">
        <f t="shared" si="36"/>
        <v/>
      </c>
      <c r="AL1137" s="133"/>
      <c r="AM1137" s="133"/>
      <c r="AN1137" s="106"/>
      <c r="AO1137" s="106"/>
      <c r="AV1137" s="105"/>
      <c r="AW1137" s="105"/>
      <c r="AX1137" s="105"/>
      <c r="AY1137" s="105"/>
      <c r="AZ1137" s="105"/>
      <c r="BA1137" s="105"/>
    </row>
    <row r="1138" spans="1:53" ht="30" customHeight="1" thickBot="1">
      <c r="A1138" s="140">
        <v>1125</v>
      </c>
      <c r="B1138" s="1001" t="str">
        <f>IF(基本情報入力シート!C1163="","",基本情報入力シート!C1163)</f>
        <v/>
      </c>
      <c r="C1138" s="1002"/>
      <c r="D1138" s="1002"/>
      <c r="E1138" s="1002"/>
      <c r="F1138" s="1002"/>
      <c r="G1138" s="1002"/>
      <c r="H1138" s="1002"/>
      <c r="I1138" s="1003"/>
      <c r="J1138" s="411" t="str">
        <f>IF(基本情報入力シート!M1163="","",基本情報入力シート!M1163)</f>
        <v/>
      </c>
      <c r="K1138" s="411" t="str">
        <f>IF(基本情報入力シート!R1163="","",基本情報入力シート!R1163)</f>
        <v/>
      </c>
      <c r="L1138" s="411" t="str">
        <f>IF(基本情報入力シート!W1163="","",基本情報入力シート!W1163)</f>
        <v/>
      </c>
      <c r="M1138" s="411" t="str">
        <f>IF(基本情報入力シート!X1163="","",基本情報入力シート!X1163)</f>
        <v/>
      </c>
      <c r="N1138" s="141" t="str">
        <f>IF(基本情報入力シート!Y1163="","",基本情報入力シート!Y1163)</f>
        <v/>
      </c>
      <c r="O1138" s="148"/>
      <c r="P1138" s="50"/>
      <c r="Q1138" s="1004"/>
      <c r="R1138" s="1005"/>
      <c r="S1138" s="142" t="str">
        <f>IFERROR(ROUNDDOWN(Q1138*VLOOKUP(N1138,【参考】数式用!$AR$2:$AW$50,MATCH(P1138,【参考】数式用!$AT$4:$AW$4)+2,FALSE)*0.5, 0), "")</f>
        <v/>
      </c>
      <c r="T1138" s="51"/>
      <c r="U1138" s="536" t="str">
        <f>IFERROR(IF(AH1138&lt;&gt;"",Q1138*VLOOKUP(N1138,【参考】数式用!$AG$2:$AL$50,MATCH(P1138,【参考】数式用!$AI$4:$AL$4,0)+2,0), ""), "")</f>
        <v/>
      </c>
      <c r="V1138" s="41"/>
      <c r="W1138" s="1006"/>
      <c r="X1138" s="1007"/>
      <c r="Y1138" s="88"/>
      <c r="Z1138" s="537"/>
      <c r="AA1138" s="143" t="str">
        <f>IFERROR(IF(Y1138="ー", "", ROUNDDOWN(Z1138*VLOOKUP(N1138,【参考】数式用!$AR$2:$AW$50,MATCH(Y1138,【参考】数式用!$AT$4:$AW$4)+2,FALSE)*0.5, 0)), "")</f>
        <v/>
      </c>
      <c r="AB1138" s="98"/>
      <c r="AC1138" s="1100" t="str">
        <f>IFERROR(IF(AH1138&lt;&gt;"",Z1138*VLOOKUP(N1138,【参考】数式用!$AG$2:$AL$50,MATCH(Y1138,【参考】数式用!$AI$4:$AL$4,0)+2,0), ""), "")</f>
        <v/>
      </c>
      <c r="AD1138" s="1100"/>
      <c r="AE1138" s="415"/>
      <c r="AF1138" s="581"/>
      <c r="AG1138" s="590"/>
      <c r="AH1138" s="428" t="str">
        <f>IFERROR(VLOOKUP(O1138, 【参考】数式用!$AY$5:$AY$13, 1, FALSE), "")</f>
        <v/>
      </c>
      <c r="AI1138" s="429" t="str">
        <f>IFERROR(VLOOKUP(N1138, 【参考】数式用!$BA$2:$BB$50, 2, FALSE), "")</f>
        <v/>
      </c>
      <c r="AJ1138" s="430" t="str">
        <f t="shared" ref="AJ1138:AJ1201" si="37">IF(AND(OR(P1138="処遇加算Ⅰ",P1138="処遇加算Ⅱ"),AI1138="対象"), 1,"")</f>
        <v/>
      </c>
      <c r="AK1138" s="431" t="str">
        <f t="shared" ref="AK1138:AK1201" si="38">IF(OR(Y1138="処遇加算Ⅰ",Y1138="処遇加算Ⅱ"),1,"")</f>
        <v/>
      </c>
      <c r="AL1138" s="133"/>
      <c r="AM1138" s="133"/>
      <c r="AN1138" s="106"/>
      <c r="AO1138" s="106"/>
      <c r="AV1138" s="105"/>
      <c r="AW1138" s="105"/>
      <c r="AX1138" s="105"/>
      <c r="AY1138" s="105"/>
      <c r="AZ1138" s="105"/>
      <c r="BA1138" s="105"/>
    </row>
    <row r="1139" spans="1:53" ht="30" customHeight="1" thickBot="1">
      <c r="A1139" s="140">
        <v>1126</v>
      </c>
      <c r="B1139" s="1001" t="str">
        <f>IF(基本情報入力シート!C1164="","",基本情報入力シート!C1164)</f>
        <v/>
      </c>
      <c r="C1139" s="1002"/>
      <c r="D1139" s="1002"/>
      <c r="E1139" s="1002"/>
      <c r="F1139" s="1002"/>
      <c r="G1139" s="1002"/>
      <c r="H1139" s="1002"/>
      <c r="I1139" s="1003"/>
      <c r="J1139" s="411" t="str">
        <f>IF(基本情報入力シート!M1164="","",基本情報入力シート!M1164)</f>
        <v/>
      </c>
      <c r="K1139" s="411" t="str">
        <f>IF(基本情報入力シート!R1164="","",基本情報入力シート!R1164)</f>
        <v/>
      </c>
      <c r="L1139" s="411" t="str">
        <f>IF(基本情報入力シート!W1164="","",基本情報入力シート!W1164)</f>
        <v/>
      </c>
      <c r="M1139" s="411" t="str">
        <f>IF(基本情報入力シート!X1164="","",基本情報入力シート!X1164)</f>
        <v/>
      </c>
      <c r="N1139" s="141" t="str">
        <f>IF(基本情報入力シート!Y1164="","",基本情報入力シート!Y1164)</f>
        <v/>
      </c>
      <c r="O1139" s="148"/>
      <c r="P1139" s="50"/>
      <c r="Q1139" s="1004"/>
      <c r="R1139" s="1005"/>
      <c r="S1139" s="142" t="str">
        <f>IFERROR(ROUNDDOWN(Q1139*VLOOKUP(N1139,【参考】数式用!$AR$2:$AW$50,MATCH(P1139,【参考】数式用!$AT$4:$AW$4)+2,FALSE)*0.5, 0), "")</f>
        <v/>
      </c>
      <c r="T1139" s="51"/>
      <c r="U1139" s="536" t="str">
        <f>IFERROR(IF(AH1139&lt;&gt;"",Q1139*VLOOKUP(N1139,【参考】数式用!$AG$2:$AL$50,MATCH(P1139,【参考】数式用!$AI$4:$AL$4,0)+2,0), ""), "")</f>
        <v/>
      </c>
      <c r="V1139" s="41"/>
      <c r="W1139" s="1006"/>
      <c r="X1139" s="1007"/>
      <c r="Y1139" s="88"/>
      <c r="Z1139" s="537"/>
      <c r="AA1139" s="143" t="str">
        <f>IFERROR(IF(Y1139="ー", "", ROUNDDOWN(Z1139*VLOOKUP(N1139,【参考】数式用!$AR$2:$AW$50,MATCH(Y1139,【参考】数式用!$AT$4:$AW$4)+2,FALSE)*0.5, 0)), "")</f>
        <v/>
      </c>
      <c r="AB1139" s="98"/>
      <c r="AC1139" s="1100" t="str">
        <f>IFERROR(IF(AH1139&lt;&gt;"",Z1139*VLOOKUP(N1139,【参考】数式用!$AG$2:$AL$50,MATCH(Y1139,【参考】数式用!$AI$4:$AL$4,0)+2,0), ""), "")</f>
        <v/>
      </c>
      <c r="AD1139" s="1100"/>
      <c r="AE1139" s="415"/>
      <c r="AF1139" s="581"/>
      <c r="AG1139" s="590"/>
      <c r="AH1139" s="428" t="str">
        <f>IFERROR(VLOOKUP(O1139, 【参考】数式用!$AY$5:$AY$13, 1, FALSE), "")</f>
        <v/>
      </c>
      <c r="AI1139" s="429" t="str">
        <f>IFERROR(VLOOKUP(N1139, 【参考】数式用!$BA$2:$BB$50, 2, FALSE), "")</f>
        <v/>
      </c>
      <c r="AJ1139" s="430" t="str">
        <f t="shared" si="37"/>
        <v/>
      </c>
      <c r="AK1139" s="431" t="str">
        <f t="shared" si="38"/>
        <v/>
      </c>
      <c r="AL1139" s="133"/>
      <c r="AM1139" s="133"/>
      <c r="AN1139" s="106"/>
      <c r="AO1139" s="106"/>
      <c r="AV1139" s="105"/>
      <c r="AW1139" s="105"/>
      <c r="AX1139" s="105"/>
      <c r="AY1139" s="105"/>
      <c r="AZ1139" s="105"/>
      <c r="BA1139" s="105"/>
    </row>
    <row r="1140" spans="1:53" ht="30" customHeight="1" thickBot="1">
      <c r="A1140" s="140">
        <v>1127</v>
      </c>
      <c r="B1140" s="1001" t="str">
        <f>IF(基本情報入力シート!C1165="","",基本情報入力シート!C1165)</f>
        <v/>
      </c>
      <c r="C1140" s="1002"/>
      <c r="D1140" s="1002"/>
      <c r="E1140" s="1002"/>
      <c r="F1140" s="1002"/>
      <c r="G1140" s="1002"/>
      <c r="H1140" s="1002"/>
      <c r="I1140" s="1003"/>
      <c r="J1140" s="411" t="str">
        <f>IF(基本情報入力シート!M1165="","",基本情報入力シート!M1165)</f>
        <v/>
      </c>
      <c r="K1140" s="411" t="str">
        <f>IF(基本情報入力シート!R1165="","",基本情報入力シート!R1165)</f>
        <v/>
      </c>
      <c r="L1140" s="411" t="str">
        <f>IF(基本情報入力シート!W1165="","",基本情報入力シート!W1165)</f>
        <v/>
      </c>
      <c r="M1140" s="411" t="str">
        <f>IF(基本情報入力シート!X1165="","",基本情報入力シート!X1165)</f>
        <v/>
      </c>
      <c r="N1140" s="141" t="str">
        <f>IF(基本情報入力シート!Y1165="","",基本情報入力シート!Y1165)</f>
        <v/>
      </c>
      <c r="O1140" s="148"/>
      <c r="P1140" s="50"/>
      <c r="Q1140" s="1004"/>
      <c r="R1140" s="1005"/>
      <c r="S1140" s="142" t="str">
        <f>IFERROR(ROUNDDOWN(Q1140*VLOOKUP(N1140,【参考】数式用!$AR$2:$AW$50,MATCH(P1140,【参考】数式用!$AT$4:$AW$4)+2,FALSE)*0.5, 0), "")</f>
        <v/>
      </c>
      <c r="T1140" s="51"/>
      <c r="U1140" s="536" t="str">
        <f>IFERROR(IF(AH1140&lt;&gt;"",Q1140*VLOOKUP(N1140,【参考】数式用!$AG$2:$AL$50,MATCH(P1140,【参考】数式用!$AI$4:$AL$4,0)+2,0), ""), "")</f>
        <v/>
      </c>
      <c r="V1140" s="41"/>
      <c r="W1140" s="1006"/>
      <c r="X1140" s="1007"/>
      <c r="Y1140" s="88"/>
      <c r="Z1140" s="537"/>
      <c r="AA1140" s="143" t="str">
        <f>IFERROR(IF(Y1140="ー", "", ROUNDDOWN(Z1140*VLOOKUP(N1140,【参考】数式用!$AR$2:$AW$50,MATCH(Y1140,【参考】数式用!$AT$4:$AW$4)+2,FALSE)*0.5, 0)), "")</f>
        <v/>
      </c>
      <c r="AB1140" s="98"/>
      <c r="AC1140" s="1100" t="str">
        <f>IFERROR(IF(AH1140&lt;&gt;"",Z1140*VLOOKUP(N1140,【参考】数式用!$AG$2:$AL$50,MATCH(Y1140,【参考】数式用!$AI$4:$AL$4,0)+2,0), ""), "")</f>
        <v/>
      </c>
      <c r="AD1140" s="1100"/>
      <c r="AE1140" s="415"/>
      <c r="AF1140" s="581"/>
      <c r="AG1140" s="590"/>
      <c r="AH1140" s="428" t="str">
        <f>IFERROR(VLOOKUP(O1140, 【参考】数式用!$AY$5:$AY$13, 1, FALSE), "")</f>
        <v/>
      </c>
      <c r="AI1140" s="429" t="str">
        <f>IFERROR(VLOOKUP(N1140, 【参考】数式用!$BA$2:$BB$50, 2, FALSE), "")</f>
        <v/>
      </c>
      <c r="AJ1140" s="430" t="str">
        <f t="shared" si="37"/>
        <v/>
      </c>
      <c r="AK1140" s="431" t="str">
        <f t="shared" si="38"/>
        <v/>
      </c>
      <c r="AL1140" s="133"/>
      <c r="AM1140" s="133"/>
      <c r="AN1140" s="106"/>
      <c r="AO1140" s="106"/>
      <c r="AV1140" s="105"/>
      <c r="AW1140" s="105"/>
      <c r="AX1140" s="105"/>
      <c r="AY1140" s="105"/>
      <c r="AZ1140" s="105"/>
      <c r="BA1140" s="105"/>
    </row>
    <row r="1141" spans="1:53" ht="30" customHeight="1" thickBot="1">
      <c r="A1141" s="140">
        <v>1128</v>
      </c>
      <c r="B1141" s="1001" t="str">
        <f>IF(基本情報入力シート!C1166="","",基本情報入力シート!C1166)</f>
        <v/>
      </c>
      <c r="C1141" s="1002"/>
      <c r="D1141" s="1002"/>
      <c r="E1141" s="1002"/>
      <c r="F1141" s="1002"/>
      <c r="G1141" s="1002"/>
      <c r="H1141" s="1002"/>
      <c r="I1141" s="1003"/>
      <c r="J1141" s="411" t="str">
        <f>IF(基本情報入力シート!M1166="","",基本情報入力シート!M1166)</f>
        <v/>
      </c>
      <c r="K1141" s="411" t="str">
        <f>IF(基本情報入力シート!R1166="","",基本情報入力シート!R1166)</f>
        <v/>
      </c>
      <c r="L1141" s="411" t="str">
        <f>IF(基本情報入力シート!W1166="","",基本情報入力シート!W1166)</f>
        <v/>
      </c>
      <c r="M1141" s="411" t="str">
        <f>IF(基本情報入力シート!X1166="","",基本情報入力シート!X1166)</f>
        <v/>
      </c>
      <c r="N1141" s="141" t="str">
        <f>IF(基本情報入力シート!Y1166="","",基本情報入力シート!Y1166)</f>
        <v/>
      </c>
      <c r="O1141" s="148"/>
      <c r="P1141" s="50"/>
      <c r="Q1141" s="1004"/>
      <c r="R1141" s="1005"/>
      <c r="S1141" s="142" t="str">
        <f>IFERROR(ROUNDDOWN(Q1141*VLOOKUP(N1141,【参考】数式用!$AR$2:$AW$50,MATCH(P1141,【参考】数式用!$AT$4:$AW$4)+2,FALSE)*0.5, 0), "")</f>
        <v/>
      </c>
      <c r="T1141" s="51"/>
      <c r="U1141" s="536" t="str">
        <f>IFERROR(IF(AH1141&lt;&gt;"",Q1141*VLOOKUP(N1141,【参考】数式用!$AG$2:$AL$50,MATCH(P1141,【参考】数式用!$AI$4:$AL$4,0)+2,0), ""), "")</f>
        <v/>
      </c>
      <c r="V1141" s="41"/>
      <c r="W1141" s="1006"/>
      <c r="X1141" s="1007"/>
      <c r="Y1141" s="88"/>
      <c r="Z1141" s="537"/>
      <c r="AA1141" s="143" t="str">
        <f>IFERROR(IF(Y1141="ー", "", ROUNDDOWN(Z1141*VLOOKUP(N1141,【参考】数式用!$AR$2:$AW$50,MATCH(Y1141,【参考】数式用!$AT$4:$AW$4)+2,FALSE)*0.5, 0)), "")</f>
        <v/>
      </c>
      <c r="AB1141" s="98"/>
      <c r="AC1141" s="1100" t="str">
        <f>IFERROR(IF(AH1141&lt;&gt;"",Z1141*VLOOKUP(N1141,【参考】数式用!$AG$2:$AL$50,MATCH(Y1141,【参考】数式用!$AI$4:$AL$4,0)+2,0), ""), "")</f>
        <v/>
      </c>
      <c r="AD1141" s="1100"/>
      <c r="AE1141" s="415"/>
      <c r="AF1141" s="581"/>
      <c r="AG1141" s="590"/>
      <c r="AH1141" s="428" t="str">
        <f>IFERROR(VLOOKUP(O1141, 【参考】数式用!$AY$5:$AY$13, 1, FALSE), "")</f>
        <v/>
      </c>
      <c r="AI1141" s="429" t="str">
        <f>IFERROR(VLOOKUP(N1141, 【参考】数式用!$BA$2:$BB$50, 2, FALSE), "")</f>
        <v/>
      </c>
      <c r="AJ1141" s="430" t="str">
        <f t="shared" si="37"/>
        <v/>
      </c>
      <c r="AK1141" s="431" t="str">
        <f t="shared" si="38"/>
        <v/>
      </c>
      <c r="AL1141" s="133"/>
      <c r="AM1141" s="133"/>
      <c r="AN1141" s="106"/>
      <c r="AO1141" s="106"/>
      <c r="AV1141" s="105"/>
      <c r="AW1141" s="105"/>
      <c r="AX1141" s="105"/>
      <c r="AY1141" s="105"/>
      <c r="AZ1141" s="105"/>
      <c r="BA1141" s="105"/>
    </row>
    <row r="1142" spans="1:53" ht="30" customHeight="1" thickBot="1">
      <c r="A1142" s="140">
        <v>1129</v>
      </c>
      <c r="B1142" s="1001" t="str">
        <f>IF(基本情報入力シート!C1167="","",基本情報入力シート!C1167)</f>
        <v/>
      </c>
      <c r="C1142" s="1002"/>
      <c r="D1142" s="1002"/>
      <c r="E1142" s="1002"/>
      <c r="F1142" s="1002"/>
      <c r="G1142" s="1002"/>
      <c r="H1142" s="1002"/>
      <c r="I1142" s="1003"/>
      <c r="J1142" s="411" t="str">
        <f>IF(基本情報入力シート!M1167="","",基本情報入力シート!M1167)</f>
        <v/>
      </c>
      <c r="K1142" s="411" t="str">
        <f>IF(基本情報入力シート!R1167="","",基本情報入力シート!R1167)</f>
        <v/>
      </c>
      <c r="L1142" s="411" t="str">
        <f>IF(基本情報入力シート!W1167="","",基本情報入力シート!W1167)</f>
        <v/>
      </c>
      <c r="M1142" s="411" t="str">
        <f>IF(基本情報入力シート!X1167="","",基本情報入力シート!X1167)</f>
        <v/>
      </c>
      <c r="N1142" s="141" t="str">
        <f>IF(基本情報入力シート!Y1167="","",基本情報入力シート!Y1167)</f>
        <v/>
      </c>
      <c r="O1142" s="148"/>
      <c r="P1142" s="50"/>
      <c r="Q1142" s="1004"/>
      <c r="R1142" s="1005"/>
      <c r="S1142" s="142" t="str">
        <f>IFERROR(ROUNDDOWN(Q1142*VLOOKUP(N1142,【参考】数式用!$AR$2:$AW$50,MATCH(P1142,【参考】数式用!$AT$4:$AW$4)+2,FALSE)*0.5, 0), "")</f>
        <v/>
      </c>
      <c r="T1142" s="51"/>
      <c r="U1142" s="536" t="str">
        <f>IFERROR(IF(AH1142&lt;&gt;"",Q1142*VLOOKUP(N1142,【参考】数式用!$AG$2:$AL$50,MATCH(P1142,【参考】数式用!$AI$4:$AL$4,0)+2,0), ""), "")</f>
        <v/>
      </c>
      <c r="V1142" s="41"/>
      <c r="W1142" s="1006"/>
      <c r="X1142" s="1007"/>
      <c r="Y1142" s="88"/>
      <c r="Z1142" s="537"/>
      <c r="AA1142" s="143" t="str">
        <f>IFERROR(IF(Y1142="ー", "", ROUNDDOWN(Z1142*VLOOKUP(N1142,【参考】数式用!$AR$2:$AW$50,MATCH(Y1142,【参考】数式用!$AT$4:$AW$4)+2,FALSE)*0.5, 0)), "")</f>
        <v/>
      </c>
      <c r="AB1142" s="98"/>
      <c r="AC1142" s="1100" t="str">
        <f>IFERROR(IF(AH1142&lt;&gt;"",Z1142*VLOOKUP(N1142,【参考】数式用!$AG$2:$AL$50,MATCH(Y1142,【参考】数式用!$AI$4:$AL$4,0)+2,0), ""), "")</f>
        <v/>
      </c>
      <c r="AD1142" s="1100"/>
      <c r="AE1142" s="415"/>
      <c r="AF1142" s="581"/>
      <c r="AG1142" s="590"/>
      <c r="AH1142" s="428" t="str">
        <f>IFERROR(VLOOKUP(O1142, 【参考】数式用!$AY$5:$AY$13, 1, FALSE), "")</f>
        <v/>
      </c>
      <c r="AI1142" s="429" t="str">
        <f>IFERROR(VLOOKUP(N1142, 【参考】数式用!$BA$2:$BB$50, 2, FALSE), "")</f>
        <v/>
      </c>
      <c r="AJ1142" s="430" t="str">
        <f t="shared" si="37"/>
        <v/>
      </c>
      <c r="AK1142" s="431" t="str">
        <f t="shared" si="38"/>
        <v/>
      </c>
      <c r="AL1142" s="133"/>
      <c r="AM1142" s="133"/>
      <c r="AN1142" s="106"/>
      <c r="AO1142" s="106"/>
      <c r="AV1142" s="105"/>
      <c r="AW1142" s="105"/>
      <c r="AX1142" s="105"/>
      <c r="AY1142" s="105"/>
      <c r="AZ1142" s="105"/>
      <c r="BA1142" s="105"/>
    </row>
    <row r="1143" spans="1:53" ht="30" customHeight="1" thickBot="1">
      <c r="A1143" s="140">
        <v>1130</v>
      </c>
      <c r="B1143" s="1001" t="str">
        <f>IF(基本情報入力シート!C1168="","",基本情報入力シート!C1168)</f>
        <v/>
      </c>
      <c r="C1143" s="1002"/>
      <c r="D1143" s="1002"/>
      <c r="E1143" s="1002"/>
      <c r="F1143" s="1002"/>
      <c r="G1143" s="1002"/>
      <c r="H1143" s="1002"/>
      <c r="I1143" s="1003"/>
      <c r="J1143" s="411" t="str">
        <f>IF(基本情報入力シート!M1168="","",基本情報入力シート!M1168)</f>
        <v/>
      </c>
      <c r="K1143" s="411" t="str">
        <f>IF(基本情報入力シート!R1168="","",基本情報入力シート!R1168)</f>
        <v/>
      </c>
      <c r="L1143" s="411" t="str">
        <f>IF(基本情報入力シート!W1168="","",基本情報入力シート!W1168)</f>
        <v/>
      </c>
      <c r="M1143" s="411" t="str">
        <f>IF(基本情報入力シート!X1168="","",基本情報入力シート!X1168)</f>
        <v/>
      </c>
      <c r="N1143" s="141" t="str">
        <f>IF(基本情報入力シート!Y1168="","",基本情報入力シート!Y1168)</f>
        <v/>
      </c>
      <c r="O1143" s="148"/>
      <c r="P1143" s="50"/>
      <c r="Q1143" s="1004"/>
      <c r="R1143" s="1005"/>
      <c r="S1143" s="142" t="str">
        <f>IFERROR(ROUNDDOWN(Q1143*VLOOKUP(N1143,【参考】数式用!$AR$2:$AW$50,MATCH(P1143,【参考】数式用!$AT$4:$AW$4)+2,FALSE)*0.5, 0), "")</f>
        <v/>
      </c>
      <c r="T1143" s="51"/>
      <c r="U1143" s="536" t="str">
        <f>IFERROR(IF(AH1143&lt;&gt;"",Q1143*VLOOKUP(N1143,【参考】数式用!$AG$2:$AL$50,MATCH(P1143,【参考】数式用!$AI$4:$AL$4,0)+2,0), ""), "")</f>
        <v/>
      </c>
      <c r="V1143" s="41"/>
      <c r="W1143" s="1006"/>
      <c r="X1143" s="1007"/>
      <c r="Y1143" s="88"/>
      <c r="Z1143" s="537"/>
      <c r="AA1143" s="143" t="str">
        <f>IFERROR(IF(Y1143="ー", "", ROUNDDOWN(Z1143*VLOOKUP(N1143,【参考】数式用!$AR$2:$AW$50,MATCH(Y1143,【参考】数式用!$AT$4:$AW$4)+2,FALSE)*0.5, 0)), "")</f>
        <v/>
      </c>
      <c r="AB1143" s="98"/>
      <c r="AC1143" s="1100" t="str">
        <f>IFERROR(IF(AH1143&lt;&gt;"",Z1143*VLOOKUP(N1143,【参考】数式用!$AG$2:$AL$50,MATCH(Y1143,【参考】数式用!$AI$4:$AL$4,0)+2,0), ""), "")</f>
        <v/>
      </c>
      <c r="AD1143" s="1100"/>
      <c r="AE1143" s="415"/>
      <c r="AF1143" s="581"/>
      <c r="AG1143" s="590"/>
      <c r="AH1143" s="428" t="str">
        <f>IFERROR(VLOOKUP(O1143, 【参考】数式用!$AY$5:$AY$13, 1, FALSE), "")</f>
        <v/>
      </c>
      <c r="AI1143" s="429" t="str">
        <f>IFERROR(VLOOKUP(N1143, 【参考】数式用!$BA$2:$BB$50, 2, FALSE), "")</f>
        <v/>
      </c>
      <c r="AJ1143" s="430" t="str">
        <f t="shared" si="37"/>
        <v/>
      </c>
      <c r="AK1143" s="431" t="str">
        <f t="shared" si="38"/>
        <v/>
      </c>
      <c r="AL1143" s="133"/>
      <c r="AM1143" s="133"/>
      <c r="AN1143" s="106"/>
      <c r="AO1143" s="106"/>
      <c r="AV1143" s="105"/>
      <c r="AW1143" s="105"/>
      <c r="AX1143" s="105"/>
      <c r="AY1143" s="105"/>
      <c r="AZ1143" s="105"/>
      <c r="BA1143" s="105"/>
    </row>
    <row r="1144" spans="1:53" ht="30" customHeight="1" thickBot="1">
      <c r="A1144" s="140">
        <v>1131</v>
      </c>
      <c r="B1144" s="1001" t="str">
        <f>IF(基本情報入力シート!C1169="","",基本情報入力シート!C1169)</f>
        <v/>
      </c>
      <c r="C1144" s="1002"/>
      <c r="D1144" s="1002"/>
      <c r="E1144" s="1002"/>
      <c r="F1144" s="1002"/>
      <c r="G1144" s="1002"/>
      <c r="H1144" s="1002"/>
      <c r="I1144" s="1003"/>
      <c r="J1144" s="411" t="str">
        <f>IF(基本情報入力シート!M1169="","",基本情報入力シート!M1169)</f>
        <v/>
      </c>
      <c r="K1144" s="411" t="str">
        <f>IF(基本情報入力シート!R1169="","",基本情報入力シート!R1169)</f>
        <v/>
      </c>
      <c r="L1144" s="411" t="str">
        <f>IF(基本情報入力シート!W1169="","",基本情報入力シート!W1169)</f>
        <v/>
      </c>
      <c r="M1144" s="411" t="str">
        <f>IF(基本情報入力シート!X1169="","",基本情報入力シート!X1169)</f>
        <v/>
      </c>
      <c r="N1144" s="141" t="str">
        <f>IF(基本情報入力シート!Y1169="","",基本情報入力シート!Y1169)</f>
        <v/>
      </c>
      <c r="O1144" s="148"/>
      <c r="P1144" s="50"/>
      <c r="Q1144" s="1004"/>
      <c r="R1144" s="1005"/>
      <c r="S1144" s="142" t="str">
        <f>IFERROR(ROUNDDOWN(Q1144*VLOOKUP(N1144,【参考】数式用!$AR$2:$AW$50,MATCH(P1144,【参考】数式用!$AT$4:$AW$4)+2,FALSE)*0.5, 0), "")</f>
        <v/>
      </c>
      <c r="T1144" s="51"/>
      <c r="U1144" s="536" t="str">
        <f>IFERROR(IF(AH1144&lt;&gt;"",Q1144*VLOOKUP(N1144,【参考】数式用!$AG$2:$AL$50,MATCH(P1144,【参考】数式用!$AI$4:$AL$4,0)+2,0), ""), "")</f>
        <v/>
      </c>
      <c r="V1144" s="41"/>
      <c r="W1144" s="1006"/>
      <c r="X1144" s="1007"/>
      <c r="Y1144" s="88"/>
      <c r="Z1144" s="537"/>
      <c r="AA1144" s="143" t="str">
        <f>IFERROR(IF(Y1144="ー", "", ROUNDDOWN(Z1144*VLOOKUP(N1144,【参考】数式用!$AR$2:$AW$50,MATCH(Y1144,【参考】数式用!$AT$4:$AW$4)+2,FALSE)*0.5, 0)), "")</f>
        <v/>
      </c>
      <c r="AB1144" s="98"/>
      <c r="AC1144" s="1100" t="str">
        <f>IFERROR(IF(AH1144&lt;&gt;"",Z1144*VLOOKUP(N1144,【参考】数式用!$AG$2:$AL$50,MATCH(Y1144,【参考】数式用!$AI$4:$AL$4,0)+2,0), ""), "")</f>
        <v/>
      </c>
      <c r="AD1144" s="1100"/>
      <c r="AE1144" s="415"/>
      <c r="AF1144" s="581"/>
      <c r="AG1144" s="590"/>
      <c r="AH1144" s="428" t="str">
        <f>IFERROR(VLOOKUP(O1144, 【参考】数式用!$AY$5:$AY$13, 1, FALSE), "")</f>
        <v/>
      </c>
      <c r="AI1144" s="429" t="str">
        <f>IFERROR(VLOOKUP(N1144, 【参考】数式用!$BA$2:$BB$50, 2, FALSE), "")</f>
        <v/>
      </c>
      <c r="AJ1144" s="430" t="str">
        <f t="shared" si="37"/>
        <v/>
      </c>
      <c r="AK1144" s="431" t="str">
        <f t="shared" si="38"/>
        <v/>
      </c>
      <c r="AL1144" s="133"/>
      <c r="AM1144" s="133"/>
      <c r="AN1144" s="106"/>
      <c r="AO1144" s="106"/>
      <c r="AV1144" s="105"/>
      <c r="AW1144" s="105"/>
      <c r="AX1144" s="105"/>
      <c r="AY1144" s="105"/>
      <c r="AZ1144" s="105"/>
      <c r="BA1144" s="105"/>
    </row>
    <row r="1145" spans="1:53" ht="30" customHeight="1" thickBot="1">
      <c r="A1145" s="140">
        <v>1132</v>
      </c>
      <c r="B1145" s="1001" t="str">
        <f>IF(基本情報入力シート!C1170="","",基本情報入力シート!C1170)</f>
        <v/>
      </c>
      <c r="C1145" s="1002"/>
      <c r="D1145" s="1002"/>
      <c r="E1145" s="1002"/>
      <c r="F1145" s="1002"/>
      <c r="G1145" s="1002"/>
      <c r="H1145" s="1002"/>
      <c r="I1145" s="1003"/>
      <c r="J1145" s="411" t="str">
        <f>IF(基本情報入力シート!M1170="","",基本情報入力シート!M1170)</f>
        <v/>
      </c>
      <c r="K1145" s="411" t="str">
        <f>IF(基本情報入力シート!R1170="","",基本情報入力シート!R1170)</f>
        <v/>
      </c>
      <c r="L1145" s="411" t="str">
        <f>IF(基本情報入力シート!W1170="","",基本情報入力シート!W1170)</f>
        <v/>
      </c>
      <c r="M1145" s="411" t="str">
        <f>IF(基本情報入力シート!X1170="","",基本情報入力シート!X1170)</f>
        <v/>
      </c>
      <c r="N1145" s="141" t="str">
        <f>IF(基本情報入力シート!Y1170="","",基本情報入力シート!Y1170)</f>
        <v/>
      </c>
      <c r="O1145" s="148"/>
      <c r="P1145" s="50"/>
      <c r="Q1145" s="1004"/>
      <c r="R1145" s="1005"/>
      <c r="S1145" s="142" t="str">
        <f>IFERROR(ROUNDDOWN(Q1145*VLOOKUP(N1145,【参考】数式用!$AR$2:$AW$50,MATCH(P1145,【参考】数式用!$AT$4:$AW$4)+2,FALSE)*0.5, 0), "")</f>
        <v/>
      </c>
      <c r="T1145" s="51"/>
      <c r="U1145" s="536" t="str">
        <f>IFERROR(IF(AH1145&lt;&gt;"",Q1145*VLOOKUP(N1145,【参考】数式用!$AG$2:$AL$50,MATCH(P1145,【参考】数式用!$AI$4:$AL$4,0)+2,0), ""), "")</f>
        <v/>
      </c>
      <c r="V1145" s="41"/>
      <c r="W1145" s="1006"/>
      <c r="X1145" s="1007"/>
      <c r="Y1145" s="88"/>
      <c r="Z1145" s="537"/>
      <c r="AA1145" s="143" t="str">
        <f>IFERROR(IF(Y1145="ー", "", ROUNDDOWN(Z1145*VLOOKUP(N1145,【参考】数式用!$AR$2:$AW$50,MATCH(Y1145,【参考】数式用!$AT$4:$AW$4)+2,FALSE)*0.5, 0)), "")</f>
        <v/>
      </c>
      <c r="AB1145" s="98"/>
      <c r="AC1145" s="1100" t="str">
        <f>IFERROR(IF(AH1145&lt;&gt;"",Z1145*VLOOKUP(N1145,【参考】数式用!$AG$2:$AL$50,MATCH(Y1145,【参考】数式用!$AI$4:$AL$4,0)+2,0), ""), "")</f>
        <v/>
      </c>
      <c r="AD1145" s="1100"/>
      <c r="AE1145" s="415"/>
      <c r="AF1145" s="581"/>
      <c r="AG1145" s="590"/>
      <c r="AH1145" s="428" t="str">
        <f>IFERROR(VLOOKUP(O1145, 【参考】数式用!$AY$5:$AY$13, 1, FALSE), "")</f>
        <v/>
      </c>
      <c r="AI1145" s="429" t="str">
        <f>IFERROR(VLOOKUP(N1145, 【参考】数式用!$BA$2:$BB$50, 2, FALSE), "")</f>
        <v/>
      </c>
      <c r="AJ1145" s="430" t="str">
        <f t="shared" si="37"/>
        <v/>
      </c>
      <c r="AK1145" s="431" t="str">
        <f t="shared" si="38"/>
        <v/>
      </c>
      <c r="AL1145" s="133"/>
      <c r="AM1145" s="133"/>
      <c r="AN1145" s="106"/>
      <c r="AO1145" s="106"/>
      <c r="AV1145" s="105"/>
      <c r="AW1145" s="105"/>
      <c r="AX1145" s="105"/>
      <c r="AY1145" s="105"/>
      <c r="AZ1145" s="105"/>
      <c r="BA1145" s="105"/>
    </row>
    <row r="1146" spans="1:53" ht="30" customHeight="1" thickBot="1">
      <c r="A1146" s="140">
        <v>1133</v>
      </c>
      <c r="B1146" s="1001" t="str">
        <f>IF(基本情報入力シート!C1171="","",基本情報入力シート!C1171)</f>
        <v/>
      </c>
      <c r="C1146" s="1002"/>
      <c r="D1146" s="1002"/>
      <c r="E1146" s="1002"/>
      <c r="F1146" s="1002"/>
      <c r="G1146" s="1002"/>
      <c r="H1146" s="1002"/>
      <c r="I1146" s="1003"/>
      <c r="J1146" s="411" t="str">
        <f>IF(基本情報入力シート!M1171="","",基本情報入力シート!M1171)</f>
        <v/>
      </c>
      <c r="K1146" s="411" t="str">
        <f>IF(基本情報入力シート!R1171="","",基本情報入力シート!R1171)</f>
        <v/>
      </c>
      <c r="L1146" s="411" t="str">
        <f>IF(基本情報入力シート!W1171="","",基本情報入力シート!W1171)</f>
        <v/>
      </c>
      <c r="M1146" s="411" t="str">
        <f>IF(基本情報入力シート!X1171="","",基本情報入力シート!X1171)</f>
        <v/>
      </c>
      <c r="N1146" s="141" t="str">
        <f>IF(基本情報入力シート!Y1171="","",基本情報入力シート!Y1171)</f>
        <v/>
      </c>
      <c r="O1146" s="148"/>
      <c r="P1146" s="50"/>
      <c r="Q1146" s="1004"/>
      <c r="R1146" s="1005"/>
      <c r="S1146" s="142" t="str">
        <f>IFERROR(ROUNDDOWN(Q1146*VLOOKUP(N1146,【参考】数式用!$AR$2:$AW$50,MATCH(P1146,【参考】数式用!$AT$4:$AW$4)+2,FALSE)*0.5, 0), "")</f>
        <v/>
      </c>
      <c r="T1146" s="51"/>
      <c r="U1146" s="536" t="str">
        <f>IFERROR(IF(AH1146&lt;&gt;"",Q1146*VLOOKUP(N1146,【参考】数式用!$AG$2:$AL$50,MATCH(P1146,【参考】数式用!$AI$4:$AL$4,0)+2,0), ""), "")</f>
        <v/>
      </c>
      <c r="V1146" s="41"/>
      <c r="W1146" s="1006"/>
      <c r="X1146" s="1007"/>
      <c r="Y1146" s="88"/>
      <c r="Z1146" s="537"/>
      <c r="AA1146" s="143" t="str">
        <f>IFERROR(IF(Y1146="ー", "", ROUNDDOWN(Z1146*VLOOKUP(N1146,【参考】数式用!$AR$2:$AW$50,MATCH(Y1146,【参考】数式用!$AT$4:$AW$4)+2,FALSE)*0.5, 0)), "")</f>
        <v/>
      </c>
      <c r="AB1146" s="98"/>
      <c r="AC1146" s="1100" t="str">
        <f>IFERROR(IF(AH1146&lt;&gt;"",Z1146*VLOOKUP(N1146,【参考】数式用!$AG$2:$AL$50,MATCH(Y1146,【参考】数式用!$AI$4:$AL$4,0)+2,0), ""), "")</f>
        <v/>
      </c>
      <c r="AD1146" s="1100"/>
      <c r="AE1146" s="415"/>
      <c r="AF1146" s="581"/>
      <c r="AG1146" s="590"/>
      <c r="AH1146" s="428" t="str">
        <f>IFERROR(VLOOKUP(O1146, 【参考】数式用!$AY$5:$AY$13, 1, FALSE), "")</f>
        <v/>
      </c>
      <c r="AI1146" s="429" t="str">
        <f>IFERROR(VLOOKUP(N1146, 【参考】数式用!$BA$2:$BB$50, 2, FALSE), "")</f>
        <v/>
      </c>
      <c r="AJ1146" s="430" t="str">
        <f t="shared" si="37"/>
        <v/>
      </c>
      <c r="AK1146" s="431" t="str">
        <f t="shared" si="38"/>
        <v/>
      </c>
      <c r="AL1146" s="133"/>
      <c r="AM1146" s="133"/>
      <c r="AN1146" s="106"/>
      <c r="AO1146" s="106"/>
      <c r="AV1146" s="105"/>
      <c r="AW1146" s="105"/>
      <c r="AX1146" s="105"/>
      <c r="AY1146" s="105"/>
      <c r="AZ1146" s="105"/>
      <c r="BA1146" s="105"/>
    </row>
    <row r="1147" spans="1:53" ht="30" customHeight="1" thickBot="1">
      <c r="A1147" s="140">
        <v>1134</v>
      </c>
      <c r="B1147" s="1001" t="str">
        <f>IF(基本情報入力シート!C1172="","",基本情報入力シート!C1172)</f>
        <v/>
      </c>
      <c r="C1147" s="1002"/>
      <c r="D1147" s="1002"/>
      <c r="E1147" s="1002"/>
      <c r="F1147" s="1002"/>
      <c r="G1147" s="1002"/>
      <c r="H1147" s="1002"/>
      <c r="I1147" s="1003"/>
      <c r="J1147" s="411" t="str">
        <f>IF(基本情報入力シート!M1172="","",基本情報入力シート!M1172)</f>
        <v/>
      </c>
      <c r="K1147" s="411" t="str">
        <f>IF(基本情報入力シート!R1172="","",基本情報入力シート!R1172)</f>
        <v/>
      </c>
      <c r="L1147" s="411" t="str">
        <f>IF(基本情報入力シート!W1172="","",基本情報入力シート!W1172)</f>
        <v/>
      </c>
      <c r="M1147" s="411" t="str">
        <f>IF(基本情報入力シート!X1172="","",基本情報入力シート!X1172)</f>
        <v/>
      </c>
      <c r="N1147" s="141" t="str">
        <f>IF(基本情報入力シート!Y1172="","",基本情報入力シート!Y1172)</f>
        <v/>
      </c>
      <c r="O1147" s="148"/>
      <c r="P1147" s="50"/>
      <c r="Q1147" s="1004"/>
      <c r="R1147" s="1005"/>
      <c r="S1147" s="142" t="str">
        <f>IFERROR(ROUNDDOWN(Q1147*VLOOKUP(N1147,【参考】数式用!$AR$2:$AW$50,MATCH(P1147,【参考】数式用!$AT$4:$AW$4)+2,FALSE)*0.5, 0), "")</f>
        <v/>
      </c>
      <c r="T1147" s="51"/>
      <c r="U1147" s="536" t="str">
        <f>IFERROR(IF(AH1147&lt;&gt;"",Q1147*VLOOKUP(N1147,【参考】数式用!$AG$2:$AL$50,MATCH(P1147,【参考】数式用!$AI$4:$AL$4,0)+2,0), ""), "")</f>
        <v/>
      </c>
      <c r="V1147" s="41"/>
      <c r="W1147" s="1006"/>
      <c r="X1147" s="1007"/>
      <c r="Y1147" s="88"/>
      <c r="Z1147" s="537"/>
      <c r="AA1147" s="143" t="str">
        <f>IFERROR(IF(Y1147="ー", "", ROUNDDOWN(Z1147*VLOOKUP(N1147,【参考】数式用!$AR$2:$AW$50,MATCH(Y1147,【参考】数式用!$AT$4:$AW$4)+2,FALSE)*0.5, 0)), "")</f>
        <v/>
      </c>
      <c r="AB1147" s="98"/>
      <c r="AC1147" s="1100" t="str">
        <f>IFERROR(IF(AH1147&lt;&gt;"",Z1147*VLOOKUP(N1147,【参考】数式用!$AG$2:$AL$50,MATCH(Y1147,【参考】数式用!$AI$4:$AL$4,0)+2,0), ""), "")</f>
        <v/>
      </c>
      <c r="AD1147" s="1100"/>
      <c r="AE1147" s="415"/>
      <c r="AF1147" s="581"/>
      <c r="AG1147" s="590"/>
      <c r="AH1147" s="428" t="str">
        <f>IFERROR(VLOOKUP(O1147, 【参考】数式用!$AY$5:$AY$13, 1, FALSE), "")</f>
        <v/>
      </c>
      <c r="AI1147" s="429" t="str">
        <f>IFERROR(VLOOKUP(N1147, 【参考】数式用!$BA$2:$BB$50, 2, FALSE), "")</f>
        <v/>
      </c>
      <c r="AJ1147" s="430" t="str">
        <f t="shared" si="37"/>
        <v/>
      </c>
      <c r="AK1147" s="431" t="str">
        <f t="shared" si="38"/>
        <v/>
      </c>
      <c r="AL1147" s="133"/>
      <c r="AM1147" s="133"/>
      <c r="AN1147" s="106"/>
      <c r="AO1147" s="106"/>
      <c r="AV1147" s="105"/>
      <c r="AW1147" s="105"/>
      <c r="AX1147" s="105"/>
      <c r="AY1147" s="105"/>
      <c r="AZ1147" s="105"/>
      <c r="BA1147" s="105"/>
    </row>
    <row r="1148" spans="1:53" ht="30" customHeight="1" thickBot="1">
      <c r="A1148" s="140">
        <v>1135</v>
      </c>
      <c r="B1148" s="1001" t="str">
        <f>IF(基本情報入力シート!C1173="","",基本情報入力シート!C1173)</f>
        <v/>
      </c>
      <c r="C1148" s="1002"/>
      <c r="D1148" s="1002"/>
      <c r="E1148" s="1002"/>
      <c r="F1148" s="1002"/>
      <c r="G1148" s="1002"/>
      <c r="H1148" s="1002"/>
      <c r="I1148" s="1003"/>
      <c r="J1148" s="411" t="str">
        <f>IF(基本情報入力シート!M1173="","",基本情報入力シート!M1173)</f>
        <v/>
      </c>
      <c r="K1148" s="411" t="str">
        <f>IF(基本情報入力シート!R1173="","",基本情報入力シート!R1173)</f>
        <v/>
      </c>
      <c r="L1148" s="411" t="str">
        <f>IF(基本情報入力シート!W1173="","",基本情報入力シート!W1173)</f>
        <v/>
      </c>
      <c r="M1148" s="411" t="str">
        <f>IF(基本情報入力シート!X1173="","",基本情報入力シート!X1173)</f>
        <v/>
      </c>
      <c r="N1148" s="141" t="str">
        <f>IF(基本情報入力シート!Y1173="","",基本情報入力シート!Y1173)</f>
        <v/>
      </c>
      <c r="O1148" s="148"/>
      <c r="P1148" s="50"/>
      <c r="Q1148" s="1004"/>
      <c r="R1148" s="1005"/>
      <c r="S1148" s="142" t="str">
        <f>IFERROR(ROUNDDOWN(Q1148*VLOOKUP(N1148,【参考】数式用!$AR$2:$AW$50,MATCH(P1148,【参考】数式用!$AT$4:$AW$4)+2,FALSE)*0.5, 0), "")</f>
        <v/>
      </c>
      <c r="T1148" s="51"/>
      <c r="U1148" s="536" t="str">
        <f>IFERROR(IF(AH1148&lt;&gt;"",Q1148*VLOOKUP(N1148,【参考】数式用!$AG$2:$AL$50,MATCH(P1148,【参考】数式用!$AI$4:$AL$4,0)+2,0), ""), "")</f>
        <v/>
      </c>
      <c r="V1148" s="41"/>
      <c r="W1148" s="1006"/>
      <c r="X1148" s="1007"/>
      <c r="Y1148" s="88"/>
      <c r="Z1148" s="537"/>
      <c r="AA1148" s="143" t="str">
        <f>IFERROR(IF(Y1148="ー", "", ROUNDDOWN(Z1148*VLOOKUP(N1148,【参考】数式用!$AR$2:$AW$50,MATCH(Y1148,【参考】数式用!$AT$4:$AW$4)+2,FALSE)*0.5, 0)), "")</f>
        <v/>
      </c>
      <c r="AB1148" s="98"/>
      <c r="AC1148" s="1100" t="str">
        <f>IFERROR(IF(AH1148&lt;&gt;"",Z1148*VLOOKUP(N1148,【参考】数式用!$AG$2:$AL$50,MATCH(Y1148,【参考】数式用!$AI$4:$AL$4,0)+2,0), ""), "")</f>
        <v/>
      </c>
      <c r="AD1148" s="1100"/>
      <c r="AE1148" s="415"/>
      <c r="AF1148" s="581"/>
      <c r="AG1148" s="590"/>
      <c r="AH1148" s="428" t="str">
        <f>IFERROR(VLOOKUP(O1148, 【参考】数式用!$AY$5:$AY$13, 1, FALSE), "")</f>
        <v/>
      </c>
      <c r="AI1148" s="429" t="str">
        <f>IFERROR(VLOOKUP(N1148, 【参考】数式用!$BA$2:$BB$50, 2, FALSE), "")</f>
        <v/>
      </c>
      <c r="AJ1148" s="430" t="str">
        <f t="shared" si="37"/>
        <v/>
      </c>
      <c r="AK1148" s="431" t="str">
        <f t="shared" si="38"/>
        <v/>
      </c>
      <c r="AL1148" s="133"/>
      <c r="AM1148" s="133"/>
      <c r="AN1148" s="106"/>
      <c r="AO1148" s="106"/>
      <c r="AV1148" s="105"/>
      <c r="AW1148" s="105"/>
      <c r="AX1148" s="105"/>
      <c r="AY1148" s="105"/>
      <c r="AZ1148" s="105"/>
      <c r="BA1148" s="105"/>
    </row>
    <row r="1149" spans="1:53" ht="30" customHeight="1" thickBot="1">
      <c r="A1149" s="140">
        <v>1136</v>
      </c>
      <c r="B1149" s="1001" t="str">
        <f>IF(基本情報入力シート!C1174="","",基本情報入力シート!C1174)</f>
        <v/>
      </c>
      <c r="C1149" s="1002"/>
      <c r="D1149" s="1002"/>
      <c r="E1149" s="1002"/>
      <c r="F1149" s="1002"/>
      <c r="G1149" s="1002"/>
      <c r="H1149" s="1002"/>
      <c r="I1149" s="1003"/>
      <c r="J1149" s="411" t="str">
        <f>IF(基本情報入力シート!M1174="","",基本情報入力シート!M1174)</f>
        <v/>
      </c>
      <c r="K1149" s="411" t="str">
        <f>IF(基本情報入力シート!R1174="","",基本情報入力シート!R1174)</f>
        <v/>
      </c>
      <c r="L1149" s="411" t="str">
        <f>IF(基本情報入力シート!W1174="","",基本情報入力シート!W1174)</f>
        <v/>
      </c>
      <c r="M1149" s="411" t="str">
        <f>IF(基本情報入力シート!X1174="","",基本情報入力シート!X1174)</f>
        <v/>
      </c>
      <c r="N1149" s="141" t="str">
        <f>IF(基本情報入力シート!Y1174="","",基本情報入力シート!Y1174)</f>
        <v/>
      </c>
      <c r="O1149" s="148"/>
      <c r="P1149" s="50"/>
      <c r="Q1149" s="1004"/>
      <c r="R1149" s="1005"/>
      <c r="S1149" s="142" t="str">
        <f>IFERROR(ROUNDDOWN(Q1149*VLOOKUP(N1149,【参考】数式用!$AR$2:$AW$50,MATCH(P1149,【参考】数式用!$AT$4:$AW$4)+2,FALSE)*0.5, 0), "")</f>
        <v/>
      </c>
      <c r="T1149" s="51"/>
      <c r="U1149" s="536" t="str">
        <f>IFERROR(IF(AH1149&lt;&gt;"",Q1149*VLOOKUP(N1149,【参考】数式用!$AG$2:$AL$50,MATCH(P1149,【参考】数式用!$AI$4:$AL$4,0)+2,0), ""), "")</f>
        <v/>
      </c>
      <c r="V1149" s="41"/>
      <c r="W1149" s="1006"/>
      <c r="X1149" s="1007"/>
      <c r="Y1149" s="88"/>
      <c r="Z1149" s="537"/>
      <c r="AA1149" s="143" t="str">
        <f>IFERROR(IF(Y1149="ー", "", ROUNDDOWN(Z1149*VLOOKUP(N1149,【参考】数式用!$AR$2:$AW$50,MATCH(Y1149,【参考】数式用!$AT$4:$AW$4)+2,FALSE)*0.5, 0)), "")</f>
        <v/>
      </c>
      <c r="AB1149" s="98"/>
      <c r="AC1149" s="1100" t="str">
        <f>IFERROR(IF(AH1149&lt;&gt;"",Z1149*VLOOKUP(N1149,【参考】数式用!$AG$2:$AL$50,MATCH(Y1149,【参考】数式用!$AI$4:$AL$4,0)+2,0), ""), "")</f>
        <v/>
      </c>
      <c r="AD1149" s="1100"/>
      <c r="AE1149" s="415"/>
      <c r="AF1149" s="581"/>
      <c r="AG1149" s="590"/>
      <c r="AH1149" s="428" t="str">
        <f>IFERROR(VLOOKUP(O1149, 【参考】数式用!$AY$5:$AY$13, 1, FALSE), "")</f>
        <v/>
      </c>
      <c r="AI1149" s="429" t="str">
        <f>IFERROR(VLOOKUP(N1149, 【参考】数式用!$BA$2:$BB$50, 2, FALSE), "")</f>
        <v/>
      </c>
      <c r="AJ1149" s="430" t="str">
        <f t="shared" si="37"/>
        <v/>
      </c>
      <c r="AK1149" s="431" t="str">
        <f t="shared" si="38"/>
        <v/>
      </c>
      <c r="AL1149" s="133"/>
      <c r="AM1149" s="133"/>
      <c r="AN1149" s="106"/>
      <c r="AO1149" s="106"/>
      <c r="AV1149" s="105"/>
      <c r="AW1149" s="105"/>
      <c r="AX1149" s="105"/>
      <c r="AY1149" s="105"/>
      <c r="AZ1149" s="105"/>
      <c r="BA1149" s="105"/>
    </row>
    <row r="1150" spans="1:53" ht="30" customHeight="1" thickBot="1">
      <c r="A1150" s="140">
        <v>1137</v>
      </c>
      <c r="B1150" s="1001" t="str">
        <f>IF(基本情報入力シート!C1175="","",基本情報入力シート!C1175)</f>
        <v/>
      </c>
      <c r="C1150" s="1002"/>
      <c r="D1150" s="1002"/>
      <c r="E1150" s="1002"/>
      <c r="F1150" s="1002"/>
      <c r="G1150" s="1002"/>
      <c r="H1150" s="1002"/>
      <c r="I1150" s="1003"/>
      <c r="J1150" s="411" t="str">
        <f>IF(基本情報入力シート!M1175="","",基本情報入力シート!M1175)</f>
        <v/>
      </c>
      <c r="K1150" s="411" t="str">
        <f>IF(基本情報入力シート!R1175="","",基本情報入力シート!R1175)</f>
        <v/>
      </c>
      <c r="L1150" s="411" t="str">
        <f>IF(基本情報入力シート!W1175="","",基本情報入力シート!W1175)</f>
        <v/>
      </c>
      <c r="M1150" s="411" t="str">
        <f>IF(基本情報入力シート!X1175="","",基本情報入力シート!X1175)</f>
        <v/>
      </c>
      <c r="N1150" s="141" t="str">
        <f>IF(基本情報入力シート!Y1175="","",基本情報入力シート!Y1175)</f>
        <v/>
      </c>
      <c r="O1150" s="148"/>
      <c r="P1150" s="50"/>
      <c r="Q1150" s="1004"/>
      <c r="R1150" s="1005"/>
      <c r="S1150" s="142" t="str">
        <f>IFERROR(ROUNDDOWN(Q1150*VLOOKUP(N1150,【参考】数式用!$AR$2:$AW$50,MATCH(P1150,【参考】数式用!$AT$4:$AW$4)+2,FALSE)*0.5, 0), "")</f>
        <v/>
      </c>
      <c r="T1150" s="51"/>
      <c r="U1150" s="536" t="str">
        <f>IFERROR(IF(AH1150&lt;&gt;"",Q1150*VLOOKUP(N1150,【参考】数式用!$AG$2:$AL$50,MATCH(P1150,【参考】数式用!$AI$4:$AL$4,0)+2,0), ""), "")</f>
        <v/>
      </c>
      <c r="V1150" s="41"/>
      <c r="W1150" s="1006"/>
      <c r="X1150" s="1007"/>
      <c r="Y1150" s="88"/>
      <c r="Z1150" s="537"/>
      <c r="AA1150" s="143" t="str">
        <f>IFERROR(IF(Y1150="ー", "", ROUNDDOWN(Z1150*VLOOKUP(N1150,【参考】数式用!$AR$2:$AW$50,MATCH(Y1150,【参考】数式用!$AT$4:$AW$4)+2,FALSE)*0.5, 0)), "")</f>
        <v/>
      </c>
      <c r="AB1150" s="98"/>
      <c r="AC1150" s="1100" t="str">
        <f>IFERROR(IF(AH1150&lt;&gt;"",Z1150*VLOOKUP(N1150,【参考】数式用!$AG$2:$AL$50,MATCH(Y1150,【参考】数式用!$AI$4:$AL$4,0)+2,0), ""), "")</f>
        <v/>
      </c>
      <c r="AD1150" s="1100"/>
      <c r="AE1150" s="415"/>
      <c r="AF1150" s="581"/>
      <c r="AG1150" s="590"/>
      <c r="AH1150" s="428" t="str">
        <f>IFERROR(VLOOKUP(O1150, 【参考】数式用!$AY$5:$AY$13, 1, FALSE), "")</f>
        <v/>
      </c>
      <c r="AI1150" s="429" t="str">
        <f>IFERROR(VLOOKUP(N1150, 【参考】数式用!$BA$2:$BB$50, 2, FALSE), "")</f>
        <v/>
      </c>
      <c r="AJ1150" s="430" t="str">
        <f t="shared" si="37"/>
        <v/>
      </c>
      <c r="AK1150" s="431" t="str">
        <f t="shared" si="38"/>
        <v/>
      </c>
      <c r="AL1150" s="133"/>
      <c r="AM1150" s="133"/>
      <c r="AN1150" s="106"/>
      <c r="AO1150" s="106"/>
      <c r="AV1150" s="105"/>
      <c r="AW1150" s="105"/>
      <c r="AX1150" s="105"/>
      <c r="AY1150" s="105"/>
      <c r="AZ1150" s="105"/>
      <c r="BA1150" s="105"/>
    </row>
    <row r="1151" spans="1:53" ht="30" customHeight="1" thickBot="1">
      <c r="A1151" s="140">
        <v>1138</v>
      </c>
      <c r="B1151" s="1001" t="str">
        <f>IF(基本情報入力シート!C1176="","",基本情報入力シート!C1176)</f>
        <v/>
      </c>
      <c r="C1151" s="1002"/>
      <c r="D1151" s="1002"/>
      <c r="E1151" s="1002"/>
      <c r="F1151" s="1002"/>
      <c r="G1151" s="1002"/>
      <c r="H1151" s="1002"/>
      <c r="I1151" s="1003"/>
      <c r="J1151" s="411" t="str">
        <f>IF(基本情報入力シート!M1176="","",基本情報入力シート!M1176)</f>
        <v/>
      </c>
      <c r="K1151" s="411" t="str">
        <f>IF(基本情報入力シート!R1176="","",基本情報入力シート!R1176)</f>
        <v/>
      </c>
      <c r="L1151" s="411" t="str">
        <f>IF(基本情報入力シート!W1176="","",基本情報入力シート!W1176)</f>
        <v/>
      </c>
      <c r="M1151" s="411" t="str">
        <f>IF(基本情報入力シート!X1176="","",基本情報入力シート!X1176)</f>
        <v/>
      </c>
      <c r="N1151" s="141" t="str">
        <f>IF(基本情報入力シート!Y1176="","",基本情報入力シート!Y1176)</f>
        <v/>
      </c>
      <c r="O1151" s="148"/>
      <c r="P1151" s="50"/>
      <c r="Q1151" s="1004"/>
      <c r="R1151" s="1005"/>
      <c r="S1151" s="142" t="str">
        <f>IFERROR(ROUNDDOWN(Q1151*VLOOKUP(N1151,【参考】数式用!$AR$2:$AW$50,MATCH(P1151,【参考】数式用!$AT$4:$AW$4)+2,FALSE)*0.5, 0), "")</f>
        <v/>
      </c>
      <c r="T1151" s="51"/>
      <c r="U1151" s="536" t="str">
        <f>IFERROR(IF(AH1151&lt;&gt;"",Q1151*VLOOKUP(N1151,【参考】数式用!$AG$2:$AL$50,MATCH(P1151,【参考】数式用!$AI$4:$AL$4,0)+2,0), ""), "")</f>
        <v/>
      </c>
      <c r="V1151" s="41"/>
      <c r="W1151" s="1006"/>
      <c r="X1151" s="1007"/>
      <c r="Y1151" s="88"/>
      <c r="Z1151" s="537"/>
      <c r="AA1151" s="143" t="str">
        <f>IFERROR(IF(Y1151="ー", "", ROUNDDOWN(Z1151*VLOOKUP(N1151,【参考】数式用!$AR$2:$AW$50,MATCH(Y1151,【参考】数式用!$AT$4:$AW$4)+2,FALSE)*0.5, 0)), "")</f>
        <v/>
      </c>
      <c r="AB1151" s="98"/>
      <c r="AC1151" s="1100" t="str">
        <f>IFERROR(IF(AH1151&lt;&gt;"",Z1151*VLOOKUP(N1151,【参考】数式用!$AG$2:$AL$50,MATCH(Y1151,【参考】数式用!$AI$4:$AL$4,0)+2,0), ""), "")</f>
        <v/>
      </c>
      <c r="AD1151" s="1100"/>
      <c r="AE1151" s="415"/>
      <c r="AF1151" s="581"/>
      <c r="AG1151" s="590"/>
      <c r="AH1151" s="428" t="str">
        <f>IFERROR(VLOOKUP(O1151, 【参考】数式用!$AY$5:$AY$13, 1, FALSE), "")</f>
        <v/>
      </c>
      <c r="AI1151" s="429" t="str">
        <f>IFERROR(VLOOKUP(N1151, 【参考】数式用!$BA$2:$BB$50, 2, FALSE), "")</f>
        <v/>
      </c>
      <c r="AJ1151" s="430" t="str">
        <f t="shared" si="37"/>
        <v/>
      </c>
      <c r="AK1151" s="431" t="str">
        <f t="shared" si="38"/>
        <v/>
      </c>
      <c r="AL1151" s="133"/>
      <c r="AM1151" s="133"/>
      <c r="AN1151" s="106"/>
      <c r="AO1151" s="106"/>
      <c r="AV1151" s="105"/>
      <c r="AW1151" s="105"/>
      <c r="AX1151" s="105"/>
      <c r="AY1151" s="105"/>
      <c r="AZ1151" s="105"/>
      <c r="BA1151" s="105"/>
    </row>
    <row r="1152" spans="1:53" ht="30" customHeight="1" thickBot="1">
      <c r="A1152" s="140">
        <v>1139</v>
      </c>
      <c r="B1152" s="1001" t="str">
        <f>IF(基本情報入力シート!C1177="","",基本情報入力シート!C1177)</f>
        <v/>
      </c>
      <c r="C1152" s="1002"/>
      <c r="D1152" s="1002"/>
      <c r="E1152" s="1002"/>
      <c r="F1152" s="1002"/>
      <c r="G1152" s="1002"/>
      <c r="H1152" s="1002"/>
      <c r="I1152" s="1003"/>
      <c r="J1152" s="411" t="str">
        <f>IF(基本情報入力シート!M1177="","",基本情報入力シート!M1177)</f>
        <v/>
      </c>
      <c r="K1152" s="411" t="str">
        <f>IF(基本情報入力シート!R1177="","",基本情報入力シート!R1177)</f>
        <v/>
      </c>
      <c r="L1152" s="411" t="str">
        <f>IF(基本情報入力シート!W1177="","",基本情報入力シート!W1177)</f>
        <v/>
      </c>
      <c r="M1152" s="411" t="str">
        <f>IF(基本情報入力シート!X1177="","",基本情報入力シート!X1177)</f>
        <v/>
      </c>
      <c r="N1152" s="141" t="str">
        <f>IF(基本情報入力シート!Y1177="","",基本情報入力シート!Y1177)</f>
        <v/>
      </c>
      <c r="O1152" s="148"/>
      <c r="P1152" s="50"/>
      <c r="Q1152" s="1004"/>
      <c r="R1152" s="1005"/>
      <c r="S1152" s="142" t="str">
        <f>IFERROR(ROUNDDOWN(Q1152*VLOOKUP(N1152,【参考】数式用!$AR$2:$AW$50,MATCH(P1152,【参考】数式用!$AT$4:$AW$4)+2,FALSE)*0.5, 0), "")</f>
        <v/>
      </c>
      <c r="T1152" s="51"/>
      <c r="U1152" s="536" t="str">
        <f>IFERROR(IF(AH1152&lt;&gt;"",Q1152*VLOOKUP(N1152,【参考】数式用!$AG$2:$AL$50,MATCH(P1152,【参考】数式用!$AI$4:$AL$4,0)+2,0), ""), "")</f>
        <v/>
      </c>
      <c r="V1152" s="41"/>
      <c r="W1152" s="1006"/>
      <c r="X1152" s="1007"/>
      <c r="Y1152" s="88"/>
      <c r="Z1152" s="537"/>
      <c r="AA1152" s="143" t="str">
        <f>IFERROR(IF(Y1152="ー", "", ROUNDDOWN(Z1152*VLOOKUP(N1152,【参考】数式用!$AR$2:$AW$50,MATCH(Y1152,【参考】数式用!$AT$4:$AW$4)+2,FALSE)*0.5, 0)), "")</f>
        <v/>
      </c>
      <c r="AB1152" s="98"/>
      <c r="AC1152" s="1100" t="str">
        <f>IFERROR(IF(AH1152&lt;&gt;"",Z1152*VLOOKUP(N1152,【参考】数式用!$AG$2:$AL$50,MATCH(Y1152,【参考】数式用!$AI$4:$AL$4,0)+2,0), ""), "")</f>
        <v/>
      </c>
      <c r="AD1152" s="1100"/>
      <c r="AE1152" s="415"/>
      <c r="AF1152" s="581"/>
      <c r="AG1152" s="590"/>
      <c r="AH1152" s="428" t="str">
        <f>IFERROR(VLOOKUP(O1152, 【参考】数式用!$AY$5:$AY$13, 1, FALSE), "")</f>
        <v/>
      </c>
      <c r="AI1152" s="429" t="str">
        <f>IFERROR(VLOOKUP(N1152, 【参考】数式用!$BA$2:$BB$50, 2, FALSE), "")</f>
        <v/>
      </c>
      <c r="AJ1152" s="430" t="str">
        <f t="shared" si="37"/>
        <v/>
      </c>
      <c r="AK1152" s="431" t="str">
        <f t="shared" si="38"/>
        <v/>
      </c>
      <c r="AL1152" s="133"/>
      <c r="AM1152" s="133"/>
      <c r="AN1152" s="106"/>
      <c r="AO1152" s="106"/>
      <c r="AV1152" s="105"/>
      <c r="AW1152" s="105"/>
      <c r="AX1152" s="105"/>
      <c r="AY1152" s="105"/>
      <c r="AZ1152" s="105"/>
      <c r="BA1152" s="105"/>
    </row>
    <row r="1153" spans="1:53" ht="30" customHeight="1" thickBot="1">
      <c r="A1153" s="140">
        <v>1140</v>
      </c>
      <c r="B1153" s="1001" t="str">
        <f>IF(基本情報入力シート!C1178="","",基本情報入力シート!C1178)</f>
        <v/>
      </c>
      <c r="C1153" s="1002"/>
      <c r="D1153" s="1002"/>
      <c r="E1153" s="1002"/>
      <c r="F1153" s="1002"/>
      <c r="G1153" s="1002"/>
      <c r="H1153" s="1002"/>
      <c r="I1153" s="1003"/>
      <c r="J1153" s="411" t="str">
        <f>IF(基本情報入力シート!M1178="","",基本情報入力シート!M1178)</f>
        <v/>
      </c>
      <c r="K1153" s="411" t="str">
        <f>IF(基本情報入力シート!R1178="","",基本情報入力シート!R1178)</f>
        <v/>
      </c>
      <c r="L1153" s="411" t="str">
        <f>IF(基本情報入力シート!W1178="","",基本情報入力シート!W1178)</f>
        <v/>
      </c>
      <c r="M1153" s="411" t="str">
        <f>IF(基本情報入力シート!X1178="","",基本情報入力シート!X1178)</f>
        <v/>
      </c>
      <c r="N1153" s="141" t="str">
        <f>IF(基本情報入力シート!Y1178="","",基本情報入力シート!Y1178)</f>
        <v/>
      </c>
      <c r="O1153" s="148"/>
      <c r="P1153" s="50"/>
      <c r="Q1153" s="1004"/>
      <c r="R1153" s="1005"/>
      <c r="S1153" s="142" t="str">
        <f>IFERROR(ROUNDDOWN(Q1153*VLOOKUP(N1153,【参考】数式用!$AR$2:$AW$50,MATCH(P1153,【参考】数式用!$AT$4:$AW$4)+2,FALSE)*0.5, 0), "")</f>
        <v/>
      </c>
      <c r="T1153" s="51"/>
      <c r="U1153" s="536" t="str">
        <f>IFERROR(IF(AH1153&lt;&gt;"",Q1153*VLOOKUP(N1153,【参考】数式用!$AG$2:$AL$50,MATCH(P1153,【参考】数式用!$AI$4:$AL$4,0)+2,0), ""), "")</f>
        <v/>
      </c>
      <c r="V1153" s="41"/>
      <c r="W1153" s="1006"/>
      <c r="X1153" s="1007"/>
      <c r="Y1153" s="88"/>
      <c r="Z1153" s="537"/>
      <c r="AA1153" s="143" t="str">
        <f>IFERROR(IF(Y1153="ー", "", ROUNDDOWN(Z1153*VLOOKUP(N1153,【参考】数式用!$AR$2:$AW$50,MATCH(Y1153,【参考】数式用!$AT$4:$AW$4)+2,FALSE)*0.5, 0)), "")</f>
        <v/>
      </c>
      <c r="AB1153" s="98"/>
      <c r="AC1153" s="1100" t="str">
        <f>IFERROR(IF(AH1153&lt;&gt;"",Z1153*VLOOKUP(N1153,【参考】数式用!$AG$2:$AL$50,MATCH(Y1153,【参考】数式用!$AI$4:$AL$4,0)+2,0), ""), "")</f>
        <v/>
      </c>
      <c r="AD1153" s="1100"/>
      <c r="AE1153" s="415"/>
      <c r="AF1153" s="581"/>
      <c r="AG1153" s="590"/>
      <c r="AH1153" s="428" t="str">
        <f>IFERROR(VLOOKUP(O1153, 【参考】数式用!$AY$5:$AY$13, 1, FALSE), "")</f>
        <v/>
      </c>
      <c r="AI1153" s="429" t="str">
        <f>IFERROR(VLOOKUP(N1153, 【参考】数式用!$BA$2:$BB$50, 2, FALSE), "")</f>
        <v/>
      </c>
      <c r="AJ1153" s="430" t="str">
        <f t="shared" si="37"/>
        <v/>
      </c>
      <c r="AK1153" s="431" t="str">
        <f t="shared" si="38"/>
        <v/>
      </c>
      <c r="AL1153" s="133"/>
      <c r="AM1153" s="133"/>
      <c r="AN1153" s="106"/>
      <c r="AO1153" s="106"/>
      <c r="AV1153" s="105"/>
      <c r="AW1153" s="105"/>
      <c r="AX1153" s="105"/>
      <c r="AY1153" s="105"/>
      <c r="AZ1153" s="105"/>
      <c r="BA1153" s="105"/>
    </row>
    <row r="1154" spans="1:53" ht="30" customHeight="1" thickBot="1">
      <c r="A1154" s="140">
        <v>1141</v>
      </c>
      <c r="B1154" s="1001" t="str">
        <f>IF(基本情報入力シート!C1179="","",基本情報入力シート!C1179)</f>
        <v/>
      </c>
      <c r="C1154" s="1002"/>
      <c r="D1154" s="1002"/>
      <c r="E1154" s="1002"/>
      <c r="F1154" s="1002"/>
      <c r="G1154" s="1002"/>
      <c r="H1154" s="1002"/>
      <c r="I1154" s="1003"/>
      <c r="J1154" s="411" t="str">
        <f>IF(基本情報入力シート!M1179="","",基本情報入力シート!M1179)</f>
        <v/>
      </c>
      <c r="K1154" s="411" t="str">
        <f>IF(基本情報入力シート!R1179="","",基本情報入力シート!R1179)</f>
        <v/>
      </c>
      <c r="L1154" s="411" t="str">
        <f>IF(基本情報入力シート!W1179="","",基本情報入力シート!W1179)</f>
        <v/>
      </c>
      <c r="M1154" s="411" t="str">
        <f>IF(基本情報入力シート!X1179="","",基本情報入力シート!X1179)</f>
        <v/>
      </c>
      <c r="N1154" s="141" t="str">
        <f>IF(基本情報入力シート!Y1179="","",基本情報入力シート!Y1179)</f>
        <v/>
      </c>
      <c r="O1154" s="148"/>
      <c r="P1154" s="50"/>
      <c r="Q1154" s="1004"/>
      <c r="R1154" s="1005"/>
      <c r="S1154" s="142" t="str">
        <f>IFERROR(ROUNDDOWN(Q1154*VLOOKUP(N1154,【参考】数式用!$AR$2:$AW$50,MATCH(P1154,【参考】数式用!$AT$4:$AW$4)+2,FALSE)*0.5, 0), "")</f>
        <v/>
      </c>
      <c r="T1154" s="51"/>
      <c r="U1154" s="536" t="str">
        <f>IFERROR(IF(AH1154&lt;&gt;"",Q1154*VLOOKUP(N1154,【参考】数式用!$AG$2:$AL$50,MATCH(P1154,【参考】数式用!$AI$4:$AL$4,0)+2,0), ""), "")</f>
        <v/>
      </c>
      <c r="V1154" s="41"/>
      <c r="W1154" s="1006"/>
      <c r="X1154" s="1007"/>
      <c r="Y1154" s="88"/>
      <c r="Z1154" s="537"/>
      <c r="AA1154" s="143" t="str">
        <f>IFERROR(IF(Y1154="ー", "", ROUNDDOWN(Z1154*VLOOKUP(N1154,【参考】数式用!$AR$2:$AW$50,MATCH(Y1154,【参考】数式用!$AT$4:$AW$4)+2,FALSE)*0.5, 0)), "")</f>
        <v/>
      </c>
      <c r="AB1154" s="98"/>
      <c r="AC1154" s="1100" t="str">
        <f>IFERROR(IF(AH1154&lt;&gt;"",Z1154*VLOOKUP(N1154,【参考】数式用!$AG$2:$AL$50,MATCH(Y1154,【参考】数式用!$AI$4:$AL$4,0)+2,0), ""), "")</f>
        <v/>
      </c>
      <c r="AD1154" s="1100"/>
      <c r="AE1154" s="415"/>
      <c r="AF1154" s="581"/>
      <c r="AG1154" s="590"/>
      <c r="AH1154" s="428" t="str">
        <f>IFERROR(VLOOKUP(O1154, 【参考】数式用!$AY$5:$AY$13, 1, FALSE), "")</f>
        <v/>
      </c>
      <c r="AI1154" s="429" t="str">
        <f>IFERROR(VLOOKUP(N1154, 【参考】数式用!$BA$2:$BB$50, 2, FALSE), "")</f>
        <v/>
      </c>
      <c r="AJ1154" s="430" t="str">
        <f t="shared" si="37"/>
        <v/>
      </c>
      <c r="AK1154" s="431" t="str">
        <f t="shared" si="38"/>
        <v/>
      </c>
      <c r="AL1154" s="133"/>
      <c r="AM1154" s="133"/>
      <c r="AN1154" s="106"/>
      <c r="AO1154" s="106"/>
      <c r="AV1154" s="105"/>
      <c r="AW1154" s="105"/>
      <c r="AX1154" s="105"/>
      <c r="AY1154" s="105"/>
      <c r="AZ1154" s="105"/>
      <c r="BA1154" s="105"/>
    </row>
    <row r="1155" spans="1:53" ht="30" customHeight="1" thickBot="1">
      <c r="A1155" s="140">
        <v>1142</v>
      </c>
      <c r="B1155" s="1001" t="str">
        <f>IF(基本情報入力シート!C1180="","",基本情報入力シート!C1180)</f>
        <v/>
      </c>
      <c r="C1155" s="1002"/>
      <c r="D1155" s="1002"/>
      <c r="E1155" s="1002"/>
      <c r="F1155" s="1002"/>
      <c r="G1155" s="1002"/>
      <c r="H1155" s="1002"/>
      <c r="I1155" s="1003"/>
      <c r="J1155" s="411" t="str">
        <f>IF(基本情報入力シート!M1180="","",基本情報入力シート!M1180)</f>
        <v/>
      </c>
      <c r="K1155" s="411" t="str">
        <f>IF(基本情報入力シート!R1180="","",基本情報入力シート!R1180)</f>
        <v/>
      </c>
      <c r="L1155" s="411" t="str">
        <f>IF(基本情報入力シート!W1180="","",基本情報入力シート!W1180)</f>
        <v/>
      </c>
      <c r="M1155" s="411" t="str">
        <f>IF(基本情報入力シート!X1180="","",基本情報入力シート!X1180)</f>
        <v/>
      </c>
      <c r="N1155" s="141" t="str">
        <f>IF(基本情報入力シート!Y1180="","",基本情報入力シート!Y1180)</f>
        <v/>
      </c>
      <c r="O1155" s="148"/>
      <c r="P1155" s="50"/>
      <c r="Q1155" s="1004"/>
      <c r="R1155" s="1005"/>
      <c r="S1155" s="142" t="str">
        <f>IFERROR(ROUNDDOWN(Q1155*VLOOKUP(N1155,【参考】数式用!$AR$2:$AW$50,MATCH(P1155,【参考】数式用!$AT$4:$AW$4)+2,FALSE)*0.5, 0), "")</f>
        <v/>
      </c>
      <c r="T1155" s="51"/>
      <c r="U1155" s="536" t="str">
        <f>IFERROR(IF(AH1155&lt;&gt;"",Q1155*VLOOKUP(N1155,【参考】数式用!$AG$2:$AL$50,MATCH(P1155,【参考】数式用!$AI$4:$AL$4,0)+2,0), ""), "")</f>
        <v/>
      </c>
      <c r="V1155" s="41"/>
      <c r="W1155" s="1006"/>
      <c r="X1155" s="1007"/>
      <c r="Y1155" s="88"/>
      <c r="Z1155" s="537"/>
      <c r="AA1155" s="143" t="str">
        <f>IFERROR(IF(Y1155="ー", "", ROUNDDOWN(Z1155*VLOOKUP(N1155,【参考】数式用!$AR$2:$AW$50,MATCH(Y1155,【参考】数式用!$AT$4:$AW$4)+2,FALSE)*0.5, 0)), "")</f>
        <v/>
      </c>
      <c r="AB1155" s="98"/>
      <c r="AC1155" s="1100" t="str">
        <f>IFERROR(IF(AH1155&lt;&gt;"",Z1155*VLOOKUP(N1155,【参考】数式用!$AG$2:$AL$50,MATCH(Y1155,【参考】数式用!$AI$4:$AL$4,0)+2,0), ""), "")</f>
        <v/>
      </c>
      <c r="AD1155" s="1100"/>
      <c r="AE1155" s="415"/>
      <c r="AF1155" s="581"/>
      <c r="AG1155" s="590"/>
      <c r="AH1155" s="428" t="str">
        <f>IFERROR(VLOOKUP(O1155, 【参考】数式用!$AY$5:$AY$13, 1, FALSE), "")</f>
        <v/>
      </c>
      <c r="AI1155" s="429" t="str">
        <f>IFERROR(VLOOKUP(N1155, 【参考】数式用!$BA$2:$BB$50, 2, FALSE), "")</f>
        <v/>
      </c>
      <c r="AJ1155" s="430" t="str">
        <f t="shared" si="37"/>
        <v/>
      </c>
      <c r="AK1155" s="431" t="str">
        <f t="shared" si="38"/>
        <v/>
      </c>
      <c r="AL1155" s="133"/>
      <c r="AM1155" s="133"/>
      <c r="AN1155" s="106"/>
      <c r="AO1155" s="106"/>
      <c r="AV1155" s="105"/>
      <c r="AW1155" s="105"/>
      <c r="AX1155" s="105"/>
      <c r="AY1155" s="105"/>
      <c r="AZ1155" s="105"/>
      <c r="BA1155" s="105"/>
    </row>
    <row r="1156" spans="1:53" ht="30" customHeight="1" thickBot="1">
      <c r="A1156" s="140">
        <v>1143</v>
      </c>
      <c r="B1156" s="1001" t="str">
        <f>IF(基本情報入力シート!C1181="","",基本情報入力シート!C1181)</f>
        <v/>
      </c>
      <c r="C1156" s="1002"/>
      <c r="D1156" s="1002"/>
      <c r="E1156" s="1002"/>
      <c r="F1156" s="1002"/>
      <c r="G1156" s="1002"/>
      <c r="H1156" s="1002"/>
      <c r="I1156" s="1003"/>
      <c r="J1156" s="411" t="str">
        <f>IF(基本情報入力シート!M1181="","",基本情報入力シート!M1181)</f>
        <v/>
      </c>
      <c r="K1156" s="411" t="str">
        <f>IF(基本情報入力シート!R1181="","",基本情報入力シート!R1181)</f>
        <v/>
      </c>
      <c r="L1156" s="411" t="str">
        <f>IF(基本情報入力シート!W1181="","",基本情報入力シート!W1181)</f>
        <v/>
      </c>
      <c r="M1156" s="411" t="str">
        <f>IF(基本情報入力シート!X1181="","",基本情報入力シート!X1181)</f>
        <v/>
      </c>
      <c r="N1156" s="141" t="str">
        <f>IF(基本情報入力シート!Y1181="","",基本情報入力シート!Y1181)</f>
        <v/>
      </c>
      <c r="O1156" s="148"/>
      <c r="P1156" s="50"/>
      <c r="Q1156" s="1004"/>
      <c r="R1156" s="1005"/>
      <c r="S1156" s="142" t="str">
        <f>IFERROR(ROUNDDOWN(Q1156*VLOOKUP(N1156,【参考】数式用!$AR$2:$AW$50,MATCH(P1156,【参考】数式用!$AT$4:$AW$4)+2,FALSE)*0.5, 0), "")</f>
        <v/>
      </c>
      <c r="T1156" s="51"/>
      <c r="U1156" s="536" t="str">
        <f>IFERROR(IF(AH1156&lt;&gt;"",Q1156*VLOOKUP(N1156,【参考】数式用!$AG$2:$AL$50,MATCH(P1156,【参考】数式用!$AI$4:$AL$4,0)+2,0), ""), "")</f>
        <v/>
      </c>
      <c r="V1156" s="41"/>
      <c r="W1156" s="1006"/>
      <c r="X1156" s="1007"/>
      <c r="Y1156" s="88"/>
      <c r="Z1156" s="537"/>
      <c r="AA1156" s="143" t="str">
        <f>IFERROR(IF(Y1156="ー", "", ROUNDDOWN(Z1156*VLOOKUP(N1156,【参考】数式用!$AR$2:$AW$50,MATCH(Y1156,【参考】数式用!$AT$4:$AW$4)+2,FALSE)*0.5, 0)), "")</f>
        <v/>
      </c>
      <c r="AB1156" s="98"/>
      <c r="AC1156" s="1100" t="str">
        <f>IFERROR(IF(AH1156&lt;&gt;"",Z1156*VLOOKUP(N1156,【参考】数式用!$AG$2:$AL$50,MATCH(Y1156,【参考】数式用!$AI$4:$AL$4,0)+2,0), ""), "")</f>
        <v/>
      </c>
      <c r="AD1156" s="1100"/>
      <c r="AE1156" s="415"/>
      <c r="AF1156" s="581"/>
      <c r="AG1156" s="590"/>
      <c r="AH1156" s="428" t="str">
        <f>IFERROR(VLOOKUP(O1156, 【参考】数式用!$AY$5:$AY$13, 1, FALSE), "")</f>
        <v/>
      </c>
      <c r="AI1156" s="429" t="str">
        <f>IFERROR(VLOOKUP(N1156, 【参考】数式用!$BA$2:$BB$50, 2, FALSE), "")</f>
        <v/>
      </c>
      <c r="AJ1156" s="430" t="str">
        <f t="shared" si="37"/>
        <v/>
      </c>
      <c r="AK1156" s="431" t="str">
        <f t="shared" si="38"/>
        <v/>
      </c>
      <c r="AL1156" s="133"/>
      <c r="AM1156" s="133"/>
      <c r="AN1156" s="106"/>
      <c r="AO1156" s="106"/>
      <c r="AV1156" s="105"/>
      <c r="AW1156" s="105"/>
      <c r="AX1156" s="105"/>
      <c r="AY1156" s="105"/>
      <c r="AZ1156" s="105"/>
      <c r="BA1156" s="105"/>
    </row>
    <row r="1157" spans="1:53" ht="30" customHeight="1" thickBot="1">
      <c r="A1157" s="140">
        <v>1144</v>
      </c>
      <c r="B1157" s="1001" t="str">
        <f>IF(基本情報入力シート!C1182="","",基本情報入力シート!C1182)</f>
        <v/>
      </c>
      <c r="C1157" s="1002"/>
      <c r="D1157" s="1002"/>
      <c r="E1157" s="1002"/>
      <c r="F1157" s="1002"/>
      <c r="G1157" s="1002"/>
      <c r="H1157" s="1002"/>
      <c r="I1157" s="1003"/>
      <c r="J1157" s="411" t="str">
        <f>IF(基本情報入力シート!M1182="","",基本情報入力シート!M1182)</f>
        <v/>
      </c>
      <c r="K1157" s="411" t="str">
        <f>IF(基本情報入力シート!R1182="","",基本情報入力シート!R1182)</f>
        <v/>
      </c>
      <c r="L1157" s="411" t="str">
        <f>IF(基本情報入力シート!W1182="","",基本情報入力シート!W1182)</f>
        <v/>
      </c>
      <c r="M1157" s="411" t="str">
        <f>IF(基本情報入力シート!X1182="","",基本情報入力シート!X1182)</f>
        <v/>
      </c>
      <c r="N1157" s="141" t="str">
        <f>IF(基本情報入力シート!Y1182="","",基本情報入力シート!Y1182)</f>
        <v/>
      </c>
      <c r="O1157" s="148"/>
      <c r="P1157" s="50"/>
      <c r="Q1157" s="1004"/>
      <c r="R1157" s="1005"/>
      <c r="S1157" s="142" t="str">
        <f>IFERROR(ROUNDDOWN(Q1157*VLOOKUP(N1157,【参考】数式用!$AR$2:$AW$50,MATCH(P1157,【参考】数式用!$AT$4:$AW$4)+2,FALSE)*0.5, 0), "")</f>
        <v/>
      </c>
      <c r="T1157" s="51"/>
      <c r="U1157" s="536" t="str">
        <f>IFERROR(IF(AH1157&lt;&gt;"",Q1157*VLOOKUP(N1157,【参考】数式用!$AG$2:$AL$50,MATCH(P1157,【参考】数式用!$AI$4:$AL$4,0)+2,0), ""), "")</f>
        <v/>
      </c>
      <c r="V1157" s="41"/>
      <c r="W1157" s="1006"/>
      <c r="X1157" s="1007"/>
      <c r="Y1157" s="88"/>
      <c r="Z1157" s="537"/>
      <c r="AA1157" s="143" t="str">
        <f>IFERROR(IF(Y1157="ー", "", ROUNDDOWN(Z1157*VLOOKUP(N1157,【参考】数式用!$AR$2:$AW$50,MATCH(Y1157,【参考】数式用!$AT$4:$AW$4)+2,FALSE)*0.5, 0)), "")</f>
        <v/>
      </c>
      <c r="AB1157" s="98"/>
      <c r="AC1157" s="1100" t="str">
        <f>IFERROR(IF(AH1157&lt;&gt;"",Z1157*VLOOKUP(N1157,【参考】数式用!$AG$2:$AL$50,MATCH(Y1157,【参考】数式用!$AI$4:$AL$4,0)+2,0), ""), "")</f>
        <v/>
      </c>
      <c r="AD1157" s="1100"/>
      <c r="AE1157" s="415"/>
      <c r="AF1157" s="581"/>
      <c r="AG1157" s="590"/>
      <c r="AH1157" s="428" t="str">
        <f>IFERROR(VLOOKUP(O1157, 【参考】数式用!$AY$5:$AY$13, 1, FALSE), "")</f>
        <v/>
      </c>
      <c r="AI1157" s="429" t="str">
        <f>IFERROR(VLOOKUP(N1157, 【参考】数式用!$BA$2:$BB$50, 2, FALSE), "")</f>
        <v/>
      </c>
      <c r="AJ1157" s="430" t="str">
        <f t="shared" si="37"/>
        <v/>
      </c>
      <c r="AK1157" s="431" t="str">
        <f t="shared" si="38"/>
        <v/>
      </c>
      <c r="AL1157" s="133"/>
      <c r="AM1157" s="133"/>
      <c r="AN1157" s="106"/>
      <c r="AO1157" s="106"/>
      <c r="AV1157" s="105"/>
      <c r="AW1157" s="105"/>
      <c r="AX1157" s="105"/>
      <c r="AY1157" s="105"/>
      <c r="AZ1157" s="105"/>
      <c r="BA1157" s="105"/>
    </row>
    <row r="1158" spans="1:53" ht="30" customHeight="1" thickBot="1">
      <c r="A1158" s="140">
        <v>1145</v>
      </c>
      <c r="B1158" s="1001" t="str">
        <f>IF(基本情報入力シート!C1183="","",基本情報入力シート!C1183)</f>
        <v/>
      </c>
      <c r="C1158" s="1002"/>
      <c r="D1158" s="1002"/>
      <c r="E1158" s="1002"/>
      <c r="F1158" s="1002"/>
      <c r="G1158" s="1002"/>
      <c r="H1158" s="1002"/>
      <c r="I1158" s="1003"/>
      <c r="J1158" s="411" t="str">
        <f>IF(基本情報入力シート!M1183="","",基本情報入力シート!M1183)</f>
        <v/>
      </c>
      <c r="K1158" s="411" t="str">
        <f>IF(基本情報入力シート!R1183="","",基本情報入力シート!R1183)</f>
        <v/>
      </c>
      <c r="L1158" s="411" t="str">
        <f>IF(基本情報入力シート!W1183="","",基本情報入力シート!W1183)</f>
        <v/>
      </c>
      <c r="M1158" s="411" t="str">
        <f>IF(基本情報入力シート!X1183="","",基本情報入力シート!X1183)</f>
        <v/>
      </c>
      <c r="N1158" s="141" t="str">
        <f>IF(基本情報入力シート!Y1183="","",基本情報入力シート!Y1183)</f>
        <v/>
      </c>
      <c r="O1158" s="148"/>
      <c r="P1158" s="50"/>
      <c r="Q1158" s="1004"/>
      <c r="R1158" s="1005"/>
      <c r="S1158" s="142" t="str">
        <f>IFERROR(ROUNDDOWN(Q1158*VLOOKUP(N1158,【参考】数式用!$AR$2:$AW$50,MATCH(P1158,【参考】数式用!$AT$4:$AW$4)+2,FALSE)*0.5, 0), "")</f>
        <v/>
      </c>
      <c r="T1158" s="51"/>
      <c r="U1158" s="536" t="str">
        <f>IFERROR(IF(AH1158&lt;&gt;"",Q1158*VLOOKUP(N1158,【参考】数式用!$AG$2:$AL$50,MATCH(P1158,【参考】数式用!$AI$4:$AL$4,0)+2,0), ""), "")</f>
        <v/>
      </c>
      <c r="V1158" s="41"/>
      <c r="W1158" s="1006"/>
      <c r="X1158" s="1007"/>
      <c r="Y1158" s="88"/>
      <c r="Z1158" s="537"/>
      <c r="AA1158" s="143" t="str">
        <f>IFERROR(IF(Y1158="ー", "", ROUNDDOWN(Z1158*VLOOKUP(N1158,【参考】数式用!$AR$2:$AW$50,MATCH(Y1158,【参考】数式用!$AT$4:$AW$4)+2,FALSE)*0.5, 0)), "")</f>
        <v/>
      </c>
      <c r="AB1158" s="98"/>
      <c r="AC1158" s="1100" t="str">
        <f>IFERROR(IF(AH1158&lt;&gt;"",Z1158*VLOOKUP(N1158,【参考】数式用!$AG$2:$AL$50,MATCH(Y1158,【参考】数式用!$AI$4:$AL$4,0)+2,0), ""), "")</f>
        <v/>
      </c>
      <c r="AD1158" s="1100"/>
      <c r="AE1158" s="415"/>
      <c r="AF1158" s="581"/>
      <c r="AG1158" s="590"/>
      <c r="AH1158" s="428" t="str">
        <f>IFERROR(VLOOKUP(O1158, 【参考】数式用!$AY$5:$AY$13, 1, FALSE), "")</f>
        <v/>
      </c>
      <c r="AI1158" s="429" t="str">
        <f>IFERROR(VLOOKUP(N1158, 【参考】数式用!$BA$2:$BB$50, 2, FALSE), "")</f>
        <v/>
      </c>
      <c r="AJ1158" s="430" t="str">
        <f t="shared" si="37"/>
        <v/>
      </c>
      <c r="AK1158" s="431" t="str">
        <f t="shared" si="38"/>
        <v/>
      </c>
      <c r="AL1158" s="133"/>
      <c r="AM1158" s="133"/>
      <c r="AN1158" s="106"/>
      <c r="AO1158" s="106"/>
      <c r="AV1158" s="105"/>
      <c r="AW1158" s="105"/>
      <c r="AX1158" s="105"/>
      <c r="AY1158" s="105"/>
      <c r="AZ1158" s="105"/>
      <c r="BA1158" s="105"/>
    </row>
    <row r="1159" spans="1:53" ht="30" customHeight="1" thickBot="1">
      <c r="A1159" s="140">
        <v>1146</v>
      </c>
      <c r="B1159" s="1001" t="str">
        <f>IF(基本情報入力シート!C1184="","",基本情報入力シート!C1184)</f>
        <v/>
      </c>
      <c r="C1159" s="1002"/>
      <c r="D1159" s="1002"/>
      <c r="E1159" s="1002"/>
      <c r="F1159" s="1002"/>
      <c r="G1159" s="1002"/>
      <c r="H1159" s="1002"/>
      <c r="I1159" s="1003"/>
      <c r="J1159" s="411" t="str">
        <f>IF(基本情報入力シート!M1184="","",基本情報入力シート!M1184)</f>
        <v/>
      </c>
      <c r="K1159" s="411" t="str">
        <f>IF(基本情報入力シート!R1184="","",基本情報入力シート!R1184)</f>
        <v/>
      </c>
      <c r="L1159" s="411" t="str">
        <f>IF(基本情報入力シート!W1184="","",基本情報入力シート!W1184)</f>
        <v/>
      </c>
      <c r="M1159" s="411" t="str">
        <f>IF(基本情報入力シート!X1184="","",基本情報入力シート!X1184)</f>
        <v/>
      </c>
      <c r="N1159" s="141" t="str">
        <f>IF(基本情報入力シート!Y1184="","",基本情報入力シート!Y1184)</f>
        <v/>
      </c>
      <c r="O1159" s="148"/>
      <c r="P1159" s="50"/>
      <c r="Q1159" s="1004"/>
      <c r="R1159" s="1005"/>
      <c r="S1159" s="142" t="str">
        <f>IFERROR(ROUNDDOWN(Q1159*VLOOKUP(N1159,【参考】数式用!$AR$2:$AW$50,MATCH(P1159,【参考】数式用!$AT$4:$AW$4)+2,FALSE)*0.5, 0), "")</f>
        <v/>
      </c>
      <c r="T1159" s="51"/>
      <c r="U1159" s="536" t="str">
        <f>IFERROR(IF(AH1159&lt;&gt;"",Q1159*VLOOKUP(N1159,【参考】数式用!$AG$2:$AL$50,MATCH(P1159,【参考】数式用!$AI$4:$AL$4,0)+2,0), ""), "")</f>
        <v/>
      </c>
      <c r="V1159" s="41"/>
      <c r="W1159" s="1006"/>
      <c r="X1159" s="1007"/>
      <c r="Y1159" s="88"/>
      <c r="Z1159" s="537"/>
      <c r="AA1159" s="143" t="str">
        <f>IFERROR(IF(Y1159="ー", "", ROUNDDOWN(Z1159*VLOOKUP(N1159,【参考】数式用!$AR$2:$AW$50,MATCH(Y1159,【参考】数式用!$AT$4:$AW$4)+2,FALSE)*0.5, 0)), "")</f>
        <v/>
      </c>
      <c r="AB1159" s="98"/>
      <c r="AC1159" s="1100" t="str">
        <f>IFERROR(IF(AH1159&lt;&gt;"",Z1159*VLOOKUP(N1159,【参考】数式用!$AG$2:$AL$50,MATCH(Y1159,【参考】数式用!$AI$4:$AL$4,0)+2,0), ""), "")</f>
        <v/>
      </c>
      <c r="AD1159" s="1100"/>
      <c r="AE1159" s="415"/>
      <c r="AF1159" s="581"/>
      <c r="AG1159" s="590"/>
      <c r="AH1159" s="428" t="str">
        <f>IFERROR(VLOOKUP(O1159, 【参考】数式用!$AY$5:$AY$13, 1, FALSE), "")</f>
        <v/>
      </c>
      <c r="AI1159" s="429" t="str">
        <f>IFERROR(VLOOKUP(N1159, 【参考】数式用!$BA$2:$BB$50, 2, FALSE), "")</f>
        <v/>
      </c>
      <c r="AJ1159" s="430" t="str">
        <f t="shared" si="37"/>
        <v/>
      </c>
      <c r="AK1159" s="431" t="str">
        <f t="shared" si="38"/>
        <v/>
      </c>
      <c r="AL1159" s="133"/>
      <c r="AM1159" s="133"/>
      <c r="AN1159" s="106"/>
      <c r="AO1159" s="106"/>
      <c r="AV1159" s="105"/>
      <c r="AW1159" s="105"/>
      <c r="AX1159" s="105"/>
      <c r="AY1159" s="105"/>
      <c r="AZ1159" s="105"/>
      <c r="BA1159" s="105"/>
    </row>
    <row r="1160" spans="1:53" ht="30" customHeight="1" thickBot="1">
      <c r="A1160" s="140">
        <v>1147</v>
      </c>
      <c r="B1160" s="1001" t="str">
        <f>IF(基本情報入力シート!C1185="","",基本情報入力シート!C1185)</f>
        <v/>
      </c>
      <c r="C1160" s="1002"/>
      <c r="D1160" s="1002"/>
      <c r="E1160" s="1002"/>
      <c r="F1160" s="1002"/>
      <c r="G1160" s="1002"/>
      <c r="H1160" s="1002"/>
      <c r="I1160" s="1003"/>
      <c r="J1160" s="411" t="str">
        <f>IF(基本情報入力シート!M1185="","",基本情報入力シート!M1185)</f>
        <v/>
      </c>
      <c r="K1160" s="411" t="str">
        <f>IF(基本情報入力シート!R1185="","",基本情報入力シート!R1185)</f>
        <v/>
      </c>
      <c r="L1160" s="411" t="str">
        <f>IF(基本情報入力シート!W1185="","",基本情報入力シート!W1185)</f>
        <v/>
      </c>
      <c r="M1160" s="411" t="str">
        <f>IF(基本情報入力シート!X1185="","",基本情報入力シート!X1185)</f>
        <v/>
      </c>
      <c r="N1160" s="141" t="str">
        <f>IF(基本情報入力シート!Y1185="","",基本情報入力シート!Y1185)</f>
        <v/>
      </c>
      <c r="O1160" s="148"/>
      <c r="P1160" s="50"/>
      <c r="Q1160" s="1004"/>
      <c r="R1160" s="1005"/>
      <c r="S1160" s="142" t="str">
        <f>IFERROR(ROUNDDOWN(Q1160*VLOOKUP(N1160,【参考】数式用!$AR$2:$AW$50,MATCH(P1160,【参考】数式用!$AT$4:$AW$4)+2,FALSE)*0.5, 0), "")</f>
        <v/>
      </c>
      <c r="T1160" s="51"/>
      <c r="U1160" s="536" t="str">
        <f>IFERROR(IF(AH1160&lt;&gt;"",Q1160*VLOOKUP(N1160,【参考】数式用!$AG$2:$AL$50,MATCH(P1160,【参考】数式用!$AI$4:$AL$4,0)+2,0), ""), "")</f>
        <v/>
      </c>
      <c r="V1160" s="41"/>
      <c r="W1160" s="1006"/>
      <c r="X1160" s="1007"/>
      <c r="Y1160" s="88"/>
      <c r="Z1160" s="537"/>
      <c r="AA1160" s="143" t="str">
        <f>IFERROR(IF(Y1160="ー", "", ROUNDDOWN(Z1160*VLOOKUP(N1160,【参考】数式用!$AR$2:$AW$50,MATCH(Y1160,【参考】数式用!$AT$4:$AW$4)+2,FALSE)*0.5, 0)), "")</f>
        <v/>
      </c>
      <c r="AB1160" s="98"/>
      <c r="AC1160" s="1100" t="str">
        <f>IFERROR(IF(AH1160&lt;&gt;"",Z1160*VLOOKUP(N1160,【参考】数式用!$AG$2:$AL$50,MATCH(Y1160,【参考】数式用!$AI$4:$AL$4,0)+2,0), ""), "")</f>
        <v/>
      </c>
      <c r="AD1160" s="1100"/>
      <c r="AE1160" s="415"/>
      <c r="AF1160" s="581"/>
      <c r="AG1160" s="590"/>
      <c r="AH1160" s="428" t="str">
        <f>IFERROR(VLOOKUP(O1160, 【参考】数式用!$AY$5:$AY$13, 1, FALSE), "")</f>
        <v/>
      </c>
      <c r="AI1160" s="429" t="str">
        <f>IFERROR(VLOOKUP(N1160, 【参考】数式用!$BA$2:$BB$50, 2, FALSE), "")</f>
        <v/>
      </c>
      <c r="AJ1160" s="430" t="str">
        <f t="shared" si="37"/>
        <v/>
      </c>
      <c r="AK1160" s="431" t="str">
        <f t="shared" si="38"/>
        <v/>
      </c>
      <c r="AL1160" s="133"/>
      <c r="AM1160" s="133"/>
      <c r="AN1160" s="106"/>
      <c r="AO1160" s="106"/>
      <c r="AV1160" s="105"/>
      <c r="AW1160" s="105"/>
      <c r="AX1160" s="105"/>
      <c r="AY1160" s="105"/>
      <c r="AZ1160" s="105"/>
      <c r="BA1160" s="105"/>
    </row>
    <row r="1161" spans="1:53" ht="30" customHeight="1" thickBot="1">
      <c r="A1161" s="140">
        <v>1148</v>
      </c>
      <c r="B1161" s="1001" t="str">
        <f>IF(基本情報入力シート!C1186="","",基本情報入力シート!C1186)</f>
        <v/>
      </c>
      <c r="C1161" s="1002"/>
      <c r="D1161" s="1002"/>
      <c r="E1161" s="1002"/>
      <c r="F1161" s="1002"/>
      <c r="G1161" s="1002"/>
      <c r="H1161" s="1002"/>
      <c r="I1161" s="1003"/>
      <c r="J1161" s="411" t="str">
        <f>IF(基本情報入力シート!M1186="","",基本情報入力シート!M1186)</f>
        <v/>
      </c>
      <c r="K1161" s="411" t="str">
        <f>IF(基本情報入力シート!R1186="","",基本情報入力シート!R1186)</f>
        <v/>
      </c>
      <c r="L1161" s="411" t="str">
        <f>IF(基本情報入力シート!W1186="","",基本情報入力シート!W1186)</f>
        <v/>
      </c>
      <c r="M1161" s="411" t="str">
        <f>IF(基本情報入力シート!X1186="","",基本情報入力シート!X1186)</f>
        <v/>
      </c>
      <c r="N1161" s="141" t="str">
        <f>IF(基本情報入力シート!Y1186="","",基本情報入力シート!Y1186)</f>
        <v/>
      </c>
      <c r="O1161" s="148"/>
      <c r="P1161" s="50"/>
      <c r="Q1161" s="1004"/>
      <c r="R1161" s="1005"/>
      <c r="S1161" s="142" t="str">
        <f>IFERROR(ROUNDDOWN(Q1161*VLOOKUP(N1161,【参考】数式用!$AR$2:$AW$50,MATCH(P1161,【参考】数式用!$AT$4:$AW$4)+2,FALSE)*0.5, 0), "")</f>
        <v/>
      </c>
      <c r="T1161" s="51"/>
      <c r="U1161" s="536" t="str">
        <f>IFERROR(IF(AH1161&lt;&gt;"",Q1161*VLOOKUP(N1161,【参考】数式用!$AG$2:$AL$50,MATCH(P1161,【参考】数式用!$AI$4:$AL$4,0)+2,0), ""), "")</f>
        <v/>
      </c>
      <c r="V1161" s="41"/>
      <c r="W1161" s="1006"/>
      <c r="X1161" s="1007"/>
      <c r="Y1161" s="88"/>
      <c r="Z1161" s="537"/>
      <c r="AA1161" s="143" t="str">
        <f>IFERROR(IF(Y1161="ー", "", ROUNDDOWN(Z1161*VLOOKUP(N1161,【参考】数式用!$AR$2:$AW$50,MATCH(Y1161,【参考】数式用!$AT$4:$AW$4)+2,FALSE)*0.5, 0)), "")</f>
        <v/>
      </c>
      <c r="AB1161" s="98"/>
      <c r="AC1161" s="1100" t="str">
        <f>IFERROR(IF(AH1161&lt;&gt;"",Z1161*VLOOKUP(N1161,【参考】数式用!$AG$2:$AL$50,MATCH(Y1161,【参考】数式用!$AI$4:$AL$4,0)+2,0), ""), "")</f>
        <v/>
      </c>
      <c r="AD1161" s="1100"/>
      <c r="AE1161" s="415"/>
      <c r="AF1161" s="581"/>
      <c r="AG1161" s="590"/>
      <c r="AH1161" s="428" t="str">
        <f>IFERROR(VLOOKUP(O1161, 【参考】数式用!$AY$5:$AY$13, 1, FALSE), "")</f>
        <v/>
      </c>
      <c r="AI1161" s="429" t="str">
        <f>IFERROR(VLOOKUP(N1161, 【参考】数式用!$BA$2:$BB$50, 2, FALSE), "")</f>
        <v/>
      </c>
      <c r="AJ1161" s="430" t="str">
        <f t="shared" si="37"/>
        <v/>
      </c>
      <c r="AK1161" s="431" t="str">
        <f t="shared" si="38"/>
        <v/>
      </c>
      <c r="AL1161" s="133"/>
      <c r="AM1161" s="133"/>
      <c r="AN1161" s="106"/>
      <c r="AO1161" s="106"/>
      <c r="AV1161" s="105"/>
      <c r="AW1161" s="105"/>
      <c r="AX1161" s="105"/>
      <c r="AY1161" s="105"/>
      <c r="AZ1161" s="105"/>
      <c r="BA1161" s="105"/>
    </row>
    <row r="1162" spans="1:53" ht="30" customHeight="1" thickBot="1">
      <c r="A1162" s="140">
        <v>1149</v>
      </c>
      <c r="B1162" s="1001" t="str">
        <f>IF(基本情報入力シート!C1187="","",基本情報入力シート!C1187)</f>
        <v/>
      </c>
      <c r="C1162" s="1002"/>
      <c r="D1162" s="1002"/>
      <c r="E1162" s="1002"/>
      <c r="F1162" s="1002"/>
      <c r="G1162" s="1002"/>
      <c r="H1162" s="1002"/>
      <c r="I1162" s="1003"/>
      <c r="J1162" s="411" t="str">
        <f>IF(基本情報入力シート!M1187="","",基本情報入力シート!M1187)</f>
        <v/>
      </c>
      <c r="K1162" s="411" t="str">
        <f>IF(基本情報入力シート!R1187="","",基本情報入力シート!R1187)</f>
        <v/>
      </c>
      <c r="L1162" s="411" t="str">
        <f>IF(基本情報入力シート!W1187="","",基本情報入力シート!W1187)</f>
        <v/>
      </c>
      <c r="M1162" s="411" t="str">
        <f>IF(基本情報入力シート!X1187="","",基本情報入力シート!X1187)</f>
        <v/>
      </c>
      <c r="N1162" s="141" t="str">
        <f>IF(基本情報入力シート!Y1187="","",基本情報入力シート!Y1187)</f>
        <v/>
      </c>
      <c r="O1162" s="148"/>
      <c r="P1162" s="50"/>
      <c r="Q1162" s="1004"/>
      <c r="R1162" s="1005"/>
      <c r="S1162" s="142" t="str">
        <f>IFERROR(ROUNDDOWN(Q1162*VLOOKUP(N1162,【参考】数式用!$AR$2:$AW$50,MATCH(P1162,【参考】数式用!$AT$4:$AW$4)+2,FALSE)*0.5, 0), "")</f>
        <v/>
      </c>
      <c r="T1162" s="51"/>
      <c r="U1162" s="536" t="str">
        <f>IFERROR(IF(AH1162&lt;&gt;"",Q1162*VLOOKUP(N1162,【参考】数式用!$AG$2:$AL$50,MATCH(P1162,【参考】数式用!$AI$4:$AL$4,0)+2,0), ""), "")</f>
        <v/>
      </c>
      <c r="V1162" s="41"/>
      <c r="W1162" s="1006"/>
      <c r="X1162" s="1007"/>
      <c r="Y1162" s="88"/>
      <c r="Z1162" s="537"/>
      <c r="AA1162" s="143" t="str">
        <f>IFERROR(IF(Y1162="ー", "", ROUNDDOWN(Z1162*VLOOKUP(N1162,【参考】数式用!$AR$2:$AW$50,MATCH(Y1162,【参考】数式用!$AT$4:$AW$4)+2,FALSE)*0.5, 0)), "")</f>
        <v/>
      </c>
      <c r="AB1162" s="98"/>
      <c r="AC1162" s="1100" t="str">
        <f>IFERROR(IF(AH1162&lt;&gt;"",Z1162*VLOOKUP(N1162,【参考】数式用!$AG$2:$AL$50,MATCH(Y1162,【参考】数式用!$AI$4:$AL$4,0)+2,0), ""), "")</f>
        <v/>
      </c>
      <c r="AD1162" s="1100"/>
      <c r="AE1162" s="415"/>
      <c r="AF1162" s="581"/>
      <c r="AG1162" s="590"/>
      <c r="AH1162" s="428" t="str">
        <f>IFERROR(VLOOKUP(O1162, 【参考】数式用!$AY$5:$AY$13, 1, FALSE), "")</f>
        <v/>
      </c>
      <c r="AI1162" s="429" t="str">
        <f>IFERROR(VLOOKUP(N1162, 【参考】数式用!$BA$2:$BB$50, 2, FALSE), "")</f>
        <v/>
      </c>
      <c r="AJ1162" s="430" t="str">
        <f t="shared" si="37"/>
        <v/>
      </c>
      <c r="AK1162" s="431" t="str">
        <f t="shared" si="38"/>
        <v/>
      </c>
      <c r="AL1162" s="133"/>
      <c r="AM1162" s="133"/>
      <c r="AN1162" s="106"/>
      <c r="AO1162" s="106"/>
      <c r="AV1162" s="105"/>
      <c r="AW1162" s="105"/>
      <c r="AX1162" s="105"/>
      <c r="AY1162" s="105"/>
      <c r="AZ1162" s="105"/>
      <c r="BA1162" s="105"/>
    </row>
    <row r="1163" spans="1:53" ht="30" customHeight="1" thickBot="1">
      <c r="A1163" s="140">
        <v>1150</v>
      </c>
      <c r="B1163" s="1001" t="str">
        <f>IF(基本情報入力シート!C1188="","",基本情報入力シート!C1188)</f>
        <v/>
      </c>
      <c r="C1163" s="1002"/>
      <c r="D1163" s="1002"/>
      <c r="E1163" s="1002"/>
      <c r="F1163" s="1002"/>
      <c r="G1163" s="1002"/>
      <c r="H1163" s="1002"/>
      <c r="I1163" s="1003"/>
      <c r="J1163" s="411" t="str">
        <f>IF(基本情報入力シート!M1188="","",基本情報入力シート!M1188)</f>
        <v/>
      </c>
      <c r="K1163" s="411" t="str">
        <f>IF(基本情報入力シート!R1188="","",基本情報入力シート!R1188)</f>
        <v/>
      </c>
      <c r="L1163" s="411" t="str">
        <f>IF(基本情報入力シート!W1188="","",基本情報入力シート!W1188)</f>
        <v/>
      </c>
      <c r="M1163" s="411" t="str">
        <f>IF(基本情報入力シート!X1188="","",基本情報入力シート!X1188)</f>
        <v/>
      </c>
      <c r="N1163" s="141" t="str">
        <f>IF(基本情報入力シート!Y1188="","",基本情報入力シート!Y1188)</f>
        <v/>
      </c>
      <c r="O1163" s="148"/>
      <c r="P1163" s="50"/>
      <c r="Q1163" s="1004"/>
      <c r="R1163" s="1005"/>
      <c r="S1163" s="142" t="str">
        <f>IFERROR(ROUNDDOWN(Q1163*VLOOKUP(N1163,【参考】数式用!$AR$2:$AW$50,MATCH(P1163,【参考】数式用!$AT$4:$AW$4)+2,FALSE)*0.5, 0), "")</f>
        <v/>
      </c>
      <c r="T1163" s="51"/>
      <c r="U1163" s="536" t="str">
        <f>IFERROR(IF(AH1163&lt;&gt;"",Q1163*VLOOKUP(N1163,【参考】数式用!$AG$2:$AL$50,MATCH(P1163,【参考】数式用!$AI$4:$AL$4,0)+2,0), ""), "")</f>
        <v/>
      </c>
      <c r="V1163" s="41"/>
      <c r="W1163" s="1006"/>
      <c r="X1163" s="1007"/>
      <c r="Y1163" s="88"/>
      <c r="Z1163" s="537"/>
      <c r="AA1163" s="143" t="str">
        <f>IFERROR(IF(Y1163="ー", "", ROUNDDOWN(Z1163*VLOOKUP(N1163,【参考】数式用!$AR$2:$AW$50,MATCH(Y1163,【参考】数式用!$AT$4:$AW$4)+2,FALSE)*0.5, 0)), "")</f>
        <v/>
      </c>
      <c r="AB1163" s="98"/>
      <c r="AC1163" s="1100" t="str">
        <f>IFERROR(IF(AH1163&lt;&gt;"",Z1163*VLOOKUP(N1163,【参考】数式用!$AG$2:$AL$50,MATCH(Y1163,【参考】数式用!$AI$4:$AL$4,0)+2,0), ""), "")</f>
        <v/>
      </c>
      <c r="AD1163" s="1100"/>
      <c r="AE1163" s="415"/>
      <c r="AF1163" s="581"/>
      <c r="AG1163" s="590"/>
      <c r="AH1163" s="428" t="str">
        <f>IFERROR(VLOOKUP(O1163, 【参考】数式用!$AY$5:$AY$13, 1, FALSE), "")</f>
        <v/>
      </c>
      <c r="AI1163" s="429" t="str">
        <f>IFERROR(VLOOKUP(N1163, 【参考】数式用!$BA$2:$BB$50, 2, FALSE), "")</f>
        <v/>
      </c>
      <c r="AJ1163" s="430" t="str">
        <f t="shared" si="37"/>
        <v/>
      </c>
      <c r="AK1163" s="431" t="str">
        <f t="shared" si="38"/>
        <v/>
      </c>
      <c r="AL1163" s="133"/>
      <c r="AM1163" s="133"/>
      <c r="AN1163" s="106"/>
      <c r="AO1163" s="106"/>
      <c r="AV1163" s="105"/>
      <c r="AW1163" s="105"/>
      <c r="AX1163" s="105"/>
      <c r="AY1163" s="105"/>
      <c r="AZ1163" s="105"/>
      <c r="BA1163" s="105"/>
    </row>
    <row r="1164" spans="1:53" ht="30" customHeight="1" thickBot="1">
      <c r="A1164" s="140">
        <v>1151</v>
      </c>
      <c r="B1164" s="1001" t="str">
        <f>IF(基本情報入力シート!C1189="","",基本情報入力シート!C1189)</f>
        <v/>
      </c>
      <c r="C1164" s="1002"/>
      <c r="D1164" s="1002"/>
      <c r="E1164" s="1002"/>
      <c r="F1164" s="1002"/>
      <c r="G1164" s="1002"/>
      <c r="H1164" s="1002"/>
      <c r="I1164" s="1003"/>
      <c r="J1164" s="411" t="str">
        <f>IF(基本情報入力シート!M1189="","",基本情報入力シート!M1189)</f>
        <v/>
      </c>
      <c r="K1164" s="411" t="str">
        <f>IF(基本情報入力シート!R1189="","",基本情報入力シート!R1189)</f>
        <v/>
      </c>
      <c r="L1164" s="411" t="str">
        <f>IF(基本情報入力シート!W1189="","",基本情報入力シート!W1189)</f>
        <v/>
      </c>
      <c r="M1164" s="411" t="str">
        <f>IF(基本情報入力シート!X1189="","",基本情報入力シート!X1189)</f>
        <v/>
      </c>
      <c r="N1164" s="141" t="str">
        <f>IF(基本情報入力シート!Y1189="","",基本情報入力シート!Y1189)</f>
        <v/>
      </c>
      <c r="O1164" s="148"/>
      <c r="P1164" s="50"/>
      <c r="Q1164" s="1004"/>
      <c r="R1164" s="1005"/>
      <c r="S1164" s="142" t="str">
        <f>IFERROR(ROUNDDOWN(Q1164*VLOOKUP(N1164,【参考】数式用!$AR$2:$AW$50,MATCH(P1164,【参考】数式用!$AT$4:$AW$4)+2,FALSE)*0.5, 0), "")</f>
        <v/>
      </c>
      <c r="T1164" s="51"/>
      <c r="U1164" s="536" t="str">
        <f>IFERROR(IF(AH1164&lt;&gt;"",Q1164*VLOOKUP(N1164,【参考】数式用!$AG$2:$AL$50,MATCH(P1164,【参考】数式用!$AI$4:$AL$4,0)+2,0), ""), "")</f>
        <v/>
      </c>
      <c r="V1164" s="41"/>
      <c r="W1164" s="1006"/>
      <c r="X1164" s="1007"/>
      <c r="Y1164" s="88"/>
      <c r="Z1164" s="537"/>
      <c r="AA1164" s="143" t="str">
        <f>IFERROR(IF(Y1164="ー", "", ROUNDDOWN(Z1164*VLOOKUP(N1164,【参考】数式用!$AR$2:$AW$50,MATCH(Y1164,【参考】数式用!$AT$4:$AW$4)+2,FALSE)*0.5, 0)), "")</f>
        <v/>
      </c>
      <c r="AB1164" s="98"/>
      <c r="AC1164" s="1100" t="str">
        <f>IFERROR(IF(AH1164&lt;&gt;"",Z1164*VLOOKUP(N1164,【参考】数式用!$AG$2:$AL$50,MATCH(Y1164,【参考】数式用!$AI$4:$AL$4,0)+2,0), ""), "")</f>
        <v/>
      </c>
      <c r="AD1164" s="1100"/>
      <c r="AE1164" s="415"/>
      <c r="AF1164" s="581"/>
      <c r="AG1164" s="590"/>
      <c r="AH1164" s="428" t="str">
        <f>IFERROR(VLOOKUP(O1164, 【参考】数式用!$AY$5:$AY$13, 1, FALSE), "")</f>
        <v/>
      </c>
      <c r="AI1164" s="429" t="str">
        <f>IFERROR(VLOOKUP(N1164, 【参考】数式用!$BA$2:$BB$50, 2, FALSE), "")</f>
        <v/>
      </c>
      <c r="AJ1164" s="430" t="str">
        <f t="shared" si="37"/>
        <v/>
      </c>
      <c r="AK1164" s="431" t="str">
        <f t="shared" si="38"/>
        <v/>
      </c>
      <c r="AL1164" s="133"/>
      <c r="AM1164" s="133"/>
      <c r="AN1164" s="106"/>
      <c r="AO1164" s="106"/>
      <c r="AV1164" s="105"/>
      <c r="AW1164" s="105"/>
      <c r="AX1164" s="105"/>
      <c r="AY1164" s="105"/>
      <c r="AZ1164" s="105"/>
      <c r="BA1164" s="105"/>
    </row>
    <row r="1165" spans="1:53" ht="30" customHeight="1" thickBot="1">
      <c r="A1165" s="140">
        <v>1152</v>
      </c>
      <c r="B1165" s="1001" t="str">
        <f>IF(基本情報入力シート!C1190="","",基本情報入力シート!C1190)</f>
        <v/>
      </c>
      <c r="C1165" s="1002"/>
      <c r="D1165" s="1002"/>
      <c r="E1165" s="1002"/>
      <c r="F1165" s="1002"/>
      <c r="G1165" s="1002"/>
      <c r="H1165" s="1002"/>
      <c r="I1165" s="1003"/>
      <c r="J1165" s="411" t="str">
        <f>IF(基本情報入力シート!M1190="","",基本情報入力シート!M1190)</f>
        <v/>
      </c>
      <c r="K1165" s="411" t="str">
        <f>IF(基本情報入力シート!R1190="","",基本情報入力シート!R1190)</f>
        <v/>
      </c>
      <c r="L1165" s="411" t="str">
        <f>IF(基本情報入力シート!W1190="","",基本情報入力シート!W1190)</f>
        <v/>
      </c>
      <c r="M1165" s="411" t="str">
        <f>IF(基本情報入力シート!X1190="","",基本情報入力シート!X1190)</f>
        <v/>
      </c>
      <c r="N1165" s="141" t="str">
        <f>IF(基本情報入力シート!Y1190="","",基本情報入力シート!Y1190)</f>
        <v/>
      </c>
      <c r="O1165" s="148"/>
      <c r="P1165" s="50"/>
      <c r="Q1165" s="1004"/>
      <c r="R1165" s="1005"/>
      <c r="S1165" s="142" t="str">
        <f>IFERROR(ROUNDDOWN(Q1165*VLOOKUP(N1165,【参考】数式用!$AR$2:$AW$50,MATCH(P1165,【参考】数式用!$AT$4:$AW$4)+2,FALSE)*0.5, 0), "")</f>
        <v/>
      </c>
      <c r="T1165" s="51"/>
      <c r="U1165" s="536" t="str">
        <f>IFERROR(IF(AH1165&lt;&gt;"",Q1165*VLOOKUP(N1165,【参考】数式用!$AG$2:$AL$50,MATCH(P1165,【参考】数式用!$AI$4:$AL$4,0)+2,0), ""), "")</f>
        <v/>
      </c>
      <c r="V1165" s="41"/>
      <c r="W1165" s="1006"/>
      <c r="X1165" s="1007"/>
      <c r="Y1165" s="88"/>
      <c r="Z1165" s="537"/>
      <c r="AA1165" s="143" t="str">
        <f>IFERROR(IF(Y1165="ー", "", ROUNDDOWN(Z1165*VLOOKUP(N1165,【参考】数式用!$AR$2:$AW$50,MATCH(Y1165,【参考】数式用!$AT$4:$AW$4)+2,FALSE)*0.5, 0)), "")</f>
        <v/>
      </c>
      <c r="AB1165" s="98"/>
      <c r="AC1165" s="1100" t="str">
        <f>IFERROR(IF(AH1165&lt;&gt;"",Z1165*VLOOKUP(N1165,【参考】数式用!$AG$2:$AL$50,MATCH(Y1165,【参考】数式用!$AI$4:$AL$4,0)+2,0), ""), "")</f>
        <v/>
      </c>
      <c r="AD1165" s="1100"/>
      <c r="AE1165" s="415"/>
      <c r="AF1165" s="581"/>
      <c r="AG1165" s="590"/>
      <c r="AH1165" s="428" t="str">
        <f>IFERROR(VLOOKUP(O1165, 【参考】数式用!$AY$5:$AY$13, 1, FALSE), "")</f>
        <v/>
      </c>
      <c r="AI1165" s="429" t="str">
        <f>IFERROR(VLOOKUP(N1165, 【参考】数式用!$BA$2:$BB$50, 2, FALSE), "")</f>
        <v/>
      </c>
      <c r="AJ1165" s="430" t="str">
        <f t="shared" si="37"/>
        <v/>
      </c>
      <c r="AK1165" s="431" t="str">
        <f t="shared" si="38"/>
        <v/>
      </c>
      <c r="AL1165" s="133"/>
      <c r="AM1165" s="133"/>
      <c r="AN1165" s="106"/>
      <c r="AO1165" s="106"/>
      <c r="AV1165" s="105"/>
      <c r="AW1165" s="105"/>
      <c r="AX1165" s="105"/>
      <c r="AY1165" s="105"/>
      <c r="AZ1165" s="105"/>
      <c r="BA1165" s="105"/>
    </row>
    <row r="1166" spans="1:53" ht="30" customHeight="1" thickBot="1">
      <c r="A1166" s="140">
        <v>1153</v>
      </c>
      <c r="B1166" s="1001" t="str">
        <f>IF(基本情報入力シート!C1191="","",基本情報入力シート!C1191)</f>
        <v/>
      </c>
      <c r="C1166" s="1002"/>
      <c r="D1166" s="1002"/>
      <c r="E1166" s="1002"/>
      <c r="F1166" s="1002"/>
      <c r="G1166" s="1002"/>
      <c r="H1166" s="1002"/>
      <c r="I1166" s="1003"/>
      <c r="J1166" s="411" t="str">
        <f>IF(基本情報入力シート!M1191="","",基本情報入力シート!M1191)</f>
        <v/>
      </c>
      <c r="K1166" s="411" t="str">
        <f>IF(基本情報入力シート!R1191="","",基本情報入力シート!R1191)</f>
        <v/>
      </c>
      <c r="L1166" s="411" t="str">
        <f>IF(基本情報入力シート!W1191="","",基本情報入力シート!W1191)</f>
        <v/>
      </c>
      <c r="M1166" s="411" t="str">
        <f>IF(基本情報入力シート!X1191="","",基本情報入力シート!X1191)</f>
        <v/>
      </c>
      <c r="N1166" s="141" t="str">
        <f>IF(基本情報入力シート!Y1191="","",基本情報入力シート!Y1191)</f>
        <v/>
      </c>
      <c r="O1166" s="148"/>
      <c r="P1166" s="50"/>
      <c r="Q1166" s="1004"/>
      <c r="R1166" s="1005"/>
      <c r="S1166" s="142" t="str">
        <f>IFERROR(ROUNDDOWN(Q1166*VLOOKUP(N1166,【参考】数式用!$AR$2:$AW$50,MATCH(P1166,【参考】数式用!$AT$4:$AW$4)+2,FALSE)*0.5, 0), "")</f>
        <v/>
      </c>
      <c r="T1166" s="51"/>
      <c r="U1166" s="536" t="str">
        <f>IFERROR(IF(AH1166&lt;&gt;"",Q1166*VLOOKUP(N1166,【参考】数式用!$AG$2:$AL$50,MATCH(P1166,【参考】数式用!$AI$4:$AL$4,0)+2,0), ""), "")</f>
        <v/>
      </c>
      <c r="V1166" s="41"/>
      <c r="W1166" s="1006"/>
      <c r="X1166" s="1007"/>
      <c r="Y1166" s="88"/>
      <c r="Z1166" s="537"/>
      <c r="AA1166" s="143" t="str">
        <f>IFERROR(IF(Y1166="ー", "", ROUNDDOWN(Z1166*VLOOKUP(N1166,【参考】数式用!$AR$2:$AW$50,MATCH(Y1166,【参考】数式用!$AT$4:$AW$4)+2,FALSE)*0.5, 0)), "")</f>
        <v/>
      </c>
      <c r="AB1166" s="98"/>
      <c r="AC1166" s="1100" t="str">
        <f>IFERROR(IF(AH1166&lt;&gt;"",Z1166*VLOOKUP(N1166,【参考】数式用!$AG$2:$AL$50,MATCH(Y1166,【参考】数式用!$AI$4:$AL$4,0)+2,0), ""), "")</f>
        <v/>
      </c>
      <c r="AD1166" s="1100"/>
      <c r="AE1166" s="415"/>
      <c r="AF1166" s="581"/>
      <c r="AG1166" s="590"/>
      <c r="AH1166" s="428" t="str">
        <f>IFERROR(VLOOKUP(O1166, 【参考】数式用!$AY$5:$AY$13, 1, FALSE), "")</f>
        <v/>
      </c>
      <c r="AI1166" s="429" t="str">
        <f>IFERROR(VLOOKUP(N1166, 【参考】数式用!$BA$2:$BB$50, 2, FALSE), "")</f>
        <v/>
      </c>
      <c r="AJ1166" s="430" t="str">
        <f t="shared" si="37"/>
        <v/>
      </c>
      <c r="AK1166" s="431" t="str">
        <f t="shared" si="38"/>
        <v/>
      </c>
      <c r="AL1166" s="133"/>
      <c r="AM1166" s="133"/>
      <c r="AN1166" s="106"/>
      <c r="AO1166" s="106"/>
      <c r="AV1166" s="105"/>
      <c r="AW1166" s="105"/>
      <c r="AX1166" s="105"/>
      <c r="AY1166" s="105"/>
      <c r="AZ1166" s="105"/>
      <c r="BA1166" s="105"/>
    </row>
    <row r="1167" spans="1:53" ht="30" customHeight="1" thickBot="1">
      <c r="A1167" s="140">
        <v>1154</v>
      </c>
      <c r="B1167" s="1001" t="str">
        <f>IF(基本情報入力シート!C1192="","",基本情報入力シート!C1192)</f>
        <v/>
      </c>
      <c r="C1167" s="1002"/>
      <c r="D1167" s="1002"/>
      <c r="E1167" s="1002"/>
      <c r="F1167" s="1002"/>
      <c r="G1167" s="1002"/>
      <c r="H1167" s="1002"/>
      <c r="I1167" s="1003"/>
      <c r="J1167" s="411" t="str">
        <f>IF(基本情報入力シート!M1192="","",基本情報入力シート!M1192)</f>
        <v/>
      </c>
      <c r="K1167" s="411" t="str">
        <f>IF(基本情報入力シート!R1192="","",基本情報入力シート!R1192)</f>
        <v/>
      </c>
      <c r="L1167" s="411" t="str">
        <f>IF(基本情報入力シート!W1192="","",基本情報入力シート!W1192)</f>
        <v/>
      </c>
      <c r="M1167" s="411" t="str">
        <f>IF(基本情報入力シート!X1192="","",基本情報入力シート!X1192)</f>
        <v/>
      </c>
      <c r="N1167" s="141" t="str">
        <f>IF(基本情報入力シート!Y1192="","",基本情報入力シート!Y1192)</f>
        <v/>
      </c>
      <c r="O1167" s="148"/>
      <c r="P1167" s="50"/>
      <c r="Q1167" s="1004"/>
      <c r="R1167" s="1005"/>
      <c r="S1167" s="142" t="str">
        <f>IFERROR(ROUNDDOWN(Q1167*VLOOKUP(N1167,【参考】数式用!$AR$2:$AW$50,MATCH(P1167,【参考】数式用!$AT$4:$AW$4)+2,FALSE)*0.5, 0), "")</f>
        <v/>
      </c>
      <c r="T1167" s="51"/>
      <c r="U1167" s="536" t="str">
        <f>IFERROR(IF(AH1167&lt;&gt;"",Q1167*VLOOKUP(N1167,【参考】数式用!$AG$2:$AL$50,MATCH(P1167,【参考】数式用!$AI$4:$AL$4,0)+2,0), ""), "")</f>
        <v/>
      </c>
      <c r="V1167" s="41"/>
      <c r="W1167" s="1006"/>
      <c r="X1167" s="1007"/>
      <c r="Y1167" s="88"/>
      <c r="Z1167" s="537"/>
      <c r="AA1167" s="143" t="str">
        <f>IFERROR(IF(Y1167="ー", "", ROUNDDOWN(Z1167*VLOOKUP(N1167,【参考】数式用!$AR$2:$AW$50,MATCH(Y1167,【参考】数式用!$AT$4:$AW$4)+2,FALSE)*0.5, 0)), "")</f>
        <v/>
      </c>
      <c r="AB1167" s="98"/>
      <c r="AC1167" s="1100" t="str">
        <f>IFERROR(IF(AH1167&lt;&gt;"",Z1167*VLOOKUP(N1167,【参考】数式用!$AG$2:$AL$50,MATCH(Y1167,【参考】数式用!$AI$4:$AL$4,0)+2,0), ""), "")</f>
        <v/>
      </c>
      <c r="AD1167" s="1100"/>
      <c r="AE1167" s="415"/>
      <c r="AF1167" s="581"/>
      <c r="AG1167" s="590"/>
      <c r="AH1167" s="428" t="str">
        <f>IFERROR(VLOOKUP(O1167, 【参考】数式用!$AY$5:$AY$13, 1, FALSE), "")</f>
        <v/>
      </c>
      <c r="AI1167" s="429" t="str">
        <f>IFERROR(VLOOKUP(N1167, 【参考】数式用!$BA$2:$BB$50, 2, FALSE), "")</f>
        <v/>
      </c>
      <c r="AJ1167" s="430" t="str">
        <f t="shared" si="37"/>
        <v/>
      </c>
      <c r="AK1167" s="431" t="str">
        <f t="shared" si="38"/>
        <v/>
      </c>
      <c r="AL1167" s="133"/>
      <c r="AM1167" s="133"/>
      <c r="AN1167" s="106"/>
      <c r="AO1167" s="106"/>
      <c r="AV1167" s="105"/>
      <c r="AW1167" s="105"/>
      <c r="AX1167" s="105"/>
      <c r="AY1167" s="105"/>
      <c r="AZ1167" s="105"/>
      <c r="BA1167" s="105"/>
    </row>
    <row r="1168" spans="1:53" ht="30" customHeight="1" thickBot="1">
      <c r="A1168" s="140">
        <v>1155</v>
      </c>
      <c r="B1168" s="1001" t="str">
        <f>IF(基本情報入力シート!C1193="","",基本情報入力シート!C1193)</f>
        <v/>
      </c>
      <c r="C1168" s="1002"/>
      <c r="D1168" s="1002"/>
      <c r="E1168" s="1002"/>
      <c r="F1168" s="1002"/>
      <c r="G1168" s="1002"/>
      <c r="H1168" s="1002"/>
      <c r="I1168" s="1003"/>
      <c r="J1168" s="411" t="str">
        <f>IF(基本情報入力シート!M1193="","",基本情報入力シート!M1193)</f>
        <v/>
      </c>
      <c r="K1168" s="411" t="str">
        <f>IF(基本情報入力シート!R1193="","",基本情報入力シート!R1193)</f>
        <v/>
      </c>
      <c r="L1168" s="411" t="str">
        <f>IF(基本情報入力シート!W1193="","",基本情報入力シート!W1193)</f>
        <v/>
      </c>
      <c r="M1168" s="411" t="str">
        <f>IF(基本情報入力シート!X1193="","",基本情報入力シート!X1193)</f>
        <v/>
      </c>
      <c r="N1168" s="141" t="str">
        <f>IF(基本情報入力シート!Y1193="","",基本情報入力シート!Y1193)</f>
        <v/>
      </c>
      <c r="O1168" s="148"/>
      <c r="P1168" s="50"/>
      <c r="Q1168" s="1004"/>
      <c r="R1168" s="1005"/>
      <c r="S1168" s="142" t="str">
        <f>IFERROR(ROUNDDOWN(Q1168*VLOOKUP(N1168,【参考】数式用!$AR$2:$AW$50,MATCH(P1168,【参考】数式用!$AT$4:$AW$4)+2,FALSE)*0.5, 0), "")</f>
        <v/>
      </c>
      <c r="T1168" s="51"/>
      <c r="U1168" s="536" t="str">
        <f>IFERROR(IF(AH1168&lt;&gt;"",Q1168*VLOOKUP(N1168,【参考】数式用!$AG$2:$AL$50,MATCH(P1168,【参考】数式用!$AI$4:$AL$4,0)+2,0), ""), "")</f>
        <v/>
      </c>
      <c r="V1168" s="41"/>
      <c r="W1168" s="1006"/>
      <c r="X1168" s="1007"/>
      <c r="Y1168" s="88"/>
      <c r="Z1168" s="537"/>
      <c r="AA1168" s="143" t="str">
        <f>IFERROR(IF(Y1168="ー", "", ROUNDDOWN(Z1168*VLOOKUP(N1168,【参考】数式用!$AR$2:$AW$50,MATCH(Y1168,【参考】数式用!$AT$4:$AW$4)+2,FALSE)*0.5, 0)), "")</f>
        <v/>
      </c>
      <c r="AB1168" s="98"/>
      <c r="AC1168" s="1100" t="str">
        <f>IFERROR(IF(AH1168&lt;&gt;"",Z1168*VLOOKUP(N1168,【参考】数式用!$AG$2:$AL$50,MATCH(Y1168,【参考】数式用!$AI$4:$AL$4,0)+2,0), ""), "")</f>
        <v/>
      </c>
      <c r="AD1168" s="1100"/>
      <c r="AE1168" s="415"/>
      <c r="AF1168" s="581"/>
      <c r="AG1168" s="590"/>
      <c r="AH1168" s="428" t="str">
        <f>IFERROR(VLOOKUP(O1168, 【参考】数式用!$AY$5:$AY$13, 1, FALSE), "")</f>
        <v/>
      </c>
      <c r="AI1168" s="429" t="str">
        <f>IFERROR(VLOOKUP(N1168, 【参考】数式用!$BA$2:$BB$50, 2, FALSE), "")</f>
        <v/>
      </c>
      <c r="AJ1168" s="430" t="str">
        <f t="shared" si="37"/>
        <v/>
      </c>
      <c r="AK1168" s="431" t="str">
        <f t="shared" si="38"/>
        <v/>
      </c>
      <c r="AL1168" s="133"/>
      <c r="AM1168" s="133"/>
      <c r="AN1168" s="106"/>
      <c r="AO1168" s="106"/>
      <c r="AV1168" s="105"/>
      <c r="AW1168" s="105"/>
      <c r="AX1168" s="105"/>
      <c r="AY1168" s="105"/>
      <c r="AZ1168" s="105"/>
      <c r="BA1168" s="105"/>
    </row>
    <row r="1169" spans="1:53" ht="30" customHeight="1" thickBot="1">
      <c r="A1169" s="140">
        <v>1156</v>
      </c>
      <c r="B1169" s="1001" t="str">
        <f>IF(基本情報入力シート!C1194="","",基本情報入力シート!C1194)</f>
        <v/>
      </c>
      <c r="C1169" s="1002"/>
      <c r="D1169" s="1002"/>
      <c r="E1169" s="1002"/>
      <c r="F1169" s="1002"/>
      <c r="G1169" s="1002"/>
      <c r="H1169" s="1002"/>
      <c r="I1169" s="1003"/>
      <c r="J1169" s="411" t="str">
        <f>IF(基本情報入力シート!M1194="","",基本情報入力シート!M1194)</f>
        <v/>
      </c>
      <c r="K1169" s="411" t="str">
        <f>IF(基本情報入力シート!R1194="","",基本情報入力シート!R1194)</f>
        <v/>
      </c>
      <c r="L1169" s="411" t="str">
        <f>IF(基本情報入力シート!W1194="","",基本情報入力シート!W1194)</f>
        <v/>
      </c>
      <c r="M1169" s="411" t="str">
        <f>IF(基本情報入力シート!X1194="","",基本情報入力シート!X1194)</f>
        <v/>
      </c>
      <c r="N1169" s="141" t="str">
        <f>IF(基本情報入力シート!Y1194="","",基本情報入力シート!Y1194)</f>
        <v/>
      </c>
      <c r="O1169" s="148"/>
      <c r="P1169" s="50"/>
      <c r="Q1169" s="1004"/>
      <c r="R1169" s="1005"/>
      <c r="S1169" s="142" t="str">
        <f>IFERROR(ROUNDDOWN(Q1169*VLOOKUP(N1169,【参考】数式用!$AR$2:$AW$50,MATCH(P1169,【参考】数式用!$AT$4:$AW$4)+2,FALSE)*0.5, 0), "")</f>
        <v/>
      </c>
      <c r="T1169" s="51"/>
      <c r="U1169" s="536" t="str">
        <f>IFERROR(IF(AH1169&lt;&gt;"",Q1169*VLOOKUP(N1169,【参考】数式用!$AG$2:$AL$50,MATCH(P1169,【参考】数式用!$AI$4:$AL$4,0)+2,0), ""), "")</f>
        <v/>
      </c>
      <c r="V1169" s="41"/>
      <c r="W1169" s="1006"/>
      <c r="X1169" s="1007"/>
      <c r="Y1169" s="88"/>
      <c r="Z1169" s="537"/>
      <c r="AA1169" s="143" t="str">
        <f>IFERROR(IF(Y1169="ー", "", ROUNDDOWN(Z1169*VLOOKUP(N1169,【参考】数式用!$AR$2:$AW$50,MATCH(Y1169,【参考】数式用!$AT$4:$AW$4)+2,FALSE)*0.5, 0)), "")</f>
        <v/>
      </c>
      <c r="AB1169" s="98"/>
      <c r="AC1169" s="1100" t="str">
        <f>IFERROR(IF(AH1169&lt;&gt;"",Z1169*VLOOKUP(N1169,【参考】数式用!$AG$2:$AL$50,MATCH(Y1169,【参考】数式用!$AI$4:$AL$4,0)+2,0), ""), "")</f>
        <v/>
      </c>
      <c r="AD1169" s="1100"/>
      <c r="AE1169" s="415"/>
      <c r="AF1169" s="581"/>
      <c r="AG1169" s="590"/>
      <c r="AH1169" s="428" t="str">
        <f>IFERROR(VLOOKUP(O1169, 【参考】数式用!$AY$5:$AY$13, 1, FALSE), "")</f>
        <v/>
      </c>
      <c r="AI1169" s="429" t="str">
        <f>IFERROR(VLOOKUP(N1169, 【参考】数式用!$BA$2:$BB$50, 2, FALSE), "")</f>
        <v/>
      </c>
      <c r="AJ1169" s="430" t="str">
        <f t="shared" si="37"/>
        <v/>
      </c>
      <c r="AK1169" s="431" t="str">
        <f t="shared" si="38"/>
        <v/>
      </c>
      <c r="AL1169" s="133"/>
      <c r="AM1169" s="133"/>
      <c r="AN1169" s="106"/>
      <c r="AO1169" s="106"/>
      <c r="AV1169" s="105"/>
      <c r="AW1169" s="105"/>
      <c r="AX1169" s="105"/>
      <c r="AY1169" s="105"/>
      <c r="AZ1169" s="105"/>
      <c r="BA1169" s="105"/>
    </row>
    <row r="1170" spans="1:53" ht="30" customHeight="1" thickBot="1">
      <c r="A1170" s="140">
        <v>1157</v>
      </c>
      <c r="B1170" s="1001" t="str">
        <f>IF(基本情報入力シート!C1195="","",基本情報入力シート!C1195)</f>
        <v/>
      </c>
      <c r="C1170" s="1002"/>
      <c r="D1170" s="1002"/>
      <c r="E1170" s="1002"/>
      <c r="F1170" s="1002"/>
      <c r="G1170" s="1002"/>
      <c r="H1170" s="1002"/>
      <c r="I1170" s="1003"/>
      <c r="J1170" s="411" t="str">
        <f>IF(基本情報入力シート!M1195="","",基本情報入力シート!M1195)</f>
        <v/>
      </c>
      <c r="K1170" s="411" t="str">
        <f>IF(基本情報入力シート!R1195="","",基本情報入力シート!R1195)</f>
        <v/>
      </c>
      <c r="L1170" s="411" t="str">
        <f>IF(基本情報入力シート!W1195="","",基本情報入力シート!W1195)</f>
        <v/>
      </c>
      <c r="M1170" s="411" t="str">
        <f>IF(基本情報入力シート!X1195="","",基本情報入力シート!X1195)</f>
        <v/>
      </c>
      <c r="N1170" s="141" t="str">
        <f>IF(基本情報入力シート!Y1195="","",基本情報入力シート!Y1195)</f>
        <v/>
      </c>
      <c r="O1170" s="148"/>
      <c r="P1170" s="50"/>
      <c r="Q1170" s="1004"/>
      <c r="R1170" s="1005"/>
      <c r="S1170" s="142" t="str">
        <f>IFERROR(ROUNDDOWN(Q1170*VLOOKUP(N1170,【参考】数式用!$AR$2:$AW$50,MATCH(P1170,【参考】数式用!$AT$4:$AW$4)+2,FALSE)*0.5, 0), "")</f>
        <v/>
      </c>
      <c r="T1170" s="51"/>
      <c r="U1170" s="536" t="str">
        <f>IFERROR(IF(AH1170&lt;&gt;"",Q1170*VLOOKUP(N1170,【参考】数式用!$AG$2:$AL$50,MATCH(P1170,【参考】数式用!$AI$4:$AL$4,0)+2,0), ""), "")</f>
        <v/>
      </c>
      <c r="V1170" s="41"/>
      <c r="W1170" s="1006"/>
      <c r="X1170" s="1007"/>
      <c r="Y1170" s="88"/>
      <c r="Z1170" s="537"/>
      <c r="AA1170" s="143" t="str">
        <f>IFERROR(IF(Y1170="ー", "", ROUNDDOWN(Z1170*VLOOKUP(N1170,【参考】数式用!$AR$2:$AW$50,MATCH(Y1170,【参考】数式用!$AT$4:$AW$4)+2,FALSE)*0.5, 0)), "")</f>
        <v/>
      </c>
      <c r="AB1170" s="98"/>
      <c r="AC1170" s="1100" t="str">
        <f>IFERROR(IF(AH1170&lt;&gt;"",Z1170*VLOOKUP(N1170,【参考】数式用!$AG$2:$AL$50,MATCH(Y1170,【参考】数式用!$AI$4:$AL$4,0)+2,0), ""), "")</f>
        <v/>
      </c>
      <c r="AD1170" s="1100"/>
      <c r="AE1170" s="415"/>
      <c r="AF1170" s="581"/>
      <c r="AG1170" s="590"/>
      <c r="AH1170" s="428" t="str">
        <f>IFERROR(VLOOKUP(O1170, 【参考】数式用!$AY$5:$AY$13, 1, FALSE), "")</f>
        <v/>
      </c>
      <c r="AI1170" s="429" t="str">
        <f>IFERROR(VLOOKUP(N1170, 【参考】数式用!$BA$2:$BB$50, 2, FALSE), "")</f>
        <v/>
      </c>
      <c r="AJ1170" s="430" t="str">
        <f t="shared" si="37"/>
        <v/>
      </c>
      <c r="AK1170" s="431" t="str">
        <f t="shared" si="38"/>
        <v/>
      </c>
      <c r="AL1170" s="133"/>
      <c r="AM1170" s="133"/>
      <c r="AN1170" s="106"/>
      <c r="AO1170" s="106"/>
      <c r="AV1170" s="105"/>
      <c r="AW1170" s="105"/>
      <c r="AX1170" s="105"/>
      <c r="AY1170" s="105"/>
      <c r="AZ1170" s="105"/>
      <c r="BA1170" s="105"/>
    </row>
    <row r="1171" spans="1:53" ht="30" customHeight="1" thickBot="1">
      <c r="A1171" s="140">
        <v>1158</v>
      </c>
      <c r="B1171" s="1001" t="str">
        <f>IF(基本情報入力シート!C1196="","",基本情報入力シート!C1196)</f>
        <v/>
      </c>
      <c r="C1171" s="1002"/>
      <c r="D1171" s="1002"/>
      <c r="E1171" s="1002"/>
      <c r="F1171" s="1002"/>
      <c r="G1171" s="1002"/>
      <c r="H1171" s="1002"/>
      <c r="I1171" s="1003"/>
      <c r="J1171" s="411" t="str">
        <f>IF(基本情報入力シート!M1196="","",基本情報入力シート!M1196)</f>
        <v/>
      </c>
      <c r="K1171" s="411" t="str">
        <f>IF(基本情報入力シート!R1196="","",基本情報入力シート!R1196)</f>
        <v/>
      </c>
      <c r="L1171" s="411" t="str">
        <f>IF(基本情報入力シート!W1196="","",基本情報入力シート!W1196)</f>
        <v/>
      </c>
      <c r="M1171" s="411" t="str">
        <f>IF(基本情報入力シート!X1196="","",基本情報入力シート!X1196)</f>
        <v/>
      </c>
      <c r="N1171" s="141" t="str">
        <f>IF(基本情報入力シート!Y1196="","",基本情報入力シート!Y1196)</f>
        <v/>
      </c>
      <c r="O1171" s="148"/>
      <c r="P1171" s="50"/>
      <c r="Q1171" s="1004"/>
      <c r="R1171" s="1005"/>
      <c r="S1171" s="142" t="str">
        <f>IFERROR(ROUNDDOWN(Q1171*VLOOKUP(N1171,【参考】数式用!$AR$2:$AW$50,MATCH(P1171,【参考】数式用!$AT$4:$AW$4)+2,FALSE)*0.5, 0), "")</f>
        <v/>
      </c>
      <c r="T1171" s="51"/>
      <c r="U1171" s="536" t="str">
        <f>IFERROR(IF(AH1171&lt;&gt;"",Q1171*VLOOKUP(N1171,【参考】数式用!$AG$2:$AL$50,MATCH(P1171,【参考】数式用!$AI$4:$AL$4,0)+2,0), ""), "")</f>
        <v/>
      </c>
      <c r="V1171" s="41"/>
      <c r="W1171" s="1006"/>
      <c r="X1171" s="1007"/>
      <c r="Y1171" s="88"/>
      <c r="Z1171" s="537"/>
      <c r="AA1171" s="143" t="str">
        <f>IFERROR(IF(Y1171="ー", "", ROUNDDOWN(Z1171*VLOOKUP(N1171,【参考】数式用!$AR$2:$AW$50,MATCH(Y1171,【参考】数式用!$AT$4:$AW$4)+2,FALSE)*0.5, 0)), "")</f>
        <v/>
      </c>
      <c r="AB1171" s="98"/>
      <c r="AC1171" s="1100" t="str">
        <f>IFERROR(IF(AH1171&lt;&gt;"",Z1171*VLOOKUP(N1171,【参考】数式用!$AG$2:$AL$50,MATCH(Y1171,【参考】数式用!$AI$4:$AL$4,0)+2,0), ""), "")</f>
        <v/>
      </c>
      <c r="AD1171" s="1100"/>
      <c r="AE1171" s="415"/>
      <c r="AF1171" s="581"/>
      <c r="AG1171" s="590"/>
      <c r="AH1171" s="428" t="str">
        <f>IFERROR(VLOOKUP(O1171, 【参考】数式用!$AY$5:$AY$13, 1, FALSE), "")</f>
        <v/>
      </c>
      <c r="AI1171" s="429" t="str">
        <f>IFERROR(VLOOKUP(N1171, 【参考】数式用!$BA$2:$BB$50, 2, FALSE), "")</f>
        <v/>
      </c>
      <c r="AJ1171" s="430" t="str">
        <f t="shared" si="37"/>
        <v/>
      </c>
      <c r="AK1171" s="431" t="str">
        <f t="shared" si="38"/>
        <v/>
      </c>
      <c r="AL1171" s="133"/>
      <c r="AM1171" s="133"/>
      <c r="AN1171" s="106"/>
      <c r="AO1171" s="106"/>
      <c r="AV1171" s="105"/>
      <c r="AW1171" s="105"/>
      <c r="AX1171" s="105"/>
      <c r="AY1171" s="105"/>
      <c r="AZ1171" s="105"/>
      <c r="BA1171" s="105"/>
    </row>
    <row r="1172" spans="1:53" ht="30" customHeight="1" thickBot="1">
      <c r="A1172" s="140">
        <v>1159</v>
      </c>
      <c r="B1172" s="1001" t="str">
        <f>IF(基本情報入力シート!C1197="","",基本情報入力シート!C1197)</f>
        <v/>
      </c>
      <c r="C1172" s="1002"/>
      <c r="D1172" s="1002"/>
      <c r="E1172" s="1002"/>
      <c r="F1172" s="1002"/>
      <c r="G1172" s="1002"/>
      <c r="H1172" s="1002"/>
      <c r="I1172" s="1003"/>
      <c r="J1172" s="411" t="str">
        <f>IF(基本情報入力シート!M1197="","",基本情報入力シート!M1197)</f>
        <v/>
      </c>
      <c r="K1172" s="411" t="str">
        <f>IF(基本情報入力シート!R1197="","",基本情報入力シート!R1197)</f>
        <v/>
      </c>
      <c r="L1172" s="411" t="str">
        <f>IF(基本情報入力シート!W1197="","",基本情報入力シート!W1197)</f>
        <v/>
      </c>
      <c r="M1172" s="411" t="str">
        <f>IF(基本情報入力シート!X1197="","",基本情報入力シート!X1197)</f>
        <v/>
      </c>
      <c r="N1172" s="141" t="str">
        <f>IF(基本情報入力シート!Y1197="","",基本情報入力シート!Y1197)</f>
        <v/>
      </c>
      <c r="O1172" s="148"/>
      <c r="P1172" s="50"/>
      <c r="Q1172" s="1004"/>
      <c r="R1172" s="1005"/>
      <c r="S1172" s="142" t="str">
        <f>IFERROR(ROUNDDOWN(Q1172*VLOOKUP(N1172,【参考】数式用!$AR$2:$AW$50,MATCH(P1172,【参考】数式用!$AT$4:$AW$4)+2,FALSE)*0.5, 0), "")</f>
        <v/>
      </c>
      <c r="T1172" s="51"/>
      <c r="U1172" s="536" t="str">
        <f>IFERROR(IF(AH1172&lt;&gt;"",Q1172*VLOOKUP(N1172,【参考】数式用!$AG$2:$AL$50,MATCH(P1172,【参考】数式用!$AI$4:$AL$4,0)+2,0), ""), "")</f>
        <v/>
      </c>
      <c r="V1172" s="41"/>
      <c r="W1172" s="1006"/>
      <c r="X1172" s="1007"/>
      <c r="Y1172" s="88"/>
      <c r="Z1172" s="537"/>
      <c r="AA1172" s="143" t="str">
        <f>IFERROR(IF(Y1172="ー", "", ROUNDDOWN(Z1172*VLOOKUP(N1172,【参考】数式用!$AR$2:$AW$50,MATCH(Y1172,【参考】数式用!$AT$4:$AW$4)+2,FALSE)*0.5, 0)), "")</f>
        <v/>
      </c>
      <c r="AB1172" s="98"/>
      <c r="AC1172" s="1100" t="str">
        <f>IFERROR(IF(AH1172&lt;&gt;"",Z1172*VLOOKUP(N1172,【参考】数式用!$AG$2:$AL$50,MATCH(Y1172,【参考】数式用!$AI$4:$AL$4,0)+2,0), ""), "")</f>
        <v/>
      </c>
      <c r="AD1172" s="1100"/>
      <c r="AE1172" s="415"/>
      <c r="AF1172" s="581"/>
      <c r="AG1172" s="590"/>
      <c r="AH1172" s="428" t="str">
        <f>IFERROR(VLOOKUP(O1172, 【参考】数式用!$AY$5:$AY$13, 1, FALSE), "")</f>
        <v/>
      </c>
      <c r="AI1172" s="429" t="str">
        <f>IFERROR(VLOOKUP(N1172, 【参考】数式用!$BA$2:$BB$50, 2, FALSE), "")</f>
        <v/>
      </c>
      <c r="AJ1172" s="430" t="str">
        <f t="shared" si="37"/>
        <v/>
      </c>
      <c r="AK1172" s="431" t="str">
        <f t="shared" si="38"/>
        <v/>
      </c>
      <c r="AL1172" s="133"/>
      <c r="AM1172" s="133"/>
      <c r="AN1172" s="106"/>
      <c r="AO1172" s="106"/>
      <c r="AV1172" s="105"/>
      <c r="AW1172" s="105"/>
      <c r="AX1172" s="105"/>
      <c r="AY1172" s="105"/>
      <c r="AZ1172" s="105"/>
      <c r="BA1172" s="105"/>
    </row>
    <row r="1173" spans="1:53" ht="30" customHeight="1" thickBot="1">
      <c r="A1173" s="140">
        <v>1160</v>
      </c>
      <c r="B1173" s="1001" t="str">
        <f>IF(基本情報入力シート!C1198="","",基本情報入力シート!C1198)</f>
        <v/>
      </c>
      <c r="C1173" s="1002"/>
      <c r="D1173" s="1002"/>
      <c r="E1173" s="1002"/>
      <c r="F1173" s="1002"/>
      <c r="G1173" s="1002"/>
      <c r="H1173" s="1002"/>
      <c r="I1173" s="1003"/>
      <c r="J1173" s="411" t="str">
        <f>IF(基本情報入力シート!M1198="","",基本情報入力シート!M1198)</f>
        <v/>
      </c>
      <c r="K1173" s="411" t="str">
        <f>IF(基本情報入力シート!R1198="","",基本情報入力シート!R1198)</f>
        <v/>
      </c>
      <c r="L1173" s="411" t="str">
        <f>IF(基本情報入力シート!W1198="","",基本情報入力シート!W1198)</f>
        <v/>
      </c>
      <c r="M1173" s="411" t="str">
        <f>IF(基本情報入力シート!X1198="","",基本情報入力シート!X1198)</f>
        <v/>
      </c>
      <c r="N1173" s="141" t="str">
        <f>IF(基本情報入力シート!Y1198="","",基本情報入力シート!Y1198)</f>
        <v/>
      </c>
      <c r="O1173" s="148"/>
      <c r="P1173" s="50"/>
      <c r="Q1173" s="1004"/>
      <c r="R1173" s="1005"/>
      <c r="S1173" s="142" t="str">
        <f>IFERROR(ROUNDDOWN(Q1173*VLOOKUP(N1173,【参考】数式用!$AR$2:$AW$50,MATCH(P1173,【参考】数式用!$AT$4:$AW$4)+2,FALSE)*0.5, 0), "")</f>
        <v/>
      </c>
      <c r="T1173" s="51"/>
      <c r="U1173" s="536" t="str">
        <f>IFERROR(IF(AH1173&lt;&gt;"",Q1173*VLOOKUP(N1173,【参考】数式用!$AG$2:$AL$50,MATCH(P1173,【参考】数式用!$AI$4:$AL$4,0)+2,0), ""), "")</f>
        <v/>
      </c>
      <c r="V1173" s="41"/>
      <c r="W1173" s="1006"/>
      <c r="X1173" s="1007"/>
      <c r="Y1173" s="88"/>
      <c r="Z1173" s="537"/>
      <c r="AA1173" s="143" t="str">
        <f>IFERROR(IF(Y1173="ー", "", ROUNDDOWN(Z1173*VLOOKUP(N1173,【参考】数式用!$AR$2:$AW$50,MATCH(Y1173,【参考】数式用!$AT$4:$AW$4)+2,FALSE)*0.5, 0)), "")</f>
        <v/>
      </c>
      <c r="AB1173" s="98"/>
      <c r="AC1173" s="1100" t="str">
        <f>IFERROR(IF(AH1173&lt;&gt;"",Z1173*VLOOKUP(N1173,【参考】数式用!$AG$2:$AL$50,MATCH(Y1173,【参考】数式用!$AI$4:$AL$4,0)+2,0), ""), "")</f>
        <v/>
      </c>
      <c r="AD1173" s="1100"/>
      <c r="AE1173" s="415"/>
      <c r="AF1173" s="581"/>
      <c r="AG1173" s="590"/>
      <c r="AH1173" s="428" t="str">
        <f>IFERROR(VLOOKUP(O1173, 【参考】数式用!$AY$5:$AY$13, 1, FALSE), "")</f>
        <v/>
      </c>
      <c r="AI1173" s="429" t="str">
        <f>IFERROR(VLOOKUP(N1173, 【参考】数式用!$BA$2:$BB$50, 2, FALSE), "")</f>
        <v/>
      </c>
      <c r="AJ1173" s="430" t="str">
        <f t="shared" si="37"/>
        <v/>
      </c>
      <c r="AK1173" s="431" t="str">
        <f t="shared" si="38"/>
        <v/>
      </c>
      <c r="AL1173" s="133"/>
      <c r="AM1173" s="133"/>
      <c r="AN1173" s="106"/>
      <c r="AO1173" s="106"/>
      <c r="AV1173" s="105"/>
      <c r="AW1173" s="105"/>
      <c r="AX1173" s="105"/>
      <c r="AY1173" s="105"/>
      <c r="AZ1173" s="105"/>
      <c r="BA1173" s="105"/>
    </row>
    <row r="1174" spans="1:53" ht="30" customHeight="1" thickBot="1">
      <c r="A1174" s="140">
        <v>1161</v>
      </c>
      <c r="B1174" s="1001" t="str">
        <f>IF(基本情報入力シート!C1199="","",基本情報入力シート!C1199)</f>
        <v/>
      </c>
      <c r="C1174" s="1002"/>
      <c r="D1174" s="1002"/>
      <c r="E1174" s="1002"/>
      <c r="F1174" s="1002"/>
      <c r="G1174" s="1002"/>
      <c r="H1174" s="1002"/>
      <c r="I1174" s="1003"/>
      <c r="J1174" s="411" t="str">
        <f>IF(基本情報入力シート!M1199="","",基本情報入力シート!M1199)</f>
        <v/>
      </c>
      <c r="K1174" s="411" t="str">
        <f>IF(基本情報入力シート!R1199="","",基本情報入力シート!R1199)</f>
        <v/>
      </c>
      <c r="L1174" s="411" t="str">
        <f>IF(基本情報入力シート!W1199="","",基本情報入力シート!W1199)</f>
        <v/>
      </c>
      <c r="M1174" s="411" t="str">
        <f>IF(基本情報入力シート!X1199="","",基本情報入力シート!X1199)</f>
        <v/>
      </c>
      <c r="N1174" s="141" t="str">
        <f>IF(基本情報入力シート!Y1199="","",基本情報入力シート!Y1199)</f>
        <v/>
      </c>
      <c r="O1174" s="148"/>
      <c r="P1174" s="50"/>
      <c r="Q1174" s="1004"/>
      <c r="R1174" s="1005"/>
      <c r="S1174" s="142" t="str">
        <f>IFERROR(ROUNDDOWN(Q1174*VLOOKUP(N1174,【参考】数式用!$AR$2:$AW$50,MATCH(P1174,【参考】数式用!$AT$4:$AW$4)+2,FALSE)*0.5, 0), "")</f>
        <v/>
      </c>
      <c r="T1174" s="51"/>
      <c r="U1174" s="536" t="str">
        <f>IFERROR(IF(AH1174&lt;&gt;"",Q1174*VLOOKUP(N1174,【参考】数式用!$AG$2:$AL$50,MATCH(P1174,【参考】数式用!$AI$4:$AL$4,0)+2,0), ""), "")</f>
        <v/>
      </c>
      <c r="V1174" s="41"/>
      <c r="W1174" s="1006"/>
      <c r="X1174" s="1007"/>
      <c r="Y1174" s="88"/>
      <c r="Z1174" s="537"/>
      <c r="AA1174" s="143" t="str">
        <f>IFERROR(IF(Y1174="ー", "", ROUNDDOWN(Z1174*VLOOKUP(N1174,【参考】数式用!$AR$2:$AW$50,MATCH(Y1174,【参考】数式用!$AT$4:$AW$4)+2,FALSE)*0.5, 0)), "")</f>
        <v/>
      </c>
      <c r="AB1174" s="98"/>
      <c r="AC1174" s="1100" t="str">
        <f>IFERROR(IF(AH1174&lt;&gt;"",Z1174*VLOOKUP(N1174,【参考】数式用!$AG$2:$AL$50,MATCH(Y1174,【参考】数式用!$AI$4:$AL$4,0)+2,0), ""), "")</f>
        <v/>
      </c>
      <c r="AD1174" s="1100"/>
      <c r="AE1174" s="415"/>
      <c r="AF1174" s="581"/>
      <c r="AG1174" s="590"/>
      <c r="AH1174" s="428" t="str">
        <f>IFERROR(VLOOKUP(O1174, 【参考】数式用!$AY$5:$AY$13, 1, FALSE), "")</f>
        <v/>
      </c>
      <c r="AI1174" s="429" t="str">
        <f>IFERROR(VLOOKUP(N1174, 【参考】数式用!$BA$2:$BB$50, 2, FALSE), "")</f>
        <v/>
      </c>
      <c r="AJ1174" s="430" t="str">
        <f t="shared" si="37"/>
        <v/>
      </c>
      <c r="AK1174" s="431" t="str">
        <f t="shared" si="38"/>
        <v/>
      </c>
      <c r="AL1174" s="133"/>
      <c r="AM1174" s="133"/>
      <c r="AN1174" s="106"/>
      <c r="AO1174" s="106"/>
      <c r="AV1174" s="105"/>
      <c r="AW1174" s="105"/>
      <c r="AX1174" s="105"/>
      <c r="AY1174" s="105"/>
      <c r="AZ1174" s="105"/>
      <c r="BA1174" s="105"/>
    </row>
    <row r="1175" spans="1:53" ht="30" customHeight="1" thickBot="1">
      <c r="A1175" s="140">
        <v>1162</v>
      </c>
      <c r="B1175" s="1001" t="str">
        <f>IF(基本情報入力シート!C1200="","",基本情報入力シート!C1200)</f>
        <v/>
      </c>
      <c r="C1175" s="1002"/>
      <c r="D1175" s="1002"/>
      <c r="E1175" s="1002"/>
      <c r="F1175" s="1002"/>
      <c r="G1175" s="1002"/>
      <c r="H1175" s="1002"/>
      <c r="I1175" s="1003"/>
      <c r="J1175" s="411" t="str">
        <f>IF(基本情報入力シート!M1200="","",基本情報入力シート!M1200)</f>
        <v/>
      </c>
      <c r="K1175" s="411" t="str">
        <f>IF(基本情報入力シート!R1200="","",基本情報入力シート!R1200)</f>
        <v/>
      </c>
      <c r="L1175" s="411" t="str">
        <f>IF(基本情報入力シート!W1200="","",基本情報入力シート!W1200)</f>
        <v/>
      </c>
      <c r="M1175" s="411" t="str">
        <f>IF(基本情報入力シート!X1200="","",基本情報入力シート!X1200)</f>
        <v/>
      </c>
      <c r="N1175" s="141" t="str">
        <f>IF(基本情報入力シート!Y1200="","",基本情報入力シート!Y1200)</f>
        <v/>
      </c>
      <c r="O1175" s="148"/>
      <c r="P1175" s="50"/>
      <c r="Q1175" s="1004"/>
      <c r="R1175" s="1005"/>
      <c r="S1175" s="142" t="str">
        <f>IFERROR(ROUNDDOWN(Q1175*VLOOKUP(N1175,【参考】数式用!$AR$2:$AW$50,MATCH(P1175,【参考】数式用!$AT$4:$AW$4)+2,FALSE)*0.5, 0), "")</f>
        <v/>
      </c>
      <c r="T1175" s="51"/>
      <c r="U1175" s="536" t="str">
        <f>IFERROR(IF(AH1175&lt;&gt;"",Q1175*VLOOKUP(N1175,【参考】数式用!$AG$2:$AL$50,MATCH(P1175,【参考】数式用!$AI$4:$AL$4,0)+2,0), ""), "")</f>
        <v/>
      </c>
      <c r="V1175" s="41"/>
      <c r="W1175" s="1006"/>
      <c r="X1175" s="1007"/>
      <c r="Y1175" s="88"/>
      <c r="Z1175" s="537"/>
      <c r="AA1175" s="143" t="str">
        <f>IFERROR(IF(Y1175="ー", "", ROUNDDOWN(Z1175*VLOOKUP(N1175,【参考】数式用!$AR$2:$AW$50,MATCH(Y1175,【参考】数式用!$AT$4:$AW$4)+2,FALSE)*0.5, 0)), "")</f>
        <v/>
      </c>
      <c r="AB1175" s="98"/>
      <c r="AC1175" s="1100" t="str">
        <f>IFERROR(IF(AH1175&lt;&gt;"",Z1175*VLOOKUP(N1175,【参考】数式用!$AG$2:$AL$50,MATCH(Y1175,【参考】数式用!$AI$4:$AL$4,0)+2,0), ""), "")</f>
        <v/>
      </c>
      <c r="AD1175" s="1100"/>
      <c r="AE1175" s="415"/>
      <c r="AF1175" s="581"/>
      <c r="AG1175" s="590"/>
      <c r="AH1175" s="428" t="str">
        <f>IFERROR(VLOOKUP(O1175, 【参考】数式用!$AY$5:$AY$13, 1, FALSE), "")</f>
        <v/>
      </c>
      <c r="AI1175" s="429" t="str">
        <f>IFERROR(VLOOKUP(N1175, 【参考】数式用!$BA$2:$BB$50, 2, FALSE), "")</f>
        <v/>
      </c>
      <c r="AJ1175" s="430" t="str">
        <f t="shared" si="37"/>
        <v/>
      </c>
      <c r="AK1175" s="431" t="str">
        <f t="shared" si="38"/>
        <v/>
      </c>
      <c r="AL1175" s="133"/>
      <c r="AM1175" s="133"/>
      <c r="AN1175" s="106"/>
      <c r="AO1175" s="106"/>
      <c r="AV1175" s="105"/>
      <c r="AW1175" s="105"/>
      <c r="AX1175" s="105"/>
      <c r="AY1175" s="105"/>
      <c r="AZ1175" s="105"/>
      <c r="BA1175" s="105"/>
    </row>
    <row r="1176" spans="1:53" ht="30" customHeight="1" thickBot="1">
      <c r="A1176" s="140">
        <v>1163</v>
      </c>
      <c r="B1176" s="1001" t="str">
        <f>IF(基本情報入力シート!C1201="","",基本情報入力シート!C1201)</f>
        <v/>
      </c>
      <c r="C1176" s="1002"/>
      <c r="D1176" s="1002"/>
      <c r="E1176" s="1002"/>
      <c r="F1176" s="1002"/>
      <c r="G1176" s="1002"/>
      <c r="H1176" s="1002"/>
      <c r="I1176" s="1003"/>
      <c r="J1176" s="411" t="str">
        <f>IF(基本情報入力シート!M1201="","",基本情報入力シート!M1201)</f>
        <v/>
      </c>
      <c r="K1176" s="411" t="str">
        <f>IF(基本情報入力シート!R1201="","",基本情報入力シート!R1201)</f>
        <v/>
      </c>
      <c r="L1176" s="411" t="str">
        <f>IF(基本情報入力シート!W1201="","",基本情報入力シート!W1201)</f>
        <v/>
      </c>
      <c r="M1176" s="411" t="str">
        <f>IF(基本情報入力シート!X1201="","",基本情報入力シート!X1201)</f>
        <v/>
      </c>
      <c r="N1176" s="141" t="str">
        <f>IF(基本情報入力シート!Y1201="","",基本情報入力シート!Y1201)</f>
        <v/>
      </c>
      <c r="O1176" s="148"/>
      <c r="P1176" s="50"/>
      <c r="Q1176" s="1004"/>
      <c r="R1176" s="1005"/>
      <c r="S1176" s="142" t="str">
        <f>IFERROR(ROUNDDOWN(Q1176*VLOOKUP(N1176,【参考】数式用!$AR$2:$AW$50,MATCH(P1176,【参考】数式用!$AT$4:$AW$4)+2,FALSE)*0.5, 0), "")</f>
        <v/>
      </c>
      <c r="T1176" s="51"/>
      <c r="U1176" s="536" t="str">
        <f>IFERROR(IF(AH1176&lt;&gt;"",Q1176*VLOOKUP(N1176,【参考】数式用!$AG$2:$AL$50,MATCH(P1176,【参考】数式用!$AI$4:$AL$4,0)+2,0), ""), "")</f>
        <v/>
      </c>
      <c r="V1176" s="41"/>
      <c r="W1176" s="1006"/>
      <c r="X1176" s="1007"/>
      <c r="Y1176" s="88"/>
      <c r="Z1176" s="537"/>
      <c r="AA1176" s="143" t="str">
        <f>IFERROR(IF(Y1176="ー", "", ROUNDDOWN(Z1176*VLOOKUP(N1176,【参考】数式用!$AR$2:$AW$50,MATCH(Y1176,【参考】数式用!$AT$4:$AW$4)+2,FALSE)*0.5, 0)), "")</f>
        <v/>
      </c>
      <c r="AB1176" s="98"/>
      <c r="AC1176" s="1100" t="str">
        <f>IFERROR(IF(AH1176&lt;&gt;"",Z1176*VLOOKUP(N1176,【参考】数式用!$AG$2:$AL$50,MATCH(Y1176,【参考】数式用!$AI$4:$AL$4,0)+2,0), ""), "")</f>
        <v/>
      </c>
      <c r="AD1176" s="1100"/>
      <c r="AE1176" s="415"/>
      <c r="AF1176" s="581"/>
      <c r="AG1176" s="590"/>
      <c r="AH1176" s="428" t="str">
        <f>IFERROR(VLOOKUP(O1176, 【参考】数式用!$AY$5:$AY$13, 1, FALSE), "")</f>
        <v/>
      </c>
      <c r="AI1176" s="429" t="str">
        <f>IFERROR(VLOOKUP(N1176, 【参考】数式用!$BA$2:$BB$50, 2, FALSE), "")</f>
        <v/>
      </c>
      <c r="AJ1176" s="430" t="str">
        <f t="shared" si="37"/>
        <v/>
      </c>
      <c r="AK1176" s="431" t="str">
        <f t="shared" si="38"/>
        <v/>
      </c>
      <c r="AL1176" s="133"/>
      <c r="AM1176" s="133"/>
      <c r="AN1176" s="106"/>
      <c r="AO1176" s="106"/>
      <c r="AV1176" s="105"/>
      <c r="AW1176" s="105"/>
      <c r="AX1176" s="105"/>
      <c r="AY1176" s="105"/>
      <c r="AZ1176" s="105"/>
      <c r="BA1176" s="105"/>
    </row>
    <row r="1177" spans="1:53" ht="30" customHeight="1" thickBot="1">
      <c r="A1177" s="140">
        <v>1164</v>
      </c>
      <c r="B1177" s="1001" t="str">
        <f>IF(基本情報入力シート!C1202="","",基本情報入力シート!C1202)</f>
        <v/>
      </c>
      <c r="C1177" s="1002"/>
      <c r="D1177" s="1002"/>
      <c r="E1177" s="1002"/>
      <c r="F1177" s="1002"/>
      <c r="G1177" s="1002"/>
      <c r="H1177" s="1002"/>
      <c r="I1177" s="1003"/>
      <c r="J1177" s="411" t="str">
        <f>IF(基本情報入力シート!M1202="","",基本情報入力シート!M1202)</f>
        <v/>
      </c>
      <c r="K1177" s="411" t="str">
        <f>IF(基本情報入力シート!R1202="","",基本情報入力シート!R1202)</f>
        <v/>
      </c>
      <c r="L1177" s="411" t="str">
        <f>IF(基本情報入力シート!W1202="","",基本情報入力シート!W1202)</f>
        <v/>
      </c>
      <c r="M1177" s="411" t="str">
        <f>IF(基本情報入力シート!X1202="","",基本情報入力シート!X1202)</f>
        <v/>
      </c>
      <c r="N1177" s="141" t="str">
        <f>IF(基本情報入力シート!Y1202="","",基本情報入力シート!Y1202)</f>
        <v/>
      </c>
      <c r="O1177" s="148"/>
      <c r="P1177" s="50"/>
      <c r="Q1177" s="1004"/>
      <c r="R1177" s="1005"/>
      <c r="S1177" s="142" t="str">
        <f>IFERROR(ROUNDDOWN(Q1177*VLOOKUP(N1177,【参考】数式用!$AR$2:$AW$50,MATCH(P1177,【参考】数式用!$AT$4:$AW$4)+2,FALSE)*0.5, 0), "")</f>
        <v/>
      </c>
      <c r="T1177" s="51"/>
      <c r="U1177" s="536" t="str">
        <f>IFERROR(IF(AH1177&lt;&gt;"",Q1177*VLOOKUP(N1177,【参考】数式用!$AG$2:$AL$50,MATCH(P1177,【参考】数式用!$AI$4:$AL$4,0)+2,0), ""), "")</f>
        <v/>
      </c>
      <c r="V1177" s="41"/>
      <c r="W1177" s="1006"/>
      <c r="X1177" s="1007"/>
      <c r="Y1177" s="88"/>
      <c r="Z1177" s="537"/>
      <c r="AA1177" s="143" t="str">
        <f>IFERROR(IF(Y1177="ー", "", ROUNDDOWN(Z1177*VLOOKUP(N1177,【参考】数式用!$AR$2:$AW$50,MATCH(Y1177,【参考】数式用!$AT$4:$AW$4)+2,FALSE)*0.5, 0)), "")</f>
        <v/>
      </c>
      <c r="AB1177" s="98"/>
      <c r="AC1177" s="1100" t="str">
        <f>IFERROR(IF(AH1177&lt;&gt;"",Z1177*VLOOKUP(N1177,【参考】数式用!$AG$2:$AL$50,MATCH(Y1177,【参考】数式用!$AI$4:$AL$4,0)+2,0), ""), "")</f>
        <v/>
      </c>
      <c r="AD1177" s="1100"/>
      <c r="AE1177" s="415"/>
      <c r="AF1177" s="581"/>
      <c r="AG1177" s="590"/>
      <c r="AH1177" s="428" t="str">
        <f>IFERROR(VLOOKUP(O1177, 【参考】数式用!$AY$5:$AY$13, 1, FALSE), "")</f>
        <v/>
      </c>
      <c r="AI1177" s="429" t="str">
        <f>IFERROR(VLOOKUP(N1177, 【参考】数式用!$BA$2:$BB$50, 2, FALSE), "")</f>
        <v/>
      </c>
      <c r="AJ1177" s="430" t="str">
        <f t="shared" si="37"/>
        <v/>
      </c>
      <c r="AK1177" s="431" t="str">
        <f t="shared" si="38"/>
        <v/>
      </c>
      <c r="AL1177" s="133"/>
      <c r="AM1177" s="133"/>
      <c r="AN1177" s="106"/>
      <c r="AO1177" s="106"/>
      <c r="AV1177" s="105"/>
      <c r="AW1177" s="105"/>
      <c r="AX1177" s="105"/>
      <c r="AY1177" s="105"/>
      <c r="AZ1177" s="105"/>
      <c r="BA1177" s="105"/>
    </row>
    <row r="1178" spans="1:53" ht="30" customHeight="1" thickBot="1">
      <c r="A1178" s="140">
        <v>1165</v>
      </c>
      <c r="B1178" s="1001" t="str">
        <f>IF(基本情報入力シート!C1203="","",基本情報入力シート!C1203)</f>
        <v/>
      </c>
      <c r="C1178" s="1002"/>
      <c r="D1178" s="1002"/>
      <c r="E1178" s="1002"/>
      <c r="F1178" s="1002"/>
      <c r="G1178" s="1002"/>
      <c r="H1178" s="1002"/>
      <c r="I1178" s="1003"/>
      <c r="J1178" s="411" t="str">
        <f>IF(基本情報入力シート!M1203="","",基本情報入力シート!M1203)</f>
        <v/>
      </c>
      <c r="K1178" s="411" t="str">
        <f>IF(基本情報入力シート!R1203="","",基本情報入力シート!R1203)</f>
        <v/>
      </c>
      <c r="L1178" s="411" t="str">
        <f>IF(基本情報入力シート!W1203="","",基本情報入力シート!W1203)</f>
        <v/>
      </c>
      <c r="M1178" s="411" t="str">
        <f>IF(基本情報入力シート!X1203="","",基本情報入力シート!X1203)</f>
        <v/>
      </c>
      <c r="N1178" s="141" t="str">
        <f>IF(基本情報入力シート!Y1203="","",基本情報入力シート!Y1203)</f>
        <v/>
      </c>
      <c r="O1178" s="148"/>
      <c r="P1178" s="50"/>
      <c r="Q1178" s="1004"/>
      <c r="R1178" s="1005"/>
      <c r="S1178" s="142" t="str">
        <f>IFERROR(ROUNDDOWN(Q1178*VLOOKUP(N1178,【参考】数式用!$AR$2:$AW$50,MATCH(P1178,【参考】数式用!$AT$4:$AW$4)+2,FALSE)*0.5, 0), "")</f>
        <v/>
      </c>
      <c r="T1178" s="51"/>
      <c r="U1178" s="536" t="str">
        <f>IFERROR(IF(AH1178&lt;&gt;"",Q1178*VLOOKUP(N1178,【参考】数式用!$AG$2:$AL$50,MATCH(P1178,【参考】数式用!$AI$4:$AL$4,0)+2,0), ""), "")</f>
        <v/>
      </c>
      <c r="V1178" s="41"/>
      <c r="W1178" s="1006"/>
      <c r="X1178" s="1007"/>
      <c r="Y1178" s="88"/>
      <c r="Z1178" s="537"/>
      <c r="AA1178" s="143" t="str">
        <f>IFERROR(IF(Y1178="ー", "", ROUNDDOWN(Z1178*VLOOKUP(N1178,【参考】数式用!$AR$2:$AW$50,MATCH(Y1178,【参考】数式用!$AT$4:$AW$4)+2,FALSE)*0.5, 0)), "")</f>
        <v/>
      </c>
      <c r="AB1178" s="98"/>
      <c r="AC1178" s="1100" t="str">
        <f>IFERROR(IF(AH1178&lt;&gt;"",Z1178*VLOOKUP(N1178,【参考】数式用!$AG$2:$AL$50,MATCH(Y1178,【参考】数式用!$AI$4:$AL$4,0)+2,0), ""), "")</f>
        <v/>
      </c>
      <c r="AD1178" s="1100"/>
      <c r="AE1178" s="415"/>
      <c r="AF1178" s="581"/>
      <c r="AG1178" s="590"/>
      <c r="AH1178" s="428" t="str">
        <f>IFERROR(VLOOKUP(O1178, 【参考】数式用!$AY$5:$AY$13, 1, FALSE), "")</f>
        <v/>
      </c>
      <c r="AI1178" s="429" t="str">
        <f>IFERROR(VLOOKUP(N1178, 【参考】数式用!$BA$2:$BB$50, 2, FALSE), "")</f>
        <v/>
      </c>
      <c r="AJ1178" s="430" t="str">
        <f t="shared" si="37"/>
        <v/>
      </c>
      <c r="AK1178" s="431" t="str">
        <f t="shared" si="38"/>
        <v/>
      </c>
      <c r="AL1178" s="133"/>
      <c r="AM1178" s="133"/>
      <c r="AN1178" s="106"/>
      <c r="AO1178" s="106"/>
      <c r="AV1178" s="105"/>
      <c r="AW1178" s="105"/>
      <c r="AX1178" s="105"/>
      <c r="AY1178" s="105"/>
      <c r="AZ1178" s="105"/>
      <c r="BA1178" s="105"/>
    </row>
    <row r="1179" spans="1:53" ht="30" customHeight="1" thickBot="1">
      <c r="A1179" s="140">
        <v>1166</v>
      </c>
      <c r="B1179" s="1001" t="str">
        <f>IF(基本情報入力シート!C1204="","",基本情報入力シート!C1204)</f>
        <v/>
      </c>
      <c r="C1179" s="1002"/>
      <c r="D1179" s="1002"/>
      <c r="E1179" s="1002"/>
      <c r="F1179" s="1002"/>
      <c r="G1179" s="1002"/>
      <c r="H1179" s="1002"/>
      <c r="I1179" s="1003"/>
      <c r="J1179" s="411" t="str">
        <f>IF(基本情報入力シート!M1204="","",基本情報入力シート!M1204)</f>
        <v/>
      </c>
      <c r="K1179" s="411" t="str">
        <f>IF(基本情報入力シート!R1204="","",基本情報入力シート!R1204)</f>
        <v/>
      </c>
      <c r="L1179" s="411" t="str">
        <f>IF(基本情報入力シート!W1204="","",基本情報入力シート!W1204)</f>
        <v/>
      </c>
      <c r="M1179" s="411" t="str">
        <f>IF(基本情報入力シート!X1204="","",基本情報入力シート!X1204)</f>
        <v/>
      </c>
      <c r="N1179" s="141" t="str">
        <f>IF(基本情報入力シート!Y1204="","",基本情報入力シート!Y1204)</f>
        <v/>
      </c>
      <c r="O1179" s="148"/>
      <c r="P1179" s="50"/>
      <c r="Q1179" s="1004"/>
      <c r="R1179" s="1005"/>
      <c r="S1179" s="142" t="str">
        <f>IFERROR(ROUNDDOWN(Q1179*VLOOKUP(N1179,【参考】数式用!$AR$2:$AW$50,MATCH(P1179,【参考】数式用!$AT$4:$AW$4)+2,FALSE)*0.5, 0), "")</f>
        <v/>
      </c>
      <c r="T1179" s="51"/>
      <c r="U1179" s="536" t="str">
        <f>IFERROR(IF(AH1179&lt;&gt;"",Q1179*VLOOKUP(N1179,【参考】数式用!$AG$2:$AL$50,MATCH(P1179,【参考】数式用!$AI$4:$AL$4,0)+2,0), ""), "")</f>
        <v/>
      </c>
      <c r="V1179" s="41"/>
      <c r="W1179" s="1006"/>
      <c r="X1179" s="1007"/>
      <c r="Y1179" s="88"/>
      <c r="Z1179" s="537"/>
      <c r="AA1179" s="143" t="str">
        <f>IFERROR(IF(Y1179="ー", "", ROUNDDOWN(Z1179*VLOOKUP(N1179,【参考】数式用!$AR$2:$AW$50,MATCH(Y1179,【参考】数式用!$AT$4:$AW$4)+2,FALSE)*0.5, 0)), "")</f>
        <v/>
      </c>
      <c r="AB1179" s="98"/>
      <c r="AC1179" s="1100" t="str">
        <f>IFERROR(IF(AH1179&lt;&gt;"",Z1179*VLOOKUP(N1179,【参考】数式用!$AG$2:$AL$50,MATCH(Y1179,【参考】数式用!$AI$4:$AL$4,0)+2,0), ""), "")</f>
        <v/>
      </c>
      <c r="AD1179" s="1100"/>
      <c r="AE1179" s="415"/>
      <c r="AF1179" s="581"/>
      <c r="AG1179" s="590"/>
      <c r="AH1179" s="428" t="str">
        <f>IFERROR(VLOOKUP(O1179, 【参考】数式用!$AY$5:$AY$13, 1, FALSE), "")</f>
        <v/>
      </c>
      <c r="AI1179" s="429" t="str">
        <f>IFERROR(VLOOKUP(N1179, 【参考】数式用!$BA$2:$BB$50, 2, FALSE), "")</f>
        <v/>
      </c>
      <c r="AJ1179" s="430" t="str">
        <f t="shared" si="37"/>
        <v/>
      </c>
      <c r="AK1179" s="431" t="str">
        <f t="shared" si="38"/>
        <v/>
      </c>
      <c r="AL1179" s="133"/>
      <c r="AM1179" s="133"/>
      <c r="AN1179" s="106"/>
      <c r="AO1179" s="106"/>
      <c r="AV1179" s="105"/>
      <c r="AW1179" s="105"/>
      <c r="AX1179" s="105"/>
      <c r="AY1179" s="105"/>
      <c r="AZ1179" s="105"/>
      <c r="BA1179" s="105"/>
    </row>
    <row r="1180" spans="1:53" ht="30" customHeight="1" thickBot="1">
      <c r="A1180" s="140">
        <v>1167</v>
      </c>
      <c r="B1180" s="1001" t="str">
        <f>IF(基本情報入力シート!C1205="","",基本情報入力シート!C1205)</f>
        <v/>
      </c>
      <c r="C1180" s="1002"/>
      <c r="D1180" s="1002"/>
      <c r="E1180" s="1002"/>
      <c r="F1180" s="1002"/>
      <c r="G1180" s="1002"/>
      <c r="H1180" s="1002"/>
      <c r="I1180" s="1003"/>
      <c r="J1180" s="411" t="str">
        <f>IF(基本情報入力シート!M1205="","",基本情報入力シート!M1205)</f>
        <v/>
      </c>
      <c r="K1180" s="411" t="str">
        <f>IF(基本情報入力シート!R1205="","",基本情報入力シート!R1205)</f>
        <v/>
      </c>
      <c r="L1180" s="411" t="str">
        <f>IF(基本情報入力シート!W1205="","",基本情報入力シート!W1205)</f>
        <v/>
      </c>
      <c r="M1180" s="411" t="str">
        <f>IF(基本情報入力シート!X1205="","",基本情報入力シート!X1205)</f>
        <v/>
      </c>
      <c r="N1180" s="141" t="str">
        <f>IF(基本情報入力シート!Y1205="","",基本情報入力シート!Y1205)</f>
        <v/>
      </c>
      <c r="O1180" s="148"/>
      <c r="P1180" s="50"/>
      <c r="Q1180" s="1004"/>
      <c r="R1180" s="1005"/>
      <c r="S1180" s="142" t="str">
        <f>IFERROR(ROUNDDOWN(Q1180*VLOOKUP(N1180,【参考】数式用!$AR$2:$AW$50,MATCH(P1180,【参考】数式用!$AT$4:$AW$4)+2,FALSE)*0.5, 0), "")</f>
        <v/>
      </c>
      <c r="T1180" s="51"/>
      <c r="U1180" s="536" t="str">
        <f>IFERROR(IF(AH1180&lt;&gt;"",Q1180*VLOOKUP(N1180,【参考】数式用!$AG$2:$AL$50,MATCH(P1180,【参考】数式用!$AI$4:$AL$4,0)+2,0), ""), "")</f>
        <v/>
      </c>
      <c r="V1180" s="41"/>
      <c r="W1180" s="1006"/>
      <c r="X1180" s="1007"/>
      <c r="Y1180" s="88"/>
      <c r="Z1180" s="537"/>
      <c r="AA1180" s="143" t="str">
        <f>IFERROR(IF(Y1180="ー", "", ROUNDDOWN(Z1180*VLOOKUP(N1180,【参考】数式用!$AR$2:$AW$50,MATCH(Y1180,【参考】数式用!$AT$4:$AW$4)+2,FALSE)*0.5, 0)), "")</f>
        <v/>
      </c>
      <c r="AB1180" s="98"/>
      <c r="AC1180" s="1100" t="str">
        <f>IFERROR(IF(AH1180&lt;&gt;"",Z1180*VLOOKUP(N1180,【参考】数式用!$AG$2:$AL$50,MATCH(Y1180,【参考】数式用!$AI$4:$AL$4,0)+2,0), ""), "")</f>
        <v/>
      </c>
      <c r="AD1180" s="1100"/>
      <c r="AE1180" s="415"/>
      <c r="AF1180" s="581"/>
      <c r="AG1180" s="590"/>
      <c r="AH1180" s="428" t="str">
        <f>IFERROR(VLOOKUP(O1180, 【参考】数式用!$AY$5:$AY$13, 1, FALSE), "")</f>
        <v/>
      </c>
      <c r="AI1180" s="429" t="str">
        <f>IFERROR(VLOOKUP(N1180, 【参考】数式用!$BA$2:$BB$50, 2, FALSE), "")</f>
        <v/>
      </c>
      <c r="AJ1180" s="430" t="str">
        <f t="shared" si="37"/>
        <v/>
      </c>
      <c r="AK1180" s="431" t="str">
        <f t="shared" si="38"/>
        <v/>
      </c>
      <c r="AL1180" s="133"/>
      <c r="AM1180" s="133"/>
      <c r="AN1180" s="106"/>
      <c r="AO1180" s="106"/>
      <c r="AV1180" s="105"/>
      <c r="AW1180" s="105"/>
      <c r="AX1180" s="105"/>
      <c r="AY1180" s="105"/>
      <c r="AZ1180" s="105"/>
      <c r="BA1180" s="105"/>
    </row>
    <row r="1181" spans="1:53" ht="30" customHeight="1" thickBot="1">
      <c r="A1181" s="140">
        <v>1168</v>
      </c>
      <c r="B1181" s="1001" t="str">
        <f>IF(基本情報入力シート!C1206="","",基本情報入力シート!C1206)</f>
        <v/>
      </c>
      <c r="C1181" s="1002"/>
      <c r="D1181" s="1002"/>
      <c r="E1181" s="1002"/>
      <c r="F1181" s="1002"/>
      <c r="G1181" s="1002"/>
      <c r="H1181" s="1002"/>
      <c r="I1181" s="1003"/>
      <c r="J1181" s="411" t="str">
        <f>IF(基本情報入力シート!M1206="","",基本情報入力シート!M1206)</f>
        <v/>
      </c>
      <c r="K1181" s="411" t="str">
        <f>IF(基本情報入力シート!R1206="","",基本情報入力シート!R1206)</f>
        <v/>
      </c>
      <c r="L1181" s="411" t="str">
        <f>IF(基本情報入力シート!W1206="","",基本情報入力シート!W1206)</f>
        <v/>
      </c>
      <c r="M1181" s="411" t="str">
        <f>IF(基本情報入力シート!X1206="","",基本情報入力シート!X1206)</f>
        <v/>
      </c>
      <c r="N1181" s="141" t="str">
        <f>IF(基本情報入力シート!Y1206="","",基本情報入力シート!Y1206)</f>
        <v/>
      </c>
      <c r="O1181" s="148"/>
      <c r="P1181" s="50"/>
      <c r="Q1181" s="1004"/>
      <c r="R1181" s="1005"/>
      <c r="S1181" s="142" t="str">
        <f>IFERROR(ROUNDDOWN(Q1181*VLOOKUP(N1181,【参考】数式用!$AR$2:$AW$50,MATCH(P1181,【参考】数式用!$AT$4:$AW$4)+2,FALSE)*0.5, 0), "")</f>
        <v/>
      </c>
      <c r="T1181" s="51"/>
      <c r="U1181" s="536" t="str">
        <f>IFERROR(IF(AH1181&lt;&gt;"",Q1181*VLOOKUP(N1181,【参考】数式用!$AG$2:$AL$50,MATCH(P1181,【参考】数式用!$AI$4:$AL$4,0)+2,0), ""), "")</f>
        <v/>
      </c>
      <c r="V1181" s="41"/>
      <c r="W1181" s="1006"/>
      <c r="X1181" s="1007"/>
      <c r="Y1181" s="88"/>
      <c r="Z1181" s="537"/>
      <c r="AA1181" s="143" t="str">
        <f>IFERROR(IF(Y1181="ー", "", ROUNDDOWN(Z1181*VLOOKUP(N1181,【参考】数式用!$AR$2:$AW$50,MATCH(Y1181,【参考】数式用!$AT$4:$AW$4)+2,FALSE)*0.5, 0)), "")</f>
        <v/>
      </c>
      <c r="AB1181" s="98"/>
      <c r="AC1181" s="1100" t="str">
        <f>IFERROR(IF(AH1181&lt;&gt;"",Z1181*VLOOKUP(N1181,【参考】数式用!$AG$2:$AL$50,MATCH(Y1181,【参考】数式用!$AI$4:$AL$4,0)+2,0), ""), "")</f>
        <v/>
      </c>
      <c r="AD1181" s="1100"/>
      <c r="AE1181" s="415"/>
      <c r="AF1181" s="581"/>
      <c r="AG1181" s="590"/>
      <c r="AH1181" s="428" t="str">
        <f>IFERROR(VLOOKUP(O1181, 【参考】数式用!$AY$5:$AY$13, 1, FALSE), "")</f>
        <v/>
      </c>
      <c r="AI1181" s="429" t="str">
        <f>IFERROR(VLOOKUP(N1181, 【参考】数式用!$BA$2:$BB$50, 2, FALSE), "")</f>
        <v/>
      </c>
      <c r="AJ1181" s="430" t="str">
        <f t="shared" si="37"/>
        <v/>
      </c>
      <c r="AK1181" s="431" t="str">
        <f t="shared" si="38"/>
        <v/>
      </c>
      <c r="AL1181" s="133"/>
      <c r="AM1181" s="133"/>
      <c r="AN1181" s="106"/>
      <c r="AO1181" s="106"/>
      <c r="AV1181" s="105"/>
      <c r="AW1181" s="105"/>
      <c r="AX1181" s="105"/>
      <c r="AY1181" s="105"/>
      <c r="AZ1181" s="105"/>
      <c r="BA1181" s="105"/>
    </row>
    <row r="1182" spans="1:53" ht="30" customHeight="1" thickBot="1">
      <c r="A1182" s="140">
        <v>1169</v>
      </c>
      <c r="B1182" s="1001" t="str">
        <f>IF(基本情報入力シート!C1207="","",基本情報入力シート!C1207)</f>
        <v/>
      </c>
      <c r="C1182" s="1002"/>
      <c r="D1182" s="1002"/>
      <c r="E1182" s="1002"/>
      <c r="F1182" s="1002"/>
      <c r="G1182" s="1002"/>
      <c r="H1182" s="1002"/>
      <c r="I1182" s="1003"/>
      <c r="J1182" s="411" t="str">
        <f>IF(基本情報入力シート!M1207="","",基本情報入力シート!M1207)</f>
        <v/>
      </c>
      <c r="K1182" s="411" t="str">
        <f>IF(基本情報入力シート!R1207="","",基本情報入力シート!R1207)</f>
        <v/>
      </c>
      <c r="L1182" s="411" t="str">
        <f>IF(基本情報入力シート!W1207="","",基本情報入力シート!W1207)</f>
        <v/>
      </c>
      <c r="M1182" s="411" t="str">
        <f>IF(基本情報入力シート!X1207="","",基本情報入力シート!X1207)</f>
        <v/>
      </c>
      <c r="N1182" s="141" t="str">
        <f>IF(基本情報入力シート!Y1207="","",基本情報入力シート!Y1207)</f>
        <v/>
      </c>
      <c r="O1182" s="148"/>
      <c r="P1182" s="50"/>
      <c r="Q1182" s="1004"/>
      <c r="R1182" s="1005"/>
      <c r="S1182" s="142" t="str">
        <f>IFERROR(ROUNDDOWN(Q1182*VLOOKUP(N1182,【参考】数式用!$AR$2:$AW$50,MATCH(P1182,【参考】数式用!$AT$4:$AW$4)+2,FALSE)*0.5, 0), "")</f>
        <v/>
      </c>
      <c r="T1182" s="51"/>
      <c r="U1182" s="536" t="str">
        <f>IFERROR(IF(AH1182&lt;&gt;"",Q1182*VLOOKUP(N1182,【参考】数式用!$AG$2:$AL$50,MATCH(P1182,【参考】数式用!$AI$4:$AL$4,0)+2,0), ""), "")</f>
        <v/>
      </c>
      <c r="V1182" s="41"/>
      <c r="W1182" s="1006"/>
      <c r="X1182" s="1007"/>
      <c r="Y1182" s="88"/>
      <c r="Z1182" s="537"/>
      <c r="AA1182" s="143" t="str">
        <f>IFERROR(IF(Y1182="ー", "", ROUNDDOWN(Z1182*VLOOKUP(N1182,【参考】数式用!$AR$2:$AW$50,MATCH(Y1182,【参考】数式用!$AT$4:$AW$4)+2,FALSE)*0.5, 0)), "")</f>
        <v/>
      </c>
      <c r="AB1182" s="98"/>
      <c r="AC1182" s="1100" t="str">
        <f>IFERROR(IF(AH1182&lt;&gt;"",Z1182*VLOOKUP(N1182,【参考】数式用!$AG$2:$AL$50,MATCH(Y1182,【参考】数式用!$AI$4:$AL$4,0)+2,0), ""), "")</f>
        <v/>
      </c>
      <c r="AD1182" s="1100"/>
      <c r="AE1182" s="415"/>
      <c r="AF1182" s="581"/>
      <c r="AG1182" s="590"/>
      <c r="AH1182" s="428" t="str">
        <f>IFERROR(VLOOKUP(O1182, 【参考】数式用!$AY$5:$AY$13, 1, FALSE), "")</f>
        <v/>
      </c>
      <c r="AI1182" s="429" t="str">
        <f>IFERROR(VLOOKUP(N1182, 【参考】数式用!$BA$2:$BB$50, 2, FALSE), "")</f>
        <v/>
      </c>
      <c r="AJ1182" s="430" t="str">
        <f t="shared" si="37"/>
        <v/>
      </c>
      <c r="AK1182" s="431" t="str">
        <f t="shared" si="38"/>
        <v/>
      </c>
      <c r="AL1182" s="133"/>
      <c r="AM1182" s="133"/>
      <c r="AN1182" s="106"/>
      <c r="AO1182" s="106"/>
      <c r="AV1182" s="105"/>
      <c r="AW1182" s="105"/>
      <c r="AX1182" s="105"/>
      <c r="AY1182" s="105"/>
      <c r="AZ1182" s="105"/>
      <c r="BA1182" s="105"/>
    </row>
    <row r="1183" spans="1:53" ht="30" customHeight="1" thickBot="1">
      <c r="A1183" s="140">
        <v>1170</v>
      </c>
      <c r="B1183" s="1001" t="str">
        <f>IF(基本情報入力シート!C1208="","",基本情報入力シート!C1208)</f>
        <v/>
      </c>
      <c r="C1183" s="1002"/>
      <c r="D1183" s="1002"/>
      <c r="E1183" s="1002"/>
      <c r="F1183" s="1002"/>
      <c r="G1183" s="1002"/>
      <c r="H1183" s="1002"/>
      <c r="I1183" s="1003"/>
      <c r="J1183" s="411" t="str">
        <f>IF(基本情報入力シート!M1208="","",基本情報入力シート!M1208)</f>
        <v/>
      </c>
      <c r="K1183" s="411" t="str">
        <f>IF(基本情報入力シート!R1208="","",基本情報入力シート!R1208)</f>
        <v/>
      </c>
      <c r="L1183" s="411" t="str">
        <f>IF(基本情報入力シート!W1208="","",基本情報入力シート!W1208)</f>
        <v/>
      </c>
      <c r="M1183" s="411" t="str">
        <f>IF(基本情報入力シート!X1208="","",基本情報入力シート!X1208)</f>
        <v/>
      </c>
      <c r="N1183" s="141" t="str">
        <f>IF(基本情報入力シート!Y1208="","",基本情報入力シート!Y1208)</f>
        <v/>
      </c>
      <c r="O1183" s="148"/>
      <c r="P1183" s="50"/>
      <c r="Q1183" s="1004"/>
      <c r="R1183" s="1005"/>
      <c r="S1183" s="142" t="str">
        <f>IFERROR(ROUNDDOWN(Q1183*VLOOKUP(N1183,【参考】数式用!$AR$2:$AW$50,MATCH(P1183,【参考】数式用!$AT$4:$AW$4)+2,FALSE)*0.5, 0), "")</f>
        <v/>
      </c>
      <c r="T1183" s="51"/>
      <c r="U1183" s="536" t="str">
        <f>IFERROR(IF(AH1183&lt;&gt;"",Q1183*VLOOKUP(N1183,【参考】数式用!$AG$2:$AL$50,MATCH(P1183,【参考】数式用!$AI$4:$AL$4,0)+2,0), ""), "")</f>
        <v/>
      </c>
      <c r="V1183" s="41"/>
      <c r="W1183" s="1006"/>
      <c r="X1183" s="1007"/>
      <c r="Y1183" s="88"/>
      <c r="Z1183" s="537"/>
      <c r="AA1183" s="143" t="str">
        <f>IFERROR(IF(Y1183="ー", "", ROUNDDOWN(Z1183*VLOOKUP(N1183,【参考】数式用!$AR$2:$AW$50,MATCH(Y1183,【参考】数式用!$AT$4:$AW$4)+2,FALSE)*0.5, 0)), "")</f>
        <v/>
      </c>
      <c r="AB1183" s="98"/>
      <c r="AC1183" s="1100" t="str">
        <f>IFERROR(IF(AH1183&lt;&gt;"",Z1183*VLOOKUP(N1183,【参考】数式用!$AG$2:$AL$50,MATCH(Y1183,【参考】数式用!$AI$4:$AL$4,0)+2,0), ""), "")</f>
        <v/>
      </c>
      <c r="AD1183" s="1100"/>
      <c r="AE1183" s="415"/>
      <c r="AF1183" s="581"/>
      <c r="AG1183" s="590"/>
      <c r="AH1183" s="428" t="str">
        <f>IFERROR(VLOOKUP(O1183, 【参考】数式用!$AY$5:$AY$13, 1, FALSE), "")</f>
        <v/>
      </c>
      <c r="AI1183" s="429" t="str">
        <f>IFERROR(VLOOKUP(N1183, 【参考】数式用!$BA$2:$BB$50, 2, FALSE), "")</f>
        <v/>
      </c>
      <c r="AJ1183" s="430" t="str">
        <f t="shared" si="37"/>
        <v/>
      </c>
      <c r="AK1183" s="431" t="str">
        <f t="shared" si="38"/>
        <v/>
      </c>
      <c r="AL1183" s="133"/>
      <c r="AM1183" s="133"/>
      <c r="AN1183" s="106"/>
      <c r="AO1183" s="106"/>
      <c r="AV1183" s="105"/>
      <c r="AW1183" s="105"/>
      <c r="AX1183" s="105"/>
      <c r="AY1183" s="105"/>
      <c r="AZ1183" s="105"/>
      <c r="BA1183" s="105"/>
    </row>
    <row r="1184" spans="1:53" ht="30" customHeight="1" thickBot="1">
      <c r="A1184" s="140">
        <v>1171</v>
      </c>
      <c r="B1184" s="1001" t="str">
        <f>IF(基本情報入力シート!C1209="","",基本情報入力シート!C1209)</f>
        <v/>
      </c>
      <c r="C1184" s="1002"/>
      <c r="D1184" s="1002"/>
      <c r="E1184" s="1002"/>
      <c r="F1184" s="1002"/>
      <c r="G1184" s="1002"/>
      <c r="H1184" s="1002"/>
      <c r="I1184" s="1003"/>
      <c r="J1184" s="411" t="str">
        <f>IF(基本情報入力シート!M1209="","",基本情報入力シート!M1209)</f>
        <v/>
      </c>
      <c r="K1184" s="411" t="str">
        <f>IF(基本情報入力シート!R1209="","",基本情報入力シート!R1209)</f>
        <v/>
      </c>
      <c r="L1184" s="411" t="str">
        <f>IF(基本情報入力シート!W1209="","",基本情報入力シート!W1209)</f>
        <v/>
      </c>
      <c r="M1184" s="411" t="str">
        <f>IF(基本情報入力シート!X1209="","",基本情報入力シート!X1209)</f>
        <v/>
      </c>
      <c r="N1184" s="141" t="str">
        <f>IF(基本情報入力シート!Y1209="","",基本情報入力シート!Y1209)</f>
        <v/>
      </c>
      <c r="O1184" s="148"/>
      <c r="P1184" s="50"/>
      <c r="Q1184" s="1004"/>
      <c r="R1184" s="1005"/>
      <c r="S1184" s="142" t="str">
        <f>IFERROR(ROUNDDOWN(Q1184*VLOOKUP(N1184,【参考】数式用!$AR$2:$AW$50,MATCH(P1184,【参考】数式用!$AT$4:$AW$4)+2,FALSE)*0.5, 0), "")</f>
        <v/>
      </c>
      <c r="T1184" s="51"/>
      <c r="U1184" s="536" t="str">
        <f>IFERROR(IF(AH1184&lt;&gt;"",Q1184*VLOOKUP(N1184,【参考】数式用!$AG$2:$AL$50,MATCH(P1184,【参考】数式用!$AI$4:$AL$4,0)+2,0), ""), "")</f>
        <v/>
      </c>
      <c r="V1184" s="41"/>
      <c r="W1184" s="1006"/>
      <c r="X1184" s="1007"/>
      <c r="Y1184" s="88"/>
      <c r="Z1184" s="537"/>
      <c r="AA1184" s="143" t="str">
        <f>IFERROR(IF(Y1184="ー", "", ROUNDDOWN(Z1184*VLOOKUP(N1184,【参考】数式用!$AR$2:$AW$50,MATCH(Y1184,【参考】数式用!$AT$4:$AW$4)+2,FALSE)*0.5, 0)), "")</f>
        <v/>
      </c>
      <c r="AB1184" s="98"/>
      <c r="AC1184" s="1100" t="str">
        <f>IFERROR(IF(AH1184&lt;&gt;"",Z1184*VLOOKUP(N1184,【参考】数式用!$AG$2:$AL$50,MATCH(Y1184,【参考】数式用!$AI$4:$AL$4,0)+2,0), ""), "")</f>
        <v/>
      </c>
      <c r="AD1184" s="1100"/>
      <c r="AE1184" s="415"/>
      <c r="AF1184" s="581"/>
      <c r="AG1184" s="590"/>
      <c r="AH1184" s="428" t="str">
        <f>IFERROR(VLOOKUP(O1184, 【参考】数式用!$AY$5:$AY$13, 1, FALSE), "")</f>
        <v/>
      </c>
      <c r="AI1184" s="429" t="str">
        <f>IFERROR(VLOOKUP(N1184, 【参考】数式用!$BA$2:$BB$50, 2, FALSE), "")</f>
        <v/>
      </c>
      <c r="AJ1184" s="430" t="str">
        <f t="shared" si="37"/>
        <v/>
      </c>
      <c r="AK1184" s="431" t="str">
        <f t="shared" si="38"/>
        <v/>
      </c>
      <c r="AL1184" s="133"/>
      <c r="AM1184" s="133"/>
      <c r="AN1184" s="106"/>
      <c r="AO1184" s="106"/>
      <c r="AV1184" s="105"/>
      <c r="AW1184" s="105"/>
      <c r="AX1184" s="105"/>
      <c r="AY1184" s="105"/>
      <c r="AZ1184" s="105"/>
      <c r="BA1184" s="105"/>
    </row>
    <row r="1185" spans="1:53" ht="30" customHeight="1" thickBot="1">
      <c r="A1185" s="140">
        <v>1172</v>
      </c>
      <c r="B1185" s="1001" t="str">
        <f>IF(基本情報入力シート!C1210="","",基本情報入力シート!C1210)</f>
        <v/>
      </c>
      <c r="C1185" s="1002"/>
      <c r="D1185" s="1002"/>
      <c r="E1185" s="1002"/>
      <c r="F1185" s="1002"/>
      <c r="G1185" s="1002"/>
      <c r="H1185" s="1002"/>
      <c r="I1185" s="1003"/>
      <c r="J1185" s="411" t="str">
        <f>IF(基本情報入力シート!M1210="","",基本情報入力シート!M1210)</f>
        <v/>
      </c>
      <c r="K1185" s="411" t="str">
        <f>IF(基本情報入力シート!R1210="","",基本情報入力シート!R1210)</f>
        <v/>
      </c>
      <c r="L1185" s="411" t="str">
        <f>IF(基本情報入力シート!W1210="","",基本情報入力シート!W1210)</f>
        <v/>
      </c>
      <c r="M1185" s="411" t="str">
        <f>IF(基本情報入力シート!X1210="","",基本情報入力シート!X1210)</f>
        <v/>
      </c>
      <c r="N1185" s="141" t="str">
        <f>IF(基本情報入力シート!Y1210="","",基本情報入力シート!Y1210)</f>
        <v/>
      </c>
      <c r="O1185" s="148"/>
      <c r="P1185" s="50"/>
      <c r="Q1185" s="1004"/>
      <c r="R1185" s="1005"/>
      <c r="S1185" s="142" t="str">
        <f>IFERROR(ROUNDDOWN(Q1185*VLOOKUP(N1185,【参考】数式用!$AR$2:$AW$50,MATCH(P1185,【参考】数式用!$AT$4:$AW$4)+2,FALSE)*0.5, 0), "")</f>
        <v/>
      </c>
      <c r="T1185" s="51"/>
      <c r="U1185" s="536" t="str">
        <f>IFERROR(IF(AH1185&lt;&gt;"",Q1185*VLOOKUP(N1185,【参考】数式用!$AG$2:$AL$50,MATCH(P1185,【参考】数式用!$AI$4:$AL$4,0)+2,0), ""), "")</f>
        <v/>
      </c>
      <c r="V1185" s="41"/>
      <c r="W1185" s="1006"/>
      <c r="X1185" s="1007"/>
      <c r="Y1185" s="88"/>
      <c r="Z1185" s="537"/>
      <c r="AA1185" s="143" t="str">
        <f>IFERROR(IF(Y1185="ー", "", ROUNDDOWN(Z1185*VLOOKUP(N1185,【参考】数式用!$AR$2:$AW$50,MATCH(Y1185,【参考】数式用!$AT$4:$AW$4)+2,FALSE)*0.5, 0)), "")</f>
        <v/>
      </c>
      <c r="AB1185" s="98"/>
      <c r="AC1185" s="1100" t="str">
        <f>IFERROR(IF(AH1185&lt;&gt;"",Z1185*VLOOKUP(N1185,【参考】数式用!$AG$2:$AL$50,MATCH(Y1185,【参考】数式用!$AI$4:$AL$4,0)+2,0), ""), "")</f>
        <v/>
      </c>
      <c r="AD1185" s="1100"/>
      <c r="AE1185" s="415"/>
      <c r="AF1185" s="581"/>
      <c r="AG1185" s="590"/>
      <c r="AH1185" s="428" t="str">
        <f>IFERROR(VLOOKUP(O1185, 【参考】数式用!$AY$5:$AY$13, 1, FALSE), "")</f>
        <v/>
      </c>
      <c r="AI1185" s="429" t="str">
        <f>IFERROR(VLOOKUP(N1185, 【参考】数式用!$BA$2:$BB$50, 2, FALSE), "")</f>
        <v/>
      </c>
      <c r="AJ1185" s="430" t="str">
        <f t="shared" si="37"/>
        <v/>
      </c>
      <c r="AK1185" s="431" t="str">
        <f t="shared" si="38"/>
        <v/>
      </c>
      <c r="AL1185" s="133"/>
      <c r="AM1185" s="133"/>
      <c r="AN1185" s="106"/>
      <c r="AO1185" s="106"/>
      <c r="AV1185" s="105"/>
      <c r="AW1185" s="105"/>
      <c r="AX1185" s="105"/>
      <c r="AY1185" s="105"/>
      <c r="AZ1185" s="105"/>
      <c r="BA1185" s="105"/>
    </row>
    <row r="1186" spans="1:53" ht="30" customHeight="1" thickBot="1">
      <c r="A1186" s="140">
        <v>1173</v>
      </c>
      <c r="B1186" s="1001" t="str">
        <f>IF(基本情報入力シート!C1211="","",基本情報入力シート!C1211)</f>
        <v/>
      </c>
      <c r="C1186" s="1002"/>
      <c r="D1186" s="1002"/>
      <c r="E1186" s="1002"/>
      <c r="F1186" s="1002"/>
      <c r="G1186" s="1002"/>
      <c r="H1186" s="1002"/>
      <c r="I1186" s="1003"/>
      <c r="J1186" s="411" t="str">
        <f>IF(基本情報入力シート!M1211="","",基本情報入力シート!M1211)</f>
        <v/>
      </c>
      <c r="K1186" s="411" t="str">
        <f>IF(基本情報入力シート!R1211="","",基本情報入力シート!R1211)</f>
        <v/>
      </c>
      <c r="L1186" s="411" t="str">
        <f>IF(基本情報入力シート!W1211="","",基本情報入力シート!W1211)</f>
        <v/>
      </c>
      <c r="M1186" s="411" t="str">
        <f>IF(基本情報入力シート!X1211="","",基本情報入力シート!X1211)</f>
        <v/>
      </c>
      <c r="N1186" s="141" t="str">
        <f>IF(基本情報入力シート!Y1211="","",基本情報入力シート!Y1211)</f>
        <v/>
      </c>
      <c r="O1186" s="148"/>
      <c r="P1186" s="50"/>
      <c r="Q1186" s="1004"/>
      <c r="R1186" s="1005"/>
      <c r="S1186" s="142" t="str">
        <f>IFERROR(ROUNDDOWN(Q1186*VLOOKUP(N1186,【参考】数式用!$AR$2:$AW$50,MATCH(P1186,【参考】数式用!$AT$4:$AW$4)+2,FALSE)*0.5, 0), "")</f>
        <v/>
      </c>
      <c r="T1186" s="51"/>
      <c r="U1186" s="536" t="str">
        <f>IFERROR(IF(AH1186&lt;&gt;"",Q1186*VLOOKUP(N1186,【参考】数式用!$AG$2:$AL$50,MATCH(P1186,【参考】数式用!$AI$4:$AL$4,0)+2,0), ""), "")</f>
        <v/>
      </c>
      <c r="V1186" s="41"/>
      <c r="W1186" s="1006"/>
      <c r="X1186" s="1007"/>
      <c r="Y1186" s="88"/>
      <c r="Z1186" s="537"/>
      <c r="AA1186" s="143" t="str">
        <f>IFERROR(IF(Y1186="ー", "", ROUNDDOWN(Z1186*VLOOKUP(N1186,【参考】数式用!$AR$2:$AW$50,MATCH(Y1186,【参考】数式用!$AT$4:$AW$4)+2,FALSE)*0.5, 0)), "")</f>
        <v/>
      </c>
      <c r="AB1186" s="98"/>
      <c r="AC1186" s="1100" t="str">
        <f>IFERROR(IF(AH1186&lt;&gt;"",Z1186*VLOOKUP(N1186,【参考】数式用!$AG$2:$AL$50,MATCH(Y1186,【参考】数式用!$AI$4:$AL$4,0)+2,0), ""), "")</f>
        <v/>
      </c>
      <c r="AD1186" s="1100"/>
      <c r="AE1186" s="415"/>
      <c r="AF1186" s="581"/>
      <c r="AG1186" s="590"/>
      <c r="AH1186" s="428" t="str">
        <f>IFERROR(VLOOKUP(O1186, 【参考】数式用!$AY$5:$AY$13, 1, FALSE), "")</f>
        <v/>
      </c>
      <c r="AI1186" s="429" t="str">
        <f>IFERROR(VLOOKUP(N1186, 【参考】数式用!$BA$2:$BB$50, 2, FALSE), "")</f>
        <v/>
      </c>
      <c r="AJ1186" s="430" t="str">
        <f t="shared" si="37"/>
        <v/>
      </c>
      <c r="AK1186" s="431" t="str">
        <f t="shared" si="38"/>
        <v/>
      </c>
      <c r="AL1186" s="133"/>
      <c r="AM1186" s="133"/>
      <c r="AN1186" s="106"/>
      <c r="AO1186" s="106"/>
      <c r="AV1186" s="105"/>
      <c r="AW1186" s="105"/>
      <c r="AX1186" s="105"/>
      <c r="AY1186" s="105"/>
      <c r="AZ1186" s="105"/>
      <c r="BA1186" s="105"/>
    </row>
    <row r="1187" spans="1:53" ht="30" customHeight="1" thickBot="1">
      <c r="A1187" s="140">
        <v>1174</v>
      </c>
      <c r="B1187" s="1001" t="str">
        <f>IF(基本情報入力シート!C1212="","",基本情報入力シート!C1212)</f>
        <v/>
      </c>
      <c r="C1187" s="1002"/>
      <c r="D1187" s="1002"/>
      <c r="E1187" s="1002"/>
      <c r="F1187" s="1002"/>
      <c r="G1187" s="1002"/>
      <c r="H1187" s="1002"/>
      <c r="I1187" s="1003"/>
      <c r="J1187" s="411" t="str">
        <f>IF(基本情報入力シート!M1212="","",基本情報入力シート!M1212)</f>
        <v/>
      </c>
      <c r="K1187" s="411" t="str">
        <f>IF(基本情報入力シート!R1212="","",基本情報入力シート!R1212)</f>
        <v/>
      </c>
      <c r="L1187" s="411" t="str">
        <f>IF(基本情報入力シート!W1212="","",基本情報入力シート!W1212)</f>
        <v/>
      </c>
      <c r="M1187" s="411" t="str">
        <f>IF(基本情報入力シート!X1212="","",基本情報入力シート!X1212)</f>
        <v/>
      </c>
      <c r="N1187" s="141" t="str">
        <f>IF(基本情報入力シート!Y1212="","",基本情報入力シート!Y1212)</f>
        <v/>
      </c>
      <c r="O1187" s="148"/>
      <c r="P1187" s="50"/>
      <c r="Q1187" s="1004"/>
      <c r="R1187" s="1005"/>
      <c r="S1187" s="142" t="str">
        <f>IFERROR(ROUNDDOWN(Q1187*VLOOKUP(N1187,【参考】数式用!$AR$2:$AW$50,MATCH(P1187,【参考】数式用!$AT$4:$AW$4)+2,FALSE)*0.5, 0), "")</f>
        <v/>
      </c>
      <c r="T1187" s="51"/>
      <c r="U1187" s="536" t="str">
        <f>IFERROR(IF(AH1187&lt;&gt;"",Q1187*VLOOKUP(N1187,【参考】数式用!$AG$2:$AL$50,MATCH(P1187,【参考】数式用!$AI$4:$AL$4,0)+2,0), ""), "")</f>
        <v/>
      </c>
      <c r="V1187" s="41"/>
      <c r="W1187" s="1006"/>
      <c r="X1187" s="1007"/>
      <c r="Y1187" s="88"/>
      <c r="Z1187" s="537"/>
      <c r="AA1187" s="143" t="str">
        <f>IFERROR(IF(Y1187="ー", "", ROUNDDOWN(Z1187*VLOOKUP(N1187,【参考】数式用!$AR$2:$AW$50,MATCH(Y1187,【参考】数式用!$AT$4:$AW$4)+2,FALSE)*0.5, 0)), "")</f>
        <v/>
      </c>
      <c r="AB1187" s="98"/>
      <c r="AC1187" s="1100" t="str">
        <f>IFERROR(IF(AH1187&lt;&gt;"",Z1187*VLOOKUP(N1187,【参考】数式用!$AG$2:$AL$50,MATCH(Y1187,【参考】数式用!$AI$4:$AL$4,0)+2,0), ""), "")</f>
        <v/>
      </c>
      <c r="AD1187" s="1100"/>
      <c r="AE1187" s="415"/>
      <c r="AF1187" s="581"/>
      <c r="AG1187" s="590"/>
      <c r="AH1187" s="428" t="str">
        <f>IFERROR(VLOOKUP(O1187, 【参考】数式用!$AY$5:$AY$13, 1, FALSE), "")</f>
        <v/>
      </c>
      <c r="AI1187" s="429" t="str">
        <f>IFERROR(VLOOKUP(N1187, 【参考】数式用!$BA$2:$BB$50, 2, FALSE), "")</f>
        <v/>
      </c>
      <c r="AJ1187" s="430" t="str">
        <f t="shared" si="37"/>
        <v/>
      </c>
      <c r="AK1187" s="431" t="str">
        <f t="shared" si="38"/>
        <v/>
      </c>
      <c r="AL1187" s="133"/>
      <c r="AM1187" s="133"/>
      <c r="AN1187" s="106"/>
      <c r="AO1187" s="106"/>
      <c r="AV1187" s="105"/>
      <c r="AW1187" s="105"/>
      <c r="AX1187" s="105"/>
      <c r="AY1187" s="105"/>
      <c r="AZ1187" s="105"/>
      <c r="BA1187" s="105"/>
    </row>
    <row r="1188" spans="1:53" ht="30" customHeight="1" thickBot="1">
      <c r="A1188" s="140">
        <v>1175</v>
      </c>
      <c r="B1188" s="1001" t="str">
        <f>IF(基本情報入力シート!C1213="","",基本情報入力シート!C1213)</f>
        <v/>
      </c>
      <c r="C1188" s="1002"/>
      <c r="D1188" s="1002"/>
      <c r="E1188" s="1002"/>
      <c r="F1188" s="1002"/>
      <c r="G1188" s="1002"/>
      <c r="H1188" s="1002"/>
      <c r="I1188" s="1003"/>
      <c r="J1188" s="411" t="str">
        <f>IF(基本情報入力シート!M1213="","",基本情報入力シート!M1213)</f>
        <v/>
      </c>
      <c r="K1188" s="411" t="str">
        <f>IF(基本情報入力シート!R1213="","",基本情報入力シート!R1213)</f>
        <v/>
      </c>
      <c r="L1188" s="411" t="str">
        <f>IF(基本情報入力シート!W1213="","",基本情報入力シート!W1213)</f>
        <v/>
      </c>
      <c r="M1188" s="411" t="str">
        <f>IF(基本情報入力シート!X1213="","",基本情報入力シート!X1213)</f>
        <v/>
      </c>
      <c r="N1188" s="141" t="str">
        <f>IF(基本情報入力シート!Y1213="","",基本情報入力シート!Y1213)</f>
        <v/>
      </c>
      <c r="O1188" s="148"/>
      <c r="P1188" s="50"/>
      <c r="Q1188" s="1004"/>
      <c r="R1188" s="1005"/>
      <c r="S1188" s="142" t="str">
        <f>IFERROR(ROUNDDOWN(Q1188*VLOOKUP(N1188,【参考】数式用!$AR$2:$AW$50,MATCH(P1188,【参考】数式用!$AT$4:$AW$4)+2,FALSE)*0.5, 0), "")</f>
        <v/>
      </c>
      <c r="T1188" s="51"/>
      <c r="U1188" s="536" t="str">
        <f>IFERROR(IF(AH1188&lt;&gt;"",Q1188*VLOOKUP(N1188,【参考】数式用!$AG$2:$AL$50,MATCH(P1188,【参考】数式用!$AI$4:$AL$4,0)+2,0), ""), "")</f>
        <v/>
      </c>
      <c r="V1188" s="41"/>
      <c r="W1188" s="1006"/>
      <c r="X1188" s="1007"/>
      <c r="Y1188" s="88"/>
      <c r="Z1188" s="537"/>
      <c r="AA1188" s="143" t="str">
        <f>IFERROR(IF(Y1188="ー", "", ROUNDDOWN(Z1188*VLOOKUP(N1188,【参考】数式用!$AR$2:$AW$50,MATCH(Y1188,【参考】数式用!$AT$4:$AW$4)+2,FALSE)*0.5, 0)), "")</f>
        <v/>
      </c>
      <c r="AB1188" s="98"/>
      <c r="AC1188" s="1100" t="str">
        <f>IFERROR(IF(AH1188&lt;&gt;"",Z1188*VLOOKUP(N1188,【参考】数式用!$AG$2:$AL$50,MATCH(Y1188,【参考】数式用!$AI$4:$AL$4,0)+2,0), ""), "")</f>
        <v/>
      </c>
      <c r="AD1188" s="1100"/>
      <c r="AE1188" s="415"/>
      <c r="AF1188" s="581"/>
      <c r="AG1188" s="590"/>
      <c r="AH1188" s="428" t="str">
        <f>IFERROR(VLOOKUP(O1188, 【参考】数式用!$AY$5:$AY$13, 1, FALSE), "")</f>
        <v/>
      </c>
      <c r="AI1188" s="429" t="str">
        <f>IFERROR(VLOOKUP(N1188, 【参考】数式用!$BA$2:$BB$50, 2, FALSE), "")</f>
        <v/>
      </c>
      <c r="AJ1188" s="430" t="str">
        <f t="shared" si="37"/>
        <v/>
      </c>
      <c r="AK1188" s="431" t="str">
        <f t="shared" si="38"/>
        <v/>
      </c>
      <c r="AL1188" s="133"/>
      <c r="AM1188" s="133"/>
      <c r="AN1188" s="106"/>
      <c r="AO1188" s="106"/>
      <c r="AV1188" s="105"/>
      <c r="AW1188" s="105"/>
      <c r="AX1188" s="105"/>
      <c r="AY1188" s="105"/>
      <c r="AZ1188" s="105"/>
      <c r="BA1188" s="105"/>
    </row>
    <row r="1189" spans="1:53" ht="30" customHeight="1" thickBot="1">
      <c r="A1189" s="140">
        <v>1176</v>
      </c>
      <c r="B1189" s="1001" t="str">
        <f>IF(基本情報入力シート!C1214="","",基本情報入力シート!C1214)</f>
        <v/>
      </c>
      <c r="C1189" s="1002"/>
      <c r="D1189" s="1002"/>
      <c r="E1189" s="1002"/>
      <c r="F1189" s="1002"/>
      <c r="G1189" s="1002"/>
      <c r="H1189" s="1002"/>
      <c r="I1189" s="1003"/>
      <c r="J1189" s="411" t="str">
        <f>IF(基本情報入力シート!M1214="","",基本情報入力シート!M1214)</f>
        <v/>
      </c>
      <c r="K1189" s="411" t="str">
        <f>IF(基本情報入力シート!R1214="","",基本情報入力シート!R1214)</f>
        <v/>
      </c>
      <c r="L1189" s="411" t="str">
        <f>IF(基本情報入力シート!W1214="","",基本情報入力シート!W1214)</f>
        <v/>
      </c>
      <c r="M1189" s="411" t="str">
        <f>IF(基本情報入力シート!X1214="","",基本情報入力シート!X1214)</f>
        <v/>
      </c>
      <c r="N1189" s="141" t="str">
        <f>IF(基本情報入力シート!Y1214="","",基本情報入力シート!Y1214)</f>
        <v/>
      </c>
      <c r="O1189" s="148"/>
      <c r="P1189" s="50"/>
      <c r="Q1189" s="1004"/>
      <c r="R1189" s="1005"/>
      <c r="S1189" s="142" t="str">
        <f>IFERROR(ROUNDDOWN(Q1189*VLOOKUP(N1189,【参考】数式用!$AR$2:$AW$50,MATCH(P1189,【参考】数式用!$AT$4:$AW$4)+2,FALSE)*0.5, 0), "")</f>
        <v/>
      </c>
      <c r="T1189" s="51"/>
      <c r="U1189" s="536" t="str">
        <f>IFERROR(IF(AH1189&lt;&gt;"",Q1189*VLOOKUP(N1189,【参考】数式用!$AG$2:$AL$50,MATCH(P1189,【参考】数式用!$AI$4:$AL$4,0)+2,0), ""), "")</f>
        <v/>
      </c>
      <c r="V1189" s="41"/>
      <c r="W1189" s="1006"/>
      <c r="X1189" s="1007"/>
      <c r="Y1189" s="88"/>
      <c r="Z1189" s="537"/>
      <c r="AA1189" s="143" t="str">
        <f>IFERROR(IF(Y1189="ー", "", ROUNDDOWN(Z1189*VLOOKUP(N1189,【参考】数式用!$AR$2:$AW$50,MATCH(Y1189,【参考】数式用!$AT$4:$AW$4)+2,FALSE)*0.5, 0)), "")</f>
        <v/>
      </c>
      <c r="AB1189" s="98"/>
      <c r="AC1189" s="1100" t="str">
        <f>IFERROR(IF(AH1189&lt;&gt;"",Z1189*VLOOKUP(N1189,【参考】数式用!$AG$2:$AL$50,MATCH(Y1189,【参考】数式用!$AI$4:$AL$4,0)+2,0), ""), "")</f>
        <v/>
      </c>
      <c r="AD1189" s="1100"/>
      <c r="AE1189" s="415"/>
      <c r="AF1189" s="581"/>
      <c r="AG1189" s="590"/>
      <c r="AH1189" s="428" t="str">
        <f>IFERROR(VLOOKUP(O1189, 【参考】数式用!$AY$5:$AY$13, 1, FALSE), "")</f>
        <v/>
      </c>
      <c r="AI1189" s="429" t="str">
        <f>IFERROR(VLOOKUP(N1189, 【参考】数式用!$BA$2:$BB$50, 2, FALSE), "")</f>
        <v/>
      </c>
      <c r="AJ1189" s="430" t="str">
        <f t="shared" si="37"/>
        <v/>
      </c>
      <c r="AK1189" s="431" t="str">
        <f t="shared" si="38"/>
        <v/>
      </c>
      <c r="AL1189" s="133"/>
      <c r="AM1189" s="133"/>
      <c r="AN1189" s="106"/>
      <c r="AO1189" s="106"/>
      <c r="AV1189" s="105"/>
      <c r="AW1189" s="105"/>
      <c r="AX1189" s="105"/>
      <c r="AY1189" s="105"/>
      <c r="AZ1189" s="105"/>
      <c r="BA1189" s="105"/>
    </row>
    <row r="1190" spans="1:53" ht="30" customHeight="1" thickBot="1">
      <c r="A1190" s="140">
        <v>1177</v>
      </c>
      <c r="B1190" s="1001" t="str">
        <f>IF(基本情報入力シート!C1215="","",基本情報入力シート!C1215)</f>
        <v/>
      </c>
      <c r="C1190" s="1002"/>
      <c r="D1190" s="1002"/>
      <c r="E1190" s="1002"/>
      <c r="F1190" s="1002"/>
      <c r="G1190" s="1002"/>
      <c r="H1190" s="1002"/>
      <c r="I1190" s="1003"/>
      <c r="J1190" s="411" t="str">
        <f>IF(基本情報入力シート!M1215="","",基本情報入力シート!M1215)</f>
        <v/>
      </c>
      <c r="K1190" s="411" t="str">
        <f>IF(基本情報入力シート!R1215="","",基本情報入力シート!R1215)</f>
        <v/>
      </c>
      <c r="L1190" s="411" t="str">
        <f>IF(基本情報入力シート!W1215="","",基本情報入力シート!W1215)</f>
        <v/>
      </c>
      <c r="M1190" s="411" t="str">
        <f>IF(基本情報入力シート!X1215="","",基本情報入力シート!X1215)</f>
        <v/>
      </c>
      <c r="N1190" s="141" t="str">
        <f>IF(基本情報入力シート!Y1215="","",基本情報入力シート!Y1215)</f>
        <v/>
      </c>
      <c r="O1190" s="148"/>
      <c r="P1190" s="50"/>
      <c r="Q1190" s="1004"/>
      <c r="R1190" s="1005"/>
      <c r="S1190" s="142" t="str">
        <f>IFERROR(ROUNDDOWN(Q1190*VLOOKUP(N1190,【参考】数式用!$AR$2:$AW$50,MATCH(P1190,【参考】数式用!$AT$4:$AW$4)+2,FALSE)*0.5, 0), "")</f>
        <v/>
      </c>
      <c r="T1190" s="51"/>
      <c r="U1190" s="536" t="str">
        <f>IFERROR(IF(AH1190&lt;&gt;"",Q1190*VLOOKUP(N1190,【参考】数式用!$AG$2:$AL$50,MATCH(P1190,【参考】数式用!$AI$4:$AL$4,0)+2,0), ""), "")</f>
        <v/>
      </c>
      <c r="V1190" s="41"/>
      <c r="W1190" s="1006"/>
      <c r="X1190" s="1007"/>
      <c r="Y1190" s="88"/>
      <c r="Z1190" s="537"/>
      <c r="AA1190" s="143" t="str">
        <f>IFERROR(IF(Y1190="ー", "", ROUNDDOWN(Z1190*VLOOKUP(N1190,【参考】数式用!$AR$2:$AW$50,MATCH(Y1190,【参考】数式用!$AT$4:$AW$4)+2,FALSE)*0.5, 0)), "")</f>
        <v/>
      </c>
      <c r="AB1190" s="98"/>
      <c r="AC1190" s="1100" t="str">
        <f>IFERROR(IF(AH1190&lt;&gt;"",Z1190*VLOOKUP(N1190,【参考】数式用!$AG$2:$AL$50,MATCH(Y1190,【参考】数式用!$AI$4:$AL$4,0)+2,0), ""), "")</f>
        <v/>
      </c>
      <c r="AD1190" s="1100"/>
      <c r="AE1190" s="415"/>
      <c r="AF1190" s="581"/>
      <c r="AG1190" s="590"/>
      <c r="AH1190" s="428" t="str">
        <f>IFERROR(VLOOKUP(O1190, 【参考】数式用!$AY$5:$AY$13, 1, FALSE), "")</f>
        <v/>
      </c>
      <c r="AI1190" s="429" t="str">
        <f>IFERROR(VLOOKUP(N1190, 【参考】数式用!$BA$2:$BB$50, 2, FALSE), "")</f>
        <v/>
      </c>
      <c r="AJ1190" s="430" t="str">
        <f t="shared" si="37"/>
        <v/>
      </c>
      <c r="AK1190" s="431" t="str">
        <f t="shared" si="38"/>
        <v/>
      </c>
      <c r="AL1190" s="133"/>
      <c r="AM1190" s="133"/>
      <c r="AN1190" s="106"/>
      <c r="AO1190" s="106"/>
      <c r="AV1190" s="105"/>
      <c r="AW1190" s="105"/>
      <c r="AX1190" s="105"/>
      <c r="AY1190" s="105"/>
      <c r="AZ1190" s="105"/>
      <c r="BA1190" s="105"/>
    </row>
    <row r="1191" spans="1:53" ht="30" customHeight="1" thickBot="1">
      <c r="A1191" s="140">
        <v>1178</v>
      </c>
      <c r="B1191" s="1001" t="str">
        <f>IF(基本情報入力シート!C1216="","",基本情報入力シート!C1216)</f>
        <v/>
      </c>
      <c r="C1191" s="1002"/>
      <c r="D1191" s="1002"/>
      <c r="E1191" s="1002"/>
      <c r="F1191" s="1002"/>
      <c r="G1191" s="1002"/>
      <c r="H1191" s="1002"/>
      <c r="I1191" s="1003"/>
      <c r="J1191" s="411" t="str">
        <f>IF(基本情報入力シート!M1216="","",基本情報入力シート!M1216)</f>
        <v/>
      </c>
      <c r="K1191" s="411" t="str">
        <f>IF(基本情報入力シート!R1216="","",基本情報入力シート!R1216)</f>
        <v/>
      </c>
      <c r="L1191" s="411" t="str">
        <f>IF(基本情報入力シート!W1216="","",基本情報入力シート!W1216)</f>
        <v/>
      </c>
      <c r="M1191" s="411" t="str">
        <f>IF(基本情報入力シート!X1216="","",基本情報入力シート!X1216)</f>
        <v/>
      </c>
      <c r="N1191" s="141" t="str">
        <f>IF(基本情報入力シート!Y1216="","",基本情報入力シート!Y1216)</f>
        <v/>
      </c>
      <c r="O1191" s="148"/>
      <c r="P1191" s="50"/>
      <c r="Q1191" s="1004"/>
      <c r="R1191" s="1005"/>
      <c r="S1191" s="142" t="str">
        <f>IFERROR(ROUNDDOWN(Q1191*VLOOKUP(N1191,【参考】数式用!$AR$2:$AW$50,MATCH(P1191,【参考】数式用!$AT$4:$AW$4)+2,FALSE)*0.5, 0), "")</f>
        <v/>
      </c>
      <c r="T1191" s="51"/>
      <c r="U1191" s="536" t="str">
        <f>IFERROR(IF(AH1191&lt;&gt;"",Q1191*VLOOKUP(N1191,【参考】数式用!$AG$2:$AL$50,MATCH(P1191,【参考】数式用!$AI$4:$AL$4,0)+2,0), ""), "")</f>
        <v/>
      </c>
      <c r="V1191" s="41"/>
      <c r="W1191" s="1006"/>
      <c r="X1191" s="1007"/>
      <c r="Y1191" s="88"/>
      <c r="Z1191" s="537"/>
      <c r="AA1191" s="143" t="str">
        <f>IFERROR(IF(Y1191="ー", "", ROUNDDOWN(Z1191*VLOOKUP(N1191,【参考】数式用!$AR$2:$AW$50,MATCH(Y1191,【参考】数式用!$AT$4:$AW$4)+2,FALSE)*0.5, 0)), "")</f>
        <v/>
      </c>
      <c r="AB1191" s="98"/>
      <c r="AC1191" s="1100" t="str">
        <f>IFERROR(IF(AH1191&lt;&gt;"",Z1191*VLOOKUP(N1191,【参考】数式用!$AG$2:$AL$50,MATCH(Y1191,【参考】数式用!$AI$4:$AL$4,0)+2,0), ""), "")</f>
        <v/>
      </c>
      <c r="AD1191" s="1100"/>
      <c r="AE1191" s="415"/>
      <c r="AF1191" s="581"/>
      <c r="AG1191" s="590"/>
      <c r="AH1191" s="428" t="str">
        <f>IFERROR(VLOOKUP(O1191, 【参考】数式用!$AY$5:$AY$13, 1, FALSE), "")</f>
        <v/>
      </c>
      <c r="AI1191" s="429" t="str">
        <f>IFERROR(VLOOKUP(N1191, 【参考】数式用!$BA$2:$BB$50, 2, FALSE), "")</f>
        <v/>
      </c>
      <c r="AJ1191" s="430" t="str">
        <f t="shared" si="37"/>
        <v/>
      </c>
      <c r="AK1191" s="431" t="str">
        <f t="shared" si="38"/>
        <v/>
      </c>
      <c r="AL1191" s="133"/>
      <c r="AM1191" s="133"/>
      <c r="AN1191" s="106"/>
      <c r="AO1191" s="106"/>
      <c r="AV1191" s="105"/>
      <c r="AW1191" s="105"/>
      <c r="AX1191" s="105"/>
      <c r="AY1191" s="105"/>
      <c r="AZ1191" s="105"/>
      <c r="BA1191" s="105"/>
    </row>
    <row r="1192" spans="1:53" ht="30" customHeight="1" thickBot="1">
      <c r="A1192" s="140">
        <v>1179</v>
      </c>
      <c r="B1192" s="1001" t="str">
        <f>IF(基本情報入力シート!C1217="","",基本情報入力シート!C1217)</f>
        <v/>
      </c>
      <c r="C1192" s="1002"/>
      <c r="D1192" s="1002"/>
      <c r="E1192" s="1002"/>
      <c r="F1192" s="1002"/>
      <c r="G1192" s="1002"/>
      <c r="H1192" s="1002"/>
      <c r="I1192" s="1003"/>
      <c r="J1192" s="411" t="str">
        <f>IF(基本情報入力シート!M1217="","",基本情報入力シート!M1217)</f>
        <v/>
      </c>
      <c r="K1192" s="411" t="str">
        <f>IF(基本情報入力シート!R1217="","",基本情報入力シート!R1217)</f>
        <v/>
      </c>
      <c r="L1192" s="411" t="str">
        <f>IF(基本情報入力シート!W1217="","",基本情報入力シート!W1217)</f>
        <v/>
      </c>
      <c r="M1192" s="411" t="str">
        <f>IF(基本情報入力シート!X1217="","",基本情報入力シート!X1217)</f>
        <v/>
      </c>
      <c r="N1192" s="141" t="str">
        <f>IF(基本情報入力シート!Y1217="","",基本情報入力シート!Y1217)</f>
        <v/>
      </c>
      <c r="O1192" s="148"/>
      <c r="P1192" s="50"/>
      <c r="Q1192" s="1004"/>
      <c r="R1192" s="1005"/>
      <c r="S1192" s="142" t="str">
        <f>IFERROR(ROUNDDOWN(Q1192*VLOOKUP(N1192,【参考】数式用!$AR$2:$AW$50,MATCH(P1192,【参考】数式用!$AT$4:$AW$4)+2,FALSE)*0.5, 0), "")</f>
        <v/>
      </c>
      <c r="T1192" s="51"/>
      <c r="U1192" s="536" t="str">
        <f>IFERROR(IF(AH1192&lt;&gt;"",Q1192*VLOOKUP(N1192,【参考】数式用!$AG$2:$AL$50,MATCH(P1192,【参考】数式用!$AI$4:$AL$4,0)+2,0), ""), "")</f>
        <v/>
      </c>
      <c r="V1192" s="41"/>
      <c r="W1192" s="1006"/>
      <c r="X1192" s="1007"/>
      <c r="Y1192" s="88"/>
      <c r="Z1192" s="537"/>
      <c r="AA1192" s="143" t="str">
        <f>IFERROR(IF(Y1192="ー", "", ROUNDDOWN(Z1192*VLOOKUP(N1192,【参考】数式用!$AR$2:$AW$50,MATCH(Y1192,【参考】数式用!$AT$4:$AW$4)+2,FALSE)*0.5, 0)), "")</f>
        <v/>
      </c>
      <c r="AB1192" s="98"/>
      <c r="AC1192" s="1100" t="str">
        <f>IFERROR(IF(AH1192&lt;&gt;"",Z1192*VLOOKUP(N1192,【参考】数式用!$AG$2:$AL$50,MATCH(Y1192,【参考】数式用!$AI$4:$AL$4,0)+2,0), ""), "")</f>
        <v/>
      </c>
      <c r="AD1192" s="1100"/>
      <c r="AE1192" s="415"/>
      <c r="AF1192" s="581"/>
      <c r="AG1192" s="590"/>
      <c r="AH1192" s="428" t="str">
        <f>IFERROR(VLOOKUP(O1192, 【参考】数式用!$AY$5:$AY$13, 1, FALSE), "")</f>
        <v/>
      </c>
      <c r="AI1192" s="429" t="str">
        <f>IFERROR(VLOOKUP(N1192, 【参考】数式用!$BA$2:$BB$50, 2, FALSE), "")</f>
        <v/>
      </c>
      <c r="AJ1192" s="430" t="str">
        <f t="shared" si="37"/>
        <v/>
      </c>
      <c r="AK1192" s="431" t="str">
        <f t="shared" si="38"/>
        <v/>
      </c>
      <c r="AL1192" s="133"/>
      <c r="AM1192" s="133"/>
      <c r="AN1192" s="106"/>
      <c r="AO1192" s="106"/>
      <c r="AV1192" s="105"/>
      <c r="AW1192" s="105"/>
      <c r="AX1192" s="105"/>
      <c r="AY1192" s="105"/>
      <c r="AZ1192" s="105"/>
      <c r="BA1192" s="105"/>
    </row>
    <row r="1193" spans="1:53" ht="30" customHeight="1" thickBot="1">
      <c r="A1193" s="140">
        <v>1180</v>
      </c>
      <c r="B1193" s="1001" t="str">
        <f>IF(基本情報入力シート!C1218="","",基本情報入力シート!C1218)</f>
        <v/>
      </c>
      <c r="C1193" s="1002"/>
      <c r="D1193" s="1002"/>
      <c r="E1193" s="1002"/>
      <c r="F1193" s="1002"/>
      <c r="G1193" s="1002"/>
      <c r="H1193" s="1002"/>
      <c r="I1193" s="1003"/>
      <c r="J1193" s="411" t="str">
        <f>IF(基本情報入力シート!M1218="","",基本情報入力シート!M1218)</f>
        <v/>
      </c>
      <c r="K1193" s="411" t="str">
        <f>IF(基本情報入力シート!R1218="","",基本情報入力シート!R1218)</f>
        <v/>
      </c>
      <c r="L1193" s="411" t="str">
        <f>IF(基本情報入力シート!W1218="","",基本情報入力シート!W1218)</f>
        <v/>
      </c>
      <c r="M1193" s="411" t="str">
        <f>IF(基本情報入力シート!X1218="","",基本情報入力シート!X1218)</f>
        <v/>
      </c>
      <c r="N1193" s="141" t="str">
        <f>IF(基本情報入力シート!Y1218="","",基本情報入力シート!Y1218)</f>
        <v/>
      </c>
      <c r="O1193" s="148"/>
      <c r="P1193" s="50"/>
      <c r="Q1193" s="1004"/>
      <c r="R1193" s="1005"/>
      <c r="S1193" s="142" t="str">
        <f>IFERROR(ROUNDDOWN(Q1193*VLOOKUP(N1193,【参考】数式用!$AR$2:$AW$50,MATCH(P1193,【参考】数式用!$AT$4:$AW$4)+2,FALSE)*0.5, 0), "")</f>
        <v/>
      </c>
      <c r="T1193" s="51"/>
      <c r="U1193" s="536" t="str">
        <f>IFERROR(IF(AH1193&lt;&gt;"",Q1193*VLOOKUP(N1193,【参考】数式用!$AG$2:$AL$50,MATCH(P1193,【参考】数式用!$AI$4:$AL$4,0)+2,0), ""), "")</f>
        <v/>
      </c>
      <c r="V1193" s="41"/>
      <c r="W1193" s="1006"/>
      <c r="X1193" s="1007"/>
      <c r="Y1193" s="88"/>
      <c r="Z1193" s="537"/>
      <c r="AA1193" s="143" t="str">
        <f>IFERROR(IF(Y1193="ー", "", ROUNDDOWN(Z1193*VLOOKUP(N1193,【参考】数式用!$AR$2:$AW$50,MATCH(Y1193,【参考】数式用!$AT$4:$AW$4)+2,FALSE)*0.5, 0)), "")</f>
        <v/>
      </c>
      <c r="AB1193" s="98"/>
      <c r="AC1193" s="1100" t="str">
        <f>IFERROR(IF(AH1193&lt;&gt;"",Z1193*VLOOKUP(N1193,【参考】数式用!$AG$2:$AL$50,MATCH(Y1193,【参考】数式用!$AI$4:$AL$4,0)+2,0), ""), "")</f>
        <v/>
      </c>
      <c r="AD1193" s="1100"/>
      <c r="AE1193" s="415"/>
      <c r="AF1193" s="581"/>
      <c r="AG1193" s="590"/>
      <c r="AH1193" s="428" t="str">
        <f>IFERROR(VLOOKUP(O1193, 【参考】数式用!$AY$5:$AY$13, 1, FALSE), "")</f>
        <v/>
      </c>
      <c r="AI1193" s="429" t="str">
        <f>IFERROR(VLOOKUP(N1193, 【参考】数式用!$BA$2:$BB$50, 2, FALSE), "")</f>
        <v/>
      </c>
      <c r="AJ1193" s="430" t="str">
        <f t="shared" si="37"/>
        <v/>
      </c>
      <c r="AK1193" s="431" t="str">
        <f t="shared" si="38"/>
        <v/>
      </c>
      <c r="AL1193" s="133"/>
      <c r="AM1193" s="133"/>
      <c r="AN1193" s="106"/>
      <c r="AO1193" s="106"/>
      <c r="AV1193" s="105"/>
      <c r="AW1193" s="105"/>
      <c r="AX1193" s="105"/>
      <c r="AY1193" s="105"/>
      <c r="AZ1193" s="105"/>
      <c r="BA1193" s="105"/>
    </row>
    <row r="1194" spans="1:53" ht="30" customHeight="1" thickBot="1">
      <c r="A1194" s="140">
        <v>1181</v>
      </c>
      <c r="B1194" s="1001" t="str">
        <f>IF(基本情報入力シート!C1219="","",基本情報入力シート!C1219)</f>
        <v/>
      </c>
      <c r="C1194" s="1002"/>
      <c r="D1194" s="1002"/>
      <c r="E1194" s="1002"/>
      <c r="F1194" s="1002"/>
      <c r="G1194" s="1002"/>
      <c r="H1194" s="1002"/>
      <c r="I1194" s="1003"/>
      <c r="J1194" s="411" t="str">
        <f>IF(基本情報入力シート!M1219="","",基本情報入力シート!M1219)</f>
        <v/>
      </c>
      <c r="K1194" s="411" t="str">
        <f>IF(基本情報入力シート!R1219="","",基本情報入力シート!R1219)</f>
        <v/>
      </c>
      <c r="L1194" s="411" t="str">
        <f>IF(基本情報入力シート!W1219="","",基本情報入力シート!W1219)</f>
        <v/>
      </c>
      <c r="M1194" s="411" t="str">
        <f>IF(基本情報入力シート!X1219="","",基本情報入力シート!X1219)</f>
        <v/>
      </c>
      <c r="N1194" s="141" t="str">
        <f>IF(基本情報入力シート!Y1219="","",基本情報入力シート!Y1219)</f>
        <v/>
      </c>
      <c r="O1194" s="148"/>
      <c r="P1194" s="50"/>
      <c r="Q1194" s="1004"/>
      <c r="R1194" s="1005"/>
      <c r="S1194" s="142" t="str">
        <f>IFERROR(ROUNDDOWN(Q1194*VLOOKUP(N1194,【参考】数式用!$AR$2:$AW$50,MATCH(P1194,【参考】数式用!$AT$4:$AW$4)+2,FALSE)*0.5, 0), "")</f>
        <v/>
      </c>
      <c r="T1194" s="51"/>
      <c r="U1194" s="536" t="str">
        <f>IFERROR(IF(AH1194&lt;&gt;"",Q1194*VLOOKUP(N1194,【参考】数式用!$AG$2:$AL$50,MATCH(P1194,【参考】数式用!$AI$4:$AL$4,0)+2,0), ""), "")</f>
        <v/>
      </c>
      <c r="V1194" s="41"/>
      <c r="W1194" s="1006"/>
      <c r="X1194" s="1007"/>
      <c r="Y1194" s="88"/>
      <c r="Z1194" s="537"/>
      <c r="AA1194" s="143" t="str">
        <f>IFERROR(IF(Y1194="ー", "", ROUNDDOWN(Z1194*VLOOKUP(N1194,【参考】数式用!$AR$2:$AW$50,MATCH(Y1194,【参考】数式用!$AT$4:$AW$4)+2,FALSE)*0.5, 0)), "")</f>
        <v/>
      </c>
      <c r="AB1194" s="98"/>
      <c r="AC1194" s="1100" t="str">
        <f>IFERROR(IF(AH1194&lt;&gt;"",Z1194*VLOOKUP(N1194,【参考】数式用!$AG$2:$AL$50,MATCH(Y1194,【参考】数式用!$AI$4:$AL$4,0)+2,0), ""), "")</f>
        <v/>
      </c>
      <c r="AD1194" s="1100"/>
      <c r="AE1194" s="415"/>
      <c r="AF1194" s="581"/>
      <c r="AG1194" s="590"/>
      <c r="AH1194" s="428" t="str">
        <f>IFERROR(VLOOKUP(O1194, 【参考】数式用!$AY$5:$AY$13, 1, FALSE), "")</f>
        <v/>
      </c>
      <c r="AI1194" s="429" t="str">
        <f>IFERROR(VLOOKUP(N1194, 【参考】数式用!$BA$2:$BB$50, 2, FALSE), "")</f>
        <v/>
      </c>
      <c r="AJ1194" s="430" t="str">
        <f t="shared" si="37"/>
        <v/>
      </c>
      <c r="AK1194" s="431" t="str">
        <f t="shared" si="38"/>
        <v/>
      </c>
      <c r="AL1194" s="133"/>
      <c r="AM1194" s="133"/>
      <c r="AN1194" s="106"/>
      <c r="AO1194" s="106"/>
      <c r="AV1194" s="105"/>
      <c r="AW1194" s="105"/>
      <c r="AX1194" s="105"/>
      <c r="AY1194" s="105"/>
      <c r="AZ1194" s="105"/>
      <c r="BA1194" s="105"/>
    </row>
    <row r="1195" spans="1:53" ht="30" customHeight="1" thickBot="1">
      <c r="A1195" s="140">
        <v>1182</v>
      </c>
      <c r="B1195" s="1001" t="str">
        <f>IF(基本情報入力シート!C1220="","",基本情報入力シート!C1220)</f>
        <v/>
      </c>
      <c r="C1195" s="1002"/>
      <c r="D1195" s="1002"/>
      <c r="E1195" s="1002"/>
      <c r="F1195" s="1002"/>
      <c r="G1195" s="1002"/>
      <c r="H1195" s="1002"/>
      <c r="I1195" s="1003"/>
      <c r="J1195" s="411" t="str">
        <f>IF(基本情報入力シート!M1220="","",基本情報入力シート!M1220)</f>
        <v/>
      </c>
      <c r="K1195" s="411" t="str">
        <f>IF(基本情報入力シート!R1220="","",基本情報入力シート!R1220)</f>
        <v/>
      </c>
      <c r="L1195" s="411" t="str">
        <f>IF(基本情報入力シート!W1220="","",基本情報入力シート!W1220)</f>
        <v/>
      </c>
      <c r="M1195" s="411" t="str">
        <f>IF(基本情報入力シート!X1220="","",基本情報入力シート!X1220)</f>
        <v/>
      </c>
      <c r="N1195" s="141" t="str">
        <f>IF(基本情報入力シート!Y1220="","",基本情報入力シート!Y1220)</f>
        <v/>
      </c>
      <c r="O1195" s="148"/>
      <c r="P1195" s="50"/>
      <c r="Q1195" s="1004"/>
      <c r="R1195" s="1005"/>
      <c r="S1195" s="142" t="str">
        <f>IFERROR(ROUNDDOWN(Q1195*VLOOKUP(N1195,【参考】数式用!$AR$2:$AW$50,MATCH(P1195,【参考】数式用!$AT$4:$AW$4)+2,FALSE)*0.5, 0), "")</f>
        <v/>
      </c>
      <c r="T1195" s="51"/>
      <c r="U1195" s="536" t="str">
        <f>IFERROR(IF(AH1195&lt;&gt;"",Q1195*VLOOKUP(N1195,【参考】数式用!$AG$2:$AL$50,MATCH(P1195,【参考】数式用!$AI$4:$AL$4,0)+2,0), ""), "")</f>
        <v/>
      </c>
      <c r="V1195" s="41"/>
      <c r="W1195" s="1006"/>
      <c r="X1195" s="1007"/>
      <c r="Y1195" s="88"/>
      <c r="Z1195" s="537"/>
      <c r="AA1195" s="143" t="str">
        <f>IFERROR(IF(Y1195="ー", "", ROUNDDOWN(Z1195*VLOOKUP(N1195,【参考】数式用!$AR$2:$AW$50,MATCH(Y1195,【参考】数式用!$AT$4:$AW$4)+2,FALSE)*0.5, 0)), "")</f>
        <v/>
      </c>
      <c r="AB1195" s="98"/>
      <c r="AC1195" s="1100" t="str">
        <f>IFERROR(IF(AH1195&lt;&gt;"",Z1195*VLOOKUP(N1195,【参考】数式用!$AG$2:$AL$50,MATCH(Y1195,【参考】数式用!$AI$4:$AL$4,0)+2,0), ""), "")</f>
        <v/>
      </c>
      <c r="AD1195" s="1100"/>
      <c r="AE1195" s="415"/>
      <c r="AF1195" s="581"/>
      <c r="AG1195" s="590"/>
      <c r="AH1195" s="428" t="str">
        <f>IFERROR(VLOOKUP(O1195, 【参考】数式用!$AY$5:$AY$13, 1, FALSE), "")</f>
        <v/>
      </c>
      <c r="AI1195" s="429" t="str">
        <f>IFERROR(VLOOKUP(N1195, 【参考】数式用!$BA$2:$BB$50, 2, FALSE), "")</f>
        <v/>
      </c>
      <c r="AJ1195" s="430" t="str">
        <f t="shared" si="37"/>
        <v/>
      </c>
      <c r="AK1195" s="431" t="str">
        <f t="shared" si="38"/>
        <v/>
      </c>
      <c r="AL1195" s="133"/>
      <c r="AM1195" s="133"/>
      <c r="AN1195" s="106"/>
      <c r="AO1195" s="106"/>
      <c r="AV1195" s="105"/>
      <c r="AW1195" s="105"/>
      <c r="AX1195" s="105"/>
      <c r="AY1195" s="105"/>
      <c r="AZ1195" s="105"/>
      <c r="BA1195" s="105"/>
    </row>
    <row r="1196" spans="1:53" ht="30" customHeight="1" thickBot="1">
      <c r="A1196" s="140">
        <v>1183</v>
      </c>
      <c r="B1196" s="1001" t="str">
        <f>IF(基本情報入力シート!C1221="","",基本情報入力シート!C1221)</f>
        <v/>
      </c>
      <c r="C1196" s="1002"/>
      <c r="D1196" s="1002"/>
      <c r="E1196" s="1002"/>
      <c r="F1196" s="1002"/>
      <c r="G1196" s="1002"/>
      <c r="H1196" s="1002"/>
      <c r="I1196" s="1003"/>
      <c r="J1196" s="411" t="str">
        <f>IF(基本情報入力シート!M1221="","",基本情報入力シート!M1221)</f>
        <v/>
      </c>
      <c r="K1196" s="411" t="str">
        <f>IF(基本情報入力シート!R1221="","",基本情報入力シート!R1221)</f>
        <v/>
      </c>
      <c r="L1196" s="411" t="str">
        <f>IF(基本情報入力シート!W1221="","",基本情報入力シート!W1221)</f>
        <v/>
      </c>
      <c r="M1196" s="411" t="str">
        <f>IF(基本情報入力シート!X1221="","",基本情報入力シート!X1221)</f>
        <v/>
      </c>
      <c r="N1196" s="141" t="str">
        <f>IF(基本情報入力シート!Y1221="","",基本情報入力シート!Y1221)</f>
        <v/>
      </c>
      <c r="O1196" s="148"/>
      <c r="P1196" s="50"/>
      <c r="Q1196" s="1004"/>
      <c r="R1196" s="1005"/>
      <c r="S1196" s="142" t="str">
        <f>IFERROR(ROUNDDOWN(Q1196*VLOOKUP(N1196,【参考】数式用!$AR$2:$AW$50,MATCH(P1196,【参考】数式用!$AT$4:$AW$4)+2,FALSE)*0.5, 0), "")</f>
        <v/>
      </c>
      <c r="T1196" s="51"/>
      <c r="U1196" s="536" t="str">
        <f>IFERROR(IF(AH1196&lt;&gt;"",Q1196*VLOOKUP(N1196,【参考】数式用!$AG$2:$AL$50,MATCH(P1196,【参考】数式用!$AI$4:$AL$4,0)+2,0), ""), "")</f>
        <v/>
      </c>
      <c r="V1196" s="41"/>
      <c r="W1196" s="1006"/>
      <c r="X1196" s="1007"/>
      <c r="Y1196" s="88"/>
      <c r="Z1196" s="537"/>
      <c r="AA1196" s="143" t="str">
        <f>IFERROR(IF(Y1196="ー", "", ROUNDDOWN(Z1196*VLOOKUP(N1196,【参考】数式用!$AR$2:$AW$50,MATCH(Y1196,【参考】数式用!$AT$4:$AW$4)+2,FALSE)*0.5, 0)), "")</f>
        <v/>
      </c>
      <c r="AB1196" s="98"/>
      <c r="AC1196" s="1100" t="str">
        <f>IFERROR(IF(AH1196&lt;&gt;"",Z1196*VLOOKUP(N1196,【参考】数式用!$AG$2:$AL$50,MATCH(Y1196,【参考】数式用!$AI$4:$AL$4,0)+2,0), ""), "")</f>
        <v/>
      </c>
      <c r="AD1196" s="1100"/>
      <c r="AE1196" s="415"/>
      <c r="AF1196" s="581"/>
      <c r="AG1196" s="590"/>
      <c r="AH1196" s="428" t="str">
        <f>IFERROR(VLOOKUP(O1196, 【参考】数式用!$AY$5:$AY$13, 1, FALSE), "")</f>
        <v/>
      </c>
      <c r="AI1196" s="429" t="str">
        <f>IFERROR(VLOOKUP(N1196, 【参考】数式用!$BA$2:$BB$50, 2, FALSE), "")</f>
        <v/>
      </c>
      <c r="AJ1196" s="430" t="str">
        <f t="shared" si="37"/>
        <v/>
      </c>
      <c r="AK1196" s="431" t="str">
        <f t="shared" si="38"/>
        <v/>
      </c>
      <c r="AL1196" s="133"/>
      <c r="AM1196" s="133"/>
      <c r="AN1196" s="106"/>
      <c r="AO1196" s="106"/>
      <c r="AV1196" s="105"/>
      <c r="AW1196" s="105"/>
      <c r="AX1196" s="105"/>
      <c r="AY1196" s="105"/>
      <c r="AZ1196" s="105"/>
      <c r="BA1196" s="105"/>
    </row>
    <row r="1197" spans="1:53" ht="30" customHeight="1" thickBot="1">
      <c r="A1197" s="140">
        <v>1184</v>
      </c>
      <c r="B1197" s="1001" t="str">
        <f>IF(基本情報入力シート!C1222="","",基本情報入力シート!C1222)</f>
        <v/>
      </c>
      <c r="C1197" s="1002"/>
      <c r="D1197" s="1002"/>
      <c r="E1197" s="1002"/>
      <c r="F1197" s="1002"/>
      <c r="G1197" s="1002"/>
      <c r="H1197" s="1002"/>
      <c r="I1197" s="1003"/>
      <c r="J1197" s="411" t="str">
        <f>IF(基本情報入力シート!M1222="","",基本情報入力シート!M1222)</f>
        <v/>
      </c>
      <c r="K1197" s="411" t="str">
        <f>IF(基本情報入力シート!R1222="","",基本情報入力シート!R1222)</f>
        <v/>
      </c>
      <c r="L1197" s="411" t="str">
        <f>IF(基本情報入力シート!W1222="","",基本情報入力シート!W1222)</f>
        <v/>
      </c>
      <c r="M1197" s="411" t="str">
        <f>IF(基本情報入力シート!X1222="","",基本情報入力シート!X1222)</f>
        <v/>
      </c>
      <c r="N1197" s="141" t="str">
        <f>IF(基本情報入力シート!Y1222="","",基本情報入力シート!Y1222)</f>
        <v/>
      </c>
      <c r="O1197" s="148"/>
      <c r="P1197" s="50"/>
      <c r="Q1197" s="1004"/>
      <c r="R1197" s="1005"/>
      <c r="S1197" s="142" t="str">
        <f>IFERROR(ROUNDDOWN(Q1197*VLOOKUP(N1197,【参考】数式用!$AR$2:$AW$50,MATCH(P1197,【参考】数式用!$AT$4:$AW$4)+2,FALSE)*0.5, 0), "")</f>
        <v/>
      </c>
      <c r="T1197" s="51"/>
      <c r="U1197" s="536" t="str">
        <f>IFERROR(IF(AH1197&lt;&gt;"",Q1197*VLOOKUP(N1197,【参考】数式用!$AG$2:$AL$50,MATCH(P1197,【参考】数式用!$AI$4:$AL$4,0)+2,0), ""), "")</f>
        <v/>
      </c>
      <c r="V1197" s="41"/>
      <c r="W1197" s="1006"/>
      <c r="X1197" s="1007"/>
      <c r="Y1197" s="88"/>
      <c r="Z1197" s="537"/>
      <c r="AA1197" s="143" t="str">
        <f>IFERROR(IF(Y1197="ー", "", ROUNDDOWN(Z1197*VLOOKUP(N1197,【参考】数式用!$AR$2:$AW$50,MATCH(Y1197,【参考】数式用!$AT$4:$AW$4)+2,FALSE)*0.5, 0)), "")</f>
        <v/>
      </c>
      <c r="AB1197" s="98"/>
      <c r="AC1197" s="1100" t="str">
        <f>IFERROR(IF(AH1197&lt;&gt;"",Z1197*VLOOKUP(N1197,【参考】数式用!$AG$2:$AL$50,MATCH(Y1197,【参考】数式用!$AI$4:$AL$4,0)+2,0), ""), "")</f>
        <v/>
      </c>
      <c r="AD1197" s="1100"/>
      <c r="AE1197" s="415"/>
      <c r="AF1197" s="581"/>
      <c r="AG1197" s="590"/>
      <c r="AH1197" s="428" t="str">
        <f>IFERROR(VLOOKUP(O1197, 【参考】数式用!$AY$5:$AY$13, 1, FALSE), "")</f>
        <v/>
      </c>
      <c r="AI1197" s="429" t="str">
        <f>IFERROR(VLOOKUP(N1197, 【参考】数式用!$BA$2:$BB$50, 2, FALSE), "")</f>
        <v/>
      </c>
      <c r="AJ1197" s="430" t="str">
        <f t="shared" si="37"/>
        <v/>
      </c>
      <c r="AK1197" s="431" t="str">
        <f t="shared" si="38"/>
        <v/>
      </c>
      <c r="AL1197" s="133"/>
      <c r="AM1197" s="133"/>
      <c r="AN1197" s="106"/>
      <c r="AO1197" s="106"/>
      <c r="AV1197" s="105"/>
      <c r="AW1197" s="105"/>
      <c r="AX1197" s="105"/>
      <c r="AY1197" s="105"/>
      <c r="AZ1197" s="105"/>
      <c r="BA1197" s="105"/>
    </row>
    <row r="1198" spans="1:53" ht="30" customHeight="1" thickBot="1">
      <c r="A1198" s="140">
        <v>1185</v>
      </c>
      <c r="B1198" s="1001" t="str">
        <f>IF(基本情報入力シート!C1223="","",基本情報入力シート!C1223)</f>
        <v/>
      </c>
      <c r="C1198" s="1002"/>
      <c r="D1198" s="1002"/>
      <c r="E1198" s="1002"/>
      <c r="F1198" s="1002"/>
      <c r="G1198" s="1002"/>
      <c r="H1198" s="1002"/>
      <c r="I1198" s="1003"/>
      <c r="J1198" s="411" t="str">
        <f>IF(基本情報入力シート!M1223="","",基本情報入力シート!M1223)</f>
        <v/>
      </c>
      <c r="K1198" s="411" t="str">
        <f>IF(基本情報入力シート!R1223="","",基本情報入力シート!R1223)</f>
        <v/>
      </c>
      <c r="L1198" s="411" t="str">
        <f>IF(基本情報入力シート!W1223="","",基本情報入力シート!W1223)</f>
        <v/>
      </c>
      <c r="M1198" s="411" t="str">
        <f>IF(基本情報入力シート!X1223="","",基本情報入力シート!X1223)</f>
        <v/>
      </c>
      <c r="N1198" s="141" t="str">
        <f>IF(基本情報入力シート!Y1223="","",基本情報入力シート!Y1223)</f>
        <v/>
      </c>
      <c r="O1198" s="148"/>
      <c r="P1198" s="50"/>
      <c r="Q1198" s="1004"/>
      <c r="R1198" s="1005"/>
      <c r="S1198" s="142" t="str">
        <f>IFERROR(ROUNDDOWN(Q1198*VLOOKUP(N1198,【参考】数式用!$AR$2:$AW$50,MATCH(P1198,【参考】数式用!$AT$4:$AW$4)+2,FALSE)*0.5, 0), "")</f>
        <v/>
      </c>
      <c r="T1198" s="51"/>
      <c r="U1198" s="536" t="str">
        <f>IFERROR(IF(AH1198&lt;&gt;"",Q1198*VLOOKUP(N1198,【参考】数式用!$AG$2:$AL$50,MATCH(P1198,【参考】数式用!$AI$4:$AL$4,0)+2,0), ""), "")</f>
        <v/>
      </c>
      <c r="V1198" s="41"/>
      <c r="W1198" s="1006"/>
      <c r="X1198" s="1007"/>
      <c r="Y1198" s="88"/>
      <c r="Z1198" s="537"/>
      <c r="AA1198" s="143" t="str">
        <f>IFERROR(IF(Y1198="ー", "", ROUNDDOWN(Z1198*VLOOKUP(N1198,【参考】数式用!$AR$2:$AW$50,MATCH(Y1198,【参考】数式用!$AT$4:$AW$4)+2,FALSE)*0.5, 0)), "")</f>
        <v/>
      </c>
      <c r="AB1198" s="98"/>
      <c r="AC1198" s="1100" t="str">
        <f>IFERROR(IF(AH1198&lt;&gt;"",Z1198*VLOOKUP(N1198,【参考】数式用!$AG$2:$AL$50,MATCH(Y1198,【参考】数式用!$AI$4:$AL$4,0)+2,0), ""), "")</f>
        <v/>
      </c>
      <c r="AD1198" s="1100"/>
      <c r="AE1198" s="415"/>
      <c r="AF1198" s="581"/>
      <c r="AG1198" s="590"/>
      <c r="AH1198" s="428" t="str">
        <f>IFERROR(VLOOKUP(O1198, 【参考】数式用!$AY$5:$AY$13, 1, FALSE), "")</f>
        <v/>
      </c>
      <c r="AI1198" s="429" t="str">
        <f>IFERROR(VLOOKUP(N1198, 【参考】数式用!$BA$2:$BB$50, 2, FALSE), "")</f>
        <v/>
      </c>
      <c r="AJ1198" s="430" t="str">
        <f t="shared" si="37"/>
        <v/>
      </c>
      <c r="AK1198" s="431" t="str">
        <f t="shared" si="38"/>
        <v/>
      </c>
      <c r="AL1198" s="133"/>
      <c r="AM1198" s="133"/>
      <c r="AN1198" s="106"/>
      <c r="AO1198" s="106"/>
      <c r="AV1198" s="105"/>
      <c r="AW1198" s="105"/>
      <c r="AX1198" s="105"/>
      <c r="AY1198" s="105"/>
      <c r="AZ1198" s="105"/>
      <c r="BA1198" s="105"/>
    </row>
    <row r="1199" spans="1:53" ht="30" customHeight="1" thickBot="1">
      <c r="A1199" s="140">
        <v>1186</v>
      </c>
      <c r="B1199" s="1001" t="str">
        <f>IF(基本情報入力シート!C1224="","",基本情報入力シート!C1224)</f>
        <v/>
      </c>
      <c r="C1199" s="1002"/>
      <c r="D1199" s="1002"/>
      <c r="E1199" s="1002"/>
      <c r="F1199" s="1002"/>
      <c r="G1199" s="1002"/>
      <c r="H1199" s="1002"/>
      <c r="I1199" s="1003"/>
      <c r="J1199" s="411" t="str">
        <f>IF(基本情報入力シート!M1224="","",基本情報入力シート!M1224)</f>
        <v/>
      </c>
      <c r="K1199" s="411" t="str">
        <f>IF(基本情報入力シート!R1224="","",基本情報入力シート!R1224)</f>
        <v/>
      </c>
      <c r="L1199" s="411" t="str">
        <f>IF(基本情報入力シート!W1224="","",基本情報入力シート!W1224)</f>
        <v/>
      </c>
      <c r="M1199" s="411" t="str">
        <f>IF(基本情報入力シート!X1224="","",基本情報入力シート!X1224)</f>
        <v/>
      </c>
      <c r="N1199" s="141" t="str">
        <f>IF(基本情報入力シート!Y1224="","",基本情報入力シート!Y1224)</f>
        <v/>
      </c>
      <c r="O1199" s="148"/>
      <c r="P1199" s="50"/>
      <c r="Q1199" s="1004"/>
      <c r="R1199" s="1005"/>
      <c r="S1199" s="142" t="str">
        <f>IFERROR(ROUNDDOWN(Q1199*VLOOKUP(N1199,【参考】数式用!$AR$2:$AW$50,MATCH(P1199,【参考】数式用!$AT$4:$AW$4)+2,FALSE)*0.5, 0), "")</f>
        <v/>
      </c>
      <c r="T1199" s="51"/>
      <c r="U1199" s="536" t="str">
        <f>IFERROR(IF(AH1199&lt;&gt;"",Q1199*VLOOKUP(N1199,【参考】数式用!$AG$2:$AL$50,MATCH(P1199,【参考】数式用!$AI$4:$AL$4,0)+2,0), ""), "")</f>
        <v/>
      </c>
      <c r="V1199" s="41"/>
      <c r="W1199" s="1006"/>
      <c r="X1199" s="1007"/>
      <c r="Y1199" s="88"/>
      <c r="Z1199" s="537"/>
      <c r="AA1199" s="143" t="str">
        <f>IFERROR(IF(Y1199="ー", "", ROUNDDOWN(Z1199*VLOOKUP(N1199,【参考】数式用!$AR$2:$AW$50,MATCH(Y1199,【参考】数式用!$AT$4:$AW$4)+2,FALSE)*0.5, 0)), "")</f>
        <v/>
      </c>
      <c r="AB1199" s="98"/>
      <c r="AC1199" s="1100" t="str">
        <f>IFERROR(IF(AH1199&lt;&gt;"",Z1199*VLOOKUP(N1199,【参考】数式用!$AG$2:$AL$50,MATCH(Y1199,【参考】数式用!$AI$4:$AL$4,0)+2,0), ""), "")</f>
        <v/>
      </c>
      <c r="AD1199" s="1100"/>
      <c r="AE1199" s="415"/>
      <c r="AF1199" s="581"/>
      <c r="AG1199" s="590"/>
      <c r="AH1199" s="428" t="str">
        <f>IFERROR(VLOOKUP(O1199, 【参考】数式用!$AY$5:$AY$13, 1, FALSE), "")</f>
        <v/>
      </c>
      <c r="AI1199" s="429" t="str">
        <f>IFERROR(VLOOKUP(N1199, 【参考】数式用!$BA$2:$BB$50, 2, FALSE), "")</f>
        <v/>
      </c>
      <c r="AJ1199" s="430" t="str">
        <f t="shared" si="37"/>
        <v/>
      </c>
      <c r="AK1199" s="431" t="str">
        <f t="shared" si="38"/>
        <v/>
      </c>
      <c r="AL1199" s="133"/>
      <c r="AM1199" s="133"/>
      <c r="AN1199" s="106"/>
      <c r="AO1199" s="106"/>
      <c r="AV1199" s="105"/>
      <c r="AW1199" s="105"/>
      <c r="AX1199" s="105"/>
      <c r="AY1199" s="105"/>
      <c r="AZ1199" s="105"/>
      <c r="BA1199" s="105"/>
    </row>
    <row r="1200" spans="1:53" ht="30" customHeight="1" thickBot="1">
      <c r="A1200" s="140">
        <v>1187</v>
      </c>
      <c r="B1200" s="1001" t="str">
        <f>IF(基本情報入力シート!C1225="","",基本情報入力シート!C1225)</f>
        <v/>
      </c>
      <c r="C1200" s="1002"/>
      <c r="D1200" s="1002"/>
      <c r="E1200" s="1002"/>
      <c r="F1200" s="1002"/>
      <c r="G1200" s="1002"/>
      <c r="H1200" s="1002"/>
      <c r="I1200" s="1003"/>
      <c r="J1200" s="411" t="str">
        <f>IF(基本情報入力シート!M1225="","",基本情報入力シート!M1225)</f>
        <v/>
      </c>
      <c r="K1200" s="411" t="str">
        <f>IF(基本情報入力シート!R1225="","",基本情報入力シート!R1225)</f>
        <v/>
      </c>
      <c r="L1200" s="411" t="str">
        <f>IF(基本情報入力シート!W1225="","",基本情報入力シート!W1225)</f>
        <v/>
      </c>
      <c r="M1200" s="411" t="str">
        <f>IF(基本情報入力シート!X1225="","",基本情報入力シート!X1225)</f>
        <v/>
      </c>
      <c r="N1200" s="141" t="str">
        <f>IF(基本情報入力シート!Y1225="","",基本情報入力シート!Y1225)</f>
        <v/>
      </c>
      <c r="O1200" s="148"/>
      <c r="P1200" s="50"/>
      <c r="Q1200" s="1004"/>
      <c r="R1200" s="1005"/>
      <c r="S1200" s="142" t="str">
        <f>IFERROR(ROUNDDOWN(Q1200*VLOOKUP(N1200,【参考】数式用!$AR$2:$AW$50,MATCH(P1200,【参考】数式用!$AT$4:$AW$4)+2,FALSE)*0.5, 0), "")</f>
        <v/>
      </c>
      <c r="T1200" s="51"/>
      <c r="U1200" s="536" t="str">
        <f>IFERROR(IF(AH1200&lt;&gt;"",Q1200*VLOOKUP(N1200,【参考】数式用!$AG$2:$AL$50,MATCH(P1200,【参考】数式用!$AI$4:$AL$4,0)+2,0), ""), "")</f>
        <v/>
      </c>
      <c r="V1200" s="41"/>
      <c r="W1200" s="1006"/>
      <c r="X1200" s="1007"/>
      <c r="Y1200" s="88"/>
      <c r="Z1200" s="537"/>
      <c r="AA1200" s="143" t="str">
        <f>IFERROR(IF(Y1200="ー", "", ROUNDDOWN(Z1200*VLOOKUP(N1200,【参考】数式用!$AR$2:$AW$50,MATCH(Y1200,【参考】数式用!$AT$4:$AW$4)+2,FALSE)*0.5, 0)), "")</f>
        <v/>
      </c>
      <c r="AB1200" s="98"/>
      <c r="AC1200" s="1100" t="str">
        <f>IFERROR(IF(AH1200&lt;&gt;"",Z1200*VLOOKUP(N1200,【参考】数式用!$AG$2:$AL$50,MATCH(Y1200,【参考】数式用!$AI$4:$AL$4,0)+2,0), ""), "")</f>
        <v/>
      </c>
      <c r="AD1200" s="1100"/>
      <c r="AE1200" s="415"/>
      <c r="AF1200" s="581"/>
      <c r="AG1200" s="590"/>
      <c r="AH1200" s="428" t="str">
        <f>IFERROR(VLOOKUP(O1200, 【参考】数式用!$AY$5:$AY$13, 1, FALSE), "")</f>
        <v/>
      </c>
      <c r="AI1200" s="429" t="str">
        <f>IFERROR(VLOOKUP(N1200, 【参考】数式用!$BA$2:$BB$50, 2, FALSE), "")</f>
        <v/>
      </c>
      <c r="AJ1200" s="430" t="str">
        <f t="shared" si="37"/>
        <v/>
      </c>
      <c r="AK1200" s="431" t="str">
        <f t="shared" si="38"/>
        <v/>
      </c>
      <c r="AL1200" s="133"/>
      <c r="AM1200" s="133"/>
      <c r="AN1200" s="106"/>
      <c r="AO1200" s="106"/>
      <c r="AV1200" s="105"/>
      <c r="AW1200" s="105"/>
      <c r="AX1200" s="105"/>
      <c r="AY1200" s="105"/>
      <c r="AZ1200" s="105"/>
      <c r="BA1200" s="105"/>
    </row>
    <row r="1201" spans="1:53" ht="30" customHeight="1" thickBot="1">
      <c r="A1201" s="140">
        <v>1188</v>
      </c>
      <c r="B1201" s="1001" t="str">
        <f>IF(基本情報入力シート!C1226="","",基本情報入力シート!C1226)</f>
        <v/>
      </c>
      <c r="C1201" s="1002"/>
      <c r="D1201" s="1002"/>
      <c r="E1201" s="1002"/>
      <c r="F1201" s="1002"/>
      <c r="G1201" s="1002"/>
      <c r="H1201" s="1002"/>
      <c r="I1201" s="1003"/>
      <c r="J1201" s="411" t="str">
        <f>IF(基本情報入力シート!M1226="","",基本情報入力シート!M1226)</f>
        <v/>
      </c>
      <c r="K1201" s="411" t="str">
        <f>IF(基本情報入力シート!R1226="","",基本情報入力シート!R1226)</f>
        <v/>
      </c>
      <c r="L1201" s="411" t="str">
        <f>IF(基本情報入力シート!W1226="","",基本情報入力シート!W1226)</f>
        <v/>
      </c>
      <c r="M1201" s="411" t="str">
        <f>IF(基本情報入力シート!X1226="","",基本情報入力シート!X1226)</f>
        <v/>
      </c>
      <c r="N1201" s="141" t="str">
        <f>IF(基本情報入力シート!Y1226="","",基本情報入力シート!Y1226)</f>
        <v/>
      </c>
      <c r="O1201" s="148"/>
      <c r="P1201" s="50"/>
      <c r="Q1201" s="1004"/>
      <c r="R1201" s="1005"/>
      <c r="S1201" s="142" t="str">
        <f>IFERROR(ROUNDDOWN(Q1201*VLOOKUP(N1201,【参考】数式用!$AR$2:$AW$50,MATCH(P1201,【参考】数式用!$AT$4:$AW$4)+2,FALSE)*0.5, 0), "")</f>
        <v/>
      </c>
      <c r="T1201" s="51"/>
      <c r="U1201" s="536" t="str">
        <f>IFERROR(IF(AH1201&lt;&gt;"",Q1201*VLOOKUP(N1201,【参考】数式用!$AG$2:$AL$50,MATCH(P1201,【参考】数式用!$AI$4:$AL$4,0)+2,0), ""), "")</f>
        <v/>
      </c>
      <c r="V1201" s="41"/>
      <c r="W1201" s="1006"/>
      <c r="X1201" s="1007"/>
      <c r="Y1201" s="88"/>
      <c r="Z1201" s="537"/>
      <c r="AA1201" s="143" t="str">
        <f>IFERROR(IF(Y1201="ー", "", ROUNDDOWN(Z1201*VLOOKUP(N1201,【参考】数式用!$AR$2:$AW$50,MATCH(Y1201,【参考】数式用!$AT$4:$AW$4)+2,FALSE)*0.5, 0)), "")</f>
        <v/>
      </c>
      <c r="AB1201" s="98"/>
      <c r="AC1201" s="1100" t="str">
        <f>IFERROR(IF(AH1201&lt;&gt;"",Z1201*VLOOKUP(N1201,【参考】数式用!$AG$2:$AL$50,MATCH(Y1201,【参考】数式用!$AI$4:$AL$4,0)+2,0), ""), "")</f>
        <v/>
      </c>
      <c r="AD1201" s="1100"/>
      <c r="AE1201" s="415"/>
      <c r="AF1201" s="581"/>
      <c r="AG1201" s="590"/>
      <c r="AH1201" s="428" t="str">
        <f>IFERROR(VLOOKUP(O1201, 【参考】数式用!$AY$5:$AY$13, 1, FALSE), "")</f>
        <v/>
      </c>
      <c r="AI1201" s="429" t="str">
        <f>IFERROR(VLOOKUP(N1201, 【参考】数式用!$BA$2:$BB$50, 2, FALSE), "")</f>
        <v/>
      </c>
      <c r="AJ1201" s="430" t="str">
        <f t="shared" si="37"/>
        <v/>
      </c>
      <c r="AK1201" s="431" t="str">
        <f t="shared" si="38"/>
        <v/>
      </c>
      <c r="AL1201" s="133"/>
      <c r="AM1201" s="133"/>
      <c r="AN1201" s="106"/>
      <c r="AO1201" s="106"/>
      <c r="AV1201" s="105"/>
      <c r="AW1201" s="105"/>
      <c r="AX1201" s="105"/>
      <c r="AY1201" s="105"/>
      <c r="AZ1201" s="105"/>
      <c r="BA1201" s="105"/>
    </row>
    <row r="1202" spans="1:53" ht="30" customHeight="1" thickBot="1">
      <c r="A1202" s="140">
        <v>1189</v>
      </c>
      <c r="B1202" s="1001" t="str">
        <f>IF(基本情報入力シート!C1227="","",基本情報入力シート!C1227)</f>
        <v/>
      </c>
      <c r="C1202" s="1002"/>
      <c r="D1202" s="1002"/>
      <c r="E1202" s="1002"/>
      <c r="F1202" s="1002"/>
      <c r="G1202" s="1002"/>
      <c r="H1202" s="1002"/>
      <c r="I1202" s="1003"/>
      <c r="J1202" s="411" t="str">
        <f>IF(基本情報入力シート!M1227="","",基本情報入力シート!M1227)</f>
        <v/>
      </c>
      <c r="K1202" s="411" t="str">
        <f>IF(基本情報入力シート!R1227="","",基本情報入力シート!R1227)</f>
        <v/>
      </c>
      <c r="L1202" s="411" t="str">
        <f>IF(基本情報入力シート!W1227="","",基本情報入力シート!W1227)</f>
        <v/>
      </c>
      <c r="M1202" s="411" t="str">
        <f>IF(基本情報入力シート!X1227="","",基本情報入力シート!X1227)</f>
        <v/>
      </c>
      <c r="N1202" s="141" t="str">
        <f>IF(基本情報入力シート!Y1227="","",基本情報入力シート!Y1227)</f>
        <v/>
      </c>
      <c r="O1202" s="148"/>
      <c r="P1202" s="50"/>
      <c r="Q1202" s="1004"/>
      <c r="R1202" s="1005"/>
      <c r="S1202" s="142" t="str">
        <f>IFERROR(ROUNDDOWN(Q1202*VLOOKUP(N1202,【参考】数式用!$AR$2:$AW$50,MATCH(P1202,【参考】数式用!$AT$4:$AW$4)+2,FALSE)*0.5, 0), "")</f>
        <v/>
      </c>
      <c r="T1202" s="51"/>
      <c r="U1202" s="536" t="str">
        <f>IFERROR(IF(AH1202&lt;&gt;"",Q1202*VLOOKUP(N1202,【参考】数式用!$AG$2:$AL$50,MATCH(P1202,【参考】数式用!$AI$4:$AL$4,0)+2,0), ""), "")</f>
        <v/>
      </c>
      <c r="V1202" s="41"/>
      <c r="W1202" s="1006"/>
      <c r="X1202" s="1007"/>
      <c r="Y1202" s="88"/>
      <c r="Z1202" s="537"/>
      <c r="AA1202" s="143" t="str">
        <f>IFERROR(IF(Y1202="ー", "", ROUNDDOWN(Z1202*VLOOKUP(N1202,【参考】数式用!$AR$2:$AW$50,MATCH(Y1202,【参考】数式用!$AT$4:$AW$4)+2,FALSE)*0.5, 0)), "")</f>
        <v/>
      </c>
      <c r="AB1202" s="98"/>
      <c r="AC1202" s="1100" t="str">
        <f>IFERROR(IF(AH1202&lt;&gt;"",Z1202*VLOOKUP(N1202,【参考】数式用!$AG$2:$AL$50,MATCH(Y1202,【参考】数式用!$AI$4:$AL$4,0)+2,0), ""), "")</f>
        <v/>
      </c>
      <c r="AD1202" s="1100"/>
      <c r="AE1202" s="415"/>
      <c r="AF1202" s="581"/>
      <c r="AG1202" s="590"/>
      <c r="AH1202" s="428" t="str">
        <f>IFERROR(VLOOKUP(O1202, 【参考】数式用!$AY$5:$AY$13, 1, FALSE), "")</f>
        <v/>
      </c>
      <c r="AI1202" s="429" t="str">
        <f>IFERROR(VLOOKUP(N1202, 【参考】数式用!$BA$2:$BB$50, 2, FALSE), "")</f>
        <v/>
      </c>
      <c r="AJ1202" s="430" t="str">
        <f t="shared" ref="AJ1202:AJ1213" si="39">IF(AND(OR(P1202="処遇加算Ⅰ",P1202="処遇加算Ⅱ"),AI1202="対象"), 1,"")</f>
        <v/>
      </c>
      <c r="AK1202" s="431" t="str">
        <f t="shared" ref="AK1202:AK1213" si="40">IF(OR(Y1202="処遇加算Ⅰ",Y1202="処遇加算Ⅱ"),1,"")</f>
        <v/>
      </c>
      <c r="AL1202" s="133"/>
      <c r="AM1202" s="133"/>
      <c r="AN1202" s="106"/>
      <c r="AO1202" s="106"/>
      <c r="AV1202" s="105"/>
      <c r="AW1202" s="105"/>
      <c r="AX1202" s="105"/>
      <c r="AY1202" s="105"/>
      <c r="AZ1202" s="105"/>
      <c r="BA1202" s="105"/>
    </row>
    <row r="1203" spans="1:53" ht="30" customHeight="1" thickBot="1">
      <c r="A1203" s="140">
        <v>1190</v>
      </c>
      <c r="B1203" s="1001" t="str">
        <f>IF(基本情報入力シート!C1228="","",基本情報入力シート!C1228)</f>
        <v/>
      </c>
      <c r="C1203" s="1002"/>
      <c r="D1203" s="1002"/>
      <c r="E1203" s="1002"/>
      <c r="F1203" s="1002"/>
      <c r="G1203" s="1002"/>
      <c r="H1203" s="1002"/>
      <c r="I1203" s="1003"/>
      <c r="J1203" s="411" t="str">
        <f>IF(基本情報入力シート!M1228="","",基本情報入力シート!M1228)</f>
        <v/>
      </c>
      <c r="K1203" s="411" t="str">
        <f>IF(基本情報入力シート!R1228="","",基本情報入力シート!R1228)</f>
        <v/>
      </c>
      <c r="L1203" s="411" t="str">
        <f>IF(基本情報入力シート!W1228="","",基本情報入力シート!W1228)</f>
        <v/>
      </c>
      <c r="M1203" s="411" t="str">
        <f>IF(基本情報入力シート!X1228="","",基本情報入力シート!X1228)</f>
        <v/>
      </c>
      <c r="N1203" s="141" t="str">
        <f>IF(基本情報入力シート!Y1228="","",基本情報入力シート!Y1228)</f>
        <v/>
      </c>
      <c r="O1203" s="148"/>
      <c r="P1203" s="50"/>
      <c r="Q1203" s="1004"/>
      <c r="R1203" s="1005"/>
      <c r="S1203" s="142" t="str">
        <f>IFERROR(ROUNDDOWN(Q1203*VLOOKUP(N1203,【参考】数式用!$AR$2:$AW$50,MATCH(P1203,【参考】数式用!$AT$4:$AW$4)+2,FALSE)*0.5, 0), "")</f>
        <v/>
      </c>
      <c r="T1203" s="51"/>
      <c r="U1203" s="536" t="str">
        <f>IFERROR(IF(AH1203&lt;&gt;"",Q1203*VLOOKUP(N1203,【参考】数式用!$AG$2:$AL$50,MATCH(P1203,【参考】数式用!$AI$4:$AL$4,0)+2,0), ""), "")</f>
        <v/>
      </c>
      <c r="V1203" s="41"/>
      <c r="W1203" s="1006"/>
      <c r="X1203" s="1007"/>
      <c r="Y1203" s="88"/>
      <c r="Z1203" s="537"/>
      <c r="AA1203" s="143" t="str">
        <f>IFERROR(IF(Y1203="ー", "", ROUNDDOWN(Z1203*VLOOKUP(N1203,【参考】数式用!$AR$2:$AW$50,MATCH(Y1203,【参考】数式用!$AT$4:$AW$4)+2,FALSE)*0.5, 0)), "")</f>
        <v/>
      </c>
      <c r="AB1203" s="98"/>
      <c r="AC1203" s="1100" t="str">
        <f>IFERROR(IF(AH1203&lt;&gt;"",Z1203*VLOOKUP(N1203,【参考】数式用!$AG$2:$AL$50,MATCH(Y1203,【参考】数式用!$AI$4:$AL$4,0)+2,0), ""), "")</f>
        <v/>
      </c>
      <c r="AD1203" s="1100"/>
      <c r="AE1203" s="415"/>
      <c r="AF1203" s="581"/>
      <c r="AG1203" s="590"/>
      <c r="AH1203" s="428" t="str">
        <f>IFERROR(VLOOKUP(O1203, 【参考】数式用!$AY$5:$AY$13, 1, FALSE), "")</f>
        <v/>
      </c>
      <c r="AI1203" s="429" t="str">
        <f>IFERROR(VLOOKUP(N1203, 【参考】数式用!$BA$2:$BB$50, 2, FALSE), "")</f>
        <v/>
      </c>
      <c r="AJ1203" s="430" t="str">
        <f t="shared" si="39"/>
        <v/>
      </c>
      <c r="AK1203" s="431" t="str">
        <f t="shared" si="40"/>
        <v/>
      </c>
      <c r="AL1203" s="133"/>
      <c r="AM1203" s="133"/>
      <c r="AN1203" s="106"/>
      <c r="AO1203" s="106"/>
      <c r="AV1203" s="105"/>
      <c r="AW1203" s="105"/>
      <c r="AX1203" s="105"/>
      <c r="AY1203" s="105"/>
      <c r="AZ1203" s="105"/>
      <c r="BA1203" s="105"/>
    </row>
    <row r="1204" spans="1:53" ht="30" customHeight="1" thickBot="1">
      <c r="A1204" s="140">
        <v>1191</v>
      </c>
      <c r="B1204" s="1001" t="str">
        <f>IF(基本情報入力シート!C1229="","",基本情報入力シート!C1229)</f>
        <v/>
      </c>
      <c r="C1204" s="1002"/>
      <c r="D1204" s="1002"/>
      <c r="E1204" s="1002"/>
      <c r="F1204" s="1002"/>
      <c r="G1204" s="1002"/>
      <c r="H1204" s="1002"/>
      <c r="I1204" s="1003"/>
      <c r="J1204" s="411" t="str">
        <f>IF(基本情報入力シート!M1229="","",基本情報入力シート!M1229)</f>
        <v/>
      </c>
      <c r="K1204" s="411" t="str">
        <f>IF(基本情報入力シート!R1229="","",基本情報入力シート!R1229)</f>
        <v/>
      </c>
      <c r="L1204" s="411" t="str">
        <f>IF(基本情報入力シート!W1229="","",基本情報入力シート!W1229)</f>
        <v/>
      </c>
      <c r="M1204" s="411" t="str">
        <f>IF(基本情報入力シート!X1229="","",基本情報入力シート!X1229)</f>
        <v/>
      </c>
      <c r="N1204" s="141" t="str">
        <f>IF(基本情報入力シート!Y1229="","",基本情報入力シート!Y1229)</f>
        <v/>
      </c>
      <c r="O1204" s="148"/>
      <c r="P1204" s="50"/>
      <c r="Q1204" s="1004"/>
      <c r="R1204" s="1005"/>
      <c r="S1204" s="142" t="str">
        <f>IFERROR(ROUNDDOWN(Q1204*VLOOKUP(N1204,【参考】数式用!$AR$2:$AW$50,MATCH(P1204,【参考】数式用!$AT$4:$AW$4)+2,FALSE)*0.5, 0), "")</f>
        <v/>
      </c>
      <c r="T1204" s="51"/>
      <c r="U1204" s="536" t="str">
        <f>IFERROR(IF(AH1204&lt;&gt;"",Q1204*VLOOKUP(N1204,【参考】数式用!$AG$2:$AL$50,MATCH(P1204,【参考】数式用!$AI$4:$AL$4,0)+2,0), ""), "")</f>
        <v/>
      </c>
      <c r="V1204" s="41"/>
      <c r="W1204" s="1006"/>
      <c r="X1204" s="1007"/>
      <c r="Y1204" s="88"/>
      <c r="Z1204" s="537"/>
      <c r="AA1204" s="143" t="str">
        <f>IFERROR(IF(Y1204="ー", "", ROUNDDOWN(Z1204*VLOOKUP(N1204,【参考】数式用!$AR$2:$AW$50,MATCH(Y1204,【参考】数式用!$AT$4:$AW$4)+2,FALSE)*0.5, 0)), "")</f>
        <v/>
      </c>
      <c r="AB1204" s="98"/>
      <c r="AC1204" s="1100" t="str">
        <f>IFERROR(IF(AH1204&lt;&gt;"",Z1204*VLOOKUP(N1204,【参考】数式用!$AG$2:$AL$50,MATCH(Y1204,【参考】数式用!$AI$4:$AL$4,0)+2,0), ""), "")</f>
        <v/>
      </c>
      <c r="AD1204" s="1100"/>
      <c r="AE1204" s="415"/>
      <c r="AF1204" s="581"/>
      <c r="AG1204" s="590"/>
      <c r="AH1204" s="428" t="str">
        <f>IFERROR(VLOOKUP(O1204, 【参考】数式用!$AY$5:$AY$13, 1, FALSE), "")</f>
        <v/>
      </c>
      <c r="AI1204" s="429" t="str">
        <f>IFERROR(VLOOKUP(N1204, 【参考】数式用!$BA$2:$BB$50, 2, FALSE), "")</f>
        <v/>
      </c>
      <c r="AJ1204" s="430" t="str">
        <f t="shared" si="39"/>
        <v/>
      </c>
      <c r="AK1204" s="431" t="str">
        <f t="shared" si="40"/>
        <v/>
      </c>
      <c r="AL1204" s="133"/>
      <c r="AM1204" s="133"/>
      <c r="AN1204" s="106"/>
      <c r="AO1204" s="106"/>
      <c r="AV1204" s="105"/>
      <c r="AW1204" s="105"/>
      <c r="AX1204" s="105"/>
      <c r="AY1204" s="105"/>
      <c r="AZ1204" s="105"/>
      <c r="BA1204" s="105"/>
    </row>
    <row r="1205" spans="1:53" ht="30" customHeight="1" thickBot="1">
      <c r="A1205" s="140">
        <v>1192</v>
      </c>
      <c r="B1205" s="1001" t="str">
        <f>IF(基本情報入力シート!C1230="","",基本情報入力シート!C1230)</f>
        <v/>
      </c>
      <c r="C1205" s="1002"/>
      <c r="D1205" s="1002"/>
      <c r="E1205" s="1002"/>
      <c r="F1205" s="1002"/>
      <c r="G1205" s="1002"/>
      <c r="H1205" s="1002"/>
      <c r="I1205" s="1003"/>
      <c r="J1205" s="411" t="str">
        <f>IF(基本情報入力シート!M1230="","",基本情報入力シート!M1230)</f>
        <v/>
      </c>
      <c r="K1205" s="411" t="str">
        <f>IF(基本情報入力シート!R1230="","",基本情報入力シート!R1230)</f>
        <v/>
      </c>
      <c r="L1205" s="411" t="str">
        <f>IF(基本情報入力シート!W1230="","",基本情報入力シート!W1230)</f>
        <v/>
      </c>
      <c r="M1205" s="411" t="str">
        <f>IF(基本情報入力シート!X1230="","",基本情報入力シート!X1230)</f>
        <v/>
      </c>
      <c r="N1205" s="141" t="str">
        <f>IF(基本情報入力シート!Y1230="","",基本情報入力シート!Y1230)</f>
        <v/>
      </c>
      <c r="O1205" s="148"/>
      <c r="P1205" s="50"/>
      <c r="Q1205" s="1004"/>
      <c r="R1205" s="1005"/>
      <c r="S1205" s="142" t="str">
        <f>IFERROR(ROUNDDOWN(Q1205*VLOOKUP(N1205,【参考】数式用!$AR$2:$AW$50,MATCH(P1205,【参考】数式用!$AT$4:$AW$4)+2,FALSE)*0.5, 0), "")</f>
        <v/>
      </c>
      <c r="T1205" s="51"/>
      <c r="U1205" s="536" t="str">
        <f>IFERROR(IF(AH1205&lt;&gt;"",Q1205*VLOOKUP(N1205,【参考】数式用!$AG$2:$AL$50,MATCH(P1205,【参考】数式用!$AI$4:$AL$4,0)+2,0), ""), "")</f>
        <v/>
      </c>
      <c r="V1205" s="41"/>
      <c r="W1205" s="1006"/>
      <c r="X1205" s="1007"/>
      <c r="Y1205" s="88"/>
      <c r="Z1205" s="537"/>
      <c r="AA1205" s="143" t="str">
        <f>IFERROR(IF(Y1205="ー", "", ROUNDDOWN(Z1205*VLOOKUP(N1205,【参考】数式用!$AR$2:$AW$50,MATCH(Y1205,【参考】数式用!$AT$4:$AW$4)+2,FALSE)*0.5, 0)), "")</f>
        <v/>
      </c>
      <c r="AB1205" s="98"/>
      <c r="AC1205" s="1100" t="str">
        <f>IFERROR(IF(AH1205&lt;&gt;"",Z1205*VLOOKUP(N1205,【参考】数式用!$AG$2:$AL$50,MATCH(Y1205,【参考】数式用!$AI$4:$AL$4,0)+2,0), ""), "")</f>
        <v/>
      </c>
      <c r="AD1205" s="1100"/>
      <c r="AE1205" s="415"/>
      <c r="AF1205" s="581"/>
      <c r="AG1205" s="590"/>
      <c r="AH1205" s="428" t="str">
        <f>IFERROR(VLOOKUP(O1205, 【参考】数式用!$AY$5:$AY$13, 1, FALSE), "")</f>
        <v/>
      </c>
      <c r="AI1205" s="429" t="str">
        <f>IFERROR(VLOOKUP(N1205, 【参考】数式用!$BA$2:$BB$50, 2, FALSE), "")</f>
        <v/>
      </c>
      <c r="AJ1205" s="430" t="str">
        <f t="shared" si="39"/>
        <v/>
      </c>
      <c r="AK1205" s="431" t="str">
        <f t="shared" si="40"/>
        <v/>
      </c>
      <c r="AL1205" s="133"/>
      <c r="AM1205" s="133"/>
      <c r="AN1205" s="106"/>
      <c r="AO1205" s="106"/>
      <c r="AV1205" s="105"/>
      <c r="AW1205" s="105"/>
      <c r="AX1205" s="105"/>
      <c r="AY1205" s="105"/>
      <c r="AZ1205" s="105"/>
      <c r="BA1205" s="105"/>
    </row>
    <row r="1206" spans="1:53" ht="30" customHeight="1" thickBot="1">
      <c r="A1206" s="140">
        <v>1193</v>
      </c>
      <c r="B1206" s="1001" t="str">
        <f>IF(基本情報入力シート!C1231="","",基本情報入力シート!C1231)</f>
        <v/>
      </c>
      <c r="C1206" s="1002"/>
      <c r="D1206" s="1002"/>
      <c r="E1206" s="1002"/>
      <c r="F1206" s="1002"/>
      <c r="G1206" s="1002"/>
      <c r="H1206" s="1002"/>
      <c r="I1206" s="1003"/>
      <c r="J1206" s="411" t="str">
        <f>IF(基本情報入力シート!M1231="","",基本情報入力シート!M1231)</f>
        <v/>
      </c>
      <c r="K1206" s="411" t="str">
        <f>IF(基本情報入力シート!R1231="","",基本情報入力シート!R1231)</f>
        <v/>
      </c>
      <c r="L1206" s="411" t="str">
        <f>IF(基本情報入力シート!W1231="","",基本情報入力シート!W1231)</f>
        <v/>
      </c>
      <c r="M1206" s="411" t="str">
        <f>IF(基本情報入力シート!X1231="","",基本情報入力シート!X1231)</f>
        <v/>
      </c>
      <c r="N1206" s="141" t="str">
        <f>IF(基本情報入力シート!Y1231="","",基本情報入力シート!Y1231)</f>
        <v/>
      </c>
      <c r="O1206" s="148"/>
      <c r="P1206" s="50"/>
      <c r="Q1206" s="1004"/>
      <c r="R1206" s="1005"/>
      <c r="S1206" s="142" t="str">
        <f>IFERROR(ROUNDDOWN(Q1206*VLOOKUP(N1206,【参考】数式用!$AR$2:$AW$50,MATCH(P1206,【参考】数式用!$AT$4:$AW$4)+2,FALSE)*0.5, 0), "")</f>
        <v/>
      </c>
      <c r="T1206" s="51"/>
      <c r="U1206" s="536" t="str">
        <f>IFERROR(IF(AH1206&lt;&gt;"",Q1206*VLOOKUP(N1206,【参考】数式用!$AG$2:$AL$50,MATCH(P1206,【参考】数式用!$AI$4:$AL$4,0)+2,0), ""), "")</f>
        <v/>
      </c>
      <c r="V1206" s="41"/>
      <c r="W1206" s="1006"/>
      <c r="X1206" s="1007"/>
      <c r="Y1206" s="88"/>
      <c r="Z1206" s="537"/>
      <c r="AA1206" s="143" t="str">
        <f>IFERROR(IF(Y1206="ー", "", ROUNDDOWN(Z1206*VLOOKUP(N1206,【参考】数式用!$AR$2:$AW$50,MATCH(Y1206,【参考】数式用!$AT$4:$AW$4)+2,FALSE)*0.5, 0)), "")</f>
        <v/>
      </c>
      <c r="AB1206" s="98"/>
      <c r="AC1206" s="1100" t="str">
        <f>IFERROR(IF(AH1206&lt;&gt;"",Z1206*VLOOKUP(N1206,【参考】数式用!$AG$2:$AL$50,MATCH(Y1206,【参考】数式用!$AI$4:$AL$4,0)+2,0), ""), "")</f>
        <v/>
      </c>
      <c r="AD1206" s="1100"/>
      <c r="AE1206" s="415"/>
      <c r="AF1206" s="581"/>
      <c r="AG1206" s="590"/>
      <c r="AH1206" s="428" t="str">
        <f>IFERROR(VLOOKUP(O1206, 【参考】数式用!$AY$5:$AY$13, 1, FALSE), "")</f>
        <v/>
      </c>
      <c r="AI1206" s="429" t="str">
        <f>IFERROR(VLOOKUP(N1206, 【参考】数式用!$BA$2:$BB$50, 2, FALSE), "")</f>
        <v/>
      </c>
      <c r="AJ1206" s="430" t="str">
        <f t="shared" si="39"/>
        <v/>
      </c>
      <c r="AK1206" s="431" t="str">
        <f t="shared" si="40"/>
        <v/>
      </c>
      <c r="AL1206" s="133"/>
      <c r="AM1206" s="133"/>
      <c r="AN1206" s="106"/>
      <c r="AO1206" s="106"/>
      <c r="AV1206" s="105"/>
      <c r="AW1206" s="105"/>
      <c r="AX1206" s="105"/>
      <c r="AY1206" s="105"/>
      <c r="AZ1206" s="105"/>
      <c r="BA1206" s="105"/>
    </row>
    <row r="1207" spans="1:53" ht="30" customHeight="1" thickBot="1">
      <c r="A1207" s="140">
        <v>1194</v>
      </c>
      <c r="B1207" s="1001" t="str">
        <f>IF(基本情報入力シート!C1232="","",基本情報入力シート!C1232)</f>
        <v/>
      </c>
      <c r="C1207" s="1002"/>
      <c r="D1207" s="1002"/>
      <c r="E1207" s="1002"/>
      <c r="F1207" s="1002"/>
      <c r="G1207" s="1002"/>
      <c r="H1207" s="1002"/>
      <c r="I1207" s="1003"/>
      <c r="J1207" s="411" t="str">
        <f>IF(基本情報入力シート!M1232="","",基本情報入力シート!M1232)</f>
        <v/>
      </c>
      <c r="K1207" s="411" t="str">
        <f>IF(基本情報入力シート!R1232="","",基本情報入力シート!R1232)</f>
        <v/>
      </c>
      <c r="L1207" s="411" t="str">
        <f>IF(基本情報入力シート!W1232="","",基本情報入力シート!W1232)</f>
        <v/>
      </c>
      <c r="M1207" s="411" t="str">
        <f>IF(基本情報入力シート!X1232="","",基本情報入力シート!X1232)</f>
        <v/>
      </c>
      <c r="N1207" s="141" t="str">
        <f>IF(基本情報入力シート!Y1232="","",基本情報入力シート!Y1232)</f>
        <v/>
      </c>
      <c r="O1207" s="148"/>
      <c r="P1207" s="50"/>
      <c r="Q1207" s="1004"/>
      <c r="R1207" s="1005"/>
      <c r="S1207" s="142" t="str">
        <f>IFERROR(ROUNDDOWN(Q1207*VLOOKUP(N1207,【参考】数式用!$AR$2:$AW$50,MATCH(P1207,【参考】数式用!$AT$4:$AW$4)+2,FALSE)*0.5, 0), "")</f>
        <v/>
      </c>
      <c r="T1207" s="51"/>
      <c r="U1207" s="536" t="str">
        <f>IFERROR(IF(AH1207&lt;&gt;"",Q1207*VLOOKUP(N1207,【参考】数式用!$AG$2:$AL$50,MATCH(P1207,【参考】数式用!$AI$4:$AL$4,0)+2,0), ""), "")</f>
        <v/>
      </c>
      <c r="V1207" s="41"/>
      <c r="W1207" s="1006"/>
      <c r="X1207" s="1007"/>
      <c r="Y1207" s="88"/>
      <c r="Z1207" s="537"/>
      <c r="AA1207" s="143" t="str">
        <f>IFERROR(IF(Y1207="ー", "", ROUNDDOWN(Z1207*VLOOKUP(N1207,【参考】数式用!$AR$2:$AW$50,MATCH(Y1207,【参考】数式用!$AT$4:$AW$4)+2,FALSE)*0.5, 0)), "")</f>
        <v/>
      </c>
      <c r="AB1207" s="98"/>
      <c r="AC1207" s="1100" t="str">
        <f>IFERROR(IF(AH1207&lt;&gt;"",Z1207*VLOOKUP(N1207,【参考】数式用!$AG$2:$AL$50,MATCH(Y1207,【参考】数式用!$AI$4:$AL$4,0)+2,0), ""), "")</f>
        <v/>
      </c>
      <c r="AD1207" s="1100"/>
      <c r="AE1207" s="415"/>
      <c r="AF1207" s="581"/>
      <c r="AG1207" s="590"/>
      <c r="AH1207" s="428" t="str">
        <f>IFERROR(VLOOKUP(O1207, 【参考】数式用!$AY$5:$AY$13, 1, FALSE), "")</f>
        <v/>
      </c>
      <c r="AI1207" s="429" t="str">
        <f>IFERROR(VLOOKUP(N1207, 【参考】数式用!$BA$2:$BB$50, 2, FALSE), "")</f>
        <v/>
      </c>
      <c r="AJ1207" s="430" t="str">
        <f t="shared" si="39"/>
        <v/>
      </c>
      <c r="AK1207" s="431" t="str">
        <f t="shared" si="40"/>
        <v/>
      </c>
      <c r="AL1207" s="133"/>
      <c r="AM1207" s="133"/>
      <c r="AN1207" s="106"/>
      <c r="AO1207" s="106"/>
      <c r="AV1207" s="105"/>
      <c r="AW1207" s="105"/>
      <c r="AX1207" s="105"/>
      <c r="AY1207" s="105"/>
      <c r="AZ1207" s="105"/>
      <c r="BA1207" s="105"/>
    </row>
    <row r="1208" spans="1:53" ht="30" customHeight="1" thickBot="1">
      <c r="A1208" s="140">
        <v>1195</v>
      </c>
      <c r="B1208" s="1001" t="str">
        <f>IF(基本情報入力シート!C1233="","",基本情報入力シート!C1233)</f>
        <v/>
      </c>
      <c r="C1208" s="1002"/>
      <c r="D1208" s="1002"/>
      <c r="E1208" s="1002"/>
      <c r="F1208" s="1002"/>
      <c r="G1208" s="1002"/>
      <c r="H1208" s="1002"/>
      <c r="I1208" s="1003"/>
      <c r="J1208" s="411" t="str">
        <f>IF(基本情報入力シート!M1233="","",基本情報入力シート!M1233)</f>
        <v/>
      </c>
      <c r="K1208" s="411" t="str">
        <f>IF(基本情報入力シート!R1233="","",基本情報入力シート!R1233)</f>
        <v/>
      </c>
      <c r="L1208" s="411" t="str">
        <f>IF(基本情報入力シート!W1233="","",基本情報入力シート!W1233)</f>
        <v/>
      </c>
      <c r="M1208" s="411" t="str">
        <f>IF(基本情報入力シート!X1233="","",基本情報入力シート!X1233)</f>
        <v/>
      </c>
      <c r="N1208" s="141" t="str">
        <f>IF(基本情報入力シート!Y1233="","",基本情報入力シート!Y1233)</f>
        <v/>
      </c>
      <c r="O1208" s="148"/>
      <c r="P1208" s="50"/>
      <c r="Q1208" s="1004"/>
      <c r="R1208" s="1005"/>
      <c r="S1208" s="142" t="str">
        <f>IFERROR(ROUNDDOWN(Q1208*VLOOKUP(N1208,【参考】数式用!$AR$2:$AW$50,MATCH(P1208,【参考】数式用!$AT$4:$AW$4)+2,FALSE)*0.5, 0), "")</f>
        <v/>
      </c>
      <c r="T1208" s="51"/>
      <c r="U1208" s="536" t="str">
        <f>IFERROR(IF(AH1208&lt;&gt;"",Q1208*VLOOKUP(N1208,【参考】数式用!$AG$2:$AL$50,MATCH(P1208,【参考】数式用!$AI$4:$AL$4,0)+2,0), ""), "")</f>
        <v/>
      </c>
      <c r="V1208" s="41"/>
      <c r="W1208" s="1006"/>
      <c r="X1208" s="1007"/>
      <c r="Y1208" s="88"/>
      <c r="Z1208" s="537"/>
      <c r="AA1208" s="143" t="str">
        <f>IFERROR(IF(Y1208="ー", "", ROUNDDOWN(Z1208*VLOOKUP(N1208,【参考】数式用!$AR$2:$AW$50,MATCH(Y1208,【参考】数式用!$AT$4:$AW$4)+2,FALSE)*0.5, 0)), "")</f>
        <v/>
      </c>
      <c r="AB1208" s="98"/>
      <c r="AC1208" s="1100" t="str">
        <f>IFERROR(IF(AH1208&lt;&gt;"",Z1208*VLOOKUP(N1208,【参考】数式用!$AG$2:$AL$50,MATCH(Y1208,【参考】数式用!$AI$4:$AL$4,0)+2,0), ""), "")</f>
        <v/>
      </c>
      <c r="AD1208" s="1100"/>
      <c r="AE1208" s="415"/>
      <c r="AF1208" s="581"/>
      <c r="AG1208" s="590"/>
      <c r="AH1208" s="428" t="str">
        <f>IFERROR(VLOOKUP(O1208, 【参考】数式用!$AY$5:$AY$13, 1, FALSE), "")</f>
        <v/>
      </c>
      <c r="AI1208" s="429" t="str">
        <f>IFERROR(VLOOKUP(N1208, 【参考】数式用!$BA$2:$BB$50, 2, FALSE), "")</f>
        <v/>
      </c>
      <c r="AJ1208" s="430" t="str">
        <f t="shared" si="39"/>
        <v/>
      </c>
      <c r="AK1208" s="431" t="str">
        <f t="shared" si="40"/>
        <v/>
      </c>
      <c r="AL1208" s="133"/>
      <c r="AM1208" s="133"/>
      <c r="AN1208" s="106"/>
      <c r="AO1208" s="106"/>
      <c r="AV1208" s="105"/>
      <c r="AW1208" s="105"/>
      <c r="AX1208" s="105"/>
      <c r="AY1208" s="105"/>
      <c r="AZ1208" s="105"/>
      <c r="BA1208" s="105"/>
    </row>
    <row r="1209" spans="1:53" ht="30" customHeight="1" thickBot="1">
      <c r="A1209" s="140">
        <v>1196</v>
      </c>
      <c r="B1209" s="1001" t="str">
        <f>IF(基本情報入力シート!C1234="","",基本情報入力シート!C1234)</f>
        <v/>
      </c>
      <c r="C1209" s="1002"/>
      <c r="D1209" s="1002"/>
      <c r="E1209" s="1002"/>
      <c r="F1209" s="1002"/>
      <c r="G1209" s="1002"/>
      <c r="H1209" s="1002"/>
      <c r="I1209" s="1003"/>
      <c r="J1209" s="411" t="str">
        <f>IF(基本情報入力シート!M1234="","",基本情報入力シート!M1234)</f>
        <v/>
      </c>
      <c r="K1209" s="411" t="str">
        <f>IF(基本情報入力シート!R1234="","",基本情報入力シート!R1234)</f>
        <v/>
      </c>
      <c r="L1209" s="411" t="str">
        <f>IF(基本情報入力シート!W1234="","",基本情報入力シート!W1234)</f>
        <v/>
      </c>
      <c r="M1209" s="411" t="str">
        <f>IF(基本情報入力シート!X1234="","",基本情報入力シート!X1234)</f>
        <v/>
      </c>
      <c r="N1209" s="141" t="str">
        <f>IF(基本情報入力シート!Y1234="","",基本情報入力シート!Y1234)</f>
        <v/>
      </c>
      <c r="O1209" s="148"/>
      <c r="P1209" s="50"/>
      <c r="Q1209" s="1004"/>
      <c r="R1209" s="1005"/>
      <c r="S1209" s="142" t="str">
        <f>IFERROR(ROUNDDOWN(Q1209*VLOOKUP(N1209,【参考】数式用!$AR$2:$AW$50,MATCH(P1209,【参考】数式用!$AT$4:$AW$4)+2,FALSE)*0.5, 0), "")</f>
        <v/>
      </c>
      <c r="T1209" s="51"/>
      <c r="U1209" s="536" t="str">
        <f>IFERROR(IF(AH1209&lt;&gt;"",Q1209*VLOOKUP(N1209,【参考】数式用!$AG$2:$AL$50,MATCH(P1209,【参考】数式用!$AI$4:$AL$4,0)+2,0), ""), "")</f>
        <v/>
      </c>
      <c r="V1209" s="41"/>
      <c r="W1209" s="1006"/>
      <c r="X1209" s="1007"/>
      <c r="Y1209" s="88"/>
      <c r="Z1209" s="537"/>
      <c r="AA1209" s="143" t="str">
        <f>IFERROR(IF(Y1209="ー", "", ROUNDDOWN(Z1209*VLOOKUP(N1209,【参考】数式用!$AR$2:$AW$50,MATCH(Y1209,【参考】数式用!$AT$4:$AW$4)+2,FALSE)*0.5, 0)), "")</f>
        <v/>
      </c>
      <c r="AB1209" s="98"/>
      <c r="AC1209" s="1100" t="str">
        <f>IFERROR(IF(AH1209&lt;&gt;"",Z1209*VLOOKUP(N1209,【参考】数式用!$AG$2:$AL$50,MATCH(Y1209,【参考】数式用!$AI$4:$AL$4,0)+2,0), ""), "")</f>
        <v/>
      </c>
      <c r="AD1209" s="1100"/>
      <c r="AE1209" s="415"/>
      <c r="AF1209" s="581"/>
      <c r="AG1209" s="590"/>
      <c r="AH1209" s="428" t="str">
        <f>IFERROR(VLOOKUP(O1209, 【参考】数式用!$AY$5:$AY$13, 1, FALSE), "")</f>
        <v/>
      </c>
      <c r="AI1209" s="429" t="str">
        <f>IFERROR(VLOOKUP(N1209, 【参考】数式用!$BA$2:$BB$50, 2, FALSE), "")</f>
        <v/>
      </c>
      <c r="AJ1209" s="430" t="str">
        <f t="shared" si="39"/>
        <v/>
      </c>
      <c r="AK1209" s="431" t="str">
        <f t="shared" si="40"/>
        <v/>
      </c>
      <c r="AL1209" s="133"/>
      <c r="AM1209" s="133"/>
      <c r="AN1209" s="106"/>
      <c r="AO1209" s="106"/>
      <c r="AV1209" s="105"/>
      <c r="AW1209" s="105"/>
      <c r="AX1209" s="105"/>
      <c r="AY1209" s="105"/>
      <c r="AZ1209" s="105"/>
      <c r="BA1209" s="105"/>
    </row>
    <row r="1210" spans="1:53" ht="30" customHeight="1" thickBot="1">
      <c r="A1210" s="140">
        <v>1197</v>
      </c>
      <c r="B1210" s="1001" t="str">
        <f>IF(基本情報入力シート!C1235="","",基本情報入力シート!C1235)</f>
        <v/>
      </c>
      <c r="C1210" s="1002"/>
      <c r="D1210" s="1002"/>
      <c r="E1210" s="1002"/>
      <c r="F1210" s="1002"/>
      <c r="G1210" s="1002"/>
      <c r="H1210" s="1002"/>
      <c r="I1210" s="1003"/>
      <c r="J1210" s="411" t="str">
        <f>IF(基本情報入力シート!M1235="","",基本情報入力シート!M1235)</f>
        <v/>
      </c>
      <c r="K1210" s="411" t="str">
        <f>IF(基本情報入力シート!R1235="","",基本情報入力シート!R1235)</f>
        <v/>
      </c>
      <c r="L1210" s="411" t="str">
        <f>IF(基本情報入力シート!W1235="","",基本情報入力シート!W1235)</f>
        <v/>
      </c>
      <c r="M1210" s="411" t="str">
        <f>IF(基本情報入力シート!X1235="","",基本情報入力シート!X1235)</f>
        <v/>
      </c>
      <c r="N1210" s="141" t="str">
        <f>IF(基本情報入力シート!Y1235="","",基本情報入力シート!Y1235)</f>
        <v/>
      </c>
      <c r="O1210" s="148"/>
      <c r="P1210" s="50"/>
      <c r="Q1210" s="1004"/>
      <c r="R1210" s="1005"/>
      <c r="S1210" s="142" t="str">
        <f>IFERROR(ROUNDDOWN(Q1210*VLOOKUP(N1210,【参考】数式用!$AR$2:$AW$50,MATCH(P1210,【参考】数式用!$AT$4:$AW$4)+2,FALSE)*0.5, 0), "")</f>
        <v/>
      </c>
      <c r="T1210" s="51"/>
      <c r="U1210" s="536" t="str">
        <f>IFERROR(IF(AH1210&lt;&gt;"",Q1210*VLOOKUP(N1210,【参考】数式用!$AG$2:$AL$50,MATCH(P1210,【参考】数式用!$AI$4:$AL$4,0)+2,0), ""), "")</f>
        <v/>
      </c>
      <c r="V1210" s="41"/>
      <c r="W1210" s="1006"/>
      <c r="X1210" s="1007"/>
      <c r="Y1210" s="88"/>
      <c r="Z1210" s="537"/>
      <c r="AA1210" s="143" t="str">
        <f>IFERROR(IF(Y1210="ー", "", ROUNDDOWN(Z1210*VLOOKUP(N1210,【参考】数式用!$AR$2:$AW$50,MATCH(Y1210,【参考】数式用!$AT$4:$AW$4)+2,FALSE)*0.5, 0)), "")</f>
        <v/>
      </c>
      <c r="AB1210" s="98"/>
      <c r="AC1210" s="1100" t="str">
        <f>IFERROR(IF(AH1210&lt;&gt;"",Z1210*VLOOKUP(N1210,【参考】数式用!$AG$2:$AL$50,MATCH(Y1210,【参考】数式用!$AI$4:$AL$4,0)+2,0), ""), "")</f>
        <v/>
      </c>
      <c r="AD1210" s="1100"/>
      <c r="AE1210" s="415"/>
      <c r="AF1210" s="581"/>
      <c r="AG1210" s="590"/>
      <c r="AH1210" s="428" t="str">
        <f>IFERROR(VLOOKUP(O1210, 【参考】数式用!$AY$5:$AY$13, 1, FALSE), "")</f>
        <v/>
      </c>
      <c r="AI1210" s="429" t="str">
        <f>IFERROR(VLOOKUP(N1210, 【参考】数式用!$BA$2:$BB$50, 2, FALSE), "")</f>
        <v/>
      </c>
      <c r="AJ1210" s="430" t="str">
        <f t="shared" si="39"/>
        <v/>
      </c>
      <c r="AK1210" s="431" t="str">
        <f t="shared" si="40"/>
        <v/>
      </c>
      <c r="AL1210" s="133"/>
      <c r="AM1210" s="133"/>
      <c r="AN1210" s="106"/>
      <c r="AO1210" s="106"/>
      <c r="AV1210" s="105"/>
      <c r="AW1210" s="105"/>
      <c r="AX1210" s="105"/>
      <c r="AY1210" s="105"/>
      <c r="AZ1210" s="105"/>
      <c r="BA1210" s="105"/>
    </row>
    <row r="1211" spans="1:53" ht="30" customHeight="1" thickBot="1">
      <c r="A1211" s="140">
        <v>1198</v>
      </c>
      <c r="B1211" s="1001" t="str">
        <f>IF(基本情報入力シート!C1236="","",基本情報入力シート!C1236)</f>
        <v/>
      </c>
      <c r="C1211" s="1002"/>
      <c r="D1211" s="1002"/>
      <c r="E1211" s="1002"/>
      <c r="F1211" s="1002"/>
      <c r="G1211" s="1002"/>
      <c r="H1211" s="1002"/>
      <c r="I1211" s="1003"/>
      <c r="J1211" s="411" t="str">
        <f>IF(基本情報入力シート!M1236="","",基本情報入力シート!M1236)</f>
        <v/>
      </c>
      <c r="K1211" s="411" t="str">
        <f>IF(基本情報入力シート!R1236="","",基本情報入力シート!R1236)</f>
        <v/>
      </c>
      <c r="L1211" s="411" t="str">
        <f>IF(基本情報入力シート!W1236="","",基本情報入力シート!W1236)</f>
        <v/>
      </c>
      <c r="M1211" s="411" t="str">
        <f>IF(基本情報入力シート!X1236="","",基本情報入力シート!X1236)</f>
        <v/>
      </c>
      <c r="N1211" s="141" t="str">
        <f>IF(基本情報入力シート!Y1236="","",基本情報入力シート!Y1236)</f>
        <v/>
      </c>
      <c r="O1211" s="148"/>
      <c r="P1211" s="50"/>
      <c r="Q1211" s="1004"/>
      <c r="R1211" s="1005"/>
      <c r="S1211" s="142" t="str">
        <f>IFERROR(ROUNDDOWN(Q1211*VLOOKUP(N1211,【参考】数式用!$AR$2:$AW$50,MATCH(P1211,【参考】数式用!$AT$4:$AW$4)+2,FALSE)*0.5, 0), "")</f>
        <v/>
      </c>
      <c r="T1211" s="51"/>
      <c r="U1211" s="536" t="str">
        <f>IFERROR(IF(AH1211&lt;&gt;"",Q1211*VLOOKUP(N1211,【参考】数式用!$AG$2:$AL$50,MATCH(P1211,【参考】数式用!$AI$4:$AL$4,0)+2,0), ""), "")</f>
        <v/>
      </c>
      <c r="V1211" s="41"/>
      <c r="W1211" s="1006"/>
      <c r="X1211" s="1007"/>
      <c r="Y1211" s="88"/>
      <c r="Z1211" s="537"/>
      <c r="AA1211" s="143" t="str">
        <f>IFERROR(IF(Y1211="ー", "", ROUNDDOWN(Z1211*VLOOKUP(N1211,【参考】数式用!$AR$2:$AW$50,MATCH(Y1211,【参考】数式用!$AT$4:$AW$4)+2,FALSE)*0.5, 0)), "")</f>
        <v/>
      </c>
      <c r="AB1211" s="98"/>
      <c r="AC1211" s="1100" t="str">
        <f>IFERROR(IF(AH1211&lt;&gt;"",Z1211*VLOOKUP(N1211,【参考】数式用!$AG$2:$AL$50,MATCH(Y1211,【参考】数式用!$AI$4:$AL$4,0)+2,0), ""), "")</f>
        <v/>
      </c>
      <c r="AD1211" s="1100"/>
      <c r="AE1211" s="415"/>
      <c r="AF1211" s="581"/>
      <c r="AG1211" s="590"/>
      <c r="AH1211" s="428" t="str">
        <f>IFERROR(VLOOKUP(O1211, 【参考】数式用!$AY$5:$AY$13, 1, FALSE), "")</f>
        <v/>
      </c>
      <c r="AI1211" s="429" t="str">
        <f>IFERROR(VLOOKUP(N1211, 【参考】数式用!$BA$2:$BB$50, 2, FALSE), "")</f>
        <v/>
      </c>
      <c r="AJ1211" s="430" t="str">
        <f t="shared" si="39"/>
        <v/>
      </c>
      <c r="AK1211" s="431" t="str">
        <f t="shared" si="40"/>
        <v/>
      </c>
      <c r="AL1211" s="133"/>
      <c r="AM1211" s="133"/>
      <c r="AN1211" s="106"/>
      <c r="AO1211" s="106"/>
      <c r="AV1211" s="105"/>
      <c r="AW1211" s="105"/>
      <c r="AX1211" s="105"/>
      <c r="AY1211" s="105"/>
      <c r="AZ1211" s="105"/>
      <c r="BA1211" s="105"/>
    </row>
    <row r="1212" spans="1:53" ht="30" customHeight="1" thickBot="1">
      <c r="A1212" s="140">
        <v>1199</v>
      </c>
      <c r="B1212" s="1001" t="str">
        <f>IF(基本情報入力シート!C1237="","",基本情報入力シート!C1237)</f>
        <v/>
      </c>
      <c r="C1212" s="1002"/>
      <c r="D1212" s="1002"/>
      <c r="E1212" s="1002"/>
      <c r="F1212" s="1002"/>
      <c r="G1212" s="1002"/>
      <c r="H1212" s="1002"/>
      <c r="I1212" s="1003"/>
      <c r="J1212" s="411" t="str">
        <f>IF(基本情報入力シート!M1237="","",基本情報入力シート!M1237)</f>
        <v/>
      </c>
      <c r="K1212" s="411" t="str">
        <f>IF(基本情報入力シート!R1237="","",基本情報入力シート!R1237)</f>
        <v/>
      </c>
      <c r="L1212" s="411" t="str">
        <f>IF(基本情報入力シート!W1237="","",基本情報入力シート!W1237)</f>
        <v/>
      </c>
      <c r="M1212" s="411" t="str">
        <f>IF(基本情報入力シート!X1237="","",基本情報入力シート!X1237)</f>
        <v/>
      </c>
      <c r="N1212" s="141" t="str">
        <f>IF(基本情報入力シート!Y1237="","",基本情報入力シート!Y1237)</f>
        <v/>
      </c>
      <c r="O1212" s="148"/>
      <c r="P1212" s="50"/>
      <c r="Q1212" s="1004"/>
      <c r="R1212" s="1005"/>
      <c r="S1212" s="142" t="str">
        <f>IFERROR(ROUNDDOWN(Q1212*VLOOKUP(N1212,【参考】数式用!$AR$2:$AW$50,MATCH(P1212,【参考】数式用!$AT$4:$AW$4)+2,FALSE)*0.5, 0), "")</f>
        <v/>
      </c>
      <c r="T1212" s="51"/>
      <c r="U1212" s="536" t="str">
        <f>IFERROR(IF(AH1212&lt;&gt;"",Q1212*VLOOKUP(N1212,【参考】数式用!$AG$2:$AL$50,MATCH(P1212,【参考】数式用!$AI$4:$AL$4,0)+2,0), ""), "")</f>
        <v/>
      </c>
      <c r="V1212" s="41"/>
      <c r="W1212" s="1006"/>
      <c r="X1212" s="1007"/>
      <c r="Y1212" s="88"/>
      <c r="Z1212" s="537"/>
      <c r="AA1212" s="143" t="str">
        <f>IFERROR(IF(Y1212="ー", "", ROUNDDOWN(Z1212*VLOOKUP(N1212,【参考】数式用!$AR$2:$AW$50,MATCH(Y1212,【参考】数式用!$AT$4:$AW$4)+2,FALSE)*0.5, 0)), "")</f>
        <v/>
      </c>
      <c r="AB1212" s="98"/>
      <c r="AC1212" s="1100" t="str">
        <f>IFERROR(IF(AH1212&lt;&gt;"",Z1212*VLOOKUP(N1212,【参考】数式用!$AG$2:$AL$50,MATCH(Y1212,【参考】数式用!$AI$4:$AL$4,0)+2,0), ""), "")</f>
        <v/>
      </c>
      <c r="AD1212" s="1100"/>
      <c r="AE1212" s="415"/>
      <c r="AF1212" s="581"/>
      <c r="AG1212" s="590"/>
      <c r="AH1212" s="428" t="str">
        <f>IFERROR(VLOOKUP(O1212, 【参考】数式用!$AY$5:$AY$13, 1, FALSE), "")</f>
        <v/>
      </c>
      <c r="AI1212" s="429" t="str">
        <f>IFERROR(VLOOKUP(N1212, 【参考】数式用!$BA$2:$BB$50, 2, FALSE), "")</f>
        <v/>
      </c>
      <c r="AJ1212" s="430" t="str">
        <f t="shared" si="39"/>
        <v/>
      </c>
      <c r="AK1212" s="431" t="str">
        <f t="shared" si="40"/>
        <v/>
      </c>
      <c r="AL1212" s="133"/>
      <c r="AM1212" s="133"/>
      <c r="AN1212" s="106"/>
      <c r="AO1212" s="106"/>
      <c r="AV1212" s="105"/>
      <c r="AW1212" s="105"/>
      <c r="AX1212" s="105"/>
      <c r="AY1212" s="105"/>
      <c r="AZ1212" s="105"/>
      <c r="BA1212" s="105"/>
    </row>
    <row r="1213" spans="1:53" ht="30" customHeight="1" thickBot="1">
      <c r="A1213" s="567">
        <v>1200</v>
      </c>
      <c r="B1213" s="1102" t="str">
        <f>IF(基本情報入力シート!C1238="","",基本情報入力シート!C1238)</f>
        <v/>
      </c>
      <c r="C1213" s="1103"/>
      <c r="D1213" s="1103"/>
      <c r="E1213" s="1103"/>
      <c r="F1213" s="1103"/>
      <c r="G1213" s="1103"/>
      <c r="H1213" s="1103"/>
      <c r="I1213" s="1104"/>
      <c r="J1213" s="568" t="str">
        <f>IF(基本情報入力シート!M1238="","",基本情報入力シート!M1238)</f>
        <v/>
      </c>
      <c r="K1213" s="568" t="str">
        <f>IF(基本情報入力シート!R1238="","",基本情報入力シート!R1238)</f>
        <v/>
      </c>
      <c r="L1213" s="568" t="str">
        <f>IF(基本情報入力シート!W1238="","",基本情報入力シート!W1238)</f>
        <v/>
      </c>
      <c r="M1213" s="568" t="str">
        <f>IF(基本情報入力シート!X1238="","",基本情報入力シート!X1238)</f>
        <v/>
      </c>
      <c r="N1213" s="569" t="str">
        <f>IF(基本情報入力シート!Y1238="","",基本情報入力シート!Y1238)</f>
        <v/>
      </c>
      <c r="O1213" s="570"/>
      <c r="P1213" s="571"/>
      <c r="Q1213" s="1105"/>
      <c r="R1213" s="1106"/>
      <c r="S1213" s="572" t="str">
        <f>IFERROR(ROUNDDOWN(Q1213*VLOOKUP(N1213,【参考】数式用!$AR$2:$AW$50,MATCH(P1213,【参考】数式用!$AT$4:$AW$4)+2,FALSE)*0.5, 0), "")</f>
        <v/>
      </c>
      <c r="T1213" s="573"/>
      <c r="U1213" s="574" t="str">
        <f>IFERROR(IF(AH1213&lt;&gt;"",Q1213*VLOOKUP(N1213,【参考】数式用!$AG$2:$AL$50,MATCH(P1213,【参考】数式用!$AI$4:$AL$4,0)+2,0), ""), "")</f>
        <v/>
      </c>
      <c r="V1213" s="575"/>
      <c r="W1213" s="1107"/>
      <c r="X1213" s="1108"/>
      <c r="Y1213" s="576"/>
      <c r="Z1213" s="577"/>
      <c r="AA1213" s="578" t="str">
        <f>IFERROR(IF(Y1213="ー", "", ROUNDDOWN(Z1213*VLOOKUP(N1213,【参考】数式用!$AR$2:$AW$50,MATCH(Y1213,【参考】数式用!$AT$4:$AW$4)+2,FALSE)*0.5, 0)), "")</f>
        <v/>
      </c>
      <c r="AB1213" s="579"/>
      <c r="AC1213" s="1109" t="str">
        <f>IFERROR(IF(AH1213&lt;&gt;"",Z1213*VLOOKUP(N1213,【参考】数式用!$AG$2:$AL$50,MATCH(Y1213,【参考】数式用!$AI$4:$AL$4,0)+2,0), ""), "")</f>
        <v/>
      </c>
      <c r="AD1213" s="1109"/>
      <c r="AE1213" s="580"/>
      <c r="AF1213" s="583"/>
      <c r="AG1213" s="590"/>
      <c r="AH1213" s="549" t="str">
        <f>IFERROR(VLOOKUP(O1213, 【参考】数式用!$AY$5:$AY$13, 1, FALSE), "")</f>
        <v/>
      </c>
      <c r="AI1213" s="550" t="str">
        <f>IFERROR(VLOOKUP(N1213, 【参考】数式用!$BA$2:$BB$50, 2, FALSE), "")</f>
        <v/>
      </c>
      <c r="AJ1213" s="551" t="str">
        <f t="shared" si="39"/>
        <v/>
      </c>
      <c r="AK1213" s="552" t="str">
        <f t="shared" si="40"/>
        <v/>
      </c>
      <c r="AL1213" s="133"/>
      <c r="AM1213" s="133"/>
      <c r="AN1213" s="106"/>
      <c r="AO1213" s="106"/>
      <c r="AV1213" s="105"/>
      <c r="AW1213" s="105"/>
      <c r="AX1213" s="105"/>
      <c r="AY1213" s="105"/>
      <c r="AZ1213" s="105"/>
      <c r="BA1213" s="105"/>
    </row>
    <row r="1214" spans="1:53">
      <c r="A1214" s="553"/>
      <c r="B1214" s="1110"/>
      <c r="C1214" s="1110"/>
      <c r="D1214" s="1110"/>
      <c r="E1214" s="1110"/>
      <c r="F1214" s="1110"/>
      <c r="G1214" s="1110"/>
      <c r="H1214" s="1110"/>
      <c r="I1214" s="1110"/>
      <c r="J1214" s="554"/>
      <c r="K1214" s="554"/>
      <c r="L1214" s="554"/>
      <c r="M1214" s="554"/>
      <c r="N1214" s="555"/>
      <c r="O1214" s="556"/>
      <c r="P1214" s="557"/>
      <c r="Q1214" s="1111"/>
      <c r="R1214" s="1111"/>
      <c r="S1214" s="558"/>
      <c r="T1214" s="559"/>
      <c r="U1214" s="560"/>
      <c r="V1214" s="559"/>
      <c r="W1214" s="1112"/>
      <c r="X1214" s="1112"/>
      <c r="Y1214" s="557"/>
      <c r="Z1214" s="561"/>
      <c r="AA1214" s="562"/>
      <c r="AB1214" s="563"/>
      <c r="AC1214" s="1113"/>
      <c r="AD1214" s="1113"/>
      <c r="AE1214" s="559"/>
      <c r="AF1214" s="561"/>
      <c r="AG1214" s="584"/>
      <c r="AH1214" s="564"/>
      <c r="AI1214" s="564"/>
      <c r="AJ1214" s="565"/>
      <c r="AK1214" s="565"/>
      <c r="AL1214" s="133"/>
      <c r="AM1214" s="133"/>
      <c r="AN1214" s="128"/>
      <c r="AO1214" s="128"/>
      <c r="AP1214" s="128"/>
      <c r="AQ1214" s="128"/>
      <c r="AR1214" s="128"/>
      <c r="AS1214" s="128"/>
      <c r="AT1214" s="128"/>
      <c r="AU1214" s="128"/>
      <c r="AV1214" s="566"/>
      <c r="AW1214" s="566"/>
      <c r="AX1214" s="566"/>
      <c r="AY1214" s="566"/>
      <c r="AZ1214" s="105"/>
      <c r="BA1214" s="105"/>
    </row>
  </sheetData>
  <sheetProtection algorithmName="SHA-512" hashValue="HTBfFJ8LFfOsABNKwWd179loIXHqIJpeX7ZppG+E9Y6V4MJVA846vvE98QBjvKWqfNJDueop9nKbwIqBop8VSQ==" saltValue="9t80Q+5mrlRHEa8IzS4tYQ=="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60">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O14:AP14"/>
    <mergeCell ref="AO15:AP15"/>
    <mergeCell ref="AO16:AP16"/>
    <mergeCell ref="AO17:AP17"/>
    <mergeCell ref="AO18:AP18"/>
    <mergeCell ref="AO19:AP19"/>
    <mergeCell ref="AO20:AP20"/>
    <mergeCell ref="AO21:AP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AB1:AC1"/>
    <mergeCell ref="AD5:AD6"/>
    <mergeCell ref="AD7:AD8"/>
    <mergeCell ref="AD1:AF1"/>
    <mergeCell ref="AL10:AM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H10:AH13"/>
    <mergeCell ref="AI10:AI13"/>
    <mergeCell ref="D6:M6"/>
    <mergeCell ref="X5:AA5"/>
    <mergeCell ref="X6:AA6"/>
    <mergeCell ref="X7:AA7"/>
    <mergeCell ref="X8:AA8"/>
    <mergeCell ref="AJ10:AK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0:I30"/>
    <mergeCell ref="Q30:R30"/>
    <mergeCell ref="W30:X30"/>
    <mergeCell ref="B26:I26"/>
    <mergeCell ref="Q26:R26"/>
    <mergeCell ref="W26:X26"/>
    <mergeCell ref="B27:I27"/>
    <mergeCell ref="Q27:R27"/>
    <mergeCell ref="W27:X27"/>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AG11:AG13"/>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s>
  <phoneticPr fontId="6"/>
  <conditionalFormatting sqref="O14:O1214">
    <cfRule type="expression" dxfId="13" priority="5">
      <formula>N14&lt;&gt;""</formula>
    </cfRule>
  </conditionalFormatting>
  <conditionalFormatting sqref="P14:Q1214 T14:T1214 Y14:Y1214">
    <cfRule type="expression" dxfId="12" priority="22">
      <formula>$N14&lt;&gt;""</formula>
    </cfRule>
  </conditionalFormatting>
  <conditionalFormatting sqref="Q14:Q1214">
    <cfRule type="expression" dxfId="11" priority="10">
      <formula>P14=""</formula>
    </cfRule>
  </conditionalFormatting>
  <conditionalFormatting sqref="V14:V1214">
    <cfRule type="expression" dxfId="10" priority="18">
      <formula>U14&lt;&gt;""</formula>
    </cfRule>
  </conditionalFormatting>
  <conditionalFormatting sqref="W14:X1214">
    <cfRule type="expression" dxfId="9" priority="167">
      <formula>$AJ14=""</formula>
    </cfRule>
  </conditionalFormatting>
  <conditionalFormatting sqref="Z14:Z1214 AB14:AB1214">
    <cfRule type="expression" dxfId="8" priority="26">
      <formula>OR($Y14="",$Y14="―")</formula>
    </cfRule>
  </conditionalFormatting>
  <conditionalFormatting sqref="AC5 AC7">
    <cfRule type="expression" dxfId="7" priority="34">
      <formula>$AC5="○"</formula>
    </cfRule>
  </conditionalFormatting>
  <conditionalFormatting sqref="AC14:AC1214">
    <cfRule type="expression" dxfId="6" priority="106">
      <formula>OR(Z14="",Z14="ー")</formula>
    </cfRule>
  </conditionalFormatting>
  <conditionalFormatting sqref="AD5">
    <cfRule type="expression" dxfId="5" priority="30">
      <formula>$AC$5&lt;&gt;"×"</formula>
    </cfRule>
  </conditionalFormatting>
  <conditionalFormatting sqref="AD7">
    <cfRule type="expression" dxfId="4" priority="32">
      <formula>$AC$7&lt;&gt;"×"</formula>
    </cfRule>
  </conditionalFormatting>
  <conditionalFormatting sqref="AE14:AE1214">
    <cfRule type="expression" dxfId="3" priority="57">
      <formula>AC14&lt;&gt;""</formula>
    </cfRule>
  </conditionalFormatting>
  <conditionalFormatting sqref="AF14:AF1214 AI14:AI1214">
    <cfRule type="expression" dxfId="2" priority="168">
      <formula>$AK14=""</formula>
    </cfRule>
  </conditionalFormatting>
  <conditionalFormatting sqref="AG14:AG1213">
    <cfRule type="expression" dxfId="1" priority="1">
      <formula>$N14&lt;&gt;""</formula>
    </cfRule>
  </conditionalFormatting>
  <conditionalFormatting sqref="AO14:AO21">
    <cfRule type="expression" dxfId="0" priority="12">
      <formula>AN14=""</formula>
    </cfRule>
  </conditionalFormatting>
  <dataValidations xWindow="1015" yWindow="629" count="4">
    <dataValidation imeMode="halfAlpha" allowBlank="1" showInputMessage="1" showErrorMessage="1" sqref="B14:B1214" xr:uid="{64693CF5-7C22-4473-86B1-0A80DDE43DB4}"/>
    <dataValidation type="whole" operator="greaterThanOrEqual" allowBlank="1" showInputMessage="1" showErrorMessage="1" prompt="要件を満たす職員数を記入してください。" sqref="W14:X1214 AF14:AF1214 AG1214" xr:uid="{BA46A5C6-3631-4FAF-A0B7-308F13308903}">
      <formula1>0</formula1>
    </dataValidation>
    <dataValidation operator="greaterThanOrEqual" allowBlank="1" showInputMessage="1" showErrorMessage="1" prompt="要件を満たす職員数を記入してください。" sqref="AH9:AH10 AI10 AI14:AI1214 AF5:AG8 AH1:AH4 AH14:AH1048576" xr:uid="{D6E0BB99-7E0C-4F13-890B-A5D7E32646FF}"/>
    <dataValidation type="whole" operator="greaterThanOrEqual" allowBlank="1" showInputMessage="1" showErrorMessage="1" prompt="R8.6請求分以降で調整、または未調整の返還がある場合には、金額を記入してください。R8.5請求分以前で調整が済んでいるものについては、「加算の総額」で返還を加味した金額を記入すればよく、こちらで改めて記載する必要はありません。" sqref="AG14:AG1213" xr:uid="{3E7EB584-D743-4095-9A8B-48F15F196986}">
      <formula1>0</formula1>
    </dataValidation>
  </dataValidations>
  <printOptions horizontalCentered="1"/>
  <pageMargins left="0.51181102362204722" right="0.51181102362204722" top="0.74803149606299213" bottom="0.74803149606299213" header="0.31496062992125984" footer="0.31496062992125984"/>
  <pageSetup paperSize="9" scale="41" fitToHeight="0" orientation="landscape" r:id="rId1"/>
  <rowBreaks count="1" manualBreakCount="1">
    <brk id="40" max="32"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Y14:Y1214</xm:sqref>
        </x14:dataValidation>
        <x14:dataValidation type="list" allowBlank="1" showInputMessage="1" showErrorMessage="1" xr:uid="{F3B9E123-754A-466C-B95F-CC4F526ED035}">
          <x14:formula1>
            <xm:f>【参考】数式用!$AN$5:$AN$6</xm:f>
          </x14:formula1>
          <xm:sqref>V14:V1214 AB14:AB1214 T14:T1214 AE14:AE1214</xm:sqref>
        </x14:dataValidation>
        <x14:dataValidation type="list" allowBlank="1" showInputMessage="1" showErrorMessage="1" xr:uid="{FAFC39E0-C5B6-4BFA-BE7C-9CAC064354A1}">
          <x14:formula1>
            <xm:f>【参考】数式用!$L$4:$AD$4</xm:f>
          </x14:formula1>
          <xm:sqref>O14:O1214</xm:sqref>
        </x14:dataValidation>
        <x14:dataValidation type="list" allowBlank="1" showInputMessage="1" showErrorMessage="1" xr:uid="{6BCE4AF8-D256-4B24-A837-0BF4B348FA79}">
          <x14:formula1>
            <xm:f>【参考】数式用!$L$4:$O$4</xm:f>
          </x14:formula1>
          <xm:sqref>P14:P1214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8C6BF-C9DB-496D-8F2B-82E48471EF2F}">
  <sheetPr>
    <tabColor theme="0" tint="-0.34998626667073579"/>
    <pageSetUpPr fitToPage="1"/>
  </sheetPr>
  <dimension ref="A1:R1201"/>
  <sheetViews>
    <sheetView view="pageBreakPreview" zoomScaleNormal="100" zoomScaleSheetLayoutView="100" workbookViewId="0">
      <selection activeCell="F7" sqref="F7"/>
    </sheetView>
  </sheetViews>
  <sheetFormatPr defaultRowHeight="13.5"/>
  <cols>
    <col min="1" max="1" width="5.75" style="591" bestFit="1" customWidth="1"/>
    <col min="2" max="3" width="11" style="591" bestFit="1" customWidth="1"/>
    <col min="4" max="5" width="9" style="591"/>
    <col min="6" max="6" width="18.75" style="591" customWidth="1"/>
    <col min="7" max="7" width="12.5" style="591" bestFit="1" customWidth="1"/>
    <col min="8" max="8" width="15" style="591" customWidth="1"/>
    <col min="9" max="11" width="9" style="591"/>
    <col min="12" max="12" width="12.5" style="591" customWidth="1"/>
    <col min="13" max="13" width="15" style="592" customWidth="1"/>
    <col min="14" max="14" width="12.5" style="591" customWidth="1"/>
    <col min="15" max="17" width="15" style="592" customWidth="1"/>
    <col min="18" max="18" width="9.75" style="598" bestFit="1" customWidth="1"/>
    <col min="19" max="16384" width="9" style="591"/>
  </cols>
  <sheetData>
    <row r="1" spans="1:18">
      <c r="A1" s="593" t="s">
        <v>2155</v>
      </c>
      <c r="B1" s="593" t="s">
        <v>2140</v>
      </c>
      <c r="C1" s="593" t="s">
        <v>21</v>
      </c>
      <c r="D1" s="593" t="s">
        <v>25</v>
      </c>
      <c r="E1" s="593" t="s">
        <v>26</v>
      </c>
      <c r="F1" s="593" t="s">
        <v>23</v>
      </c>
      <c r="G1" s="593" t="s">
        <v>2141</v>
      </c>
      <c r="H1" s="593" t="s">
        <v>2142</v>
      </c>
      <c r="I1" s="593" t="s">
        <v>2143</v>
      </c>
      <c r="J1" s="593" t="s">
        <v>2144</v>
      </c>
      <c r="K1" s="593" t="s">
        <v>2145</v>
      </c>
      <c r="L1" s="593" t="s">
        <v>2146</v>
      </c>
      <c r="M1" s="594" t="s">
        <v>2148</v>
      </c>
      <c r="N1" s="593" t="s">
        <v>2147</v>
      </c>
      <c r="O1" s="594" t="s">
        <v>2149</v>
      </c>
      <c r="P1" s="594" t="s">
        <v>2152</v>
      </c>
      <c r="Q1" s="594" t="s">
        <v>2150</v>
      </c>
      <c r="R1" s="599" t="s">
        <v>2157</v>
      </c>
    </row>
    <row r="2" spans="1:18">
      <c r="A2" s="595">
        <v>1</v>
      </c>
      <c r="B2" s="595">
        <f>基本情報入力シート!C39</f>
        <v>0</v>
      </c>
      <c r="C2" s="595">
        <f>基本情報入力シート!M39</f>
        <v>0</v>
      </c>
      <c r="D2" s="595">
        <f>基本情報入力シート!R39</f>
        <v>0</v>
      </c>
      <c r="E2" s="595">
        <f>基本情報入力シート!W39</f>
        <v>0</v>
      </c>
      <c r="F2" s="595">
        <f>基本情報入力シート!X39</f>
        <v>0</v>
      </c>
      <c r="G2" s="595">
        <f>基本情報入力シート!Y39</f>
        <v>0</v>
      </c>
      <c r="H2" s="595">
        <f>基本情報入力シート!$M$23</f>
        <v>0</v>
      </c>
      <c r="I2" s="595">
        <f>基本情報入力シート!$M$30</f>
        <v>0</v>
      </c>
      <c r="J2" s="595">
        <f>基本情報入力シート!$M$31</f>
        <v>0</v>
      </c>
      <c r="K2" s="595">
        <f>基本情報入力シート!$M$32</f>
        <v>0</v>
      </c>
      <c r="L2" s="595">
        <f>'別紙様式3-2（加算　個票）'!P14</f>
        <v>0</v>
      </c>
      <c r="M2" s="596">
        <f>'別紙様式3-2（加算　個票）'!Q14</f>
        <v>0</v>
      </c>
      <c r="N2" s="595">
        <f>'別紙様式3-2（加算　個票）'!Y14</f>
        <v>0</v>
      </c>
      <c r="O2" s="596">
        <f>'別紙様式3-2（加算　個票）'!Z14</f>
        <v>0</v>
      </c>
      <c r="P2" s="596">
        <f>'別紙様式3-2（加算　個票）'!AG14</f>
        <v>0</v>
      </c>
      <c r="Q2" s="596">
        <f>M2+O2-P2</f>
        <v>0</v>
      </c>
      <c r="R2" s="597" t="str">
        <f>IF('別紙様式3-1'!$Y$26="×","該当","非該当")</f>
        <v>非該当</v>
      </c>
    </row>
    <row r="3" spans="1:18">
      <c r="A3" s="595">
        <v>2</v>
      </c>
      <c r="B3" s="595">
        <f>基本情報入力シート!C40</f>
        <v>0</v>
      </c>
      <c r="C3" s="595">
        <f>基本情報入力シート!M40</f>
        <v>0</v>
      </c>
      <c r="D3" s="595">
        <f>基本情報入力シート!R40</f>
        <v>0</v>
      </c>
      <c r="E3" s="595">
        <f>基本情報入力シート!W40</f>
        <v>0</v>
      </c>
      <c r="F3" s="595">
        <f>基本情報入力シート!X40</f>
        <v>0</v>
      </c>
      <c r="G3" s="595">
        <f>基本情報入力シート!Y40</f>
        <v>0</v>
      </c>
      <c r="H3" s="595">
        <f>基本情報入力シート!$M$23</f>
        <v>0</v>
      </c>
      <c r="I3" s="595">
        <f>基本情報入力シート!$M$30</f>
        <v>0</v>
      </c>
      <c r="J3" s="595">
        <f>基本情報入力シート!$M$31</f>
        <v>0</v>
      </c>
      <c r="K3" s="595">
        <f>基本情報入力シート!$M$32</f>
        <v>0</v>
      </c>
      <c r="L3" s="595">
        <f>'別紙様式3-2（加算　個票）'!P15</f>
        <v>0</v>
      </c>
      <c r="M3" s="596">
        <f>'別紙様式3-2（加算　個票）'!Q15</f>
        <v>0</v>
      </c>
      <c r="N3" s="595">
        <f>'別紙様式3-2（加算　個票）'!Y15</f>
        <v>0</v>
      </c>
      <c r="O3" s="596">
        <f>'別紙様式3-2（加算　個票）'!Z15</f>
        <v>0</v>
      </c>
      <c r="P3" s="596">
        <f>'別紙様式3-2（加算　個票）'!AG15</f>
        <v>0</v>
      </c>
      <c r="Q3" s="596">
        <f t="shared" ref="Q3:Q66" si="0">M3+O3-P3</f>
        <v>0</v>
      </c>
      <c r="R3" s="597" t="str">
        <f>IF('別紙様式3-1'!$Y$26="×","該当","非該当")</f>
        <v>非該当</v>
      </c>
    </row>
    <row r="4" spans="1:18">
      <c r="A4" s="595">
        <v>3</v>
      </c>
      <c r="B4" s="595">
        <f>基本情報入力シート!C41</f>
        <v>0</v>
      </c>
      <c r="C4" s="595">
        <f>基本情報入力シート!M41</f>
        <v>0</v>
      </c>
      <c r="D4" s="595">
        <f>基本情報入力シート!R41</f>
        <v>0</v>
      </c>
      <c r="E4" s="595">
        <f>基本情報入力シート!W41</f>
        <v>0</v>
      </c>
      <c r="F4" s="595">
        <f>基本情報入力シート!X41</f>
        <v>0</v>
      </c>
      <c r="G4" s="595">
        <f>基本情報入力シート!Y41</f>
        <v>0</v>
      </c>
      <c r="H4" s="595">
        <f>基本情報入力シート!$M$23</f>
        <v>0</v>
      </c>
      <c r="I4" s="595">
        <f>基本情報入力シート!$M$30</f>
        <v>0</v>
      </c>
      <c r="J4" s="595">
        <f>基本情報入力シート!$M$31</f>
        <v>0</v>
      </c>
      <c r="K4" s="595">
        <f>基本情報入力シート!$M$32</f>
        <v>0</v>
      </c>
      <c r="L4" s="595">
        <f>'別紙様式3-2（加算　個票）'!P16</f>
        <v>0</v>
      </c>
      <c r="M4" s="596">
        <f>'別紙様式3-2（加算　個票）'!Q16</f>
        <v>0</v>
      </c>
      <c r="N4" s="595">
        <f>'別紙様式3-2（加算　個票）'!Y16</f>
        <v>0</v>
      </c>
      <c r="O4" s="596">
        <f>'別紙様式3-2（加算　個票）'!Z16</f>
        <v>0</v>
      </c>
      <c r="P4" s="596">
        <f>'別紙様式3-2（加算　個票）'!AG16</f>
        <v>0</v>
      </c>
      <c r="Q4" s="596">
        <f t="shared" si="0"/>
        <v>0</v>
      </c>
      <c r="R4" s="597" t="str">
        <f>IF('別紙様式3-1'!$Y$26="×","該当","非該当")</f>
        <v>非該当</v>
      </c>
    </row>
    <row r="5" spans="1:18">
      <c r="A5" s="595">
        <v>4</v>
      </c>
      <c r="B5" s="595">
        <f>基本情報入力シート!C42</f>
        <v>0</v>
      </c>
      <c r="C5" s="595">
        <f>基本情報入力シート!M42</f>
        <v>0</v>
      </c>
      <c r="D5" s="595">
        <f>基本情報入力シート!R42</f>
        <v>0</v>
      </c>
      <c r="E5" s="595">
        <f>基本情報入力シート!W42</f>
        <v>0</v>
      </c>
      <c r="F5" s="595">
        <f>基本情報入力シート!X42</f>
        <v>0</v>
      </c>
      <c r="G5" s="595">
        <f>基本情報入力シート!Y42</f>
        <v>0</v>
      </c>
      <c r="H5" s="595">
        <f>基本情報入力シート!$M$23</f>
        <v>0</v>
      </c>
      <c r="I5" s="595">
        <f>基本情報入力シート!$M$30</f>
        <v>0</v>
      </c>
      <c r="J5" s="595">
        <f>基本情報入力シート!$M$31</f>
        <v>0</v>
      </c>
      <c r="K5" s="595">
        <f>基本情報入力シート!$M$32</f>
        <v>0</v>
      </c>
      <c r="L5" s="595">
        <f>'別紙様式3-2（加算　個票）'!P17</f>
        <v>0</v>
      </c>
      <c r="M5" s="596">
        <f>'別紙様式3-2（加算　個票）'!Q17</f>
        <v>0</v>
      </c>
      <c r="N5" s="595">
        <f>'別紙様式3-2（加算　個票）'!Y17</f>
        <v>0</v>
      </c>
      <c r="O5" s="596">
        <f>'別紙様式3-2（加算　個票）'!Z17</f>
        <v>0</v>
      </c>
      <c r="P5" s="596">
        <f>'別紙様式3-2（加算　個票）'!AG17</f>
        <v>0</v>
      </c>
      <c r="Q5" s="596">
        <f t="shared" si="0"/>
        <v>0</v>
      </c>
      <c r="R5" s="597" t="str">
        <f>IF('別紙様式3-1'!$Y$26="×","該当","非該当")</f>
        <v>非該当</v>
      </c>
    </row>
    <row r="6" spans="1:18">
      <c r="A6" s="595">
        <v>5</v>
      </c>
      <c r="B6" s="595">
        <f>基本情報入力シート!C43</f>
        <v>0</v>
      </c>
      <c r="C6" s="595">
        <f>基本情報入力シート!M43</f>
        <v>0</v>
      </c>
      <c r="D6" s="595">
        <f>基本情報入力シート!R43</f>
        <v>0</v>
      </c>
      <c r="E6" s="595">
        <f>基本情報入力シート!W43</f>
        <v>0</v>
      </c>
      <c r="F6" s="595">
        <f>基本情報入力シート!X43</f>
        <v>0</v>
      </c>
      <c r="G6" s="595">
        <f>基本情報入力シート!Y43</f>
        <v>0</v>
      </c>
      <c r="H6" s="595">
        <f>基本情報入力シート!$M$23</f>
        <v>0</v>
      </c>
      <c r="I6" s="595">
        <f>基本情報入力シート!$M$30</f>
        <v>0</v>
      </c>
      <c r="J6" s="595">
        <f>基本情報入力シート!$M$31</f>
        <v>0</v>
      </c>
      <c r="K6" s="595">
        <f>基本情報入力シート!$M$32</f>
        <v>0</v>
      </c>
      <c r="L6" s="595">
        <f>'別紙様式3-2（加算　個票）'!P18</f>
        <v>0</v>
      </c>
      <c r="M6" s="596">
        <f>'別紙様式3-2（加算　個票）'!Q18</f>
        <v>0</v>
      </c>
      <c r="N6" s="595">
        <f>'別紙様式3-2（加算　個票）'!Y18</f>
        <v>0</v>
      </c>
      <c r="O6" s="596">
        <f>'別紙様式3-2（加算　個票）'!Z18</f>
        <v>0</v>
      </c>
      <c r="P6" s="596">
        <f>'別紙様式3-2（加算　個票）'!AG18</f>
        <v>0</v>
      </c>
      <c r="Q6" s="596">
        <f t="shared" si="0"/>
        <v>0</v>
      </c>
      <c r="R6" s="597" t="str">
        <f>IF('別紙様式3-1'!$Y$26="×","該当","非該当")</f>
        <v>非該当</v>
      </c>
    </row>
    <row r="7" spans="1:18">
      <c r="A7" s="595">
        <v>6</v>
      </c>
      <c r="B7" s="595">
        <f>基本情報入力シート!C44</f>
        <v>0</v>
      </c>
      <c r="C7" s="595">
        <f>基本情報入力シート!M44</f>
        <v>0</v>
      </c>
      <c r="D7" s="595">
        <f>基本情報入力シート!R44</f>
        <v>0</v>
      </c>
      <c r="E7" s="595">
        <f>基本情報入力シート!W44</f>
        <v>0</v>
      </c>
      <c r="F7" s="595">
        <f>基本情報入力シート!X44</f>
        <v>0</v>
      </c>
      <c r="G7" s="595">
        <f>基本情報入力シート!Y44</f>
        <v>0</v>
      </c>
      <c r="H7" s="595">
        <f>基本情報入力シート!$M$23</f>
        <v>0</v>
      </c>
      <c r="I7" s="595">
        <f>基本情報入力シート!$M$30</f>
        <v>0</v>
      </c>
      <c r="J7" s="595">
        <f>基本情報入力シート!$M$31</f>
        <v>0</v>
      </c>
      <c r="K7" s="595">
        <f>基本情報入力シート!$M$32</f>
        <v>0</v>
      </c>
      <c r="L7" s="595">
        <f>'別紙様式3-2（加算　個票）'!P19</f>
        <v>0</v>
      </c>
      <c r="M7" s="596">
        <f>'別紙様式3-2（加算　個票）'!Q19</f>
        <v>0</v>
      </c>
      <c r="N7" s="595">
        <f>'別紙様式3-2（加算　個票）'!Y19</f>
        <v>0</v>
      </c>
      <c r="O7" s="596">
        <f>'別紙様式3-2（加算　個票）'!Z19</f>
        <v>0</v>
      </c>
      <c r="P7" s="596">
        <f>'別紙様式3-2（加算　個票）'!AG19</f>
        <v>0</v>
      </c>
      <c r="Q7" s="596">
        <f t="shared" si="0"/>
        <v>0</v>
      </c>
      <c r="R7" s="597" t="str">
        <f>IF('別紙様式3-1'!$Y$26="×","該当","非該当")</f>
        <v>非該当</v>
      </c>
    </row>
    <row r="8" spans="1:18">
      <c r="A8" s="595">
        <v>7</v>
      </c>
      <c r="B8" s="595">
        <f>基本情報入力シート!C45</f>
        <v>0</v>
      </c>
      <c r="C8" s="595">
        <f>基本情報入力シート!M45</f>
        <v>0</v>
      </c>
      <c r="D8" s="595">
        <f>基本情報入力シート!R45</f>
        <v>0</v>
      </c>
      <c r="E8" s="595">
        <f>基本情報入力シート!W45</f>
        <v>0</v>
      </c>
      <c r="F8" s="595">
        <f>基本情報入力シート!X45</f>
        <v>0</v>
      </c>
      <c r="G8" s="595">
        <f>基本情報入力シート!Y45</f>
        <v>0</v>
      </c>
      <c r="H8" s="595">
        <f>基本情報入力シート!$M$23</f>
        <v>0</v>
      </c>
      <c r="I8" s="595">
        <f>基本情報入力シート!$M$30</f>
        <v>0</v>
      </c>
      <c r="J8" s="595">
        <f>基本情報入力シート!$M$31</f>
        <v>0</v>
      </c>
      <c r="K8" s="595">
        <f>基本情報入力シート!$M$32</f>
        <v>0</v>
      </c>
      <c r="L8" s="595">
        <f>'別紙様式3-2（加算　個票）'!P20</f>
        <v>0</v>
      </c>
      <c r="M8" s="596">
        <f>'別紙様式3-2（加算　個票）'!Q20</f>
        <v>0</v>
      </c>
      <c r="N8" s="595">
        <f>'別紙様式3-2（加算　個票）'!Y20</f>
        <v>0</v>
      </c>
      <c r="O8" s="596">
        <f>'別紙様式3-2（加算　個票）'!Z20</f>
        <v>0</v>
      </c>
      <c r="P8" s="596">
        <f>'別紙様式3-2（加算　個票）'!AG20</f>
        <v>0</v>
      </c>
      <c r="Q8" s="596">
        <f t="shared" si="0"/>
        <v>0</v>
      </c>
      <c r="R8" s="597" t="str">
        <f>IF('別紙様式3-1'!$Y$26="×","該当","非該当")</f>
        <v>非該当</v>
      </c>
    </row>
    <row r="9" spans="1:18">
      <c r="A9" s="595">
        <v>8</v>
      </c>
      <c r="B9" s="595">
        <f>基本情報入力シート!C46</f>
        <v>0</v>
      </c>
      <c r="C9" s="595">
        <f>基本情報入力シート!M46</f>
        <v>0</v>
      </c>
      <c r="D9" s="595">
        <f>基本情報入力シート!R46</f>
        <v>0</v>
      </c>
      <c r="E9" s="595">
        <f>基本情報入力シート!W46</f>
        <v>0</v>
      </c>
      <c r="F9" s="595">
        <f>基本情報入力シート!X46</f>
        <v>0</v>
      </c>
      <c r="G9" s="595">
        <f>基本情報入力シート!Y46</f>
        <v>0</v>
      </c>
      <c r="H9" s="595">
        <f>基本情報入力シート!$M$23</f>
        <v>0</v>
      </c>
      <c r="I9" s="595">
        <f>基本情報入力シート!$M$30</f>
        <v>0</v>
      </c>
      <c r="J9" s="595">
        <f>基本情報入力シート!$M$31</f>
        <v>0</v>
      </c>
      <c r="K9" s="595">
        <f>基本情報入力シート!$M$32</f>
        <v>0</v>
      </c>
      <c r="L9" s="595">
        <f>'別紙様式3-2（加算　個票）'!P21</f>
        <v>0</v>
      </c>
      <c r="M9" s="596">
        <f>'別紙様式3-2（加算　個票）'!Q21</f>
        <v>0</v>
      </c>
      <c r="N9" s="595">
        <f>'別紙様式3-2（加算　個票）'!Y21</f>
        <v>0</v>
      </c>
      <c r="O9" s="596">
        <f>'別紙様式3-2（加算　個票）'!Z21</f>
        <v>0</v>
      </c>
      <c r="P9" s="596">
        <f>'別紙様式3-2（加算　個票）'!AG21</f>
        <v>0</v>
      </c>
      <c r="Q9" s="596">
        <f t="shared" si="0"/>
        <v>0</v>
      </c>
      <c r="R9" s="597" t="str">
        <f>IF('別紙様式3-1'!$Y$26="×","該当","非該当")</f>
        <v>非該当</v>
      </c>
    </row>
    <row r="10" spans="1:18">
      <c r="A10" s="595">
        <v>9</v>
      </c>
      <c r="B10" s="595">
        <f>基本情報入力シート!C47</f>
        <v>0</v>
      </c>
      <c r="C10" s="595">
        <f>基本情報入力シート!M47</f>
        <v>0</v>
      </c>
      <c r="D10" s="595">
        <f>基本情報入力シート!R47</f>
        <v>0</v>
      </c>
      <c r="E10" s="595">
        <f>基本情報入力シート!W47</f>
        <v>0</v>
      </c>
      <c r="F10" s="595">
        <f>基本情報入力シート!X47</f>
        <v>0</v>
      </c>
      <c r="G10" s="595">
        <f>基本情報入力シート!Y47</f>
        <v>0</v>
      </c>
      <c r="H10" s="595">
        <f>基本情報入力シート!$M$23</f>
        <v>0</v>
      </c>
      <c r="I10" s="595">
        <f>基本情報入力シート!$M$30</f>
        <v>0</v>
      </c>
      <c r="J10" s="595">
        <f>基本情報入力シート!$M$31</f>
        <v>0</v>
      </c>
      <c r="K10" s="595">
        <f>基本情報入力シート!$M$32</f>
        <v>0</v>
      </c>
      <c r="L10" s="595">
        <f>'別紙様式3-2（加算　個票）'!P22</f>
        <v>0</v>
      </c>
      <c r="M10" s="596">
        <f>'別紙様式3-2（加算　個票）'!Q22</f>
        <v>0</v>
      </c>
      <c r="N10" s="595">
        <f>'別紙様式3-2（加算　個票）'!Y22</f>
        <v>0</v>
      </c>
      <c r="O10" s="596">
        <f>'別紙様式3-2（加算　個票）'!Z22</f>
        <v>0</v>
      </c>
      <c r="P10" s="596">
        <f>'別紙様式3-2（加算　個票）'!AG22</f>
        <v>0</v>
      </c>
      <c r="Q10" s="596">
        <f t="shared" si="0"/>
        <v>0</v>
      </c>
      <c r="R10" s="597" t="str">
        <f>IF('別紙様式3-1'!$Y$26="×","該当","非該当")</f>
        <v>非該当</v>
      </c>
    </row>
    <row r="11" spans="1:18">
      <c r="A11" s="595">
        <v>10</v>
      </c>
      <c r="B11" s="595">
        <f>基本情報入力シート!C48</f>
        <v>0</v>
      </c>
      <c r="C11" s="595">
        <f>基本情報入力シート!M48</f>
        <v>0</v>
      </c>
      <c r="D11" s="595">
        <f>基本情報入力シート!R48</f>
        <v>0</v>
      </c>
      <c r="E11" s="595">
        <f>基本情報入力シート!W48</f>
        <v>0</v>
      </c>
      <c r="F11" s="595">
        <f>基本情報入力シート!X48</f>
        <v>0</v>
      </c>
      <c r="G11" s="595">
        <f>基本情報入力シート!Y48</f>
        <v>0</v>
      </c>
      <c r="H11" s="595">
        <f>基本情報入力シート!$M$23</f>
        <v>0</v>
      </c>
      <c r="I11" s="595">
        <f>基本情報入力シート!$M$30</f>
        <v>0</v>
      </c>
      <c r="J11" s="595">
        <f>基本情報入力シート!$M$31</f>
        <v>0</v>
      </c>
      <c r="K11" s="595">
        <f>基本情報入力シート!$M$32</f>
        <v>0</v>
      </c>
      <c r="L11" s="595">
        <f>'別紙様式3-2（加算　個票）'!P23</f>
        <v>0</v>
      </c>
      <c r="M11" s="596">
        <f>'別紙様式3-2（加算　個票）'!Q23</f>
        <v>0</v>
      </c>
      <c r="N11" s="595">
        <f>'別紙様式3-2（加算　個票）'!Y23</f>
        <v>0</v>
      </c>
      <c r="O11" s="596">
        <f>'別紙様式3-2（加算　個票）'!Z23</f>
        <v>0</v>
      </c>
      <c r="P11" s="596">
        <f>'別紙様式3-2（加算　個票）'!AG23</f>
        <v>0</v>
      </c>
      <c r="Q11" s="596">
        <f t="shared" si="0"/>
        <v>0</v>
      </c>
      <c r="R11" s="597" t="str">
        <f>IF('別紙様式3-1'!$Y$26="×","該当","非該当")</f>
        <v>非該当</v>
      </c>
    </row>
    <row r="12" spans="1:18">
      <c r="A12" s="595">
        <v>11</v>
      </c>
      <c r="B12" s="595">
        <f>基本情報入力シート!C49</f>
        <v>0</v>
      </c>
      <c r="C12" s="595">
        <f>基本情報入力シート!M49</f>
        <v>0</v>
      </c>
      <c r="D12" s="595">
        <f>基本情報入力シート!R49</f>
        <v>0</v>
      </c>
      <c r="E12" s="595">
        <f>基本情報入力シート!W49</f>
        <v>0</v>
      </c>
      <c r="F12" s="595">
        <f>基本情報入力シート!X49</f>
        <v>0</v>
      </c>
      <c r="G12" s="595">
        <f>基本情報入力シート!Y49</f>
        <v>0</v>
      </c>
      <c r="H12" s="595">
        <f>基本情報入力シート!$M$23</f>
        <v>0</v>
      </c>
      <c r="I12" s="595">
        <f>基本情報入力シート!$M$30</f>
        <v>0</v>
      </c>
      <c r="J12" s="595">
        <f>基本情報入力シート!$M$31</f>
        <v>0</v>
      </c>
      <c r="K12" s="595">
        <f>基本情報入力シート!$M$32</f>
        <v>0</v>
      </c>
      <c r="L12" s="595">
        <f>'別紙様式3-2（加算　個票）'!P24</f>
        <v>0</v>
      </c>
      <c r="M12" s="596">
        <f>'別紙様式3-2（加算　個票）'!Q24</f>
        <v>0</v>
      </c>
      <c r="N12" s="595">
        <f>'別紙様式3-2（加算　個票）'!Y24</f>
        <v>0</v>
      </c>
      <c r="O12" s="596">
        <f>'別紙様式3-2（加算　個票）'!Z24</f>
        <v>0</v>
      </c>
      <c r="P12" s="596">
        <f>'別紙様式3-2（加算　個票）'!AG24</f>
        <v>0</v>
      </c>
      <c r="Q12" s="596">
        <f t="shared" si="0"/>
        <v>0</v>
      </c>
      <c r="R12" s="597" t="str">
        <f>IF('別紙様式3-1'!$Y$26="×","該当","非該当")</f>
        <v>非該当</v>
      </c>
    </row>
    <row r="13" spans="1:18">
      <c r="A13" s="595">
        <v>12</v>
      </c>
      <c r="B13" s="595">
        <f>基本情報入力シート!C50</f>
        <v>0</v>
      </c>
      <c r="C13" s="595">
        <f>基本情報入力シート!M50</f>
        <v>0</v>
      </c>
      <c r="D13" s="595">
        <f>基本情報入力シート!R50</f>
        <v>0</v>
      </c>
      <c r="E13" s="595">
        <f>基本情報入力シート!W50</f>
        <v>0</v>
      </c>
      <c r="F13" s="595">
        <f>基本情報入力シート!X50</f>
        <v>0</v>
      </c>
      <c r="G13" s="595">
        <f>基本情報入力シート!Y50</f>
        <v>0</v>
      </c>
      <c r="H13" s="595">
        <f>基本情報入力シート!$M$23</f>
        <v>0</v>
      </c>
      <c r="I13" s="595">
        <f>基本情報入力シート!$M$30</f>
        <v>0</v>
      </c>
      <c r="J13" s="595">
        <f>基本情報入力シート!$M$31</f>
        <v>0</v>
      </c>
      <c r="K13" s="595">
        <f>基本情報入力シート!$M$32</f>
        <v>0</v>
      </c>
      <c r="L13" s="595">
        <f>'別紙様式3-2（加算　個票）'!P25</f>
        <v>0</v>
      </c>
      <c r="M13" s="596">
        <f>'別紙様式3-2（加算　個票）'!Q25</f>
        <v>0</v>
      </c>
      <c r="N13" s="595">
        <f>'別紙様式3-2（加算　個票）'!Y25</f>
        <v>0</v>
      </c>
      <c r="O13" s="596">
        <f>'別紙様式3-2（加算　個票）'!Z25</f>
        <v>0</v>
      </c>
      <c r="P13" s="596">
        <f>'別紙様式3-2（加算　個票）'!AG25</f>
        <v>0</v>
      </c>
      <c r="Q13" s="596">
        <f t="shared" si="0"/>
        <v>0</v>
      </c>
      <c r="R13" s="597" t="str">
        <f>IF('別紙様式3-1'!$Y$26="×","該当","非該当")</f>
        <v>非該当</v>
      </c>
    </row>
    <row r="14" spans="1:18">
      <c r="A14" s="595">
        <v>13</v>
      </c>
      <c r="B14" s="595">
        <f>基本情報入力シート!C51</f>
        <v>0</v>
      </c>
      <c r="C14" s="595">
        <f>基本情報入力シート!M51</f>
        <v>0</v>
      </c>
      <c r="D14" s="595">
        <f>基本情報入力シート!R51</f>
        <v>0</v>
      </c>
      <c r="E14" s="595">
        <f>基本情報入力シート!W51</f>
        <v>0</v>
      </c>
      <c r="F14" s="595">
        <f>基本情報入力シート!X51</f>
        <v>0</v>
      </c>
      <c r="G14" s="595">
        <f>基本情報入力シート!Y51</f>
        <v>0</v>
      </c>
      <c r="H14" s="595">
        <f>基本情報入力シート!$M$23</f>
        <v>0</v>
      </c>
      <c r="I14" s="595">
        <f>基本情報入力シート!$M$30</f>
        <v>0</v>
      </c>
      <c r="J14" s="595">
        <f>基本情報入力シート!$M$31</f>
        <v>0</v>
      </c>
      <c r="K14" s="595">
        <f>基本情報入力シート!$M$32</f>
        <v>0</v>
      </c>
      <c r="L14" s="595">
        <f>'別紙様式3-2（加算　個票）'!P26</f>
        <v>0</v>
      </c>
      <c r="M14" s="596">
        <f>'別紙様式3-2（加算　個票）'!Q26</f>
        <v>0</v>
      </c>
      <c r="N14" s="595">
        <f>'別紙様式3-2（加算　個票）'!Y26</f>
        <v>0</v>
      </c>
      <c r="O14" s="596">
        <f>'別紙様式3-2（加算　個票）'!Z26</f>
        <v>0</v>
      </c>
      <c r="P14" s="596">
        <f>'別紙様式3-2（加算　個票）'!AG26</f>
        <v>0</v>
      </c>
      <c r="Q14" s="596">
        <f t="shared" si="0"/>
        <v>0</v>
      </c>
      <c r="R14" s="597" t="str">
        <f>IF('別紙様式3-1'!$Y$26="×","該当","非該当")</f>
        <v>非該当</v>
      </c>
    </row>
    <row r="15" spans="1:18">
      <c r="A15" s="595">
        <v>14</v>
      </c>
      <c r="B15" s="595">
        <f>基本情報入力シート!C52</f>
        <v>0</v>
      </c>
      <c r="C15" s="595">
        <f>基本情報入力シート!M52</f>
        <v>0</v>
      </c>
      <c r="D15" s="595">
        <f>基本情報入力シート!R52</f>
        <v>0</v>
      </c>
      <c r="E15" s="595">
        <f>基本情報入力シート!W52</f>
        <v>0</v>
      </c>
      <c r="F15" s="595">
        <f>基本情報入力シート!X52</f>
        <v>0</v>
      </c>
      <c r="G15" s="595">
        <f>基本情報入力シート!Y52</f>
        <v>0</v>
      </c>
      <c r="H15" s="595">
        <f>基本情報入力シート!$M$23</f>
        <v>0</v>
      </c>
      <c r="I15" s="595">
        <f>基本情報入力シート!$M$30</f>
        <v>0</v>
      </c>
      <c r="J15" s="595">
        <f>基本情報入力シート!$M$31</f>
        <v>0</v>
      </c>
      <c r="K15" s="595">
        <f>基本情報入力シート!$M$32</f>
        <v>0</v>
      </c>
      <c r="L15" s="595">
        <f>'別紙様式3-2（加算　個票）'!P27</f>
        <v>0</v>
      </c>
      <c r="M15" s="596">
        <f>'別紙様式3-2（加算　個票）'!Q27</f>
        <v>0</v>
      </c>
      <c r="N15" s="595">
        <f>'別紙様式3-2（加算　個票）'!Y27</f>
        <v>0</v>
      </c>
      <c r="O15" s="596">
        <f>'別紙様式3-2（加算　個票）'!Z27</f>
        <v>0</v>
      </c>
      <c r="P15" s="596">
        <f>'別紙様式3-2（加算　個票）'!AG27</f>
        <v>0</v>
      </c>
      <c r="Q15" s="596">
        <f t="shared" si="0"/>
        <v>0</v>
      </c>
      <c r="R15" s="597" t="str">
        <f>IF('別紙様式3-1'!$Y$26="×","該当","非該当")</f>
        <v>非該当</v>
      </c>
    </row>
    <row r="16" spans="1:18">
      <c r="A16" s="595">
        <v>15</v>
      </c>
      <c r="B16" s="595">
        <f>基本情報入力シート!C53</f>
        <v>0</v>
      </c>
      <c r="C16" s="595">
        <f>基本情報入力シート!M53</f>
        <v>0</v>
      </c>
      <c r="D16" s="595">
        <f>基本情報入力シート!R53</f>
        <v>0</v>
      </c>
      <c r="E16" s="595">
        <f>基本情報入力シート!W53</f>
        <v>0</v>
      </c>
      <c r="F16" s="595">
        <f>基本情報入力シート!X53</f>
        <v>0</v>
      </c>
      <c r="G16" s="595">
        <f>基本情報入力シート!Y53</f>
        <v>0</v>
      </c>
      <c r="H16" s="595">
        <f>基本情報入力シート!$M$23</f>
        <v>0</v>
      </c>
      <c r="I16" s="595">
        <f>基本情報入力シート!$M$30</f>
        <v>0</v>
      </c>
      <c r="J16" s="595">
        <f>基本情報入力シート!$M$31</f>
        <v>0</v>
      </c>
      <c r="K16" s="595">
        <f>基本情報入力シート!$M$32</f>
        <v>0</v>
      </c>
      <c r="L16" s="595">
        <f>'別紙様式3-2（加算　個票）'!P28</f>
        <v>0</v>
      </c>
      <c r="M16" s="596">
        <f>'別紙様式3-2（加算　個票）'!Q28</f>
        <v>0</v>
      </c>
      <c r="N16" s="595">
        <f>'別紙様式3-2（加算　個票）'!Y28</f>
        <v>0</v>
      </c>
      <c r="O16" s="596">
        <f>'別紙様式3-2（加算　個票）'!Z28</f>
        <v>0</v>
      </c>
      <c r="P16" s="596">
        <f>'別紙様式3-2（加算　個票）'!AG28</f>
        <v>0</v>
      </c>
      <c r="Q16" s="596">
        <f t="shared" si="0"/>
        <v>0</v>
      </c>
      <c r="R16" s="597" t="str">
        <f>IF('別紙様式3-1'!$Y$26="×","該当","非該当")</f>
        <v>非該当</v>
      </c>
    </row>
    <row r="17" spans="1:18">
      <c r="A17" s="595">
        <v>16</v>
      </c>
      <c r="B17" s="595">
        <f>基本情報入力シート!C54</f>
        <v>0</v>
      </c>
      <c r="C17" s="595">
        <f>基本情報入力シート!M54</f>
        <v>0</v>
      </c>
      <c r="D17" s="595">
        <f>基本情報入力シート!R54</f>
        <v>0</v>
      </c>
      <c r="E17" s="595">
        <f>基本情報入力シート!W54</f>
        <v>0</v>
      </c>
      <c r="F17" s="595">
        <f>基本情報入力シート!X54</f>
        <v>0</v>
      </c>
      <c r="G17" s="595">
        <f>基本情報入力シート!Y54</f>
        <v>0</v>
      </c>
      <c r="H17" s="595">
        <f>基本情報入力シート!$M$23</f>
        <v>0</v>
      </c>
      <c r="I17" s="595">
        <f>基本情報入力シート!$M$30</f>
        <v>0</v>
      </c>
      <c r="J17" s="595">
        <f>基本情報入力シート!$M$31</f>
        <v>0</v>
      </c>
      <c r="K17" s="595">
        <f>基本情報入力シート!$M$32</f>
        <v>0</v>
      </c>
      <c r="L17" s="595">
        <f>'別紙様式3-2（加算　個票）'!P29</f>
        <v>0</v>
      </c>
      <c r="M17" s="596">
        <f>'別紙様式3-2（加算　個票）'!Q29</f>
        <v>0</v>
      </c>
      <c r="N17" s="595">
        <f>'別紙様式3-2（加算　個票）'!Y29</f>
        <v>0</v>
      </c>
      <c r="O17" s="596">
        <f>'別紙様式3-2（加算　個票）'!Z29</f>
        <v>0</v>
      </c>
      <c r="P17" s="596">
        <f>'別紙様式3-2（加算　個票）'!AG29</f>
        <v>0</v>
      </c>
      <c r="Q17" s="596">
        <f t="shared" si="0"/>
        <v>0</v>
      </c>
      <c r="R17" s="597" t="str">
        <f>IF('別紙様式3-1'!$Y$26="×","該当","非該当")</f>
        <v>非該当</v>
      </c>
    </row>
    <row r="18" spans="1:18">
      <c r="A18" s="595">
        <v>17</v>
      </c>
      <c r="B18" s="595">
        <f>基本情報入力シート!C55</f>
        <v>0</v>
      </c>
      <c r="C18" s="595">
        <f>基本情報入力シート!M55</f>
        <v>0</v>
      </c>
      <c r="D18" s="595">
        <f>基本情報入力シート!R55</f>
        <v>0</v>
      </c>
      <c r="E18" s="595">
        <f>基本情報入力シート!W55</f>
        <v>0</v>
      </c>
      <c r="F18" s="595">
        <f>基本情報入力シート!X55</f>
        <v>0</v>
      </c>
      <c r="G18" s="595">
        <f>基本情報入力シート!Y55</f>
        <v>0</v>
      </c>
      <c r="H18" s="595">
        <f>基本情報入力シート!$M$23</f>
        <v>0</v>
      </c>
      <c r="I18" s="595">
        <f>基本情報入力シート!$M$30</f>
        <v>0</v>
      </c>
      <c r="J18" s="595">
        <f>基本情報入力シート!$M$31</f>
        <v>0</v>
      </c>
      <c r="K18" s="595">
        <f>基本情報入力シート!$M$32</f>
        <v>0</v>
      </c>
      <c r="L18" s="595">
        <f>'別紙様式3-2（加算　個票）'!P30</f>
        <v>0</v>
      </c>
      <c r="M18" s="596">
        <f>'別紙様式3-2（加算　個票）'!Q30</f>
        <v>0</v>
      </c>
      <c r="N18" s="595">
        <f>'別紙様式3-2（加算　個票）'!Y30</f>
        <v>0</v>
      </c>
      <c r="O18" s="596">
        <f>'別紙様式3-2（加算　個票）'!Z30</f>
        <v>0</v>
      </c>
      <c r="P18" s="596">
        <f>'別紙様式3-2（加算　個票）'!AG30</f>
        <v>0</v>
      </c>
      <c r="Q18" s="596">
        <f t="shared" si="0"/>
        <v>0</v>
      </c>
      <c r="R18" s="597" t="str">
        <f>IF('別紙様式3-1'!$Y$26="×","該当","非該当")</f>
        <v>非該当</v>
      </c>
    </row>
    <row r="19" spans="1:18">
      <c r="A19" s="595">
        <v>18</v>
      </c>
      <c r="B19" s="595">
        <f>基本情報入力シート!C56</f>
        <v>0</v>
      </c>
      <c r="C19" s="595">
        <f>基本情報入力シート!M56</f>
        <v>0</v>
      </c>
      <c r="D19" s="595">
        <f>基本情報入力シート!R56</f>
        <v>0</v>
      </c>
      <c r="E19" s="595">
        <f>基本情報入力シート!W56</f>
        <v>0</v>
      </c>
      <c r="F19" s="595">
        <f>基本情報入力シート!X56</f>
        <v>0</v>
      </c>
      <c r="G19" s="595">
        <f>基本情報入力シート!Y56</f>
        <v>0</v>
      </c>
      <c r="H19" s="595">
        <f>基本情報入力シート!$M$23</f>
        <v>0</v>
      </c>
      <c r="I19" s="595">
        <f>基本情報入力シート!$M$30</f>
        <v>0</v>
      </c>
      <c r="J19" s="595">
        <f>基本情報入力シート!$M$31</f>
        <v>0</v>
      </c>
      <c r="K19" s="595">
        <f>基本情報入力シート!$M$32</f>
        <v>0</v>
      </c>
      <c r="L19" s="595">
        <f>'別紙様式3-2（加算　個票）'!P31</f>
        <v>0</v>
      </c>
      <c r="M19" s="596">
        <f>'別紙様式3-2（加算　個票）'!Q31</f>
        <v>0</v>
      </c>
      <c r="N19" s="595">
        <f>'別紙様式3-2（加算　個票）'!Y31</f>
        <v>0</v>
      </c>
      <c r="O19" s="596">
        <f>'別紙様式3-2（加算　個票）'!Z31</f>
        <v>0</v>
      </c>
      <c r="P19" s="596">
        <f>'別紙様式3-2（加算　個票）'!AG31</f>
        <v>0</v>
      </c>
      <c r="Q19" s="596">
        <f t="shared" si="0"/>
        <v>0</v>
      </c>
      <c r="R19" s="597" t="str">
        <f>IF('別紙様式3-1'!$Y$26="×","該当","非該当")</f>
        <v>非該当</v>
      </c>
    </row>
    <row r="20" spans="1:18">
      <c r="A20" s="595">
        <v>19</v>
      </c>
      <c r="B20" s="595">
        <f>基本情報入力シート!C57</f>
        <v>0</v>
      </c>
      <c r="C20" s="595">
        <f>基本情報入力シート!M57</f>
        <v>0</v>
      </c>
      <c r="D20" s="595">
        <f>基本情報入力シート!R57</f>
        <v>0</v>
      </c>
      <c r="E20" s="595">
        <f>基本情報入力シート!W57</f>
        <v>0</v>
      </c>
      <c r="F20" s="595">
        <f>基本情報入力シート!X57</f>
        <v>0</v>
      </c>
      <c r="G20" s="595">
        <f>基本情報入力シート!Y57</f>
        <v>0</v>
      </c>
      <c r="H20" s="595">
        <f>基本情報入力シート!$M$23</f>
        <v>0</v>
      </c>
      <c r="I20" s="595">
        <f>基本情報入力シート!$M$30</f>
        <v>0</v>
      </c>
      <c r="J20" s="595">
        <f>基本情報入力シート!$M$31</f>
        <v>0</v>
      </c>
      <c r="K20" s="595">
        <f>基本情報入力シート!$M$32</f>
        <v>0</v>
      </c>
      <c r="L20" s="595">
        <f>'別紙様式3-2（加算　個票）'!P32</f>
        <v>0</v>
      </c>
      <c r="M20" s="596">
        <f>'別紙様式3-2（加算　個票）'!Q32</f>
        <v>0</v>
      </c>
      <c r="N20" s="595">
        <f>'別紙様式3-2（加算　個票）'!Y32</f>
        <v>0</v>
      </c>
      <c r="O20" s="596">
        <f>'別紙様式3-2（加算　個票）'!Z32</f>
        <v>0</v>
      </c>
      <c r="P20" s="596">
        <f>'別紙様式3-2（加算　個票）'!AG32</f>
        <v>0</v>
      </c>
      <c r="Q20" s="596">
        <f t="shared" si="0"/>
        <v>0</v>
      </c>
      <c r="R20" s="597" t="str">
        <f>IF('別紙様式3-1'!$Y$26="×","該当","非該当")</f>
        <v>非該当</v>
      </c>
    </row>
    <row r="21" spans="1:18">
      <c r="A21" s="595">
        <v>20</v>
      </c>
      <c r="B21" s="595">
        <f>基本情報入力シート!C58</f>
        <v>0</v>
      </c>
      <c r="C21" s="595">
        <f>基本情報入力シート!M58</f>
        <v>0</v>
      </c>
      <c r="D21" s="595">
        <f>基本情報入力シート!R58</f>
        <v>0</v>
      </c>
      <c r="E21" s="595">
        <f>基本情報入力シート!W58</f>
        <v>0</v>
      </c>
      <c r="F21" s="595">
        <f>基本情報入力シート!X58</f>
        <v>0</v>
      </c>
      <c r="G21" s="595">
        <f>基本情報入力シート!Y58</f>
        <v>0</v>
      </c>
      <c r="H21" s="595">
        <f>基本情報入力シート!$M$23</f>
        <v>0</v>
      </c>
      <c r="I21" s="595">
        <f>基本情報入力シート!$M$30</f>
        <v>0</v>
      </c>
      <c r="J21" s="595">
        <f>基本情報入力シート!$M$31</f>
        <v>0</v>
      </c>
      <c r="K21" s="595">
        <f>基本情報入力シート!$M$32</f>
        <v>0</v>
      </c>
      <c r="L21" s="595">
        <f>'別紙様式3-2（加算　個票）'!P33</f>
        <v>0</v>
      </c>
      <c r="M21" s="596">
        <f>'別紙様式3-2（加算　個票）'!Q33</f>
        <v>0</v>
      </c>
      <c r="N21" s="595">
        <f>'別紙様式3-2（加算　個票）'!Y33</f>
        <v>0</v>
      </c>
      <c r="O21" s="596">
        <f>'別紙様式3-2（加算　個票）'!Z33</f>
        <v>0</v>
      </c>
      <c r="P21" s="596">
        <f>'別紙様式3-2（加算　個票）'!AG33</f>
        <v>0</v>
      </c>
      <c r="Q21" s="596">
        <f t="shared" si="0"/>
        <v>0</v>
      </c>
      <c r="R21" s="597" t="str">
        <f>IF('別紙様式3-1'!$Y$26="×","該当","非該当")</f>
        <v>非該当</v>
      </c>
    </row>
    <row r="22" spans="1:18">
      <c r="A22" s="595">
        <v>21</v>
      </c>
      <c r="B22" s="595">
        <f>基本情報入力シート!C59</f>
        <v>0</v>
      </c>
      <c r="C22" s="595">
        <f>基本情報入力シート!M59</f>
        <v>0</v>
      </c>
      <c r="D22" s="595">
        <f>基本情報入力シート!R59</f>
        <v>0</v>
      </c>
      <c r="E22" s="595">
        <f>基本情報入力シート!W59</f>
        <v>0</v>
      </c>
      <c r="F22" s="595">
        <f>基本情報入力シート!X59</f>
        <v>0</v>
      </c>
      <c r="G22" s="595">
        <f>基本情報入力シート!Y59</f>
        <v>0</v>
      </c>
      <c r="H22" s="595">
        <f>基本情報入力シート!$M$23</f>
        <v>0</v>
      </c>
      <c r="I22" s="595">
        <f>基本情報入力シート!$M$30</f>
        <v>0</v>
      </c>
      <c r="J22" s="595">
        <f>基本情報入力シート!$M$31</f>
        <v>0</v>
      </c>
      <c r="K22" s="595">
        <f>基本情報入力シート!$M$32</f>
        <v>0</v>
      </c>
      <c r="L22" s="595">
        <f>'別紙様式3-2（加算　個票）'!P34</f>
        <v>0</v>
      </c>
      <c r="M22" s="596">
        <f>'別紙様式3-2（加算　個票）'!Q34</f>
        <v>0</v>
      </c>
      <c r="N22" s="595">
        <f>'別紙様式3-2（加算　個票）'!Y34</f>
        <v>0</v>
      </c>
      <c r="O22" s="596">
        <f>'別紙様式3-2（加算　個票）'!Z34</f>
        <v>0</v>
      </c>
      <c r="P22" s="596">
        <f>'別紙様式3-2（加算　個票）'!AG34</f>
        <v>0</v>
      </c>
      <c r="Q22" s="596">
        <f t="shared" si="0"/>
        <v>0</v>
      </c>
      <c r="R22" s="597" t="str">
        <f>IF('別紙様式3-1'!$Y$26="×","該当","非該当")</f>
        <v>非該当</v>
      </c>
    </row>
    <row r="23" spans="1:18">
      <c r="A23" s="595">
        <v>22</v>
      </c>
      <c r="B23" s="595">
        <f>基本情報入力シート!C60</f>
        <v>0</v>
      </c>
      <c r="C23" s="595">
        <f>基本情報入力シート!M60</f>
        <v>0</v>
      </c>
      <c r="D23" s="595">
        <f>基本情報入力シート!R60</f>
        <v>0</v>
      </c>
      <c r="E23" s="595">
        <f>基本情報入力シート!W60</f>
        <v>0</v>
      </c>
      <c r="F23" s="595">
        <f>基本情報入力シート!X60</f>
        <v>0</v>
      </c>
      <c r="G23" s="595">
        <f>基本情報入力シート!Y60</f>
        <v>0</v>
      </c>
      <c r="H23" s="595">
        <f>基本情報入力シート!$M$23</f>
        <v>0</v>
      </c>
      <c r="I23" s="595">
        <f>基本情報入力シート!$M$30</f>
        <v>0</v>
      </c>
      <c r="J23" s="595">
        <f>基本情報入力シート!$M$31</f>
        <v>0</v>
      </c>
      <c r="K23" s="595">
        <f>基本情報入力シート!$M$32</f>
        <v>0</v>
      </c>
      <c r="L23" s="595">
        <f>'別紙様式3-2（加算　個票）'!P35</f>
        <v>0</v>
      </c>
      <c r="M23" s="596">
        <f>'別紙様式3-2（加算　個票）'!Q35</f>
        <v>0</v>
      </c>
      <c r="N23" s="595">
        <f>'別紙様式3-2（加算　個票）'!Y35</f>
        <v>0</v>
      </c>
      <c r="O23" s="596">
        <f>'別紙様式3-2（加算　個票）'!Z35</f>
        <v>0</v>
      </c>
      <c r="P23" s="596">
        <f>'別紙様式3-2（加算　個票）'!AG35</f>
        <v>0</v>
      </c>
      <c r="Q23" s="596">
        <f t="shared" si="0"/>
        <v>0</v>
      </c>
      <c r="R23" s="597" t="str">
        <f>IF('別紙様式3-1'!$Y$26="×","該当","非該当")</f>
        <v>非該当</v>
      </c>
    </row>
    <row r="24" spans="1:18">
      <c r="A24" s="595">
        <v>23</v>
      </c>
      <c r="B24" s="595">
        <f>基本情報入力シート!C61</f>
        <v>0</v>
      </c>
      <c r="C24" s="595">
        <f>基本情報入力シート!M61</f>
        <v>0</v>
      </c>
      <c r="D24" s="595">
        <f>基本情報入力シート!R61</f>
        <v>0</v>
      </c>
      <c r="E24" s="595">
        <f>基本情報入力シート!W61</f>
        <v>0</v>
      </c>
      <c r="F24" s="595">
        <f>基本情報入力シート!X61</f>
        <v>0</v>
      </c>
      <c r="G24" s="595">
        <f>基本情報入力シート!Y61</f>
        <v>0</v>
      </c>
      <c r="H24" s="595">
        <f>基本情報入力シート!$M$23</f>
        <v>0</v>
      </c>
      <c r="I24" s="595">
        <f>基本情報入力シート!$M$30</f>
        <v>0</v>
      </c>
      <c r="J24" s="595">
        <f>基本情報入力シート!$M$31</f>
        <v>0</v>
      </c>
      <c r="K24" s="595">
        <f>基本情報入力シート!$M$32</f>
        <v>0</v>
      </c>
      <c r="L24" s="595">
        <f>'別紙様式3-2（加算　個票）'!P36</f>
        <v>0</v>
      </c>
      <c r="M24" s="596">
        <f>'別紙様式3-2（加算　個票）'!Q36</f>
        <v>0</v>
      </c>
      <c r="N24" s="595">
        <f>'別紙様式3-2（加算　個票）'!Y36</f>
        <v>0</v>
      </c>
      <c r="O24" s="596">
        <f>'別紙様式3-2（加算　個票）'!Z36</f>
        <v>0</v>
      </c>
      <c r="P24" s="596">
        <f>'別紙様式3-2（加算　個票）'!AG36</f>
        <v>0</v>
      </c>
      <c r="Q24" s="596">
        <f t="shared" si="0"/>
        <v>0</v>
      </c>
      <c r="R24" s="597" t="str">
        <f>IF('別紙様式3-1'!$Y$26="×","該当","非該当")</f>
        <v>非該当</v>
      </c>
    </row>
    <row r="25" spans="1:18">
      <c r="A25" s="595">
        <v>24</v>
      </c>
      <c r="B25" s="595">
        <f>基本情報入力シート!C62</f>
        <v>0</v>
      </c>
      <c r="C25" s="595">
        <f>基本情報入力シート!M62</f>
        <v>0</v>
      </c>
      <c r="D25" s="595">
        <f>基本情報入力シート!R62</f>
        <v>0</v>
      </c>
      <c r="E25" s="595">
        <f>基本情報入力シート!W62</f>
        <v>0</v>
      </c>
      <c r="F25" s="595">
        <f>基本情報入力シート!X62</f>
        <v>0</v>
      </c>
      <c r="G25" s="595">
        <f>基本情報入力シート!Y62</f>
        <v>0</v>
      </c>
      <c r="H25" s="595">
        <f>基本情報入力シート!$M$23</f>
        <v>0</v>
      </c>
      <c r="I25" s="595">
        <f>基本情報入力シート!$M$30</f>
        <v>0</v>
      </c>
      <c r="J25" s="595">
        <f>基本情報入力シート!$M$31</f>
        <v>0</v>
      </c>
      <c r="K25" s="595">
        <f>基本情報入力シート!$M$32</f>
        <v>0</v>
      </c>
      <c r="L25" s="595">
        <f>'別紙様式3-2（加算　個票）'!P37</f>
        <v>0</v>
      </c>
      <c r="M25" s="596">
        <f>'別紙様式3-2（加算　個票）'!Q37</f>
        <v>0</v>
      </c>
      <c r="N25" s="595">
        <f>'別紙様式3-2（加算　個票）'!Y37</f>
        <v>0</v>
      </c>
      <c r="O25" s="596">
        <f>'別紙様式3-2（加算　個票）'!Z37</f>
        <v>0</v>
      </c>
      <c r="P25" s="596">
        <f>'別紙様式3-2（加算　個票）'!AG37</f>
        <v>0</v>
      </c>
      <c r="Q25" s="596">
        <f t="shared" si="0"/>
        <v>0</v>
      </c>
      <c r="R25" s="597" t="str">
        <f>IF('別紙様式3-1'!$Y$26="×","該当","非該当")</f>
        <v>非該当</v>
      </c>
    </row>
    <row r="26" spans="1:18">
      <c r="A26" s="595">
        <v>25</v>
      </c>
      <c r="B26" s="595">
        <f>基本情報入力シート!C63</f>
        <v>0</v>
      </c>
      <c r="C26" s="595">
        <f>基本情報入力シート!M63</f>
        <v>0</v>
      </c>
      <c r="D26" s="595">
        <f>基本情報入力シート!R63</f>
        <v>0</v>
      </c>
      <c r="E26" s="595">
        <f>基本情報入力シート!W63</f>
        <v>0</v>
      </c>
      <c r="F26" s="595">
        <f>基本情報入力シート!X63</f>
        <v>0</v>
      </c>
      <c r="G26" s="595">
        <f>基本情報入力シート!Y63</f>
        <v>0</v>
      </c>
      <c r="H26" s="595">
        <f>基本情報入力シート!$M$23</f>
        <v>0</v>
      </c>
      <c r="I26" s="595">
        <f>基本情報入力シート!$M$30</f>
        <v>0</v>
      </c>
      <c r="J26" s="595">
        <f>基本情報入力シート!$M$31</f>
        <v>0</v>
      </c>
      <c r="K26" s="595">
        <f>基本情報入力シート!$M$32</f>
        <v>0</v>
      </c>
      <c r="L26" s="595">
        <f>'別紙様式3-2（加算　個票）'!P38</f>
        <v>0</v>
      </c>
      <c r="M26" s="596">
        <f>'別紙様式3-2（加算　個票）'!Q38</f>
        <v>0</v>
      </c>
      <c r="N26" s="595">
        <f>'別紙様式3-2（加算　個票）'!Y38</f>
        <v>0</v>
      </c>
      <c r="O26" s="596">
        <f>'別紙様式3-2（加算　個票）'!Z38</f>
        <v>0</v>
      </c>
      <c r="P26" s="596">
        <f>'別紙様式3-2（加算　個票）'!AG38</f>
        <v>0</v>
      </c>
      <c r="Q26" s="596">
        <f t="shared" si="0"/>
        <v>0</v>
      </c>
      <c r="R26" s="597" t="str">
        <f>IF('別紙様式3-1'!$Y$26="×","該当","非該当")</f>
        <v>非該当</v>
      </c>
    </row>
    <row r="27" spans="1:18">
      <c r="A27" s="595">
        <v>26</v>
      </c>
      <c r="B27" s="595">
        <f>基本情報入力シート!C64</f>
        <v>0</v>
      </c>
      <c r="C27" s="595">
        <f>基本情報入力シート!M64</f>
        <v>0</v>
      </c>
      <c r="D27" s="595">
        <f>基本情報入力シート!R64</f>
        <v>0</v>
      </c>
      <c r="E27" s="595">
        <f>基本情報入力シート!W64</f>
        <v>0</v>
      </c>
      <c r="F27" s="595">
        <f>基本情報入力シート!X64</f>
        <v>0</v>
      </c>
      <c r="G27" s="595">
        <f>基本情報入力シート!Y64</f>
        <v>0</v>
      </c>
      <c r="H27" s="595">
        <f>基本情報入力シート!$M$23</f>
        <v>0</v>
      </c>
      <c r="I27" s="595">
        <f>基本情報入力シート!$M$30</f>
        <v>0</v>
      </c>
      <c r="J27" s="595">
        <f>基本情報入力シート!$M$31</f>
        <v>0</v>
      </c>
      <c r="K27" s="595">
        <f>基本情報入力シート!$M$32</f>
        <v>0</v>
      </c>
      <c r="L27" s="595">
        <f>'別紙様式3-2（加算　個票）'!P39</f>
        <v>0</v>
      </c>
      <c r="M27" s="596">
        <f>'別紙様式3-2（加算　個票）'!Q39</f>
        <v>0</v>
      </c>
      <c r="N27" s="595">
        <f>'別紙様式3-2（加算　個票）'!Y39</f>
        <v>0</v>
      </c>
      <c r="O27" s="596">
        <f>'別紙様式3-2（加算　個票）'!Z39</f>
        <v>0</v>
      </c>
      <c r="P27" s="596">
        <f>'別紙様式3-2（加算　個票）'!AG39</f>
        <v>0</v>
      </c>
      <c r="Q27" s="596">
        <f t="shared" si="0"/>
        <v>0</v>
      </c>
      <c r="R27" s="597" t="str">
        <f>IF('別紙様式3-1'!$Y$26="×","該当","非該当")</f>
        <v>非該当</v>
      </c>
    </row>
    <row r="28" spans="1:18">
      <c r="A28" s="595">
        <v>27</v>
      </c>
      <c r="B28" s="595">
        <f>基本情報入力シート!C65</f>
        <v>0</v>
      </c>
      <c r="C28" s="595">
        <f>基本情報入力シート!M65</f>
        <v>0</v>
      </c>
      <c r="D28" s="595">
        <f>基本情報入力シート!R65</f>
        <v>0</v>
      </c>
      <c r="E28" s="595">
        <f>基本情報入力シート!W65</f>
        <v>0</v>
      </c>
      <c r="F28" s="595">
        <f>基本情報入力シート!X65</f>
        <v>0</v>
      </c>
      <c r="G28" s="595">
        <f>基本情報入力シート!Y65</f>
        <v>0</v>
      </c>
      <c r="H28" s="595">
        <f>基本情報入力シート!$M$23</f>
        <v>0</v>
      </c>
      <c r="I28" s="595">
        <f>基本情報入力シート!$M$30</f>
        <v>0</v>
      </c>
      <c r="J28" s="595">
        <f>基本情報入力シート!$M$31</f>
        <v>0</v>
      </c>
      <c r="K28" s="595">
        <f>基本情報入力シート!$M$32</f>
        <v>0</v>
      </c>
      <c r="L28" s="595">
        <f>'別紙様式3-2（加算　個票）'!P40</f>
        <v>0</v>
      </c>
      <c r="M28" s="596">
        <f>'別紙様式3-2（加算　個票）'!Q40</f>
        <v>0</v>
      </c>
      <c r="N28" s="595">
        <f>'別紙様式3-2（加算　個票）'!Y40</f>
        <v>0</v>
      </c>
      <c r="O28" s="596">
        <f>'別紙様式3-2（加算　個票）'!Z40</f>
        <v>0</v>
      </c>
      <c r="P28" s="596">
        <f>'別紙様式3-2（加算　個票）'!AG40</f>
        <v>0</v>
      </c>
      <c r="Q28" s="596">
        <f t="shared" si="0"/>
        <v>0</v>
      </c>
      <c r="R28" s="597" t="str">
        <f>IF('別紙様式3-1'!$Y$26="×","該当","非該当")</f>
        <v>非該当</v>
      </c>
    </row>
    <row r="29" spans="1:18">
      <c r="A29" s="595">
        <v>28</v>
      </c>
      <c r="B29" s="595">
        <f>基本情報入力シート!C66</f>
        <v>0</v>
      </c>
      <c r="C29" s="595">
        <f>基本情報入力シート!M66</f>
        <v>0</v>
      </c>
      <c r="D29" s="595">
        <f>基本情報入力シート!R66</f>
        <v>0</v>
      </c>
      <c r="E29" s="595">
        <f>基本情報入力シート!W66</f>
        <v>0</v>
      </c>
      <c r="F29" s="595">
        <f>基本情報入力シート!X66</f>
        <v>0</v>
      </c>
      <c r="G29" s="595">
        <f>基本情報入力シート!Y66</f>
        <v>0</v>
      </c>
      <c r="H29" s="595">
        <f>基本情報入力シート!$M$23</f>
        <v>0</v>
      </c>
      <c r="I29" s="595">
        <f>基本情報入力シート!$M$30</f>
        <v>0</v>
      </c>
      <c r="J29" s="595">
        <f>基本情報入力シート!$M$31</f>
        <v>0</v>
      </c>
      <c r="K29" s="595">
        <f>基本情報入力シート!$M$32</f>
        <v>0</v>
      </c>
      <c r="L29" s="595">
        <f>'別紙様式3-2（加算　個票）'!P41</f>
        <v>0</v>
      </c>
      <c r="M29" s="596">
        <f>'別紙様式3-2（加算　個票）'!Q41</f>
        <v>0</v>
      </c>
      <c r="N29" s="595">
        <f>'別紙様式3-2（加算　個票）'!Y41</f>
        <v>0</v>
      </c>
      <c r="O29" s="596">
        <f>'別紙様式3-2（加算　個票）'!Z41</f>
        <v>0</v>
      </c>
      <c r="P29" s="596">
        <f>'別紙様式3-2（加算　個票）'!AG41</f>
        <v>0</v>
      </c>
      <c r="Q29" s="596">
        <f t="shared" si="0"/>
        <v>0</v>
      </c>
      <c r="R29" s="597" t="str">
        <f>IF('別紙様式3-1'!$Y$26="×","該当","非該当")</f>
        <v>非該当</v>
      </c>
    </row>
    <row r="30" spans="1:18">
      <c r="A30" s="595">
        <v>29</v>
      </c>
      <c r="B30" s="595">
        <f>基本情報入力シート!C67</f>
        <v>0</v>
      </c>
      <c r="C30" s="595">
        <f>基本情報入力シート!M67</f>
        <v>0</v>
      </c>
      <c r="D30" s="595">
        <f>基本情報入力シート!R67</f>
        <v>0</v>
      </c>
      <c r="E30" s="595">
        <f>基本情報入力シート!W67</f>
        <v>0</v>
      </c>
      <c r="F30" s="595">
        <f>基本情報入力シート!X67</f>
        <v>0</v>
      </c>
      <c r="G30" s="595">
        <f>基本情報入力シート!Y67</f>
        <v>0</v>
      </c>
      <c r="H30" s="595">
        <f>基本情報入力シート!$M$23</f>
        <v>0</v>
      </c>
      <c r="I30" s="595">
        <f>基本情報入力シート!$M$30</f>
        <v>0</v>
      </c>
      <c r="J30" s="595">
        <f>基本情報入力シート!$M$31</f>
        <v>0</v>
      </c>
      <c r="K30" s="595">
        <f>基本情報入力シート!$M$32</f>
        <v>0</v>
      </c>
      <c r="L30" s="595">
        <f>'別紙様式3-2（加算　個票）'!P42</f>
        <v>0</v>
      </c>
      <c r="M30" s="596">
        <f>'別紙様式3-2（加算　個票）'!Q42</f>
        <v>0</v>
      </c>
      <c r="N30" s="595">
        <f>'別紙様式3-2（加算　個票）'!Y42</f>
        <v>0</v>
      </c>
      <c r="O30" s="596">
        <f>'別紙様式3-2（加算　個票）'!Z42</f>
        <v>0</v>
      </c>
      <c r="P30" s="596">
        <f>'別紙様式3-2（加算　個票）'!AG42</f>
        <v>0</v>
      </c>
      <c r="Q30" s="596">
        <f t="shared" si="0"/>
        <v>0</v>
      </c>
      <c r="R30" s="597" t="str">
        <f>IF('別紙様式3-1'!$Y$26="×","該当","非該当")</f>
        <v>非該当</v>
      </c>
    </row>
    <row r="31" spans="1:18">
      <c r="A31" s="595">
        <v>30</v>
      </c>
      <c r="B31" s="595">
        <f>基本情報入力シート!C68</f>
        <v>0</v>
      </c>
      <c r="C31" s="595">
        <f>基本情報入力シート!M68</f>
        <v>0</v>
      </c>
      <c r="D31" s="595">
        <f>基本情報入力シート!R68</f>
        <v>0</v>
      </c>
      <c r="E31" s="595">
        <f>基本情報入力シート!W68</f>
        <v>0</v>
      </c>
      <c r="F31" s="595">
        <f>基本情報入力シート!X68</f>
        <v>0</v>
      </c>
      <c r="G31" s="595">
        <f>基本情報入力シート!Y68</f>
        <v>0</v>
      </c>
      <c r="H31" s="595">
        <f>基本情報入力シート!$M$23</f>
        <v>0</v>
      </c>
      <c r="I31" s="595">
        <f>基本情報入力シート!$M$30</f>
        <v>0</v>
      </c>
      <c r="J31" s="595">
        <f>基本情報入力シート!$M$31</f>
        <v>0</v>
      </c>
      <c r="K31" s="595">
        <f>基本情報入力シート!$M$32</f>
        <v>0</v>
      </c>
      <c r="L31" s="595">
        <f>'別紙様式3-2（加算　個票）'!P43</f>
        <v>0</v>
      </c>
      <c r="M31" s="596">
        <f>'別紙様式3-2（加算　個票）'!Q43</f>
        <v>0</v>
      </c>
      <c r="N31" s="595">
        <f>'別紙様式3-2（加算　個票）'!Y43</f>
        <v>0</v>
      </c>
      <c r="O31" s="596">
        <f>'別紙様式3-2（加算　個票）'!Z43</f>
        <v>0</v>
      </c>
      <c r="P31" s="596">
        <f>'別紙様式3-2（加算　個票）'!AG43</f>
        <v>0</v>
      </c>
      <c r="Q31" s="596">
        <f t="shared" si="0"/>
        <v>0</v>
      </c>
      <c r="R31" s="597" t="str">
        <f>IF('別紙様式3-1'!$Y$26="×","該当","非該当")</f>
        <v>非該当</v>
      </c>
    </row>
    <row r="32" spans="1:18">
      <c r="A32" s="595">
        <v>31</v>
      </c>
      <c r="B32" s="595">
        <f>基本情報入力シート!C69</f>
        <v>0</v>
      </c>
      <c r="C32" s="595">
        <f>基本情報入力シート!M69</f>
        <v>0</v>
      </c>
      <c r="D32" s="595">
        <f>基本情報入力シート!R69</f>
        <v>0</v>
      </c>
      <c r="E32" s="595">
        <f>基本情報入力シート!W69</f>
        <v>0</v>
      </c>
      <c r="F32" s="595">
        <f>基本情報入力シート!X69</f>
        <v>0</v>
      </c>
      <c r="G32" s="595">
        <f>基本情報入力シート!Y69</f>
        <v>0</v>
      </c>
      <c r="H32" s="595">
        <f>基本情報入力シート!$M$23</f>
        <v>0</v>
      </c>
      <c r="I32" s="595">
        <f>基本情報入力シート!$M$30</f>
        <v>0</v>
      </c>
      <c r="J32" s="595">
        <f>基本情報入力シート!$M$31</f>
        <v>0</v>
      </c>
      <c r="K32" s="595">
        <f>基本情報入力シート!$M$32</f>
        <v>0</v>
      </c>
      <c r="L32" s="595">
        <f>'別紙様式3-2（加算　個票）'!P44</f>
        <v>0</v>
      </c>
      <c r="M32" s="596">
        <f>'別紙様式3-2（加算　個票）'!Q44</f>
        <v>0</v>
      </c>
      <c r="N32" s="595">
        <f>'別紙様式3-2（加算　個票）'!Y44</f>
        <v>0</v>
      </c>
      <c r="O32" s="596">
        <f>'別紙様式3-2（加算　個票）'!Z44</f>
        <v>0</v>
      </c>
      <c r="P32" s="596">
        <f>'別紙様式3-2（加算　個票）'!AG44</f>
        <v>0</v>
      </c>
      <c r="Q32" s="596">
        <f t="shared" si="0"/>
        <v>0</v>
      </c>
      <c r="R32" s="597" t="str">
        <f>IF('別紙様式3-1'!$Y$26="×","該当","非該当")</f>
        <v>非該当</v>
      </c>
    </row>
    <row r="33" spans="1:18">
      <c r="A33" s="595">
        <v>32</v>
      </c>
      <c r="B33" s="595">
        <f>基本情報入力シート!C70</f>
        <v>0</v>
      </c>
      <c r="C33" s="595">
        <f>基本情報入力シート!M70</f>
        <v>0</v>
      </c>
      <c r="D33" s="595">
        <f>基本情報入力シート!R70</f>
        <v>0</v>
      </c>
      <c r="E33" s="595">
        <f>基本情報入力シート!W70</f>
        <v>0</v>
      </c>
      <c r="F33" s="595">
        <f>基本情報入力シート!X70</f>
        <v>0</v>
      </c>
      <c r="G33" s="595">
        <f>基本情報入力シート!Y70</f>
        <v>0</v>
      </c>
      <c r="H33" s="595">
        <f>基本情報入力シート!$M$23</f>
        <v>0</v>
      </c>
      <c r="I33" s="595">
        <f>基本情報入力シート!$M$30</f>
        <v>0</v>
      </c>
      <c r="J33" s="595">
        <f>基本情報入力シート!$M$31</f>
        <v>0</v>
      </c>
      <c r="K33" s="595">
        <f>基本情報入力シート!$M$32</f>
        <v>0</v>
      </c>
      <c r="L33" s="595">
        <f>'別紙様式3-2（加算　個票）'!P45</f>
        <v>0</v>
      </c>
      <c r="M33" s="596">
        <f>'別紙様式3-2（加算　個票）'!Q45</f>
        <v>0</v>
      </c>
      <c r="N33" s="595">
        <f>'別紙様式3-2（加算　個票）'!Y45</f>
        <v>0</v>
      </c>
      <c r="O33" s="596">
        <f>'別紙様式3-2（加算　個票）'!Z45</f>
        <v>0</v>
      </c>
      <c r="P33" s="596">
        <f>'別紙様式3-2（加算　個票）'!AG45</f>
        <v>0</v>
      </c>
      <c r="Q33" s="596">
        <f t="shared" si="0"/>
        <v>0</v>
      </c>
      <c r="R33" s="597" t="str">
        <f>IF('別紙様式3-1'!$Y$26="×","該当","非該当")</f>
        <v>非該当</v>
      </c>
    </row>
    <row r="34" spans="1:18">
      <c r="A34" s="595">
        <v>33</v>
      </c>
      <c r="B34" s="595">
        <f>基本情報入力シート!C71</f>
        <v>0</v>
      </c>
      <c r="C34" s="595">
        <f>基本情報入力シート!M71</f>
        <v>0</v>
      </c>
      <c r="D34" s="595">
        <f>基本情報入力シート!R71</f>
        <v>0</v>
      </c>
      <c r="E34" s="595">
        <f>基本情報入力シート!W71</f>
        <v>0</v>
      </c>
      <c r="F34" s="595">
        <f>基本情報入力シート!X71</f>
        <v>0</v>
      </c>
      <c r="G34" s="595">
        <f>基本情報入力シート!Y71</f>
        <v>0</v>
      </c>
      <c r="H34" s="595">
        <f>基本情報入力シート!$M$23</f>
        <v>0</v>
      </c>
      <c r="I34" s="595">
        <f>基本情報入力シート!$M$30</f>
        <v>0</v>
      </c>
      <c r="J34" s="595">
        <f>基本情報入力シート!$M$31</f>
        <v>0</v>
      </c>
      <c r="K34" s="595">
        <f>基本情報入力シート!$M$32</f>
        <v>0</v>
      </c>
      <c r="L34" s="595">
        <f>'別紙様式3-2（加算　個票）'!P46</f>
        <v>0</v>
      </c>
      <c r="M34" s="596">
        <f>'別紙様式3-2（加算　個票）'!Q46</f>
        <v>0</v>
      </c>
      <c r="N34" s="595">
        <f>'別紙様式3-2（加算　個票）'!Y46</f>
        <v>0</v>
      </c>
      <c r="O34" s="596">
        <f>'別紙様式3-2（加算　個票）'!Z46</f>
        <v>0</v>
      </c>
      <c r="P34" s="596">
        <f>'別紙様式3-2（加算　個票）'!AG46</f>
        <v>0</v>
      </c>
      <c r="Q34" s="596">
        <f t="shared" si="0"/>
        <v>0</v>
      </c>
      <c r="R34" s="597" t="str">
        <f>IF('別紙様式3-1'!$Y$26="×","該当","非該当")</f>
        <v>非該当</v>
      </c>
    </row>
    <row r="35" spans="1:18">
      <c r="A35" s="595">
        <v>34</v>
      </c>
      <c r="B35" s="595">
        <f>基本情報入力シート!C72</f>
        <v>0</v>
      </c>
      <c r="C35" s="595">
        <f>基本情報入力シート!M72</f>
        <v>0</v>
      </c>
      <c r="D35" s="595">
        <f>基本情報入力シート!R72</f>
        <v>0</v>
      </c>
      <c r="E35" s="595">
        <f>基本情報入力シート!W72</f>
        <v>0</v>
      </c>
      <c r="F35" s="595">
        <f>基本情報入力シート!X72</f>
        <v>0</v>
      </c>
      <c r="G35" s="595">
        <f>基本情報入力シート!Y72</f>
        <v>0</v>
      </c>
      <c r="H35" s="595">
        <f>基本情報入力シート!$M$23</f>
        <v>0</v>
      </c>
      <c r="I35" s="595">
        <f>基本情報入力シート!$M$30</f>
        <v>0</v>
      </c>
      <c r="J35" s="595">
        <f>基本情報入力シート!$M$31</f>
        <v>0</v>
      </c>
      <c r="K35" s="595">
        <f>基本情報入力シート!$M$32</f>
        <v>0</v>
      </c>
      <c r="L35" s="595">
        <f>'別紙様式3-2（加算　個票）'!P47</f>
        <v>0</v>
      </c>
      <c r="M35" s="596">
        <f>'別紙様式3-2（加算　個票）'!Q47</f>
        <v>0</v>
      </c>
      <c r="N35" s="595">
        <f>'別紙様式3-2（加算　個票）'!Y47</f>
        <v>0</v>
      </c>
      <c r="O35" s="596">
        <f>'別紙様式3-2（加算　個票）'!Z47</f>
        <v>0</v>
      </c>
      <c r="P35" s="596">
        <f>'別紙様式3-2（加算　個票）'!AG47</f>
        <v>0</v>
      </c>
      <c r="Q35" s="596">
        <f t="shared" si="0"/>
        <v>0</v>
      </c>
      <c r="R35" s="597" t="str">
        <f>IF('別紙様式3-1'!$Y$26="×","該当","非該当")</f>
        <v>非該当</v>
      </c>
    </row>
    <row r="36" spans="1:18">
      <c r="A36" s="595">
        <v>35</v>
      </c>
      <c r="B36" s="595">
        <f>基本情報入力シート!C73</f>
        <v>0</v>
      </c>
      <c r="C36" s="595">
        <f>基本情報入力シート!M73</f>
        <v>0</v>
      </c>
      <c r="D36" s="595">
        <f>基本情報入力シート!R73</f>
        <v>0</v>
      </c>
      <c r="E36" s="595">
        <f>基本情報入力シート!W73</f>
        <v>0</v>
      </c>
      <c r="F36" s="595">
        <f>基本情報入力シート!X73</f>
        <v>0</v>
      </c>
      <c r="G36" s="595">
        <f>基本情報入力シート!Y73</f>
        <v>0</v>
      </c>
      <c r="H36" s="595">
        <f>基本情報入力シート!$M$23</f>
        <v>0</v>
      </c>
      <c r="I36" s="595">
        <f>基本情報入力シート!$M$30</f>
        <v>0</v>
      </c>
      <c r="J36" s="595">
        <f>基本情報入力シート!$M$31</f>
        <v>0</v>
      </c>
      <c r="K36" s="595">
        <f>基本情報入力シート!$M$32</f>
        <v>0</v>
      </c>
      <c r="L36" s="595">
        <f>'別紙様式3-2（加算　個票）'!P48</f>
        <v>0</v>
      </c>
      <c r="M36" s="596">
        <f>'別紙様式3-2（加算　個票）'!Q48</f>
        <v>0</v>
      </c>
      <c r="N36" s="595">
        <f>'別紙様式3-2（加算　個票）'!Y48</f>
        <v>0</v>
      </c>
      <c r="O36" s="596">
        <f>'別紙様式3-2（加算　個票）'!Z48</f>
        <v>0</v>
      </c>
      <c r="P36" s="596">
        <f>'別紙様式3-2（加算　個票）'!AG48</f>
        <v>0</v>
      </c>
      <c r="Q36" s="596">
        <f t="shared" si="0"/>
        <v>0</v>
      </c>
      <c r="R36" s="597" t="str">
        <f>IF('別紙様式3-1'!$Y$26="×","該当","非該当")</f>
        <v>非該当</v>
      </c>
    </row>
    <row r="37" spans="1:18">
      <c r="A37" s="595">
        <v>36</v>
      </c>
      <c r="B37" s="595">
        <f>基本情報入力シート!C74</f>
        <v>0</v>
      </c>
      <c r="C37" s="595">
        <f>基本情報入力シート!M74</f>
        <v>0</v>
      </c>
      <c r="D37" s="595">
        <f>基本情報入力シート!R74</f>
        <v>0</v>
      </c>
      <c r="E37" s="595">
        <f>基本情報入力シート!W74</f>
        <v>0</v>
      </c>
      <c r="F37" s="595">
        <f>基本情報入力シート!X74</f>
        <v>0</v>
      </c>
      <c r="G37" s="595">
        <f>基本情報入力シート!Y74</f>
        <v>0</v>
      </c>
      <c r="H37" s="595">
        <f>基本情報入力シート!$M$23</f>
        <v>0</v>
      </c>
      <c r="I37" s="595">
        <f>基本情報入力シート!$M$30</f>
        <v>0</v>
      </c>
      <c r="J37" s="595">
        <f>基本情報入力シート!$M$31</f>
        <v>0</v>
      </c>
      <c r="K37" s="595">
        <f>基本情報入力シート!$M$32</f>
        <v>0</v>
      </c>
      <c r="L37" s="595">
        <f>'別紙様式3-2（加算　個票）'!P49</f>
        <v>0</v>
      </c>
      <c r="M37" s="596">
        <f>'別紙様式3-2（加算　個票）'!Q49</f>
        <v>0</v>
      </c>
      <c r="N37" s="595">
        <f>'別紙様式3-2（加算　個票）'!Y49</f>
        <v>0</v>
      </c>
      <c r="O37" s="596">
        <f>'別紙様式3-2（加算　個票）'!Z49</f>
        <v>0</v>
      </c>
      <c r="P37" s="596">
        <f>'別紙様式3-2（加算　個票）'!AG49</f>
        <v>0</v>
      </c>
      <c r="Q37" s="596">
        <f t="shared" si="0"/>
        <v>0</v>
      </c>
      <c r="R37" s="597" t="str">
        <f>IF('別紙様式3-1'!$Y$26="×","該当","非該当")</f>
        <v>非該当</v>
      </c>
    </row>
    <row r="38" spans="1:18">
      <c r="A38" s="595">
        <v>37</v>
      </c>
      <c r="B38" s="595">
        <f>基本情報入力シート!C75</f>
        <v>0</v>
      </c>
      <c r="C38" s="595">
        <f>基本情報入力シート!M75</f>
        <v>0</v>
      </c>
      <c r="D38" s="595">
        <f>基本情報入力シート!R75</f>
        <v>0</v>
      </c>
      <c r="E38" s="595">
        <f>基本情報入力シート!W75</f>
        <v>0</v>
      </c>
      <c r="F38" s="595">
        <f>基本情報入力シート!X75</f>
        <v>0</v>
      </c>
      <c r="G38" s="595">
        <f>基本情報入力シート!Y75</f>
        <v>0</v>
      </c>
      <c r="H38" s="595">
        <f>基本情報入力シート!$M$23</f>
        <v>0</v>
      </c>
      <c r="I38" s="595">
        <f>基本情報入力シート!$M$30</f>
        <v>0</v>
      </c>
      <c r="J38" s="595">
        <f>基本情報入力シート!$M$31</f>
        <v>0</v>
      </c>
      <c r="K38" s="595">
        <f>基本情報入力シート!$M$32</f>
        <v>0</v>
      </c>
      <c r="L38" s="595">
        <f>'別紙様式3-2（加算　個票）'!P50</f>
        <v>0</v>
      </c>
      <c r="M38" s="596">
        <f>'別紙様式3-2（加算　個票）'!Q50</f>
        <v>0</v>
      </c>
      <c r="N38" s="595">
        <f>'別紙様式3-2（加算　個票）'!Y50</f>
        <v>0</v>
      </c>
      <c r="O38" s="596">
        <f>'別紙様式3-2（加算　個票）'!Z50</f>
        <v>0</v>
      </c>
      <c r="P38" s="596">
        <f>'別紙様式3-2（加算　個票）'!AG50</f>
        <v>0</v>
      </c>
      <c r="Q38" s="596">
        <f t="shared" si="0"/>
        <v>0</v>
      </c>
      <c r="R38" s="597" t="str">
        <f>IF('別紙様式3-1'!$Y$26="×","該当","非該当")</f>
        <v>非該当</v>
      </c>
    </row>
    <row r="39" spans="1:18">
      <c r="A39" s="595">
        <v>38</v>
      </c>
      <c r="B39" s="595">
        <f>基本情報入力シート!C76</f>
        <v>0</v>
      </c>
      <c r="C39" s="595">
        <f>基本情報入力シート!M76</f>
        <v>0</v>
      </c>
      <c r="D39" s="595">
        <f>基本情報入力シート!R76</f>
        <v>0</v>
      </c>
      <c r="E39" s="595">
        <f>基本情報入力シート!W76</f>
        <v>0</v>
      </c>
      <c r="F39" s="595">
        <f>基本情報入力シート!X76</f>
        <v>0</v>
      </c>
      <c r="G39" s="595">
        <f>基本情報入力シート!Y76</f>
        <v>0</v>
      </c>
      <c r="H39" s="595">
        <f>基本情報入力シート!$M$23</f>
        <v>0</v>
      </c>
      <c r="I39" s="595">
        <f>基本情報入力シート!$M$30</f>
        <v>0</v>
      </c>
      <c r="J39" s="595">
        <f>基本情報入力シート!$M$31</f>
        <v>0</v>
      </c>
      <c r="K39" s="595">
        <f>基本情報入力シート!$M$32</f>
        <v>0</v>
      </c>
      <c r="L39" s="595">
        <f>'別紙様式3-2（加算　個票）'!P51</f>
        <v>0</v>
      </c>
      <c r="M39" s="596">
        <f>'別紙様式3-2（加算　個票）'!Q51</f>
        <v>0</v>
      </c>
      <c r="N39" s="595">
        <f>'別紙様式3-2（加算　個票）'!Y51</f>
        <v>0</v>
      </c>
      <c r="O39" s="596">
        <f>'別紙様式3-2（加算　個票）'!Z51</f>
        <v>0</v>
      </c>
      <c r="P39" s="596">
        <f>'別紙様式3-2（加算　個票）'!AG51</f>
        <v>0</v>
      </c>
      <c r="Q39" s="596">
        <f t="shared" si="0"/>
        <v>0</v>
      </c>
      <c r="R39" s="597" t="str">
        <f>IF('別紙様式3-1'!$Y$26="×","該当","非該当")</f>
        <v>非該当</v>
      </c>
    </row>
    <row r="40" spans="1:18">
      <c r="A40" s="595">
        <v>39</v>
      </c>
      <c r="B40" s="595">
        <f>基本情報入力シート!C77</f>
        <v>0</v>
      </c>
      <c r="C40" s="595">
        <f>基本情報入力シート!M77</f>
        <v>0</v>
      </c>
      <c r="D40" s="595">
        <f>基本情報入力シート!R77</f>
        <v>0</v>
      </c>
      <c r="E40" s="595">
        <f>基本情報入力シート!W77</f>
        <v>0</v>
      </c>
      <c r="F40" s="595">
        <f>基本情報入力シート!X77</f>
        <v>0</v>
      </c>
      <c r="G40" s="595">
        <f>基本情報入力シート!Y77</f>
        <v>0</v>
      </c>
      <c r="H40" s="595">
        <f>基本情報入力シート!$M$23</f>
        <v>0</v>
      </c>
      <c r="I40" s="595">
        <f>基本情報入力シート!$M$30</f>
        <v>0</v>
      </c>
      <c r="J40" s="595">
        <f>基本情報入力シート!$M$31</f>
        <v>0</v>
      </c>
      <c r="K40" s="595">
        <f>基本情報入力シート!$M$32</f>
        <v>0</v>
      </c>
      <c r="L40" s="595">
        <f>'別紙様式3-2（加算　個票）'!P52</f>
        <v>0</v>
      </c>
      <c r="M40" s="596">
        <f>'別紙様式3-2（加算　個票）'!Q52</f>
        <v>0</v>
      </c>
      <c r="N40" s="595">
        <f>'別紙様式3-2（加算　個票）'!Y52</f>
        <v>0</v>
      </c>
      <c r="O40" s="596">
        <f>'別紙様式3-2（加算　個票）'!Z52</f>
        <v>0</v>
      </c>
      <c r="P40" s="596">
        <f>'別紙様式3-2（加算　個票）'!AG52</f>
        <v>0</v>
      </c>
      <c r="Q40" s="596">
        <f t="shared" si="0"/>
        <v>0</v>
      </c>
      <c r="R40" s="597" t="str">
        <f>IF('別紙様式3-1'!$Y$26="×","該当","非該当")</f>
        <v>非該当</v>
      </c>
    </row>
    <row r="41" spans="1:18">
      <c r="A41" s="595">
        <v>40</v>
      </c>
      <c r="B41" s="595">
        <f>基本情報入力シート!C78</f>
        <v>0</v>
      </c>
      <c r="C41" s="595">
        <f>基本情報入力シート!M78</f>
        <v>0</v>
      </c>
      <c r="D41" s="595">
        <f>基本情報入力シート!R78</f>
        <v>0</v>
      </c>
      <c r="E41" s="595">
        <f>基本情報入力シート!W78</f>
        <v>0</v>
      </c>
      <c r="F41" s="595">
        <f>基本情報入力シート!X78</f>
        <v>0</v>
      </c>
      <c r="G41" s="595">
        <f>基本情報入力シート!Y78</f>
        <v>0</v>
      </c>
      <c r="H41" s="595">
        <f>基本情報入力シート!$M$23</f>
        <v>0</v>
      </c>
      <c r="I41" s="595">
        <f>基本情報入力シート!$M$30</f>
        <v>0</v>
      </c>
      <c r="J41" s="595">
        <f>基本情報入力シート!$M$31</f>
        <v>0</v>
      </c>
      <c r="K41" s="595">
        <f>基本情報入力シート!$M$32</f>
        <v>0</v>
      </c>
      <c r="L41" s="595">
        <f>'別紙様式3-2（加算　個票）'!P53</f>
        <v>0</v>
      </c>
      <c r="M41" s="596">
        <f>'別紙様式3-2（加算　個票）'!Q53</f>
        <v>0</v>
      </c>
      <c r="N41" s="595">
        <f>'別紙様式3-2（加算　個票）'!Y53</f>
        <v>0</v>
      </c>
      <c r="O41" s="596">
        <f>'別紙様式3-2（加算　個票）'!Z53</f>
        <v>0</v>
      </c>
      <c r="P41" s="596">
        <f>'別紙様式3-2（加算　個票）'!AG53</f>
        <v>0</v>
      </c>
      <c r="Q41" s="596">
        <f t="shared" si="0"/>
        <v>0</v>
      </c>
      <c r="R41" s="597" t="str">
        <f>IF('別紙様式3-1'!$Y$26="×","該当","非該当")</f>
        <v>非該当</v>
      </c>
    </row>
    <row r="42" spans="1:18">
      <c r="A42" s="595">
        <v>41</v>
      </c>
      <c r="B42" s="595">
        <f>基本情報入力シート!C79</f>
        <v>0</v>
      </c>
      <c r="C42" s="595">
        <f>基本情報入力シート!M79</f>
        <v>0</v>
      </c>
      <c r="D42" s="595">
        <f>基本情報入力シート!R79</f>
        <v>0</v>
      </c>
      <c r="E42" s="595">
        <f>基本情報入力シート!W79</f>
        <v>0</v>
      </c>
      <c r="F42" s="595">
        <f>基本情報入力シート!X79</f>
        <v>0</v>
      </c>
      <c r="G42" s="595">
        <f>基本情報入力シート!Y79</f>
        <v>0</v>
      </c>
      <c r="H42" s="595">
        <f>基本情報入力シート!$M$23</f>
        <v>0</v>
      </c>
      <c r="I42" s="595">
        <f>基本情報入力シート!$M$30</f>
        <v>0</v>
      </c>
      <c r="J42" s="595">
        <f>基本情報入力シート!$M$31</f>
        <v>0</v>
      </c>
      <c r="K42" s="595">
        <f>基本情報入力シート!$M$32</f>
        <v>0</v>
      </c>
      <c r="L42" s="595">
        <f>'別紙様式3-2（加算　個票）'!P54</f>
        <v>0</v>
      </c>
      <c r="M42" s="596">
        <f>'別紙様式3-2（加算　個票）'!Q54</f>
        <v>0</v>
      </c>
      <c r="N42" s="595">
        <f>'別紙様式3-2（加算　個票）'!Y54</f>
        <v>0</v>
      </c>
      <c r="O42" s="596">
        <f>'別紙様式3-2（加算　個票）'!Z54</f>
        <v>0</v>
      </c>
      <c r="P42" s="596">
        <f>'別紙様式3-2（加算　個票）'!AG54</f>
        <v>0</v>
      </c>
      <c r="Q42" s="596">
        <f t="shared" si="0"/>
        <v>0</v>
      </c>
      <c r="R42" s="597" t="str">
        <f>IF('別紙様式3-1'!$Y$26="×","該当","非該当")</f>
        <v>非該当</v>
      </c>
    </row>
    <row r="43" spans="1:18">
      <c r="A43" s="595">
        <v>42</v>
      </c>
      <c r="B43" s="595">
        <f>基本情報入力シート!C80</f>
        <v>0</v>
      </c>
      <c r="C43" s="595">
        <f>基本情報入力シート!M80</f>
        <v>0</v>
      </c>
      <c r="D43" s="595">
        <f>基本情報入力シート!R80</f>
        <v>0</v>
      </c>
      <c r="E43" s="595">
        <f>基本情報入力シート!W80</f>
        <v>0</v>
      </c>
      <c r="F43" s="595">
        <f>基本情報入力シート!X80</f>
        <v>0</v>
      </c>
      <c r="G43" s="595">
        <f>基本情報入力シート!Y80</f>
        <v>0</v>
      </c>
      <c r="H43" s="595">
        <f>基本情報入力シート!$M$23</f>
        <v>0</v>
      </c>
      <c r="I43" s="595">
        <f>基本情報入力シート!$M$30</f>
        <v>0</v>
      </c>
      <c r="J43" s="595">
        <f>基本情報入力シート!$M$31</f>
        <v>0</v>
      </c>
      <c r="K43" s="595">
        <f>基本情報入力シート!$M$32</f>
        <v>0</v>
      </c>
      <c r="L43" s="595">
        <f>'別紙様式3-2（加算　個票）'!P55</f>
        <v>0</v>
      </c>
      <c r="M43" s="596">
        <f>'別紙様式3-2（加算　個票）'!Q55</f>
        <v>0</v>
      </c>
      <c r="N43" s="595">
        <f>'別紙様式3-2（加算　個票）'!Y55</f>
        <v>0</v>
      </c>
      <c r="O43" s="596">
        <f>'別紙様式3-2（加算　個票）'!Z55</f>
        <v>0</v>
      </c>
      <c r="P43" s="596">
        <f>'別紙様式3-2（加算　個票）'!AG55</f>
        <v>0</v>
      </c>
      <c r="Q43" s="596">
        <f t="shared" si="0"/>
        <v>0</v>
      </c>
      <c r="R43" s="597" t="str">
        <f>IF('別紙様式3-1'!$Y$26="×","該当","非該当")</f>
        <v>非該当</v>
      </c>
    </row>
    <row r="44" spans="1:18">
      <c r="A44" s="595">
        <v>43</v>
      </c>
      <c r="B44" s="595">
        <f>基本情報入力シート!C81</f>
        <v>0</v>
      </c>
      <c r="C44" s="595">
        <f>基本情報入力シート!M81</f>
        <v>0</v>
      </c>
      <c r="D44" s="595">
        <f>基本情報入力シート!R81</f>
        <v>0</v>
      </c>
      <c r="E44" s="595">
        <f>基本情報入力シート!W81</f>
        <v>0</v>
      </c>
      <c r="F44" s="595">
        <f>基本情報入力シート!X81</f>
        <v>0</v>
      </c>
      <c r="G44" s="595">
        <f>基本情報入力シート!Y81</f>
        <v>0</v>
      </c>
      <c r="H44" s="595">
        <f>基本情報入力シート!$M$23</f>
        <v>0</v>
      </c>
      <c r="I44" s="595">
        <f>基本情報入力シート!$M$30</f>
        <v>0</v>
      </c>
      <c r="J44" s="595">
        <f>基本情報入力シート!$M$31</f>
        <v>0</v>
      </c>
      <c r="K44" s="595">
        <f>基本情報入力シート!$M$32</f>
        <v>0</v>
      </c>
      <c r="L44" s="595">
        <f>'別紙様式3-2（加算　個票）'!P56</f>
        <v>0</v>
      </c>
      <c r="M44" s="596">
        <f>'別紙様式3-2（加算　個票）'!Q56</f>
        <v>0</v>
      </c>
      <c r="N44" s="595">
        <f>'別紙様式3-2（加算　個票）'!Y56</f>
        <v>0</v>
      </c>
      <c r="O44" s="596">
        <f>'別紙様式3-2（加算　個票）'!Z56</f>
        <v>0</v>
      </c>
      <c r="P44" s="596">
        <f>'別紙様式3-2（加算　個票）'!AG56</f>
        <v>0</v>
      </c>
      <c r="Q44" s="596">
        <f t="shared" si="0"/>
        <v>0</v>
      </c>
      <c r="R44" s="597" t="str">
        <f>IF('別紙様式3-1'!$Y$26="×","該当","非該当")</f>
        <v>非該当</v>
      </c>
    </row>
    <row r="45" spans="1:18">
      <c r="A45" s="595">
        <v>44</v>
      </c>
      <c r="B45" s="595">
        <f>基本情報入力シート!C82</f>
        <v>0</v>
      </c>
      <c r="C45" s="595">
        <f>基本情報入力シート!M82</f>
        <v>0</v>
      </c>
      <c r="D45" s="595">
        <f>基本情報入力シート!R82</f>
        <v>0</v>
      </c>
      <c r="E45" s="595">
        <f>基本情報入力シート!W82</f>
        <v>0</v>
      </c>
      <c r="F45" s="595">
        <f>基本情報入力シート!X82</f>
        <v>0</v>
      </c>
      <c r="G45" s="595">
        <f>基本情報入力シート!Y82</f>
        <v>0</v>
      </c>
      <c r="H45" s="595">
        <f>基本情報入力シート!$M$23</f>
        <v>0</v>
      </c>
      <c r="I45" s="595">
        <f>基本情報入力シート!$M$30</f>
        <v>0</v>
      </c>
      <c r="J45" s="595">
        <f>基本情報入力シート!$M$31</f>
        <v>0</v>
      </c>
      <c r="K45" s="595">
        <f>基本情報入力シート!$M$32</f>
        <v>0</v>
      </c>
      <c r="L45" s="595">
        <f>'別紙様式3-2（加算　個票）'!P57</f>
        <v>0</v>
      </c>
      <c r="M45" s="596">
        <f>'別紙様式3-2（加算　個票）'!Q57</f>
        <v>0</v>
      </c>
      <c r="N45" s="595">
        <f>'別紙様式3-2（加算　個票）'!Y57</f>
        <v>0</v>
      </c>
      <c r="O45" s="596">
        <f>'別紙様式3-2（加算　個票）'!Z57</f>
        <v>0</v>
      </c>
      <c r="P45" s="596">
        <f>'別紙様式3-2（加算　個票）'!AG57</f>
        <v>0</v>
      </c>
      <c r="Q45" s="596">
        <f t="shared" si="0"/>
        <v>0</v>
      </c>
      <c r="R45" s="597" t="str">
        <f>IF('別紙様式3-1'!$Y$26="×","該当","非該当")</f>
        <v>非該当</v>
      </c>
    </row>
    <row r="46" spans="1:18">
      <c r="A46" s="595">
        <v>45</v>
      </c>
      <c r="B46" s="595">
        <f>基本情報入力シート!C83</f>
        <v>0</v>
      </c>
      <c r="C46" s="595">
        <f>基本情報入力シート!M83</f>
        <v>0</v>
      </c>
      <c r="D46" s="595">
        <f>基本情報入力シート!R83</f>
        <v>0</v>
      </c>
      <c r="E46" s="595">
        <f>基本情報入力シート!W83</f>
        <v>0</v>
      </c>
      <c r="F46" s="595">
        <f>基本情報入力シート!X83</f>
        <v>0</v>
      </c>
      <c r="G46" s="595">
        <f>基本情報入力シート!Y83</f>
        <v>0</v>
      </c>
      <c r="H46" s="595">
        <f>基本情報入力シート!$M$23</f>
        <v>0</v>
      </c>
      <c r="I46" s="595">
        <f>基本情報入力シート!$M$30</f>
        <v>0</v>
      </c>
      <c r="J46" s="595">
        <f>基本情報入力シート!$M$31</f>
        <v>0</v>
      </c>
      <c r="K46" s="595">
        <f>基本情報入力シート!$M$32</f>
        <v>0</v>
      </c>
      <c r="L46" s="595">
        <f>'別紙様式3-2（加算　個票）'!P58</f>
        <v>0</v>
      </c>
      <c r="M46" s="596">
        <f>'別紙様式3-2（加算　個票）'!Q58</f>
        <v>0</v>
      </c>
      <c r="N46" s="595">
        <f>'別紙様式3-2（加算　個票）'!Y58</f>
        <v>0</v>
      </c>
      <c r="O46" s="596">
        <f>'別紙様式3-2（加算　個票）'!Z58</f>
        <v>0</v>
      </c>
      <c r="P46" s="596">
        <f>'別紙様式3-2（加算　個票）'!AG58</f>
        <v>0</v>
      </c>
      <c r="Q46" s="596">
        <f t="shared" si="0"/>
        <v>0</v>
      </c>
      <c r="R46" s="597" t="str">
        <f>IF('別紙様式3-1'!$Y$26="×","該当","非該当")</f>
        <v>非該当</v>
      </c>
    </row>
    <row r="47" spans="1:18">
      <c r="A47" s="595">
        <v>46</v>
      </c>
      <c r="B47" s="595">
        <f>基本情報入力シート!C84</f>
        <v>0</v>
      </c>
      <c r="C47" s="595">
        <f>基本情報入力シート!M84</f>
        <v>0</v>
      </c>
      <c r="D47" s="595">
        <f>基本情報入力シート!R84</f>
        <v>0</v>
      </c>
      <c r="E47" s="595">
        <f>基本情報入力シート!W84</f>
        <v>0</v>
      </c>
      <c r="F47" s="595">
        <f>基本情報入力シート!X84</f>
        <v>0</v>
      </c>
      <c r="G47" s="595">
        <f>基本情報入力シート!Y84</f>
        <v>0</v>
      </c>
      <c r="H47" s="595">
        <f>基本情報入力シート!$M$23</f>
        <v>0</v>
      </c>
      <c r="I47" s="595">
        <f>基本情報入力シート!$M$30</f>
        <v>0</v>
      </c>
      <c r="J47" s="595">
        <f>基本情報入力シート!$M$31</f>
        <v>0</v>
      </c>
      <c r="K47" s="595">
        <f>基本情報入力シート!$M$32</f>
        <v>0</v>
      </c>
      <c r="L47" s="595">
        <f>'別紙様式3-2（加算　個票）'!P59</f>
        <v>0</v>
      </c>
      <c r="M47" s="596">
        <f>'別紙様式3-2（加算　個票）'!Q59</f>
        <v>0</v>
      </c>
      <c r="N47" s="595">
        <f>'別紙様式3-2（加算　個票）'!Y59</f>
        <v>0</v>
      </c>
      <c r="O47" s="596">
        <f>'別紙様式3-2（加算　個票）'!Z59</f>
        <v>0</v>
      </c>
      <c r="P47" s="596">
        <f>'別紙様式3-2（加算　個票）'!AG59</f>
        <v>0</v>
      </c>
      <c r="Q47" s="596">
        <f t="shared" si="0"/>
        <v>0</v>
      </c>
      <c r="R47" s="597" t="str">
        <f>IF('別紙様式3-1'!$Y$26="×","該当","非該当")</f>
        <v>非該当</v>
      </c>
    </row>
    <row r="48" spans="1:18">
      <c r="A48" s="595">
        <v>47</v>
      </c>
      <c r="B48" s="595">
        <f>基本情報入力シート!C85</f>
        <v>0</v>
      </c>
      <c r="C48" s="595">
        <f>基本情報入力シート!M85</f>
        <v>0</v>
      </c>
      <c r="D48" s="595">
        <f>基本情報入力シート!R85</f>
        <v>0</v>
      </c>
      <c r="E48" s="595">
        <f>基本情報入力シート!W85</f>
        <v>0</v>
      </c>
      <c r="F48" s="595">
        <f>基本情報入力シート!X85</f>
        <v>0</v>
      </c>
      <c r="G48" s="595">
        <f>基本情報入力シート!Y85</f>
        <v>0</v>
      </c>
      <c r="H48" s="595">
        <f>基本情報入力シート!$M$23</f>
        <v>0</v>
      </c>
      <c r="I48" s="595">
        <f>基本情報入力シート!$M$30</f>
        <v>0</v>
      </c>
      <c r="J48" s="595">
        <f>基本情報入力シート!$M$31</f>
        <v>0</v>
      </c>
      <c r="K48" s="595">
        <f>基本情報入力シート!$M$32</f>
        <v>0</v>
      </c>
      <c r="L48" s="595">
        <f>'別紙様式3-2（加算　個票）'!P60</f>
        <v>0</v>
      </c>
      <c r="M48" s="596">
        <f>'別紙様式3-2（加算　個票）'!Q60</f>
        <v>0</v>
      </c>
      <c r="N48" s="595">
        <f>'別紙様式3-2（加算　個票）'!Y60</f>
        <v>0</v>
      </c>
      <c r="O48" s="596">
        <f>'別紙様式3-2（加算　個票）'!Z60</f>
        <v>0</v>
      </c>
      <c r="P48" s="596">
        <f>'別紙様式3-2（加算　個票）'!AG60</f>
        <v>0</v>
      </c>
      <c r="Q48" s="596">
        <f t="shared" si="0"/>
        <v>0</v>
      </c>
      <c r="R48" s="597" t="str">
        <f>IF('別紙様式3-1'!$Y$26="×","該当","非該当")</f>
        <v>非該当</v>
      </c>
    </row>
    <row r="49" spans="1:18">
      <c r="A49" s="595">
        <v>48</v>
      </c>
      <c r="B49" s="595">
        <f>基本情報入力シート!C86</f>
        <v>0</v>
      </c>
      <c r="C49" s="595">
        <f>基本情報入力シート!M86</f>
        <v>0</v>
      </c>
      <c r="D49" s="595">
        <f>基本情報入力シート!R86</f>
        <v>0</v>
      </c>
      <c r="E49" s="595">
        <f>基本情報入力シート!W86</f>
        <v>0</v>
      </c>
      <c r="F49" s="595">
        <f>基本情報入力シート!X86</f>
        <v>0</v>
      </c>
      <c r="G49" s="595">
        <f>基本情報入力シート!Y86</f>
        <v>0</v>
      </c>
      <c r="H49" s="595">
        <f>基本情報入力シート!$M$23</f>
        <v>0</v>
      </c>
      <c r="I49" s="595">
        <f>基本情報入力シート!$M$30</f>
        <v>0</v>
      </c>
      <c r="J49" s="595">
        <f>基本情報入力シート!$M$31</f>
        <v>0</v>
      </c>
      <c r="K49" s="595">
        <f>基本情報入力シート!$M$32</f>
        <v>0</v>
      </c>
      <c r="L49" s="595">
        <f>'別紙様式3-2（加算　個票）'!P61</f>
        <v>0</v>
      </c>
      <c r="M49" s="596">
        <f>'別紙様式3-2（加算　個票）'!Q61</f>
        <v>0</v>
      </c>
      <c r="N49" s="595">
        <f>'別紙様式3-2（加算　個票）'!Y61</f>
        <v>0</v>
      </c>
      <c r="O49" s="596">
        <f>'別紙様式3-2（加算　個票）'!Z61</f>
        <v>0</v>
      </c>
      <c r="P49" s="596">
        <f>'別紙様式3-2（加算　個票）'!AG61</f>
        <v>0</v>
      </c>
      <c r="Q49" s="596">
        <f t="shared" si="0"/>
        <v>0</v>
      </c>
      <c r="R49" s="597" t="str">
        <f>IF('別紙様式3-1'!$Y$26="×","該当","非該当")</f>
        <v>非該当</v>
      </c>
    </row>
    <row r="50" spans="1:18">
      <c r="A50" s="595">
        <v>49</v>
      </c>
      <c r="B50" s="595">
        <f>基本情報入力シート!C87</f>
        <v>0</v>
      </c>
      <c r="C50" s="595">
        <f>基本情報入力シート!M87</f>
        <v>0</v>
      </c>
      <c r="D50" s="595">
        <f>基本情報入力シート!R87</f>
        <v>0</v>
      </c>
      <c r="E50" s="595">
        <f>基本情報入力シート!W87</f>
        <v>0</v>
      </c>
      <c r="F50" s="595">
        <f>基本情報入力シート!X87</f>
        <v>0</v>
      </c>
      <c r="G50" s="595">
        <f>基本情報入力シート!Y87</f>
        <v>0</v>
      </c>
      <c r="H50" s="595">
        <f>基本情報入力シート!$M$23</f>
        <v>0</v>
      </c>
      <c r="I50" s="595">
        <f>基本情報入力シート!$M$30</f>
        <v>0</v>
      </c>
      <c r="J50" s="595">
        <f>基本情報入力シート!$M$31</f>
        <v>0</v>
      </c>
      <c r="K50" s="595">
        <f>基本情報入力シート!$M$32</f>
        <v>0</v>
      </c>
      <c r="L50" s="595">
        <f>'別紙様式3-2（加算　個票）'!P62</f>
        <v>0</v>
      </c>
      <c r="M50" s="596">
        <f>'別紙様式3-2（加算　個票）'!Q62</f>
        <v>0</v>
      </c>
      <c r="N50" s="595">
        <f>'別紙様式3-2（加算　個票）'!Y62</f>
        <v>0</v>
      </c>
      <c r="O50" s="596">
        <f>'別紙様式3-2（加算　個票）'!Z62</f>
        <v>0</v>
      </c>
      <c r="P50" s="596">
        <f>'別紙様式3-2（加算　個票）'!AG62</f>
        <v>0</v>
      </c>
      <c r="Q50" s="596">
        <f t="shared" si="0"/>
        <v>0</v>
      </c>
      <c r="R50" s="597" t="str">
        <f>IF('別紙様式3-1'!$Y$26="×","該当","非該当")</f>
        <v>非該当</v>
      </c>
    </row>
    <row r="51" spans="1:18">
      <c r="A51" s="595">
        <v>50</v>
      </c>
      <c r="B51" s="595">
        <f>基本情報入力シート!C88</f>
        <v>0</v>
      </c>
      <c r="C51" s="595">
        <f>基本情報入力シート!M88</f>
        <v>0</v>
      </c>
      <c r="D51" s="595">
        <f>基本情報入力シート!R88</f>
        <v>0</v>
      </c>
      <c r="E51" s="595">
        <f>基本情報入力シート!W88</f>
        <v>0</v>
      </c>
      <c r="F51" s="595">
        <f>基本情報入力シート!X88</f>
        <v>0</v>
      </c>
      <c r="G51" s="595">
        <f>基本情報入力シート!Y88</f>
        <v>0</v>
      </c>
      <c r="H51" s="595">
        <f>基本情報入力シート!$M$23</f>
        <v>0</v>
      </c>
      <c r="I51" s="595">
        <f>基本情報入力シート!$M$30</f>
        <v>0</v>
      </c>
      <c r="J51" s="595">
        <f>基本情報入力シート!$M$31</f>
        <v>0</v>
      </c>
      <c r="K51" s="595">
        <f>基本情報入力シート!$M$32</f>
        <v>0</v>
      </c>
      <c r="L51" s="595">
        <f>'別紙様式3-2（加算　個票）'!P63</f>
        <v>0</v>
      </c>
      <c r="M51" s="596">
        <f>'別紙様式3-2（加算　個票）'!Q63</f>
        <v>0</v>
      </c>
      <c r="N51" s="595">
        <f>'別紙様式3-2（加算　個票）'!Y63</f>
        <v>0</v>
      </c>
      <c r="O51" s="596">
        <f>'別紙様式3-2（加算　個票）'!Z63</f>
        <v>0</v>
      </c>
      <c r="P51" s="596">
        <f>'別紙様式3-2（加算　個票）'!AG63</f>
        <v>0</v>
      </c>
      <c r="Q51" s="596">
        <f t="shared" si="0"/>
        <v>0</v>
      </c>
      <c r="R51" s="597" t="str">
        <f>IF('別紙様式3-1'!$Y$26="×","該当","非該当")</f>
        <v>非該当</v>
      </c>
    </row>
    <row r="52" spans="1:18">
      <c r="A52" s="595">
        <v>51</v>
      </c>
      <c r="B52" s="595">
        <f>基本情報入力シート!C89</f>
        <v>0</v>
      </c>
      <c r="C52" s="595">
        <f>基本情報入力シート!M89</f>
        <v>0</v>
      </c>
      <c r="D52" s="595">
        <f>基本情報入力シート!R89</f>
        <v>0</v>
      </c>
      <c r="E52" s="595">
        <f>基本情報入力シート!W89</f>
        <v>0</v>
      </c>
      <c r="F52" s="595">
        <f>基本情報入力シート!X89</f>
        <v>0</v>
      </c>
      <c r="G52" s="595">
        <f>基本情報入力シート!Y89</f>
        <v>0</v>
      </c>
      <c r="H52" s="595">
        <f>基本情報入力シート!$M$23</f>
        <v>0</v>
      </c>
      <c r="I52" s="595">
        <f>基本情報入力シート!$M$30</f>
        <v>0</v>
      </c>
      <c r="J52" s="595">
        <f>基本情報入力シート!$M$31</f>
        <v>0</v>
      </c>
      <c r="K52" s="595">
        <f>基本情報入力シート!$M$32</f>
        <v>0</v>
      </c>
      <c r="L52" s="595">
        <f>'別紙様式3-2（加算　個票）'!P64</f>
        <v>0</v>
      </c>
      <c r="M52" s="596">
        <f>'別紙様式3-2（加算　個票）'!Q64</f>
        <v>0</v>
      </c>
      <c r="N52" s="595">
        <f>'別紙様式3-2（加算　個票）'!Y64</f>
        <v>0</v>
      </c>
      <c r="O52" s="596">
        <f>'別紙様式3-2（加算　個票）'!Z64</f>
        <v>0</v>
      </c>
      <c r="P52" s="596">
        <f>'別紙様式3-2（加算　個票）'!AG64</f>
        <v>0</v>
      </c>
      <c r="Q52" s="596">
        <f t="shared" si="0"/>
        <v>0</v>
      </c>
      <c r="R52" s="597" t="str">
        <f>IF('別紙様式3-1'!$Y$26="×","該当","非該当")</f>
        <v>非該当</v>
      </c>
    </row>
    <row r="53" spans="1:18">
      <c r="A53" s="595">
        <v>52</v>
      </c>
      <c r="B53" s="595">
        <f>基本情報入力シート!C90</f>
        <v>0</v>
      </c>
      <c r="C53" s="595">
        <f>基本情報入力シート!M90</f>
        <v>0</v>
      </c>
      <c r="D53" s="595">
        <f>基本情報入力シート!R90</f>
        <v>0</v>
      </c>
      <c r="E53" s="595">
        <f>基本情報入力シート!W90</f>
        <v>0</v>
      </c>
      <c r="F53" s="595">
        <f>基本情報入力シート!X90</f>
        <v>0</v>
      </c>
      <c r="G53" s="595">
        <f>基本情報入力シート!Y90</f>
        <v>0</v>
      </c>
      <c r="H53" s="595">
        <f>基本情報入力シート!$M$23</f>
        <v>0</v>
      </c>
      <c r="I53" s="595">
        <f>基本情報入力シート!$M$30</f>
        <v>0</v>
      </c>
      <c r="J53" s="595">
        <f>基本情報入力シート!$M$31</f>
        <v>0</v>
      </c>
      <c r="K53" s="595">
        <f>基本情報入力シート!$M$32</f>
        <v>0</v>
      </c>
      <c r="L53" s="595">
        <f>'別紙様式3-2（加算　個票）'!P65</f>
        <v>0</v>
      </c>
      <c r="M53" s="596">
        <f>'別紙様式3-2（加算　個票）'!Q65</f>
        <v>0</v>
      </c>
      <c r="N53" s="595">
        <f>'別紙様式3-2（加算　個票）'!Y65</f>
        <v>0</v>
      </c>
      <c r="O53" s="596">
        <f>'別紙様式3-2（加算　個票）'!Z65</f>
        <v>0</v>
      </c>
      <c r="P53" s="596">
        <f>'別紙様式3-2（加算　個票）'!AG65</f>
        <v>0</v>
      </c>
      <c r="Q53" s="596">
        <f t="shared" si="0"/>
        <v>0</v>
      </c>
      <c r="R53" s="597" t="str">
        <f>IF('別紙様式3-1'!$Y$26="×","該当","非該当")</f>
        <v>非該当</v>
      </c>
    </row>
    <row r="54" spans="1:18">
      <c r="A54" s="595">
        <v>53</v>
      </c>
      <c r="B54" s="595">
        <f>基本情報入力シート!C91</f>
        <v>0</v>
      </c>
      <c r="C54" s="595">
        <f>基本情報入力シート!M91</f>
        <v>0</v>
      </c>
      <c r="D54" s="595">
        <f>基本情報入力シート!R91</f>
        <v>0</v>
      </c>
      <c r="E54" s="595">
        <f>基本情報入力シート!W91</f>
        <v>0</v>
      </c>
      <c r="F54" s="595">
        <f>基本情報入力シート!X91</f>
        <v>0</v>
      </c>
      <c r="G54" s="595">
        <f>基本情報入力シート!Y91</f>
        <v>0</v>
      </c>
      <c r="H54" s="595">
        <f>基本情報入力シート!$M$23</f>
        <v>0</v>
      </c>
      <c r="I54" s="595">
        <f>基本情報入力シート!$M$30</f>
        <v>0</v>
      </c>
      <c r="J54" s="595">
        <f>基本情報入力シート!$M$31</f>
        <v>0</v>
      </c>
      <c r="K54" s="595">
        <f>基本情報入力シート!$M$32</f>
        <v>0</v>
      </c>
      <c r="L54" s="595">
        <f>'別紙様式3-2（加算　個票）'!P66</f>
        <v>0</v>
      </c>
      <c r="M54" s="596">
        <f>'別紙様式3-2（加算　個票）'!Q66</f>
        <v>0</v>
      </c>
      <c r="N54" s="595">
        <f>'別紙様式3-2（加算　個票）'!Y66</f>
        <v>0</v>
      </c>
      <c r="O54" s="596">
        <f>'別紙様式3-2（加算　個票）'!Z66</f>
        <v>0</v>
      </c>
      <c r="P54" s="596">
        <f>'別紙様式3-2（加算　個票）'!AG66</f>
        <v>0</v>
      </c>
      <c r="Q54" s="596">
        <f t="shared" si="0"/>
        <v>0</v>
      </c>
      <c r="R54" s="597" t="str">
        <f>IF('別紙様式3-1'!$Y$26="×","該当","非該当")</f>
        <v>非該当</v>
      </c>
    </row>
    <row r="55" spans="1:18">
      <c r="A55" s="595">
        <v>54</v>
      </c>
      <c r="B55" s="595">
        <f>基本情報入力シート!C92</f>
        <v>0</v>
      </c>
      <c r="C55" s="595">
        <f>基本情報入力シート!M92</f>
        <v>0</v>
      </c>
      <c r="D55" s="595">
        <f>基本情報入力シート!R92</f>
        <v>0</v>
      </c>
      <c r="E55" s="595">
        <f>基本情報入力シート!W92</f>
        <v>0</v>
      </c>
      <c r="F55" s="595">
        <f>基本情報入力シート!X92</f>
        <v>0</v>
      </c>
      <c r="G55" s="595">
        <f>基本情報入力シート!Y92</f>
        <v>0</v>
      </c>
      <c r="H55" s="595">
        <f>基本情報入力シート!$M$23</f>
        <v>0</v>
      </c>
      <c r="I55" s="595">
        <f>基本情報入力シート!$M$30</f>
        <v>0</v>
      </c>
      <c r="J55" s="595">
        <f>基本情報入力シート!$M$31</f>
        <v>0</v>
      </c>
      <c r="K55" s="595">
        <f>基本情報入力シート!$M$32</f>
        <v>0</v>
      </c>
      <c r="L55" s="595">
        <f>'別紙様式3-2（加算　個票）'!P67</f>
        <v>0</v>
      </c>
      <c r="M55" s="596">
        <f>'別紙様式3-2（加算　個票）'!Q67</f>
        <v>0</v>
      </c>
      <c r="N55" s="595">
        <f>'別紙様式3-2（加算　個票）'!Y67</f>
        <v>0</v>
      </c>
      <c r="O55" s="596">
        <f>'別紙様式3-2（加算　個票）'!Z67</f>
        <v>0</v>
      </c>
      <c r="P55" s="596">
        <f>'別紙様式3-2（加算　個票）'!AG67</f>
        <v>0</v>
      </c>
      <c r="Q55" s="596">
        <f t="shared" si="0"/>
        <v>0</v>
      </c>
      <c r="R55" s="597" t="str">
        <f>IF('別紙様式3-1'!$Y$26="×","該当","非該当")</f>
        <v>非該当</v>
      </c>
    </row>
    <row r="56" spans="1:18">
      <c r="A56" s="595">
        <v>55</v>
      </c>
      <c r="B56" s="595">
        <f>基本情報入力シート!C93</f>
        <v>0</v>
      </c>
      <c r="C56" s="595">
        <f>基本情報入力シート!M93</f>
        <v>0</v>
      </c>
      <c r="D56" s="595">
        <f>基本情報入力シート!R93</f>
        <v>0</v>
      </c>
      <c r="E56" s="595">
        <f>基本情報入力シート!W93</f>
        <v>0</v>
      </c>
      <c r="F56" s="595">
        <f>基本情報入力シート!X93</f>
        <v>0</v>
      </c>
      <c r="G56" s="595">
        <f>基本情報入力シート!Y93</f>
        <v>0</v>
      </c>
      <c r="H56" s="595">
        <f>基本情報入力シート!$M$23</f>
        <v>0</v>
      </c>
      <c r="I56" s="595">
        <f>基本情報入力シート!$M$30</f>
        <v>0</v>
      </c>
      <c r="J56" s="595">
        <f>基本情報入力シート!$M$31</f>
        <v>0</v>
      </c>
      <c r="K56" s="595">
        <f>基本情報入力シート!$M$32</f>
        <v>0</v>
      </c>
      <c r="L56" s="595">
        <f>'別紙様式3-2（加算　個票）'!P68</f>
        <v>0</v>
      </c>
      <c r="M56" s="596">
        <f>'別紙様式3-2（加算　個票）'!Q68</f>
        <v>0</v>
      </c>
      <c r="N56" s="595">
        <f>'別紙様式3-2（加算　個票）'!Y68</f>
        <v>0</v>
      </c>
      <c r="O56" s="596">
        <f>'別紙様式3-2（加算　個票）'!Z68</f>
        <v>0</v>
      </c>
      <c r="P56" s="596">
        <f>'別紙様式3-2（加算　個票）'!AG68</f>
        <v>0</v>
      </c>
      <c r="Q56" s="596">
        <f t="shared" si="0"/>
        <v>0</v>
      </c>
      <c r="R56" s="597" t="str">
        <f>IF('別紙様式3-1'!$Y$26="×","該当","非該当")</f>
        <v>非該当</v>
      </c>
    </row>
    <row r="57" spans="1:18">
      <c r="A57" s="595">
        <v>56</v>
      </c>
      <c r="B57" s="595">
        <f>基本情報入力シート!C94</f>
        <v>0</v>
      </c>
      <c r="C57" s="595">
        <f>基本情報入力シート!M94</f>
        <v>0</v>
      </c>
      <c r="D57" s="595">
        <f>基本情報入力シート!R94</f>
        <v>0</v>
      </c>
      <c r="E57" s="595">
        <f>基本情報入力シート!W94</f>
        <v>0</v>
      </c>
      <c r="F57" s="595">
        <f>基本情報入力シート!X94</f>
        <v>0</v>
      </c>
      <c r="G57" s="595">
        <f>基本情報入力シート!Y94</f>
        <v>0</v>
      </c>
      <c r="H57" s="595">
        <f>基本情報入力シート!$M$23</f>
        <v>0</v>
      </c>
      <c r="I57" s="595">
        <f>基本情報入力シート!$M$30</f>
        <v>0</v>
      </c>
      <c r="J57" s="595">
        <f>基本情報入力シート!$M$31</f>
        <v>0</v>
      </c>
      <c r="K57" s="595">
        <f>基本情報入力シート!$M$32</f>
        <v>0</v>
      </c>
      <c r="L57" s="595">
        <f>'別紙様式3-2（加算　個票）'!P69</f>
        <v>0</v>
      </c>
      <c r="M57" s="596">
        <f>'別紙様式3-2（加算　個票）'!Q69</f>
        <v>0</v>
      </c>
      <c r="N57" s="595">
        <f>'別紙様式3-2（加算　個票）'!Y69</f>
        <v>0</v>
      </c>
      <c r="O57" s="596">
        <f>'別紙様式3-2（加算　個票）'!Z69</f>
        <v>0</v>
      </c>
      <c r="P57" s="596">
        <f>'別紙様式3-2（加算　個票）'!AG69</f>
        <v>0</v>
      </c>
      <c r="Q57" s="596">
        <f t="shared" si="0"/>
        <v>0</v>
      </c>
      <c r="R57" s="597" t="str">
        <f>IF('別紙様式3-1'!$Y$26="×","該当","非該当")</f>
        <v>非該当</v>
      </c>
    </row>
    <row r="58" spans="1:18">
      <c r="A58" s="595">
        <v>57</v>
      </c>
      <c r="B58" s="595">
        <f>基本情報入力シート!C95</f>
        <v>0</v>
      </c>
      <c r="C58" s="595">
        <f>基本情報入力シート!M95</f>
        <v>0</v>
      </c>
      <c r="D58" s="595">
        <f>基本情報入力シート!R95</f>
        <v>0</v>
      </c>
      <c r="E58" s="595">
        <f>基本情報入力シート!W95</f>
        <v>0</v>
      </c>
      <c r="F58" s="595">
        <f>基本情報入力シート!X95</f>
        <v>0</v>
      </c>
      <c r="G58" s="595">
        <f>基本情報入力シート!Y95</f>
        <v>0</v>
      </c>
      <c r="H58" s="595">
        <f>基本情報入力シート!$M$23</f>
        <v>0</v>
      </c>
      <c r="I58" s="595">
        <f>基本情報入力シート!$M$30</f>
        <v>0</v>
      </c>
      <c r="J58" s="595">
        <f>基本情報入力シート!$M$31</f>
        <v>0</v>
      </c>
      <c r="K58" s="595">
        <f>基本情報入力シート!$M$32</f>
        <v>0</v>
      </c>
      <c r="L58" s="595">
        <f>'別紙様式3-2（加算　個票）'!P70</f>
        <v>0</v>
      </c>
      <c r="M58" s="596">
        <f>'別紙様式3-2（加算　個票）'!Q70</f>
        <v>0</v>
      </c>
      <c r="N58" s="595">
        <f>'別紙様式3-2（加算　個票）'!Y70</f>
        <v>0</v>
      </c>
      <c r="O58" s="596">
        <f>'別紙様式3-2（加算　個票）'!Z70</f>
        <v>0</v>
      </c>
      <c r="P58" s="596">
        <f>'別紙様式3-2（加算　個票）'!AG70</f>
        <v>0</v>
      </c>
      <c r="Q58" s="596">
        <f t="shared" si="0"/>
        <v>0</v>
      </c>
      <c r="R58" s="597" t="str">
        <f>IF('別紙様式3-1'!$Y$26="×","該当","非該当")</f>
        <v>非該当</v>
      </c>
    </row>
    <row r="59" spans="1:18">
      <c r="A59" s="595">
        <v>58</v>
      </c>
      <c r="B59" s="595">
        <f>基本情報入力シート!C96</f>
        <v>0</v>
      </c>
      <c r="C59" s="595">
        <f>基本情報入力シート!M96</f>
        <v>0</v>
      </c>
      <c r="D59" s="595">
        <f>基本情報入力シート!R96</f>
        <v>0</v>
      </c>
      <c r="E59" s="595">
        <f>基本情報入力シート!W96</f>
        <v>0</v>
      </c>
      <c r="F59" s="595">
        <f>基本情報入力シート!X96</f>
        <v>0</v>
      </c>
      <c r="G59" s="595">
        <f>基本情報入力シート!Y96</f>
        <v>0</v>
      </c>
      <c r="H59" s="595">
        <f>基本情報入力シート!$M$23</f>
        <v>0</v>
      </c>
      <c r="I59" s="595">
        <f>基本情報入力シート!$M$30</f>
        <v>0</v>
      </c>
      <c r="J59" s="595">
        <f>基本情報入力シート!$M$31</f>
        <v>0</v>
      </c>
      <c r="K59" s="595">
        <f>基本情報入力シート!$M$32</f>
        <v>0</v>
      </c>
      <c r="L59" s="595">
        <f>'別紙様式3-2（加算　個票）'!P71</f>
        <v>0</v>
      </c>
      <c r="M59" s="596">
        <f>'別紙様式3-2（加算　個票）'!Q71</f>
        <v>0</v>
      </c>
      <c r="N59" s="595">
        <f>'別紙様式3-2（加算　個票）'!Y71</f>
        <v>0</v>
      </c>
      <c r="O59" s="596">
        <f>'別紙様式3-2（加算　個票）'!Z71</f>
        <v>0</v>
      </c>
      <c r="P59" s="596">
        <f>'別紙様式3-2（加算　個票）'!AG71</f>
        <v>0</v>
      </c>
      <c r="Q59" s="596">
        <f t="shared" si="0"/>
        <v>0</v>
      </c>
      <c r="R59" s="597" t="str">
        <f>IF('別紙様式3-1'!$Y$26="×","該当","非該当")</f>
        <v>非該当</v>
      </c>
    </row>
    <row r="60" spans="1:18">
      <c r="A60" s="595">
        <v>59</v>
      </c>
      <c r="B60" s="595">
        <f>基本情報入力シート!C97</f>
        <v>0</v>
      </c>
      <c r="C60" s="595">
        <f>基本情報入力シート!M97</f>
        <v>0</v>
      </c>
      <c r="D60" s="595">
        <f>基本情報入力シート!R97</f>
        <v>0</v>
      </c>
      <c r="E60" s="595">
        <f>基本情報入力シート!W97</f>
        <v>0</v>
      </c>
      <c r="F60" s="595">
        <f>基本情報入力シート!X97</f>
        <v>0</v>
      </c>
      <c r="G60" s="595">
        <f>基本情報入力シート!Y97</f>
        <v>0</v>
      </c>
      <c r="H60" s="595">
        <f>基本情報入力シート!$M$23</f>
        <v>0</v>
      </c>
      <c r="I60" s="595">
        <f>基本情報入力シート!$M$30</f>
        <v>0</v>
      </c>
      <c r="J60" s="595">
        <f>基本情報入力シート!$M$31</f>
        <v>0</v>
      </c>
      <c r="K60" s="595">
        <f>基本情報入力シート!$M$32</f>
        <v>0</v>
      </c>
      <c r="L60" s="595">
        <f>'別紙様式3-2（加算　個票）'!P72</f>
        <v>0</v>
      </c>
      <c r="M60" s="596">
        <f>'別紙様式3-2（加算　個票）'!Q72</f>
        <v>0</v>
      </c>
      <c r="N60" s="595">
        <f>'別紙様式3-2（加算　個票）'!Y72</f>
        <v>0</v>
      </c>
      <c r="O60" s="596">
        <f>'別紙様式3-2（加算　個票）'!Z72</f>
        <v>0</v>
      </c>
      <c r="P60" s="596">
        <f>'別紙様式3-2（加算　個票）'!AG72</f>
        <v>0</v>
      </c>
      <c r="Q60" s="596">
        <f t="shared" si="0"/>
        <v>0</v>
      </c>
      <c r="R60" s="597" t="str">
        <f>IF('別紙様式3-1'!$Y$26="×","該当","非該当")</f>
        <v>非該当</v>
      </c>
    </row>
    <row r="61" spans="1:18">
      <c r="A61" s="595">
        <v>60</v>
      </c>
      <c r="B61" s="595">
        <f>基本情報入力シート!C98</f>
        <v>0</v>
      </c>
      <c r="C61" s="595">
        <f>基本情報入力シート!M98</f>
        <v>0</v>
      </c>
      <c r="D61" s="595">
        <f>基本情報入力シート!R98</f>
        <v>0</v>
      </c>
      <c r="E61" s="595">
        <f>基本情報入力シート!W98</f>
        <v>0</v>
      </c>
      <c r="F61" s="595">
        <f>基本情報入力シート!X98</f>
        <v>0</v>
      </c>
      <c r="G61" s="595">
        <f>基本情報入力シート!Y98</f>
        <v>0</v>
      </c>
      <c r="H61" s="595">
        <f>基本情報入力シート!$M$23</f>
        <v>0</v>
      </c>
      <c r="I61" s="595">
        <f>基本情報入力シート!$M$30</f>
        <v>0</v>
      </c>
      <c r="J61" s="595">
        <f>基本情報入力シート!$M$31</f>
        <v>0</v>
      </c>
      <c r="K61" s="595">
        <f>基本情報入力シート!$M$32</f>
        <v>0</v>
      </c>
      <c r="L61" s="595">
        <f>'別紙様式3-2（加算　個票）'!P73</f>
        <v>0</v>
      </c>
      <c r="M61" s="596">
        <f>'別紙様式3-2（加算　個票）'!Q73</f>
        <v>0</v>
      </c>
      <c r="N61" s="595">
        <f>'別紙様式3-2（加算　個票）'!Y73</f>
        <v>0</v>
      </c>
      <c r="O61" s="596">
        <f>'別紙様式3-2（加算　個票）'!Z73</f>
        <v>0</v>
      </c>
      <c r="P61" s="596">
        <f>'別紙様式3-2（加算　個票）'!AG73</f>
        <v>0</v>
      </c>
      <c r="Q61" s="596">
        <f t="shared" si="0"/>
        <v>0</v>
      </c>
      <c r="R61" s="597" t="str">
        <f>IF('別紙様式3-1'!$Y$26="×","該当","非該当")</f>
        <v>非該当</v>
      </c>
    </row>
    <row r="62" spans="1:18">
      <c r="A62" s="595">
        <v>61</v>
      </c>
      <c r="B62" s="595">
        <f>基本情報入力シート!C99</f>
        <v>0</v>
      </c>
      <c r="C62" s="595">
        <f>基本情報入力シート!M99</f>
        <v>0</v>
      </c>
      <c r="D62" s="595">
        <f>基本情報入力シート!R99</f>
        <v>0</v>
      </c>
      <c r="E62" s="595">
        <f>基本情報入力シート!W99</f>
        <v>0</v>
      </c>
      <c r="F62" s="595">
        <f>基本情報入力シート!X99</f>
        <v>0</v>
      </c>
      <c r="G62" s="595">
        <f>基本情報入力シート!Y99</f>
        <v>0</v>
      </c>
      <c r="H62" s="595">
        <f>基本情報入力シート!$M$23</f>
        <v>0</v>
      </c>
      <c r="I62" s="595">
        <f>基本情報入力シート!$M$30</f>
        <v>0</v>
      </c>
      <c r="J62" s="595">
        <f>基本情報入力シート!$M$31</f>
        <v>0</v>
      </c>
      <c r="K62" s="595">
        <f>基本情報入力シート!$M$32</f>
        <v>0</v>
      </c>
      <c r="L62" s="595">
        <f>'別紙様式3-2（加算　個票）'!P74</f>
        <v>0</v>
      </c>
      <c r="M62" s="596">
        <f>'別紙様式3-2（加算　個票）'!Q74</f>
        <v>0</v>
      </c>
      <c r="N62" s="595">
        <f>'別紙様式3-2（加算　個票）'!Y74</f>
        <v>0</v>
      </c>
      <c r="O62" s="596">
        <f>'別紙様式3-2（加算　個票）'!Z74</f>
        <v>0</v>
      </c>
      <c r="P62" s="596">
        <f>'別紙様式3-2（加算　個票）'!AG74</f>
        <v>0</v>
      </c>
      <c r="Q62" s="596">
        <f t="shared" si="0"/>
        <v>0</v>
      </c>
      <c r="R62" s="597" t="str">
        <f>IF('別紙様式3-1'!$Y$26="×","該当","非該当")</f>
        <v>非該当</v>
      </c>
    </row>
    <row r="63" spans="1:18">
      <c r="A63" s="595">
        <v>62</v>
      </c>
      <c r="B63" s="595">
        <f>基本情報入力シート!C100</f>
        <v>0</v>
      </c>
      <c r="C63" s="595">
        <f>基本情報入力シート!M100</f>
        <v>0</v>
      </c>
      <c r="D63" s="595">
        <f>基本情報入力シート!R100</f>
        <v>0</v>
      </c>
      <c r="E63" s="595">
        <f>基本情報入力シート!W100</f>
        <v>0</v>
      </c>
      <c r="F63" s="595">
        <f>基本情報入力シート!X100</f>
        <v>0</v>
      </c>
      <c r="G63" s="595">
        <f>基本情報入力シート!Y100</f>
        <v>0</v>
      </c>
      <c r="H63" s="595">
        <f>基本情報入力シート!$M$23</f>
        <v>0</v>
      </c>
      <c r="I63" s="595">
        <f>基本情報入力シート!$M$30</f>
        <v>0</v>
      </c>
      <c r="J63" s="595">
        <f>基本情報入力シート!$M$31</f>
        <v>0</v>
      </c>
      <c r="K63" s="595">
        <f>基本情報入力シート!$M$32</f>
        <v>0</v>
      </c>
      <c r="L63" s="595">
        <f>'別紙様式3-2（加算　個票）'!P75</f>
        <v>0</v>
      </c>
      <c r="M63" s="596">
        <f>'別紙様式3-2（加算　個票）'!Q75</f>
        <v>0</v>
      </c>
      <c r="N63" s="595">
        <f>'別紙様式3-2（加算　個票）'!Y75</f>
        <v>0</v>
      </c>
      <c r="O63" s="596">
        <f>'別紙様式3-2（加算　個票）'!Z75</f>
        <v>0</v>
      </c>
      <c r="P63" s="596">
        <f>'別紙様式3-2（加算　個票）'!AG75</f>
        <v>0</v>
      </c>
      <c r="Q63" s="596">
        <f t="shared" si="0"/>
        <v>0</v>
      </c>
      <c r="R63" s="597" t="str">
        <f>IF('別紙様式3-1'!$Y$26="×","該当","非該当")</f>
        <v>非該当</v>
      </c>
    </row>
    <row r="64" spans="1:18">
      <c r="A64" s="595">
        <v>63</v>
      </c>
      <c r="B64" s="595">
        <f>基本情報入力シート!C101</f>
        <v>0</v>
      </c>
      <c r="C64" s="595">
        <f>基本情報入力シート!M101</f>
        <v>0</v>
      </c>
      <c r="D64" s="595">
        <f>基本情報入力シート!R101</f>
        <v>0</v>
      </c>
      <c r="E64" s="595">
        <f>基本情報入力シート!W101</f>
        <v>0</v>
      </c>
      <c r="F64" s="595">
        <f>基本情報入力シート!X101</f>
        <v>0</v>
      </c>
      <c r="G64" s="595">
        <f>基本情報入力シート!Y101</f>
        <v>0</v>
      </c>
      <c r="H64" s="595">
        <f>基本情報入力シート!$M$23</f>
        <v>0</v>
      </c>
      <c r="I64" s="595">
        <f>基本情報入力シート!$M$30</f>
        <v>0</v>
      </c>
      <c r="J64" s="595">
        <f>基本情報入力シート!$M$31</f>
        <v>0</v>
      </c>
      <c r="K64" s="595">
        <f>基本情報入力シート!$M$32</f>
        <v>0</v>
      </c>
      <c r="L64" s="595">
        <f>'別紙様式3-2（加算　個票）'!P76</f>
        <v>0</v>
      </c>
      <c r="M64" s="596">
        <f>'別紙様式3-2（加算　個票）'!Q76</f>
        <v>0</v>
      </c>
      <c r="N64" s="595">
        <f>'別紙様式3-2（加算　個票）'!Y76</f>
        <v>0</v>
      </c>
      <c r="O64" s="596">
        <f>'別紙様式3-2（加算　個票）'!Z76</f>
        <v>0</v>
      </c>
      <c r="P64" s="596">
        <f>'別紙様式3-2（加算　個票）'!AG76</f>
        <v>0</v>
      </c>
      <c r="Q64" s="596">
        <f t="shared" si="0"/>
        <v>0</v>
      </c>
      <c r="R64" s="597" t="str">
        <f>IF('別紙様式3-1'!$Y$26="×","該当","非該当")</f>
        <v>非該当</v>
      </c>
    </row>
    <row r="65" spans="1:18">
      <c r="A65" s="595">
        <v>64</v>
      </c>
      <c r="B65" s="595">
        <f>基本情報入力シート!C102</f>
        <v>0</v>
      </c>
      <c r="C65" s="595">
        <f>基本情報入力シート!M102</f>
        <v>0</v>
      </c>
      <c r="D65" s="595">
        <f>基本情報入力シート!R102</f>
        <v>0</v>
      </c>
      <c r="E65" s="595">
        <f>基本情報入力シート!W102</f>
        <v>0</v>
      </c>
      <c r="F65" s="595">
        <f>基本情報入力シート!X102</f>
        <v>0</v>
      </c>
      <c r="G65" s="595">
        <f>基本情報入力シート!Y102</f>
        <v>0</v>
      </c>
      <c r="H65" s="595">
        <f>基本情報入力シート!$M$23</f>
        <v>0</v>
      </c>
      <c r="I65" s="595">
        <f>基本情報入力シート!$M$30</f>
        <v>0</v>
      </c>
      <c r="J65" s="595">
        <f>基本情報入力シート!$M$31</f>
        <v>0</v>
      </c>
      <c r="K65" s="595">
        <f>基本情報入力シート!$M$32</f>
        <v>0</v>
      </c>
      <c r="L65" s="595">
        <f>'別紙様式3-2（加算　個票）'!P77</f>
        <v>0</v>
      </c>
      <c r="M65" s="596">
        <f>'別紙様式3-2（加算　個票）'!Q77</f>
        <v>0</v>
      </c>
      <c r="N65" s="595">
        <f>'別紙様式3-2（加算　個票）'!Y77</f>
        <v>0</v>
      </c>
      <c r="O65" s="596">
        <f>'別紙様式3-2（加算　個票）'!Z77</f>
        <v>0</v>
      </c>
      <c r="P65" s="596">
        <f>'別紙様式3-2（加算　個票）'!AG77</f>
        <v>0</v>
      </c>
      <c r="Q65" s="596">
        <f t="shared" si="0"/>
        <v>0</v>
      </c>
      <c r="R65" s="597" t="str">
        <f>IF('別紙様式3-1'!$Y$26="×","該当","非該当")</f>
        <v>非該当</v>
      </c>
    </row>
    <row r="66" spans="1:18">
      <c r="A66" s="595">
        <v>65</v>
      </c>
      <c r="B66" s="595">
        <f>基本情報入力シート!C103</f>
        <v>0</v>
      </c>
      <c r="C66" s="595">
        <f>基本情報入力シート!M103</f>
        <v>0</v>
      </c>
      <c r="D66" s="595">
        <f>基本情報入力シート!R103</f>
        <v>0</v>
      </c>
      <c r="E66" s="595">
        <f>基本情報入力シート!W103</f>
        <v>0</v>
      </c>
      <c r="F66" s="595">
        <f>基本情報入力シート!X103</f>
        <v>0</v>
      </c>
      <c r="G66" s="595">
        <f>基本情報入力シート!Y103</f>
        <v>0</v>
      </c>
      <c r="H66" s="595">
        <f>基本情報入力シート!$M$23</f>
        <v>0</v>
      </c>
      <c r="I66" s="595">
        <f>基本情報入力シート!$M$30</f>
        <v>0</v>
      </c>
      <c r="J66" s="595">
        <f>基本情報入力シート!$M$31</f>
        <v>0</v>
      </c>
      <c r="K66" s="595">
        <f>基本情報入力シート!$M$32</f>
        <v>0</v>
      </c>
      <c r="L66" s="595">
        <f>'別紙様式3-2（加算　個票）'!P78</f>
        <v>0</v>
      </c>
      <c r="M66" s="596">
        <f>'別紙様式3-2（加算　個票）'!Q78</f>
        <v>0</v>
      </c>
      <c r="N66" s="595">
        <f>'別紙様式3-2（加算　個票）'!Y78</f>
        <v>0</v>
      </c>
      <c r="O66" s="596">
        <f>'別紙様式3-2（加算　個票）'!Z78</f>
        <v>0</v>
      </c>
      <c r="P66" s="596">
        <f>'別紙様式3-2（加算　個票）'!AG78</f>
        <v>0</v>
      </c>
      <c r="Q66" s="596">
        <f t="shared" si="0"/>
        <v>0</v>
      </c>
      <c r="R66" s="597" t="str">
        <f>IF('別紙様式3-1'!$Y$26="×","該当","非該当")</f>
        <v>非該当</v>
      </c>
    </row>
    <row r="67" spans="1:18">
      <c r="A67" s="595">
        <v>66</v>
      </c>
      <c r="B67" s="595">
        <f>基本情報入力シート!C104</f>
        <v>0</v>
      </c>
      <c r="C67" s="595">
        <f>基本情報入力シート!M104</f>
        <v>0</v>
      </c>
      <c r="D67" s="595">
        <f>基本情報入力シート!R104</f>
        <v>0</v>
      </c>
      <c r="E67" s="595">
        <f>基本情報入力シート!W104</f>
        <v>0</v>
      </c>
      <c r="F67" s="595">
        <f>基本情報入力シート!X104</f>
        <v>0</v>
      </c>
      <c r="G67" s="595">
        <f>基本情報入力シート!Y104</f>
        <v>0</v>
      </c>
      <c r="H67" s="595">
        <f>基本情報入力シート!$M$23</f>
        <v>0</v>
      </c>
      <c r="I67" s="595">
        <f>基本情報入力シート!$M$30</f>
        <v>0</v>
      </c>
      <c r="J67" s="595">
        <f>基本情報入力シート!$M$31</f>
        <v>0</v>
      </c>
      <c r="K67" s="595">
        <f>基本情報入力シート!$M$32</f>
        <v>0</v>
      </c>
      <c r="L67" s="595">
        <f>'別紙様式3-2（加算　個票）'!P79</f>
        <v>0</v>
      </c>
      <c r="M67" s="596">
        <f>'別紙様式3-2（加算　個票）'!Q79</f>
        <v>0</v>
      </c>
      <c r="N67" s="595">
        <f>'別紙様式3-2（加算　個票）'!Y79</f>
        <v>0</v>
      </c>
      <c r="O67" s="596">
        <f>'別紙様式3-2（加算　個票）'!Z79</f>
        <v>0</v>
      </c>
      <c r="P67" s="596">
        <f>'別紙様式3-2（加算　個票）'!AG79</f>
        <v>0</v>
      </c>
      <c r="Q67" s="596">
        <f t="shared" ref="Q67:Q130" si="1">M67+O67-P67</f>
        <v>0</v>
      </c>
      <c r="R67" s="597" t="str">
        <f>IF('別紙様式3-1'!$Y$26="×","該当","非該当")</f>
        <v>非該当</v>
      </c>
    </row>
    <row r="68" spans="1:18">
      <c r="A68" s="595">
        <v>67</v>
      </c>
      <c r="B68" s="595">
        <f>基本情報入力シート!C105</f>
        <v>0</v>
      </c>
      <c r="C68" s="595">
        <f>基本情報入力シート!M105</f>
        <v>0</v>
      </c>
      <c r="D68" s="595">
        <f>基本情報入力シート!R105</f>
        <v>0</v>
      </c>
      <c r="E68" s="595">
        <f>基本情報入力シート!W105</f>
        <v>0</v>
      </c>
      <c r="F68" s="595">
        <f>基本情報入力シート!X105</f>
        <v>0</v>
      </c>
      <c r="G68" s="595">
        <f>基本情報入力シート!Y105</f>
        <v>0</v>
      </c>
      <c r="H68" s="595">
        <f>基本情報入力シート!$M$23</f>
        <v>0</v>
      </c>
      <c r="I68" s="595">
        <f>基本情報入力シート!$M$30</f>
        <v>0</v>
      </c>
      <c r="J68" s="595">
        <f>基本情報入力シート!$M$31</f>
        <v>0</v>
      </c>
      <c r="K68" s="595">
        <f>基本情報入力シート!$M$32</f>
        <v>0</v>
      </c>
      <c r="L68" s="595">
        <f>'別紙様式3-2（加算　個票）'!P80</f>
        <v>0</v>
      </c>
      <c r="M68" s="596">
        <f>'別紙様式3-2（加算　個票）'!Q80</f>
        <v>0</v>
      </c>
      <c r="N68" s="595">
        <f>'別紙様式3-2（加算　個票）'!Y80</f>
        <v>0</v>
      </c>
      <c r="O68" s="596">
        <f>'別紙様式3-2（加算　個票）'!Z80</f>
        <v>0</v>
      </c>
      <c r="P68" s="596">
        <f>'別紙様式3-2（加算　個票）'!AG80</f>
        <v>0</v>
      </c>
      <c r="Q68" s="596">
        <f t="shared" si="1"/>
        <v>0</v>
      </c>
      <c r="R68" s="597" t="str">
        <f>IF('別紙様式3-1'!$Y$26="×","該当","非該当")</f>
        <v>非該当</v>
      </c>
    </row>
    <row r="69" spans="1:18">
      <c r="A69" s="595">
        <v>68</v>
      </c>
      <c r="B69" s="595">
        <f>基本情報入力シート!C106</f>
        <v>0</v>
      </c>
      <c r="C69" s="595">
        <f>基本情報入力シート!M106</f>
        <v>0</v>
      </c>
      <c r="D69" s="595">
        <f>基本情報入力シート!R106</f>
        <v>0</v>
      </c>
      <c r="E69" s="595">
        <f>基本情報入力シート!W106</f>
        <v>0</v>
      </c>
      <c r="F69" s="595">
        <f>基本情報入力シート!X106</f>
        <v>0</v>
      </c>
      <c r="G69" s="595">
        <f>基本情報入力シート!Y106</f>
        <v>0</v>
      </c>
      <c r="H69" s="595">
        <f>基本情報入力シート!$M$23</f>
        <v>0</v>
      </c>
      <c r="I69" s="595">
        <f>基本情報入力シート!$M$30</f>
        <v>0</v>
      </c>
      <c r="J69" s="595">
        <f>基本情報入力シート!$M$31</f>
        <v>0</v>
      </c>
      <c r="K69" s="595">
        <f>基本情報入力シート!$M$32</f>
        <v>0</v>
      </c>
      <c r="L69" s="595">
        <f>'別紙様式3-2（加算　個票）'!P81</f>
        <v>0</v>
      </c>
      <c r="M69" s="596">
        <f>'別紙様式3-2（加算　個票）'!Q81</f>
        <v>0</v>
      </c>
      <c r="N69" s="595">
        <f>'別紙様式3-2（加算　個票）'!Y81</f>
        <v>0</v>
      </c>
      <c r="O69" s="596">
        <f>'別紙様式3-2（加算　個票）'!Z81</f>
        <v>0</v>
      </c>
      <c r="P69" s="596">
        <f>'別紙様式3-2（加算　個票）'!AG81</f>
        <v>0</v>
      </c>
      <c r="Q69" s="596">
        <f t="shared" si="1"/>
        <v>0</v>
      </c>
      <c r="R69" s="597" t="str">
        <f>IF('別紙様式3-1'!$Y$26="×","該当","非該当")</f>
        <v>非該当</v>
      </c>
    </row>
    <row r="70" spans="1:18">
      <c r="A70" s="595">
        <v>69</v>
      </c>
      <c r="B70" s="595">
        <f>基本情報入力シート!C107</f>
        <v>0</v>
      </c>
      <c r="C70" s="595">
        <f>基本情報入力シート!M107</f>
        <v>0</v>
      </c>
      <c r="D70" s="595">
        <f>基本情報入力シート!R107</f>
        <v>0</v>
      </c>
      <c r="E70" s="595">
        <f>基本情報入力シート!W107</f>
        <v>0</v>
      </c>
      <c r="F70" s="595">
        <f>基本情報入力シート!X107</f>
        <v>0</v>
      </c>
      <c r="G70" s="595">
        <f>基本情報入力シート!Y107</f>
        <v>0</v>
      </c>
      <c r="H70" s="595">
        <f>基本情報入力シート!$M$23</f>
        <v>0</v>
      </c>
      <c r="I70" s="595">
        <f>基本情報入力シート!$M$30</f>
        <v>0</v>
      </c>
      <c r="J70" s="595">
        <f>基本情報入力シート!$M$31</f>
        <v>0</v>
      </c>
      <c r="K70" s="595">
        <f>基本情報入力シート!$M$32</f>
        <v>0</v>
      </c>
      <c r="L70" s="595">
        <f>'別紙様式3-2（加算　個票）'!P82</f>
        <v>0</v>
      </c>
      <c r="M70" s="596">
        <f>'別紙様式3-2（加算　個票）'!Q82</f>
        <v>0</v>
      </c>
      <c r="N70" s="595">
        <f>'別紙様式3-2（加算　個票）'!Y82</f>
        <v>0</v>
      </c>
      <c r="O70" s="596">
        <f>'別紙様式3-2（加算　個票）'!Z82</f>
        <v>0</v>
      </c>
      <c r="P70" s="596">
        <f>'別紙様式3-2（加算　個票）'!AG82</f>
        <v>0</v>
      </c>
      <c r="Q70" s="596">
        <f t="shared" si="1"/>
        <v>0</v>
      </c>
      <c r="R70" s="597" t="str">
        <f>IF('別紙様式3-1'!$Y$26="×","該当","非該当")</f>
        <v>非該当</v>
      </c>
    </row>
    <row r="71" spans="1:18">
      <c r="A71" s="595">
        <v>70</v>
      </c>
      <c r="B71" s="595">
        <f>基本情報入力シート!C108</f>
        <v>0</v>
      </c>
      <c r="C71" s="595">
        <f>基本情報入力シート!M108</f>
        <v>0</v>
      </c>
      <c r="D71" s="595">
        <f>基本情報入力シート!R108</f>
        <v>0</v>
      </c>
      <c r="E71" s="595">
        <f>基本情報入力シート!W108</f>
        <v>0</v>
      </c>
      <c r="F71" s="595">
        <f>基本情報入力シート!X108</f>
        <v>0</v>
      </c>
      <c r="G71" s="595">
        <f>基本情報入力シート!Y108</f>
        <v>0</v>
      </c>
      <c r="H71" s="595">
        <f>基本情報入力シート!$M$23</f>
        <v>0</v>
      </c>
      <c r="I71" s="595">
        <f>基本情報入力シート!$M$30</f>
        <v>0</v>
      </c>
      <c r="J71" s="595">
        <f>基本情報入力シート!$M$31</f>
        <v>0</v>
      </c>
      <c r="K71" s="595">
        <f>基本情報入力シート!$M$32</f>
        <v>0</v>
      </c>
      <c r="L71" s="595">
        <f>'別紙様式3-2（加算　個票）'!P83</f>
        <v>0</v>
      </c>
      <c r="M71" s="596">
        <f>'別紙様式3-2（加算　個票）'!Q83</f>
        <v>0</v>
      </c>
      <c r="N71" s="595">
        <f>'別紙様式3-2（加算　個票）'!Y83</f>
        <v>0</v>
      </c>
      <c r="O71" s="596">
        <f>'別紙様式3-2（加算　個票）'!Z83</f>
        <v>0</v>
      </c>
      <c r="P71" s="596">
        <f>'別紙様式3-2（加算　個票）'!AG83</f>
        <v>0</v>
      </c>
      <c r="Q71" s="596">
        <f t="shared" si="1"/>
        <v>0</v>
      </c>
      <c r="R71" s="597" t="str">
        <f>IF('別紙様式3-1'!$Y$26="×","該当","非該当")</f>
        <v>非該当</v>
      </c>
    </row>
    <row r="72" spans="1:18">
      <c r="A72" s="595">
        <v>71</v>
      </c>
      <c r="B72" s="595">
        <f>基本情報入力シート!C109</f>
        <v>0</v>
      </c>
      <c r="C72" s="595">
        <f>基本情報入力シート!M109</f>
        <v>0</v>
      </c>
      <c r="D72" s="595">
        <f>基本情報入力シート!R109</f>
        <v>0</v>
      </c>
      <c r="E72" s="595">
        <f>基本情報入力シート!W109</f>
        <v>0</v>
      </c>
      <c r="F72" s="595">
        <f>基本情報入力シート!X109</f>
        <v>0</v>
      </c>
      <c r="G72" s="595">
        <f>基本情報入力シート!Y109</f>
        <v>0</v>
      </c>
      <c r="H72" s="595">
        <f>基本情報入力シート!$M$23</f>
        <v>0</v>
      </c>
      <c r="I72" s="595">
        <f>基本情報入力シート!$M$30</f>
        <v>0</v>
      </c>
      <c r="J72" s="595">
        <f>基本情報入力シート!$M$31</f>
        <v>0</v>
      </c>
      <c r="K72" s="595">
        <f>基本情報入力シート!$M$32</f>
        <v>0</v>
      </c>
      <c r="L72" s="595">
        <f>'別紙様式3-2（加算　個票）'!P84</f>
        <v>0</v>
      </c>
      <c r="M72" s="596">
        <f>'別紙様式3-2（加算　個票）'!Q84</f>
        <v>0</v>
      </c>
      <c r="N72" s="595">
        <f>'別紙様式3-2（加算　個票）'!Y84</f>
        <v>0</v>
      </c>
      <c r="O72" s="596">
        <f>'別紙様式3-2（加算　個票）'!Z84</f>
        <v>0</v>
      </c>
      <c r="P72" s="596">
        <f>'別紙様式3-2（加算　個票）'!AG84</f>
        <v>0</v>
      </c>
      <c r="Q72" s="596">
        <f t="shared" si="1"/>
        <v>0</v>
      </c>
      <c r="R72" s="597" t="str">
        <f>IF('別紙様式3-1'!$Y$26="×","該当","非該当")</f>
        <v>非該当</v>
      </c>
    </row>
    <row r="73" spans="1:18">
      <c r="A73" s="595">
        <v>72</v>
      </c>
      <c r="B73" s="595">
        <f>基本情報入力シート!C110</f>
        <v>0</v>
      </c>
      <c r="C73" s="595">
        <f>基本情報入力シート!M110</f>
        <v>0</v>
      </c>
      <c r="D73" s="595">
        <f>基本情報入力シート!R110</f>
        <v>0</v>
      </c>
      <c r="E73" s="595">
        <f>基本情報入力シート!W110</f>
        <v>0</v>
      </c>
      <c r="F73" s="595">
        <f>基本情報入力シート!X110</f>
        <v>0</v>
      </c>
      <c r="G73" s="595">
        <f>基本情報入力シート!Y110</f>
        <v>0</v>
      </c>
      <c r="H73" s="595">
        <f>基本情報入力シート!$M$23</f>
        <v>0</v>
      </c>
      <c r="I73" s="595">
        <f>基本情報入力シート!$M$30</f>
        <v>0</v>
      </c>
      <c r="J73" s="595">
        <f>基本情報入力シート!$M$31</f>
        <v>0</v>
      </c>
      <c r="K73" s="595">
        <f>基本情報入力シート!$M$32</f>
        <v>0</v>
      </c>
      <c r="L73" s="595">
        <f>'別紙様式3-2（加算　個票）'!P85</f>
        <v>0</v>
      </c>
      <c r="M73" s="596">
        <f>'別紙様式3-2（加算　個票）'!Q85</f>
        <v>0</v>
      </c>
      <c r="N73" s="595">
        <f>'別紙様式3-2（加算　個票）'!Y85</f>
        <v>0</v>
      </c>
      <c r="O73" s="596">
        <f>'別紙様式3-2（加算　個票）'!Z85</f>
        <v>0</v>
      </c>
      <c r="P73" s="596">
        <f>'別紙様式3-2（加算　個票）'!AG85</f>
        <v>0</v>
      </c>
      <c r="Q73" s="596">
        <f t="shared" si="1"/>
        <v>0</v>
      </c>
      <c r="R73" s="597" t="str">
        <f>IF('別紙様式3-1'!$Y$26="×","該当","非該当")</f>
        <v>非該当</v>
      </c>
    </row>
    <row r="74" spans="1:18">
      <c r="A74" s="595">
        <v>73</v>
      </c>
      <c r="B74" s="595">
        <f>基本情報入力シート!C111</f>
        <v>0</v>
      </c>
      <c r="C74" s="595">
        <f>基本情報入力シート!M111</f>
        <v>0</v>
      </c>
      <c r="D74" s="595">
        <f>基本情報入力シート!R111</f>
        <v>0</v>
      </c>
      <c r="E74" s="595">
        <f>基本情報入力シート!W111</f>
        <v>0</v>
      </c>
      <c r="F74" s="595">
        <f>基本情報入力シート!X111</f>
        <v>0</v>
      </c>
      <c r="G74" s="595">
        <f>基本情報入力シート!Y111</f>
        <v>0</v>
      </c>
      <c r="H74" s="595">
        <f>基本情報入力シート!$M$23</f>
        <v>0</v>
      </c>
      <c r="I74" s="595">
        <f>基本情報入力シート!$M$30</f>
        <v>0</v>
      </c>
      <c r="J74" s="595">
        <f>基本情報入力シート!$M$31</f>
        <v>0</v>
      </c>
      <c r="K74" s="595">
        <f>基本情報入力シート!$M$32</f>
        <v>0</v>
      </c>
      <c r="L74" s="595">
        <f>'別紙様式3-2（加算　個票）'!P86</f>
        <v>0</v>
      </c>
      <c r="M74" s="596">
        <f>'別紙様式3-2（加算　個票）'!Q86</f>
        <v>0</v>
      </c>
      <c r="N74" s="595">
        <f>'別紙様式3-2（加算　個票）'!Y86</f>
        <v>0</v>
      </c>
      <c r="O74" s="596">
        <f>'別紙様式3-2（加算　個票）'!Z86</f>
        <v>0</v>
      </c>
      <c r="P74" s="596">
        <f>'別紙様式3-2（加算　個票）'!AG86</f>
        <v>0</v>
      </c>
      <c r="Q74" s="596">
        <f t="shared" si="1"/>
        <v>0</v>
      </c>
      <c r="R74" s="597" t="str">
        <f>IF('別紙様式3-1'!$Y$26="×","該当","非該当")</f>
        <v>非該当</v>
      </c>
    </row>
    <row r="75" spans="1:18">
      <c r="A75" s="595">
        <v>74</v>
      </c>
      <c r="B75" s="595">
        <f>基本情報入力シート!C112</f>
        <v>0</v>
      </c>
      <c r="C75" s="595">
        <f>基本情報入力シート!M112</f>
        <v>0</v>
      </c>
      <c r="D75" s="595">
        <f>基本情報入力シート!R112</f>
        <v>0</v>
      </c>
      <c r="E75" s="595">
        <f>基本情報入力シート!W112</f>
        <v>0</v>
      </c>
      <c r="F75" s="595">
        <f>基本情報入力シート!X112</f>
        <v>0</v>
      </c>
      <c r="G75" s="595">
        <f>基本情報入力シート!Y112</f>
        <v>0</v>
      </c>
      <c r="H75" s="595">
        <f>基本情報入力シート!$M$23</f>
        <v>0</v>
      </c>
      <c r="I75" s="595">
        <f>基本情報入力シート!$M$30</f>
        <v>0</v>
      </c>
      <c r="J75" s="595">
        <f>基本情報入力シート!$M$31</f>
        <v>0</v>
      </c>
      <c r="K75" s="595">
        <f>基本情報入力シート!$M$32</f>
        <v>0</v>
      </c>
      <c r="L75" s="595">
        <f>'別紙様式3-2（加算　個票）'!P87</f>
        <v>0</v>
      </c>
      <c r="M75" s="596">
        <f>'別紙様式3-2（加算　個票）'!Q87</f>
        <v>0</v>
      </c>
      <c r="N75" s="595">
        <f>'別紙様式3-2（加算　個票）'!Y87</f>
        <v>0</v>
      </c>
      <c r="O75" s="596">
        <f>'別紙様式3-2（加算　個票）'!Z87</f>
        <v>0</v>
      </c>
      <c r="P75" s="596">
        <f>'別紙様式3-2（加算　個票）'!AG87</f>
        <v>0</v>
      </c>
      <c r="Q75" s="596">
        <f t="shared" si="1"/>
        <v>0</v>
      </c>
      <c r="R75" s="597" t="str">
        <f>IF('別紙様式3-1'!$Y$26="×","該当","非該当")</f>
        <v>非該当</v>
      </c>
    </row>
    <row r="76" spans="1:18">
      <c r="A76" s="595">
        <v>75</v>
      </c>
      <c r="B76" s="595">
        <f>基本情報入力シート!C113</f>
        <v>0</v>
      </c>
      <c r="C76" s="595">
        <f>基本情報入力シート!M113</f>
        <v>0</v>
      </c>
      <c r="D76" s="595">
        <f>基本情報入力シート!R113</f>
        <v>0</v>
      </c>
      <c r="E76" s="595">
        <f>基本情報入力シート!W113</f>
        <v>0</v>
      </c>
      <c r="F76" s="595">
        <f>基本情報入力シート!X113</f>
        <v>0</v>
      </c>
      <c r="G76" s="595">
        <f>基本情報入力シート!Y113</f>
        <v>0</v>
      </c>
      <c r="H76" s="595">
        <f>基本情報入力シート!$M$23</f>
        <v>0</v>
      </c>
      <c r="I76" s="595">
        <f>基本情報入力シート!$M$30</f>
        <v>0</v>
      </c>
      <c r="J76" s="595">
        <f>基本情報入力シート!$M$31</f>
        <v>0</v>
      </c>
      <c r="K76" s="595">
        <f>基本情報入力シート!$M$32</f>
        <v>0</v>
      </c>
      <c r="L76" s="595">
        <f>'別紙様式3-2（加算　個票）'!P88</f>
        <v>0</v>
      </c>
      <c r="M76" s="596">
        <f>'別紙様式3-2（加算　個票）'!Q88</f>
        <v>0</v>
      </c>
      <c r="N76" s="595">
        <f>'別紙様式3-2（加算　個票）'!Y88</f>
        <v>0</v>
      </c>
      <c r="O76" s="596">
        <f>'別紙様式3-2（加算　個票）'!Z88</f>
        <v>0</v>
      </c>
      <c r="P76" s="596">
        <f>'別紙様式3-2（加算　個票）'!AG88</f>
        <v>0</v>
      </c>
      <c r="Q76" s="596">
        <f t="shared" si="1"/>
        <v>0</v>
      </c>
      <c r="R76" s="597" t="str">
        <f>IF('別紙様式3-1'!$Y$26="×","該当","非該当")</f>
        <v>非該当</v>
      </c>
    </row>
    <row r="77" spans="1:18">
      <c r="A77" s="595">
        <v>76</v>
      </c>
      <c r="B77" s="595">
        <f>基本情報入力シート!C114</f>
        <v>0</v>
      </c>
      <c r="C77" s="595">
        <f>基本情報入力シート!M114</f>
        <v>0</v>
      </c>
      <c r="D77" s="595">
        <f>基本情報入力シート!R114</f>
        <v>0</v>
      </c>
      <c r="E77" s="595">
        <f>基本情報入力シート!W114</f>
        <v>0</v>
      </c>
      <c r="F77" s="595">
        <f>基本情報入力シート!X114</f>
        <v>0</v>
      </c>
      <c r="G77" s="595">
        <f>基本情報入力シート!Y114</f>
        <v>0</v>
      </c>
      <c r="H77" s="595">
        <f>基本情報入力シート!$M$23</f>
        <v>0</v>
      </c>
      <c r="I77" s="595">
        <f>基本情報入力シート!$M$30</f>
        <v>0</v>
      </c>
      <c r="J77" s="595">
        <f>基本情報入力シート!$M$31</f>
        <v>0</v>
      </c>
      <c r="K77" s="595">
        <f>基本情報入力シート!$M$32</f>
        <v>0</v>
      </c>
      <c r="L77" s="595">
        <f>'別紙様式3-2（加算　個票）'!P89</f>
        <v>0</v>
      </c>
      <c r="M77" s="596">
        <f>'別紙様式3-2（加算　個票）'!Q89</f>
        <v>0</v>
      </c>
      <c r="N77" s="595">
        <f>'別紙様式3-2（加算　個票）'!Y89</f>
        <v>0</v>
      </c>
      <c r="O77" s="596">
        <f>'別紙様式3-2（加算　個票）'!Z89</f>
        <v>0</v>
      </c>
      <c r="P77" s="596">
        <f>'別紙様式3-2（加算　個票）'!AG89</f>
        <v>0</v>
      </c>
      <c r="Q77" s="596">
        <f t="shared" si="1"/>
        <v>0</v>
      </c>
      <c r="R77" s="597" t="str">
        <f>IF('別紙様式3-1'!$Y$26="×","該当","非該当")</f>
        <v>非該当</v>
      </c>
    </row>
    <row r="78" spans="1:18">
      <c r="A78" s="595">
        <v>77</v>
      </c>
      <c r="B78" s="595">
        <f>基本情報入力シート!C115</f>
        <v>0</v>
      </c>
      <c r="C78" s="595">
        <f>基本情報入力シート!M115</f>
        <v>0</v>
      </c>
      <c r="D78" s="595">
        <f>基本情報入力シート!R115</f>
        <v>0</v>
      </c>
      <c r="E78" s="595">
        <f>基本情報入力シート!W115</f>
        <v>0</v>
      </c>
      <c r="F78" s="595">
        <f>基本情報入力シート!X115</f>
        <v>0</v>
      </c>
      <c r="G78" s="595">
        <f>基本情報入力シート!Y115</f>
        <v>0</v>
      </c>
      <c r="H78" s="595">
        <f>基本情報入力シート!$M$23</f>
        <v>0</v>
      </c>
      <c r="I78" s="595">
        <f>基本情報入力シート!$M$30</f>
        <v>0</v>
      </c>
      <c r="J78" s="595">
        <f>基本情報入力シート!$M$31</f>
        <v>0</v>
      </c>
      <c r="K78" s="595">
        <f>基本情報入力シート!$M$32</f>
        <v>0</v>
      </c>
      <c r="L78" s="595">
        <f>'別紙様式3-2（加算　個票）'!P90</f>
        <v>0</v>
      </c>
      <c r="M78" s="596">
        <f>'別紙様式3-2（加算　個票）'!Q90</f>
        <v>0</v>
      </c>
      <c r="N78" s="595">
        <f>'別紙様式3-2（加算　個票）'!Y90</f>
        <v>0</v>
      </c>
      <c r="O78" s="596">
        <f>'別紙様式3-2（加算　個票）'!Z90</f>
        <v>0</v>
      </c>
      <c r="P78" s="596">
        <f>'別紙様式3-2（加算　個票）'!AG90</f>
        <v>0</v>
      </c>
      <c r="Q78" s="596">
        <f t="shared" si="1"/>
        <v>0</v>
      </c>
      <c r="R78" s="597" t="str">
        <f>IF('別紙様式3-1'!$Y$26="×","該当","非該当")</f>
        <v>非該当</v>
      </c>
    </row>
    <row r="79" spans="1:18">
      <c r="A79" s="595">
        <v>78</v>
      </c>
      <c r="B79" s="595">
        <f>基本情報入力シート!C116</f>
        <v>0</v>
      </c>
      <c r="C79" s="595">
        <f>基本情報入力シート!M116</f>
        <v>0</v>
      </c>
      <c r="D79" s="595">
        <f>基本情報入力シート!R116</f>
        <v>0</v>
      </c>
      <c r="E79" s="595">
        <f>基本情報入力シート!W116</f>
        <v>0</v>
      </c>
      <c r="F79" s="595">
        <f>基本情報入力シート!X116</f>
        <v>0</v>
      </c>
      <c r="G79" s="595">
        <f>基本情報入力シート!Y116</f>
        <v>0</v>
      </c>
      <c r="H79" s="595">
        <f>基本情報入力シート!$M$23</f>
        <v>0</v>
      </c>
      <c r="I79" s="595">
        <f>基本情報入力シート!$M$30</f>
        <v>0</v>
      </c>
      <c r="J79" s="595">
        <f>基本情報入力シート!$M$31</f>
        <v>0</v>
      </c>
      <c r="K79" s="595">
        <f>基本情報入力シート!$M$32</f>
        <v>0</v>
      </c>
      <c r="L79" s="595">
        <f>'別紙様式3-2（加算　個票）'!P91</f>
        <v>0</v>
      </c>
      <c r="M79" s="596">
        <f>'別紙様式3-2（加算　個票）'!Q91</f>
        <v>0</v>
      </c>
      <c r="N79" s="595">
        <f>'別紙様式3-2（加算　個票）'!Y91</f>
        <v>0</v>
      </c>
      <c r="O79" s="596">
        <f>'別紙様式3-2（加算　個票）'!Z91</f>
        <v>0</v>
      </c>
      <c r="P79" s="596">
        <f>'別紙様式3-2（加算　個票）'!AG91</f>
        <v>0</v>
      </c>
      <c r="Q79" s="596">
        <f t="shared" si="1"/>
        <v>0</v>
      </c>
      <c r="R79" s="597" t="str">
        <f>IF('別紙様式3-1'!$Y$26="×","該当","非該当")</f>
        <v>非該当</v>
      </c>
    </row>
    <row r="80" spans="1:18">
      <c r="A80" s="595">
        <v>79</v>
      </c>
      <c r="B80" s="595">
        <f>基本情報入力シート!C117</f>
        <v>0</v>
      </c>
      <c r="C80" s="595">
        <f>基本情報入力シート!M117</f>
        <v>0</v>
      </c>
      <c r="D80" s="595">
        <f>基本情報入力シート!R117</f>
        <v>0</v>
      </c>
      <c r="E80" s="595">
        <f>基本情報入力シート!W117</f>
        <v>0</v>
      </c>
      <c r="F80" s="595">
        <f>基本情報入力シート!X117</f>
        <v>0</v>
      </c>
      <c r="G80" s="595">
        <f>基本情報入力シート!Y117</f>
        <v>0</v>
      </c>
      <c r="H80" s="595">
        <f>基本情報入力シート!$M$23</f>
        <v>0</v>
      </c>
      <c r="I80" s="595">
        <f>基本情報入力シート!$M$30</f>
        <v>0</v>
      </c>
      <c r="J80" s="595">
        <f>基本情報入力シート!$M$31</f>
        <v>0</v>
      </c>
      <c r="K80" s="595">
        <f>基本情報入力シート!$M$32</f>
        <v>0</v>
      </c>
      <c r="L80" s="595">
        <f>'別紙様式3-2（加算　個票）'!P92</f>
        <v>0</v>
      </c>
      <c r="M80" s="596">
        <f>'別紙様式3-2（加算　個票）'!Q92</f>
        <v>0</v>
      </c>
      <c r="N80" s="595">
        <f>'別紙様式3-2（加算　個票）'!Y92</f>
        <v>0</v>
      </c>
      <c r="O80" s="596">
        <f>'別紙様式3-2（加算　個票）'!Z92</f>
        <v>0</v>
      </c>
      <c r="P80" s="596">
        <f>'別紙様式3-2（加算　個票）'!AG92</f>
        <v>0</v>
      </c>
      <c r="Q80" s="596">
        <f t="shared" si="1"/>
        <v>0</v>
      </c>
      <c r="R80" s="597" t="str">
        <f>IF('別紙様式3-1'!$Y$26="×","該当","非該当")</f>
        <v>非該当</v>
      </c>
    </row>
    <row r="81" spans="1:18">
      <c r="A81" s="595">
        <v>80</v>
      </c>
      <c r="B81" s="595">
        <f>基本情報入力シート!C118</f>
        <v>0</v>
      </c>
      <c r="C81" s="595">
        <f>基本情報入力シート!M118</f>
        <v>0</v>
      </c>
      <c r="D81" s="595">
        <f>基本情報入力シート!R118</f>
        <v>0</v>
      </c>
      <c r="E81" s="595">
        <f>基本情報入力シート!W118</f>
        <v>0</v>
      </c>
      <c r="F81" s="595">
        <f>基本情報入力シート!X118</f>
        <v>0</v>
      </c>
      <c r="G81" s="595">
        <f>基本情報入力シート!Y118</f>
        <v>0</v>
      </c>
      <c r="H81" s="595">
        <f>基本情報入力シート!$M$23</f>
        <v>0</v>
      </c>
      <c r="I81" s="595">
        <f>基本情報入力シート!$M$30</f>
        <v>0</v>
      </c>
      <c r="J81" s="595">
        <f>基本情報入力シート!$M$31</f>
        <v>0</v>
      </c>
      <c r="K81" s="595">
        <f>基本情報入力シート!$M$32</f>
        <v>0</v>
      </c>
      <c r="L81" s="595">
        <f>'別紙様式3-2（加算　個票）'!P93</f>
        <v>0</v>
      </c>
      <c r="M81" s="596">
        <f>'別紙様式3-2（加算　個票）'!Q93</f>
        <v>0</v>
      </c>
      <c r="N81" s="595">
        <f>'別紙様式3-2（加算　個票）'!Y93</f>
        <v>0</v>
      </c>
      <c r="O81" s="596">
        <f>'別紙様式3-2（加算　個票）'!Z93</f>
        <v>0</v>
      </c>
      <c r="P81" s="596">
        <f>'別紙様式3-2（加算　個票）'!AG93</f>
        <v>0</v>
      </c>
      <c r="Q81" s="596">
        <f t="shared" si="1"/>
        <v>0</v>
      </c>
      <c r="R81" s="597" t="str">
        <f>IF('別紙様式3-1'!$Y$26="×","該当","非該当")</f>
        <v>非該当</v>
      </c>
    </row>
    <row r="82" spans="1:18">
      <c r="A82" s="595">
        <v>81</v>
      </c>
      <c r="B82" s="595">
        <f>基本情報入力シート!C119</f>
        <v>0</v>
      </c>
      <c r="C82" s="595">
        <f>基本情報入力シート!M119</f>
        <v>0</v>
      </c>
      <c r="D82" s="595">
        <f>基本情報入力シート!R119</f>
        <v>0</v>
      </c>
      <c r="E82" s="595">
        <f>基本情報入力シート!W119</f>
        <v>0</v>
      </c>
      <c r="F82" s="595">
        <f>基本情報入力シート!X119</f>
        <v>0</v>
      </c>
      <c r="G82" s="595">
        <f>基本情報入力シート!Y119</f>
        <v>0</v>
      </c>
      <c r="H82" s="595">
        <f>基本情報入力シート!$M$23</f>
        <v>0</v>
      </c>
      <c r="I82" s="595">
        <f>基本情報入力シート!$M$30</f>
        <v>0</v>
      </c>
      <c r="J82" s="595">
        <f>基本情報入力シート!$M$31</f>
        <v>0</v>
      </c>
      <c r="K82" s="595">
        <f>基本情報入力シート!$M$32</f>
        <v>0</v>
      </c>
      <c r="L82" s="595">
        <f>'別紙様式3-2（加算　個票）'!P94</f>
        <v>0</v>
      </c>
      <c r="M82" s="596">
        <f>'別紙様式3-2（加算　個票）'!Q94</f>
        <v>0</v>
      </c>
      <c r="N82" s="595">
        <f>'別紙様式3-2（加算　個票）'!Y94</f>
        <v>0</v>
      </c>
      <c r="O82" s="596">
        <f>'別紙様式3-2（加算　個票）'!Z94</f>
        <v>0</v>
      </c>
      <c r="P82" s="596">
        <f>'別紙様式3-2（加算　個票）'!AG94</f>
        <v>0</v>
      </c>
      <c r="Q82" s="596">
        <f t="shared" si="1"/>
        <v>0</v>
      </c>
      <c r="R82" s="597" t="str">
        <f>IF('別紙様式3-1'!$Y$26="×","該当","非該当")</f>
        <v>非該当</v>
      </c>
    </row>
    <row r="83" spans="1:18">
      <c r="A83" s="595">
        <v>82</v>
      </c>
      <c r="B83" s="595">
        <f>基本情報入力シート!C120</f>
        <v>0</v>
      </c>
      <c r="C83" s="595">
        <f>基本情報入力シート!M120</f>
        <v>0</v>
      </c>
      <c r="D83" s="595">
        <f>基本情報入力シート!R120</f>
        <v>0</v>
      </c>
      <c r="E83" s="595">
        <f>基本情報入力シート!W120</f>
        <v>0</v>
      </c>
      <c r="F83" s="595">
        <f>基本情報入力シート!X120</f>
        <v>0</v>
      </c>
      <c r="G83" s="595">
        <f>基本情報入力シート!Y120</f>
        <v>0</v>
      </c>
      <c r="H83" s="595">
        <f>基本情報入力シート!$M$23</f>
        <v>0</v>
      </c>
      <c r="I83" s="595">
        <f>基本情報入力シート!$M$30</f>
        <v>0</v>
      </c>
      <c r="J83" s="595">
        <f>基本情報入力シート!$M$31</f>
        <v>0</v>
      </c>
      <c r="K83" s="595">
        <f>基本情報入力シート!$M$32</f>
        <v>0</v>
      </c>
      <c r="L83" s="595">
        <f>'別紙様式3-2（加算　個票）'!P95</f>
        <v>0</v>
      </c>
      <c r="M83" s="596">
        <f>'別紙様式3-2（加算　個票）'!Q95</f>
        <v>0</v>
      </c>
      <c r="N83" s="595">
        <f>'別紙様式3-2（加算　個票）'!Y95</f>
        <v>0</v>
      </c>
      <c r="O83" s="596">
        <f>'別紙様式3-2（加算　個票）'!Z95</f>
        <v>0</v>
      </c>
      <c r="P83" s="596">
        <f>'別紙様式3-2（加算　個票）'!AG95</f>
        <v>0</v>
      </c>
      <c r="Q83" s="596">
        <f t="shared" si="1"/>
        <v>0</v>
      </c>
      <c r="R83" s="597" t="str">
        <f>IF('別紙様式3-1'!$Y$26="×","該当","非該当")</f>
        <v>非該当</v>
      </c>
    </row>
    <row r="84" spans="1:18">
      <c r="A84" s="595">
        <v>83</v>
      </c>
      <c r="B84" s="595">
        <f>基本情報入力シート!C121</f>
        <v>0</v>
      </c>
      <c r="C84" s="595">
        <f>基本情報入力シート!M121</f>
        <v>0</v>
      </c>
      <c r="D84" s="595">
        <f>基本情報入力シート!R121</f>
        <v>0</v>
      </c>
      <c r="E84" s="595">
        <f>基本情報入力シート!W121</f>
        <v>0</v>
      </c>
      <c r="F84" s="595">
        <f>基本情報入力シート!X121</f>
        <v>0</v>
      </c>
      <c r="G84" s="595">
        <f>基本情報入力シート!Y121</f>
        <v>0</v>
      </c>
      <c r="H84" s="595">
        <f>基本情報入力シート!$M$23</f>
        <v>0</v>
      </c>
      <c r="I84" s="595">
        <f>基本情報入力シート!$M$30</f>
        <v>0</v>
      </c>
      <c r="J84" s="595">
        <f>基本情報入力シート!$M$31</f>
        <v>0</v>
      </c>
      <c r="K84" s="595">
        <f>基本情報入力シート!$M$32</f>
        <v>0</v>
      </c>
      <c r="L84" s="595">
        <f>'別紙様式3-2（加算　個票）'!P96</f>
        <v>0</v>
      </c>
      <c r="M84" s="596">
        <f>'別紙様式3-2（加算　個票）'!Q96</f>
        <v>0</v>
      </c>
      <c r="N84" s="595">
        <f>'別紙様式3-2（加算　個票）'!Y96</f>
        <v>0</v>
      </c>
      <c r="O84" s="596">
        <f>'別紙様式3-2（加算　個票）'!Z96</f>
        <v>0</v>
      </c>
      <c r="P84" s="596">
        <f>'別紙様式3-2（加算　個票）'!AG96</f>
        <v>0</v>
      </c>
      <c r="Q84" s="596">
        <f t="shared" si="1"/>
        <v>0</v>
      </c>
      <c r="R84" s="597" t="str">
        <f>IF('別紙様式3-1'!$Y$26="×","該当","非該当")</f>
        <v>非該当</v>
      </c>
    </row>
    <row r="85" spans="1:18">
      <c r="A85" s="595">
        <v>84</v>
      </c>
      <c r="B85" s="595">
        <f>基本情報入力シート!C122</f>
        <v>0</v>
      </c>
      <c r="C85" s="595">
        <f>基本情報入力シート!M122</f>
        <v>0</v>
      </c>
      <c r="D85" s="595">
        <f>基本情報入力シート!R122</f>
        <v>0</v>
      </c>
      <c r="E85" s="595">
        <f>基本情報入力シート!W122</f>
        <v>0</v>
      </c>
      <c r="F85" s="595">
        <f>基本情報入力シート!X122</f>
        <v>0</v>
      </c>
      <c r="G85" s="595">
        <f>基本情報入力シート!Y122</f>
        <v>0</v>
      </c>
      <c r="H85" s="595">
        <f>基本情報入力シート!$M$23</f>
        <v>0</v>
      </c>
      <c r="I85" s="595">
        <f>基本情報入力シート!$M$30</f>
        <v>0</v>
      </c>
      <c r="J85" s="595">
        <f>基本情報入力シート!$M$31</f>
        <v>0</v>
      </c>
      <c r="K85" s="595">
        <f>基本情報入力シート!$M$32</f>
        <v>0</v>
      </c>
      <c r="L85" s="595">
        <f>'別紙様式3-2（加算　個票）'!P97</f>
        <v>0</v>
      </c>
      <c r="M85" s="596">
        <f>'別紙様式3-2（加算　個票）'!Q97</f>
        <v>0</v>
      </c>
      <c r="N85" s="595">
        <f>'別紙様式3-2（加算　個票）'!Y97</f>
        <v>0</v>
      </c>
      <c r="O85" s="596">
        <f>'別紙様式3-2（加算　個票）'!Z97</f>
        <v>0</v>
      </c>
      <c r="P85" s="596">
        <f>'別紙様式3-2（加算　個票）'!AG97</f>
        <v>0</v>
      </c>
      <c r="Q85" s="596">
        <f t="shared" si="1"/>
        <v>0</v>
      </c>
      <c r="R85" s="597" t="str">
        <f>IF('別紙様式3-1'!$Y$26="×","該当","非該当")</f>
        <v>非該当</v>
      </c>
    </row>
    <row r="86" spans="1:18">
      <c r="A86" s="595">
        <v>85</v>
      </c>
      <c r="B86" s="595">
        <f>基本情報入力シート!C123</f>
        <v>0</v>
      </c>
      <c r="C86" s="595">
        <f>基本情報入力シート!M123</f>
        <v>0</v>
      </c>
      <c r="D86" s="595">
        <f>基本情報入力シート!R123</f>
        <v>0</v>
      </c>
      <c r="E86" s="595">
        <f>基本情報入力シート!W123</f>
        <v>0</v>
      </c>
      <c r="F86" s="595">
        <f>基本情報入力シート!X123</f>
        <v>0</v>
      </c>
      <c r="G86" s="595">
        <f>基本情報入力シート!Y123</f>
        <v>0</v>
      </c>
      <c r="H86" s="595">
        <f>基本情報入力シート!$M$23</f>
        <v>0</v>
      </c>
      <c r="I86" s="595">
        <f>基本情報入力シート!$M$30</f>
        <v>0</v>
      </c>
      <c r="J86" s="595">
        <f>基本情報入力シート!$M$31</f>
        <v>0</v>
      </c>
      <c r="K86" s="595">
        <f>基本情報入力シート!$M$32</f>
        <v>0</v>
      </c>
      <c r="L86" s="595">
        <f>'別紙様式3-2（加算　個票）'!P98</f>
        <v>0</v>
      </c>
      <c r="M86" s="596">
        <f>'別紙様式3-2（加算　個票）'!Q98</f>
        <v>0</v>
      </c>
      <c r="N86" s="595">
        <f>'別紙様式3-2（加算　個票）'!Y98</f>
        <v>0</v>
      </c>
      <c r="O86" s="596">
        <f>'別紙様式3-2（加算　個票）'!Z98</f>
        <v>0</v>
      </c>
      <c r="P86" s="596">
        <f>'別紙様式3-2（加算　個票）'!AG98</f>
        <v>0</v>
      </c>
      <c r="Q86" s="596">
        <f t="shared" si="1"/>
        <v>0</v>
      </c>
      <c r="R86" s="597" t="str">
        <f>IF('別紙様式3-1'!$Y$26="×","該当","非該当")</f>
        <v>非該当</v>
      </c>
    </row>
    <row r="87" spans="1:18">
      <c r="A87" s="595">
        <v>86</v>
      </c>
      <c r="B87" s="595">
        <f>基本情報入力シート!C124</f>
        <v>0</v>
      </c>
      <c r="C87" s="595">
        <f>基本情報入力シート!M124</f>
        <v>0</v>
      </c>
      <c r="D87" s="595">
        <f>基本情報入力シート!R124</f>
        <v>0</v>
      </c>
      <c r="E87" s="595">
        <f>基本情報入力シート!W124</f>
        <v>0</v>
      </c>
      <c r="F87" s="595">
        <f>基本情報入力シート!X124</f>
        <v>0</v>
      </c>
      <c r="G87" s="595">
        <f>基本情報入力シート!Y124</f>
        <v>0</v>
      </c>
      <c r="H87" s="595">
        <f>基本情報入力シート!$M$23</f>
        <v>0</v>
      </c>
      <c r="I87" s="595">
        <f>基本情報入力シート!$M$30</f>
        <v>0</v>
      </c>
      <c r="J87" s="595">
        <f>基本情報入力シート!$M$31</f>
        <v>0</v>
      </c>
      <c r="K87" s="595">
        <f>基本情報入力シート!$M$32</f>
        <v>0</v>
      </c>
      <c r="L87" s="595">
        <f>'別紙様式3-2（加算　個票）'!P99</f>
        <v>0</v>
      </c>
      <c r="M87" s="596">
        <f>'別紙様式3-2（加算　個票）'!Q99</f>
        <v>0</v>
      </c>
      <c r="N87" s="595">
        <f>'別紙様式3-2（加算　個票）'!Y99</f>
        <v>0</v>
      </c>
      <c r="O87" s="596">
        <f>'別紙様式3-2（加算　個票）'!Z99</f>
        <v>0</v>
      </c>
      <c r="P87" s="596">
        <f>'別紙様式3-2（加算　個票）'!AG99</f>
        <v>0</v>
      </c>
      <c r="Q87" s="596">
        <f t="shared" si="1"/>
        <v>0</v>
      </c>
      <c r="R87" s="597" t="str">
        <f>IF('別紙様式3-1'!$Y$26="×","該当","非該当")</f>
        <v>非該当</v>
      </c>
    </row>
    <row r="88" spans="1:18">
      <c r="A88" s="595">
        <v>87</v>
      </c>
      <c r="B88" s="595">
        <f>基本情報入力シート!C125</f>
        <v>0</v>
      </c>
      <c r="C88" s="595">
        <f>基本情報入力シート!M125</f>
        <v>0</v>
      </c>
      <c r="D88" s="595">
        <f>基本情報入力シート!R125</f>
        <v>0</v>
      </c>
      <c r="E88" s="595">
        <f>基本情報入力シート!W125</f>
        <v>0</v>
      </c>
      <c r="F88" s="595">
        <f>基本情報入力シート!X125</f>
        <v>0</v>
      </c>
      <c r="G88" s="595">
        <f>基本情報入力シート!Y125</f>
        <v>0</v>
      </c>
      <c r="H88" s="595">
        <f>基本情報入力シート!$M$23</f>
        <v>0</v>
      </c>
      <c r="I88" s="595">
        <f>基本情報入力シート!$M$30</f>
        <v>0</v>
      </c>
      <c r="J88" s="595">
        <f>基本情報入力シート!$M$31</f>
        <v>0</v>
      </c>
      <c r="K88" s="595">
        <f>基本情報入力シート!$M$32</f>
        <v>0</v>
      </c>
      <c r="L88" s="595">
        <f>'別紙様式3-2（加算　個票）'!P100</f>
        <v>0</v>
      </c>
      <c r="M88" s="596">
        <f>'別紙様式3-2（加算　個票）'!Q100</f>
        <v>0</v>
      </c>
      <c r="N88" s="595">
        <f>'別紙様式3-2（加算　個票）'!Y100</f>
        <v>0</v>
      </c>
      <c r="O88" s="596">
        <f>'別紙様式3-2（加算　個票）'!Z100</f>
        <v>0</v>
      </c>
      <c r="P88" s="596">
        <f>'別紙様式3-2（加算　個票）'!AG100</f>
        <v>0</v>
      </c>
      <c r="Q88" s="596">
        <f t="shared" si="1"/>
        <v>0</v>
      </c>
      <c r="R88" s="597" t="str">
        <f>IF('別紙様式3-1'!$Y$26="×","該当","非該当")</f>
        <v>非該当</v>
      </c>
    </row>
    <row r="89" spans="1:18">
      <c r="A89" s="595">
        <v>88</v>
      </c>
      <c r="B89" s="595">
        <f>基本情報入力シート!C126</f>
        <v>0</v>
      </c>
      <c r="C89" s="595">
        <f>基本情報入力シート!M126</f>
        <v>0</v>
      </c>
      <c r="D89" s="595">
        <f>基本情報入力シート!R126</f>
        <v>0</v>
      </c>
      <c r="E89" s="595">
        <f>基本情報入力シート!W126</f>
        <v>0</v>
      </c>
      <c r="F89" s="595">
        <f>基本情報入力シート!X126</f>
        <v>0</v>
      </c>
      <c r="G89" s="595">
        <f>基本情報入力シート!Y126</f>
        <v>0</v>
      </c>
      <c r="H89" s="595">
        <f>基本情報入力シート!$M$23</f>
        <v>0</v>
      </c>
      <c r="I89" s="595">
        <f>基本情報入力シート!$M$30</f>
        <v>0</v>
      </c>
      <c r="J89" s="595">
        <f>基本情報入力シート!$M$31</f>
        <v>0</v>
      </c>
      <c r="K89" s="595">
        <f>基本情報入力シート!$M$32</f>
        <v>0</v>
      </c>
      <c r="L89" s="595">
        <f>'別紙様式3-2（加算　個票）'!P101</f>
        <v>0</v>
      </c>
      <c r="M89" s="596">
        <f>'別紙様式3-2（加算　個票）'!Q101</f>
        <v>0</v>
      </c>
      <c r="N89" s="595">
        <f>'別紙様式3-2（加算　個票）'!Y101</f>
        <v>0</v>
      </c>
      <c r="O89" s="596">
        <f>'別紙様式3-2（加算　個票）'!Z101</f>
        <v>0</v>
      </c>
      <c r="P89" s="596">
        <f>'別紙様式3-2（加算　個票）'!AG101</f>
        <v>0</v>
      </c>
      <c r="Q89" s="596">
        <f t="shared" si="1"/>
        <v>0</v>
      </c>
      <c r="R89" s="597" t="str">
        <f>IF('別紙様式3-1'!$Y$26="×","該当","非該当")</f>
        <v>非該当</v>
      </c>
    </row>
    <row r="90" spans="1:18">
      <c r="A90" s="595">
        <v>89</v>
      </c>
      <c r="B90" s="595">
        <f>基本情報入力シート!C127</f>
        <v>0</v>
      </c>
      <c r="C90" s="595">
        <f>基本情報入力シート!M127</f>
        <v>0</v>
      </c>
      <c r="D90" s="595">
        <f>基本情報入力シート!R127</f>
        <v>0</v>
      </c>
      <c r="E90" s="595">
        <f>基本情報入力シート!W127</f>
        <v>0</v>
      </c>
      <c r="F90" s="595">
        <f>基本情報入力シート!X127</f>
        <v>0</v>
      </c>
      <c r="G90" s="595">
        <f>基本情報入力シート!Y127</f>
        <v>0</v>
      </c>
      <c r="H90" s="595">
        <f>基本情報入力シート!$M$23</f>
        <v>0</v>
      </c>
      <c r="I90" s="595">
        <f>基本情報入力シート!$M$30</f>
        <v>0</v>
      </c>
      <c r="J90" s="595">
        <f>基本情報入力シート!$M$31</f>
        <v>0</v>
      </c>
      <c r="K90" s="595">
        <f>基本情報入力シート!$M$32</f>
        <v>0</v>
      </c>
      <c r="L90" s="595">
        <f>'別紙様式3-2（加算　個票）'!P102</f>
        <v>0</v>
      </c>
      <c r="M90" s="596">
        <f>'別紙様式3-2（加算　個票）'!Q102</f>
        <v>0</v>
      </c>
      <c r="N90" s="595">
        <f>'別紙様式3-2（加算　個票）'!Y102</f>
        <v>0</v>
      </c>
      <c r="O90" s="596">
        <f>'別紙様式3-2（加算　個票）'!Z102</f>
        <v>0</v>
      </c>
      <c r="P90" s="596">
        <f>'別紙様式3-2（加算　個票）'!AG102</f>
        <v>0</v>
      </c>
      <c r="Q90" s="596">
        <f t="shared" si="1"/>
        <v>0</v>
      </c>
      <c r="R90" s="597" t="str">
        <f>IF('別紙様式3-1'!$Y$26="×","該当","非該当")</f>
        <v>非該当</v>
      </c>
    </row>
    <row r="91" spans="1:18">
      <c r="A91" s="595">
        <v>90</v>
      </c>
      <c r="B91" s="595">
        <f>基本情報入力シート!C128</f>
        <v>0</v>
      </c>
      <c r="C91" s="595">
        <f>基本情報入力シート!M128</f>
        <v>0</v>
      </c>
      <c r="D91" s="595">
        <f>基本情報入力シート!R128</f>
        <v>0</v>
      </c>
      <c r="E91" s="595">
        <f>基本情報入力シート!W128</f>
        <v>0</v>
      </c>
      <c r="F91" s="595">
        <f>基本情報入力シート!X128</f>
        <v>0</v>
      </c>
      <c r="G91" s="595">
        <f>基本情報入力シート!Y128</f>
        <v>0</v>
      </c>
      <c r="H91" s="595">
        <f>基本情報入力シート!$M$23</f>
        <v>0</v>
      </c>
      <c r="I91" s="595">
        <f>基本情報入力シート!$M$30</f>
        <v>0</v>
      </c>
      <c r="J91" s="595">
        <f>基本情報入力シート!$M$31</f>
        <v>0</v>
      </c>
      <c r="K91" s="595">
        <f>基本情報入力シート!$M$32</f>
        <v>0</v>
      </c>
      <c r="L91" s="595">
        <f>'別紙様式3-2（加算　個票）'!P103</f>
        <v>0</v>
      </c>
      <c r="M91" s="596">
        <f>'別紙様式3-2（加算　個票）'!Q103</f>
        <v>0</v>
      </c>
      <c r="N91" s="595">
        <f>'別紙様式3-2（加算　個票）'!Y103</f>
        <v>0</v>
      </c>
      <c r="O91" s="596">
        <f>'別紙様式3-2（加算　個票）'!Z103</f>
        <v>0</v>
      </c>
      <c r="P91" s="596">
        <f>'別紙様式3-2（加算　個票）'!AG103</f>
        <v>0</v>
      </c>
      <c r="Q91" s="596">
        <f t="shared" si="1"/>
        <v>0</v>
      </c>
      <c r="R91" s="597" t="str">
        <f>IF('別紙様式3-1'!$Y$26="×","該当","非該当")</f>
        <v>非該当</v>
      </c>
    </row>
    <row r="92" spans="1:18">
      <c r="A92" s="595">
        <v>91</v>
      </c>
      <c r="B92" s="595">
        <f>基本情報入力シート!C129</f>
        <v>0</v>
      </c>
      <c r="C92" s="595">
        <f>基本情報入力シート!M129</f>
        <v>0</v>
      </c>
      <c r="D92" s="595">
        <f>基本情報入力シート!R129</f>
        <v>0</v>
      </c>
      <c r="E92" s="595">
        <f>基本情報入力シート!W129</f>
        <v>0</v>
      </c>
      <c r="F92" s="595">
        <f>基本情報入力シート!X129</f>
        <v>0</v>
      </c>
      <c r="G92" s="595">
        <f>基本情報入力シート!Y129</f>
        <v>0</v>
      </c>
      <c r="H92" s="595">
        <f>基本情報入力シート!$M$23</f>
        <v>0</v>
      </c>
      <c r="I92" s="595">
        <f>基本情報入力シート!$M$30</f>
        <v>0</v>
      </c>
      <c r="J92" s="595">
        <f>基本情報入力シート!$M$31</f>
        <v>0</v>
      </c>
      <c r="K92" s="595">
        <f>基本情報入力シート!$M$32</f>
        <v>0</v>
      </c>
      <c r="L92" s="595">
        <f>'別紙様式3-2（加算　個票）'!P104</f>
        <v>0</v>
      </c>
      <c r="M92" s="596">
        <f>'別紙様式3-2（加算　個票）'!Q104</f>
        <v>0</v>
      </c>
      <c r="N92" s="595">
        <f>'別紙様式3-2（加算　個票）'!Y104</f>
        <v>0</v>
      </c>
      <c r="O92" s="596">
        <f>'別紙様式3-2（加算　個票）'!Z104</f>
        <v>0</v>
      </c>
      <c r="P92" s="596">
        <f>'別紙様式3-2（加算　個票）'!AG104</f>
        <v>0</v>
      </c>
      <c r="Q92" s="596">
        <f t="shared" si="1"/>
        <v>0</v>
      </c>
      <c r="R92" s="597" t="str">
        <f>IF('別紙様式3-1'!$Y$26="×","該当","非該当")</f>
        <v>非該当</v>
      </c>
    </row>
    <row r="93" spans="1:18">
      <c r="A93" s="595">
        <v>92</v>
      </c>
      <c r="B93" s="595">
        <f>基本情報入力シート!C130</f>
        <v>0</v>
      </c>
      <c r="C93" s="595">
        <f>基本情報入力シート!M130</f>
        <v>0</v>
      </c>
      <c r="D93" s="595">
        <f>基本情報入力シート!R130</f>
        <v>0</v>
      </c>
      <c r="E93" s="595">
        <f>基本情報入力シート!W130</f>
        <v>0</v>
      </c>
      <c r="F93" s="595">
        <f>基本情報入力シート!X130</f>
        <v>0</v>
      </c>
      <c r="G93" s="595">
        <f>基本情報入力シート!Y130</f>
        <v>0</v>
      </c>
      <c r="H93" s="595">
        <f>基本情報入力シート!$M$23</f>
        <v>0</v>
      </c>
      <c r="I93" s="595">
        <f>基本情報入力シート!$M$30</f>
        <v>0</v>
      </c>
      <c r="J93" s="595">
        <f>基本情報入力シート!$M$31</f>
        <v>0</v>
      </c>
      <c r="K93" s="595">
        <f>基本情報入力シート!$M$32</f>
        <v>0</v>
      </c>
      <c r="L93" s="595">
        <f>'別紙様式3-2（加算　個票）'!P105</f>
        <v>0</v>
      </c>
      <c r="M93" s="596">
        <f>'別紙様式3-2（加算　個票）'!Q105</f>
        <v>0</v>
      </c>
      <c r="N93" s="595">
        <f>'別紙様式3-2（加算　個票）'!Y105</f>
        <v>0</v>
      </c>
      <c r="O93" s="596">
        <f>'別紙様式3-2（加算　個票）'!Z105</f>
        <v>0</v>
      </c>
      <c r="P93" s="596">
        <f>'別紙様式3-2（加算　個票）'!AG105</f>
        <v>0</v>
      </c>
      <c r="Q93" s="596">
        <f t="shared" si="1"/>
        <v>0</v>
      </c>
      <c r="R93" s="597" t="str">
        <f>IF('別紙様式3-1'!$Y$26="×","該当","非該当")</f>
        <v>非該当</v>
      </c>
    </row>
    <row r="94" spans="1:18">
      <c r="A94" s="595">
        <v>93</v>
      </c>
      <c r="B94" s="595">
        <f>基本情報入力シート!C131</f>
        <v>0</v>
      </c>
      <c r="C94" s="595">
        <f>基本情報入力シート!M131</f>
        <v>0</v>
      </c>
      <c r="D94" s="595">
        <f>基本情報入力シート!R131</f>
        <v>0</v>
      </c>
      <c r="E94" s="595">
        <f>基本情報入力シート!W131</f>
        <v>0</v>
      </c>
      <c r="F94" s="595">
        <f>基本情報入力シート!X131</f>
        <v>0</v>
      </c>
      <c r="G94" s="595">
        <f>基本情報入力シート!Y131</f>
        <v>0</v>
      </c>
      <c r="H94" s="595">
        <f>基本情報入力シート!$M$23</f>
        <v>0</v>
      </c>
      <c r="I94" s="595">
        <f>基本情報入力シート!$M$30</f>
        <v>0</v>
      </c>
      <c r="J94" s="595">
        <f>基本情報入力シート!$M$31</f>
        <v>0</v>
      </c>
      <c r="K94" s="595">
        <f>基本情報入力シート!$M$32</f>
        <v>0</v>
      </c>
      <c r="L94" s="595">
        <f>'別紙様式3-2（加算　個票）'!P106</f>
        <v>0</v>
      </c>
      <c r="M94" s="596">
        <f>'別紙様式3-2（加算　個票）'!Q106</f>
        <v>0</v>
      </c>
      <c r="N94" s="595">
        <f>'別紙様式3-2（加算　個票）'!Y106</f>
        <v>0</v>
      </c>
      <c r="O94" s="596">
        <f>'別紙様式3-2（加算　個票）'!Z106</f>
        <v>0</v>
      </c>
      <c r="P94" s="596">
        <f>'別紙様式3-2（加算　個票）'!AG106</f>
        <v>0</v>
      </c>
      <c r="Q94" s="596">
        <f t="shared" si="1"/>
        <v>0</v>
      </c>
      <c r="R94" s="597" t="str">
        <f>IF('別紙様式3-1'!$Y$26="×","該当","非該当")</f>
        <v>非該当</v>
      </c>
    </row>
    <row r="95" spans="1:18">
      <c r="A95" s="595">
        <v>94</v>
      </c>
      <c r="B95" s="595">
        <f>基本情報入力シート!C132</f>
        <v>0</v>
      </c>
      <c r="C95" s="595">
        <f>基本情報入力シート!M132</f>
        <v>0</v>
      </c>
      <c r="D95" s="595">
        <f>基本情報入力シート!R132</f>
        <v>0</v>
      </c>
      <c r="E95" s="595">
        <f>基本情報入力シート!W132</f>
        <v>0</v>
      </c>
      <c r="F95" s="595">
        <f>基本情報入力シート!X132</f>
        <v>0</v>
      </c>
      <c r="G95" s="595">
        <f>基本情報入力シート!Y132</f>
        <v>0</v>
      </c>
      <c r="H95" s="595">
        <f>基本情報入力シート!$M$23</f>
        <v>0</v>
      </c>
      <c r="I95" s="595">
        <f>基本情報入力シート!$M$30</f>
        <v>0</v>
      </c>
      <c r="J95" s="595">
        <f>基本情報入力シート!$M$31</f>
        <v>0</v>
      </c>
      <c r="K95" s="595">
        <f>基本情報入力シート!$M$32</f>
        <v>0</v>
      </c>
      <c r="L95" s="595">
        <f>'別紙様式3-2（加算　個票）'!P107</f>
        <v>0</v>
      </c>
      <c r="M95" s="596">
        <f>'別紙様式3-2（加算　個票）'!Q107</f>
        <v>0</v>
      </c>
      <c r="N95" s="595">
        <f>'別紙様式3-2（加算　個票）'!Y107</f>
        <v>0</v>
      </c>
      <c r="O95" s="596">
        <f>'別紙様式3-2（加算　個票）'!Z107</f>
        <v>0</v>
      </c>
      <c r="P95" s="596">
        <f>'別紙様式3-2（加算　個票）'!AG107</f>
        <v>0</v>
      </c>
      <c r="Q95" s="596">
        <f t="shared" si="1"/>
        <v>0</v>
      </c>
      <c r="R95" s="597" t="str">
        <f>IF('別紙様式3-1'!$Y$26="×","該当","非該当")</f>
        <v>非該当</v>
      </c>
    </row>
    <row r="96" spans="1:18">
      <c r="A96" s="595">
        <v>95</v>
      </c>
      <c r="B96" s="595">
        <f>基本情報入力シート!C133</f>
        <v>0</v>
      </c>
      <c r="C96" s="595">
        <f>基本情報入力シート!M133</f>
        <v>0</v>
      </c>
      <c r="D96" s="595">
        <f>基本情報入力シート!R133</f>
        <v>0</v>
      </c>
      <c r="E96" s="595">
        <f>基本情報入力シート!W133</f>
        <v>0</v>
      </c>
      <c r="F96" s="595">
        <f>基本情報入力シート!X133</f>
        <v>0</v>
      </c>
      <c r="G96" s="595">
        <f>基本情報入力シート!Y133</f>
        <v>0</v>
      </c>
      <c r="H96" s="595">
        <f>基本情報入力シート!$M$23</f>
        <v>0</v>
      </c>
      <c r="I96" s="595">
        <f>基本情報入力シート!$M$30</f>
        <v>0</v>
      </c>
      <c r="J96" s="595">
        <f>基本情報入力シート!$M$31</f>
        <v>0</v>
      </c>
      <c r="K96" s="595">
        <f>基本情報入力シート!$M$32</f>
        <v>0</v>
      </c>
      <c r="L96" s="595">
        <f>'別紙様式3-2（加算　個票）'!P108</f>
        <v>0</v>
      </c>
      <c r="M96" s="596">
        <f>'別紙様式3-2（加算　個票）'!Q108</f>
        <v>0</v>
      </c>
      <c r="N96" s="595">
        <f>'別紙様式3-2（加算　個票）'!Y108</f>
        <v>0</v>
      </c>
      <c r="O96" s="596">
        <f>'別紙様式3-2（加算　個票）'!Z108</f>
        <v>0</v>
      </c>
      <c r="P96" s="596">
        <f>'別紙様式3-2（加算　個票）'!AG108</f>
        <v>0</v>
      </c>
      <c r="Q96" s="596">
        <f t="shared" si="1"/>
        <v>0</v>
      </c>
      <c r="R96" s="597" t="str">
        <f>IF('別紙様式3-1'!$Y$26="×","該当","非該当")</f>
        <v>非該当</v>
      </c>
    </row>
    <row r="97" spans="1:18">
      <c r="A97" s="595">
        <v>96</v>
      </c>
      <c r="B97" s="595">
        <f>基本情報入力シート!C134</f>
        <v>0</v>
      </c>
      <c r="C97" s="595">
        <f>基本情報入力シート!M134</f>
        <v>0</v>
      </c>
      <c r="D97" s="595">
        <f>基本情報入力シート!R134</f>
        <v>0</v>
      </c>
      <c r="E97" s="595">
        <f>基本情報入力シート!W134</f>
        <v>0</v>
      </c>
      <c r="F97" s="595">
        <f>基本情報入力シート!X134</f>
        <v>0</v>
      </c>
      <c r="G97" s="595">
        <f>基本情報入力シート!Y134</f>
        <v>0</v>
      </c>
      <c r="H97" s="595">
        <f>基本情報入力シート!$M$23</f>
        <v>0</v>
      </c>
      <c r="I97" s="595">
        <f>基本情報入力シート!$M$30</f>
        <v>0</v>
      </c>
      <c r="J97" s="595">
        <f>基本情報入力シート!$M$31</f>
        <v>0</v>
      </c>
      <c r="K97" s="595">
        <f>基本情報入力シート!$M$32</f>
        <v>0</v>
      </c>
      <c r="L97" s="595">
        <f>'別紙様式3-2（加算　個票）'!P109</f>
        <v>0</v>
      </c>
      <c r="M97" s="596">
        <f>'別紙様式3-2（加算　個票）'!Q109</f>
        <v>0</v>
      </c>
      <c r="N97" s="595">
        <f>'別紙様式3-2（加算　個票）'!Y109</f>
        <v>0</v>
      </c>
      <c r="O97" s="596">
        <f>'別紙様式3-2（加算　個票）'!Z109</f>
        <v>0</v>
      </c>
      <c r="P97" s="596">
        <f>'別紙様式3-2（加算　個票）'!AG109</f>
        <v>0</v>
      </c>
      <c r="Q97" s="596">
        <f t="shared" si="1"/>
        <v>0</v>
      </c>
      <c r="R97" s="597" t="str">
        <f>IF('別紙様式3-1'!$Y$26="×","該当","非該当")</f>
        <v>非該当</v>
      </c>
    </row>
    <row r="98" spans="1:18">
      <c r="A98" s="595">
        <v>97</v>
      </c>
      <c r="B98" s="595">
        <f>基本情報入力シート!C135</f>
        <v>0</v>
      </c>
      <c r="C98" s="595">
        <f>基本情報入力シート!M135</f>
        <v>0</v>
      </c>
      <c r="D98" s="595">
        <f>基本情報入力シート!R135</f>
        <v>0</v>
      </c>
      <c r="E98" s="595">
        <f>基本情報入力シート!W135</f>
        <v>0</v>
      </c>
      <c r="F98" s="595">
        <f>基本情報入力シート!X135</f>
        <v>0</v>
      </c>
      <c r="G98" s="595">
        <f>基本情報入力シート!Y135</f>
        <v>0</v>
      </c>
      <c r="H98" s="595">
        <f>基本情報入力シート!$M$23</f>
        <v>0</v>
      </c>
      <c r="I98" s="595">
        <f>基本情報入力シート!$M$30</f>
        <v>0</v>
      </c>
      <c r="J98" s="595">
        <f>基本情報入力シート!$M$31</f>
        <v>0</v>
      </c>
      <c r="K98" s="595">
        <f>基本情報入力シート!$M$32</f>
        <v>0</v>
      </c>
      <c r="L98" s="595">
        <f>'別紙様式3-2（加算　個票）'!P110</f>
        <v>0</v>
      </c>
      <c r="M98" s="596">
        <f>'別紙様式3-2（加算　個票）'!Q110</f>
        <v>0</v>
      </c>
      <c r="N98" s="595">
        <f>'別紙様式3-2（加算　個票）'!Y110</f>
        <v>0</v>
      </c>
      <c r="O98" s="596">
        <f>'別紙様式3-2（加算　個票）'!Z110</f>
        <v>0</v>
      </c>
      <c r="P98" s="596">
        <f>'別紙様式3-2（加算　個票）'!AG110</f>
        <v>0</v>
      </c>
      <c r="Q98" s="596">
        <f t="shared" si="1"/>
        <v>0</v>
      </c>
      <c r="R98" s="597" t="str">
        <f>IF('別紙様式3-1'!$Y$26="×","該当","非該当")</f>
        <v>非該当</v>
      </c>
    </row>
    <row r="99" spans="1:18">
      <c r="A99" s="595">
        <v>98</v>
      </c>
      <c r="B99" s="595">
        <f>基本情報入力シート!C136</f>
        <v>0</v>
      </c>
      <c r="C99" s="595">
        <f>基本情報入力シート!M136</f>
        <v>0</v>
      </c>
      <c r="D99" s="595">
        <f>基本情報入力シート!R136</f>
        <v>0</v>
      </c>
      <c r="E99" s="595">
        <f>基本情報入力シート!W136</f>
        <v>0</v>
      </c>
      <c r="F99" s="595">
        <f>基本情報入力シート!X136</f>
        <v>0</v>
      </c>
      <c r="G99" s="595">
        <f>基本情報入力シート!Y136</f>
        <v>0</v>
      </c>
      <c r="H99" s="595">
        <f>基本情報入力シート!$M$23</f>
        <v>0</v>
      </c>
      <c r="I99" s="595">
        <f>基本情報入力シート!$M$30</f>
        <v>0</v>
      </c>
      <c r="J99" s="595">
        <f>基本情報入力シート!$M$31</f>
        <v>0</v>
      </c>
      <c r="K99" s="595">
        <f>基本情報入力シート!$M$32</f>
        <v>0</v>
      </c>
      <c r="L99" s="595">
        <f>'別紙様式3-2（加算　個票）'!P111</f>
        <v>0</v>
      </c>
      <c r="M99" s="596">
        <f>'別紙様式3-2（加算　個票）'!Q111</f>
        <v>0</v>
      </c>
      <c r="N99" s="595">
        <f>'別紙様式3-2（加算　個票）'!Y111</f>
        <v>0</v>
      </c>
      <c r="O99" s="596">
        <f>'別紙様式3-2（加算　個票）'!Z111</f>
        <v>0</v>
      </c>
      <c r="P99" s="596">
        <f>'別紙様式3-2（加算　個票）'!AG111</f>
        <v>0</v>
      </c>
      <c r="Q99" s="596">
        <f t="shared" si="1"/>
        <v>0</v>
      </c>
      <c r="R99" s="597" t="str">
        <f>IF('別紙様式3-1'!$Y$26="×","該当","非該当")</f>
        <v>非該当</v>
      </c>
    </row>
    <row r="100" spans="1:18">
      <c r="A100" s="595">
        <v>99</v>
      </c>
      <c r="B100" s="595">
        <f>基本情報入力シート!C137</f>
        <v>0</v>
      </c>
      <c r="C100" s="595">
        <f>基本情報入力シート!M137</f>
        <v>0</v>
      </c>
      <c r="D100" s="595">
        <f>基本情報入力シート!R137</f>
        <v>0</v>
      </c>
      <c r="E100" s="595">
        <f>基本情報入力シート!W137</f>
        <v>0</v>
      </c>
      <c r="F100" s="595">
        <f>基本情報入力シート!X137</f>
        <v>0</v>
      </c>
      <c r="G100" s="595">
        <f>基本情報入力シート!Y137</f>
        <v>0</v>
      </c>
      <c r="H100" s="595">
        <f>基本情報入力シート!$M$23</f>
        <v>0</v>
      </c>
      <c r="I100" s="595">
        <f>基本情報入力シート!$M$30</f>
        <v>0</v>
      </c>
      <c r="J100" s="595">
        <f>基本情報入力シート!$M$31</f>
        <v>0</v>
      </c>
      <c r="K100" s="595">
        <f>基本情報入力シート!$M$32</f>
        <v>0</v>
      </c>
      <c r="L100" s="595">
        <f>'別紙様式3-2（加算　個票）'!P112</f>
        <v>0</v>
      </c>
      <c r="M100" s="596">
        <f>'別紙様式3-2（加算　個票）'!Q112</f>
        <v>0</v>
      </c>
      <c r="N100" s="595">
        <f>'別紙様式3-2（加算　個票）'!Y112</f>
        <v>0</v>
      </c>
      <c r="O100" s="596">
        <f>'別紙様式3-2（加算　個票）'!Z112</f>
        <v>0</v>
      </c>
      <c r="P100" s="596">
        <f>'別紙様式3-2（加算　個票）'!AG112</f>
        <v>0</v>
      </c>
      <c r="Q100" s="596">
        <f t="shared" si="1"/>
        <v>0</v>
      </c>
      <c r="R100" s="597" t="str">
        <f>IF('別紙様式3-1'!$Y$26="×","該当","非該当")</f>
        <v>非該当</v>
      </c>
    </row>
    <row r="101" spans="1:18">
      <c r="A101" s="595">
        <v>100</v>
      </c>
      <c r="B101" s="595">
        <f>基本情報入力シート!C138</f>
        <v>0</v>
      </c>
      <c r="C101" s="595">
        <f>基本情報入力シート!M138</f>
        <v>0</v>
      </c>
      <c r="D101" s="595">
        <f>基本情報入力シート!R138</f>
        <v>0</v>
      </c>
      <c r="E101" s="595">
        <f>基本情報入力シート!W138</f>
        <v>0</v>
      </c>
      <c r="F101" s="595">
        <f>基本情報入力シート!X138</f>
        <v>0</v>
      </c>
      <c r="G101" s="595">
        <f>基本情報入力シート!Y138</f>
        <v>0</v>
      </c>
      <c r="H101" s="595">
        <f>基本情報入力シート!$M$23</f>
        <v>0</v>
      </c>
      <c r="I101" s="595">
        <f>基本情報入力シート!$M$30</f>
        <v>0</v>
      </c>
      <c r="J101" s="595">
        <f>基本情報入力シート!$M$31</f>
        <v>0</v>
      </c>
      <c r="K101" s="595">
        <f>基本情報入力シート!$M$32</f>
        <v>0</v>
      </c>
      <c r="L101" s="595">
        <f>'別紙様式3-2（加算　個票）'!P113</f>
        <v>0</v>
      </c>
      <c r="M101" s="596">
        <f>'別紙様式3-2（加算　個票）'!Q113</f>
        <v>0</v>
      </c>
      <c r="N101" s="595">
        <f>'別紙様式3-2（加算　個票）'!Y113</f>
        <v>0</v>
      </c>
      <c r="O101" s="596">
        <f>'別紙様式3-2（加算　個票）'!Z113</f>
        <v>0</v>
      </c>
      <c r="P101" s="596">
        <f>'別紙様式3-2（加算　個票）'!AG113</f>
        <v>0</v>
      </c>
      <c r="Q101" s="596">
        <f t="shared" si="1"/>
        <v>0</v>
      </c>
      <c r="R101" s="597" t="str">
        <f>IF('別紙様式3-1'!$Y$26="×","該当","非該当")</f>
        <v>非該当</v>
      </c>
    </row>
    <row r="102" spans="1:18">
      <c r="A102" s="595">
        <v>101</v>
      </c>
      <c r="B102" s="595">
        <f>基本情報入力シート!C139</f>
        <v>0</v>
      </c>
      <c r="C102" s="595">
        <f>基本情報入力シート!M139</f>
        <v>0</v>
      </c>
      <c r="D102" s="595">
        <f>基本情報入力シート!R139</f>
        <v>0</v>
      </c>
      <c r="E102" s="595">
        <f>基本情報入力シート!W139</f>
        <v>0</v>
      </c>
      <c r="F102" s="595">
        <f>基本情報入力シート!X139</f>
        <v>0</v>
      </c>
      <c r="G102" s="595">
        <f>基本情報入力シート!Y139</f>
        <v>0</v>
      </c>
      <c r="H102" s="595">
        <f>基本情報入力シート!$M$23</f>
        <v>0</v>
      </c>
      <c r="I102" s="595">
        <f>基本情報入力シート!$M$30</f>
        <v>0</v>
      </c>
      <c r="J102" s="595">
        <f>基本情報入力シート!$M$31</f>
        <v>0</v>
      </c>
      <c r="K102" s="595">
        <f>基本情報入力シート!$M$32</f>
        <v>0</v>
      </c>
      <c r="L102" s="595">
        <f>'別紙様式3-2（加算　個票）'!P114</f>
        <v>0</v>
      </c>
      <c r="M102" s="596">
        <f>'別紙様式3-2（加算　個票）'!Q114</f>
        <v>0</v>
      </c>
      <c r="N102" s="595">
        <f>'別紙様式3-2（加算　個票）'!Y114</f>
        <v>0</v>
      </c>
      <c r="O102" s="596">
        <f>'別紙様式3-2（加算　個票）'!Z114</f>
        <v>0</v>
      </c>
      <c r="P102" s="596">
        <f>'別紙様式3-2（加算　個票）'!AG114</f>
        <v>0</v>
      </c>
      <c r="Q102" s="596">
        <f t="shared" si="1"/>
        <v>0</v>
      </c>
      <c r="R102" s="597" t="str">
        <f>IF('別紙様式3-1'!$Y$26="×","該当","非該当")</f>
        <v>非該当</v>
      </c>
    </row>
    <row r="103" spans="1:18">
      <c r="A103" s="595">
        <v>102</v>
      </c>
      <c r="B103" s="595">
        <f>基本情報入力シート!C140</f>
        <v>0</v>
      </c>
      <c r="C103" s="595">
        <f>基本情報入力シート!M140</f>
        <v>0</v>
      </c>
      <c r="D103" s="595">
        <f>基本情報入力シート!R140</f>
        <v>0</v>
      </c>
      <c r="E103" s="595">
        <f>基本情報入力シート!W140</f>
        <v>0</v>
      </c>
      <c r="F103" s="595">
        <f>基本情報入力シート!X140</f>
        <v>0</v>
      </c>
      <c r="G103" s="595">
        <f>基本情報入力シート!Y140</f>
        <v>0</v>
      </c>
      <c r="H103" s="595">
        <f>基本情報入力シート!$M$23</f>
        <v>0</v>
      </c>
      <c r="I103" s="595">
        <f>基本情報入力シート!$M$30</f>
        <v>0</v>
      </c>
      <c r="J103" s="595">
        <f>基本情報入力シート!$M$31</f>
        <v>0</v>
      </c>
      <c r="K103" s="595">
        <f>基本情報入力シート!$M$32</f>
        <v>0</v>
      </c>
      <c r="L103" s="595">
        <f>'別紙様式3-2（加算　個票）'!P115</f>
        <v>0</v>
      </c>
      <c r="M103" s="596">
        <f>'別紙様式3-2（加算　個票）'!Q115</f>
        <v>0</v>
      </c>
      <c r="N103" s="595">
        <f>'別紙様式3-2（加算　個票）'!Y115</f>
        <v>0</v>
      </c>
      <c r="O103" s="596">
        <f>'別紙様式3-2（加算　個票）'!Z115</f>
        <v>0</v>
      </c>
      <c r="P103" s="596">
        <f>'別紙様式3-2（加算　個票）'!AG115</f>
        <v>0</v>
      </c>
      <c r="Q103" s="596">
        <f t="shared" si="1"/>
        <v>0</v>
      </c>
      <c r="R103" s="597" t="str">
        <f>IF('別紙様式3-1'!$Y$26="×","該当","非該当")</f>
        <v>非該当</v>
      </c>
    </row>
    <row r="104" spans="1:18">
      <c r="A104" s="595">
        <v>103</v>
      </c>
      <c r="B104" s="595">
        <f>基本情報入力シート!C141</f>
        <v>0</v>
      </c>
      <c r="C104" s="595">
        <f>基本情報入力シート!M141</f>
        <v>0</v>
      </c>
      <c r="D104" s="595">
        <f>基本情報入力シート!R141</f>
        <v>0</v>
      </c>
      <c r="E104" s="595">
        <f>基本情報入力シート!W141</f>
        <v>0</v>
      </c>
      <c r="F104" s="595">
        <f>基本情報入力シート!X141</f>
        <v>0</v>
      </c>
      <c r="G104" s="595">
        <f>基本情報入力シート!Y141</f>
        <v>0</v>
      </c>
      <c r="H104" s="595">
        <f>基本情報入力シート!$M$23</f>
        <v>0</v>
      </c>
      <c r="I104" s="595">
        <f>基本情報入力シート!$M$30</f>
        <v>0</v>
      </c>
      <c r="J104" s="595">
        <f>基本情報入力シート!$M$31</f>
        <v>0</v>
      </c>
      <c r="K104" s="595">
        <f>基本情報入力シート!$M$32</f>
        <v>0</v>
      </c>
      <c r="L104" s="595">
        <f>'別紙様式3-2（加算　個票）'!P116</f>
        <v>0</v>
      </c>
      <c r="M104" s="596">
        <f>'別紙様式3-2（加算　個票）'!Q116</f>
        <v>0</v>
      </c>
      <c r="N104" s="595">
        <f>'別紙様式3-2（加算　個票）'!Y116</f>
        <v>0</v>
      </c>
      <c r="O104" s="596">
        <f>'別紙様式3-2（加算　個票）'!Z116</f>
        <v>0</v>
      </c>
      <c r="P104" s="596">
        <f>'別紙様式3-2（加算　個票）'!AG116</f>
        <v>0</v>
      </c>
      <c r="Q104" s="596">
        <f t="shared" si="1"/>
        <v>0</v>
      </c>
      <c r="R104" s="597" t="str">
        <f>IF('別紙様式3-1'!$Y$26="×","該当","非該当")</f>
        <v>非該当</v>
      </c>
    </row>
    <row r="105" spans="1:18">
      <c r="A105" s="595">
        <v>104</v>
      </c>
      <c r="B105" s="595">
        <f>基本情報入力シート!C142</f>
        <v>0</v>
      </c>
      <c r="C105" s="595">
        <f>基本情報入力シート!M142</f>
        <v>0</v>
      </c>
      <c r="D105" s="595">
        <f>基本情報入力シート!R142</f>
        <v>0</v>
      </c>
      <c r="E105" s="595">
        <f>基本情報入力シート!W142</f>
        <v>0</v>
      </c>
      <c r="F105" s="595">
        <f>基本情報入力シート!X142</f>
        <v>0</v>
      </c>
      <c r="G105" s="595">
        <f>基本情報入力シート!Y142</f>
        <v>0</v>
      </c>
      <c r="H105" s="595">
        <f>基本情報入力シート!$M$23</f>
        <v>0</v>
      </c>
      <c r="I105" s="595">
        <f>基本情報入力シート!$M$30</f>
        <v>0</v>
      </c>
      <c r="J105" s="595">
        <f>基本情報入力シート!$M$31</f>
        <v>0</v>
      </c>
      <c r="K105" s="595">
        <f>基本情報入力シート!$M$32</f>
        <v>0</v>
      </c>
      <c r="L105" s="595">
        <f>'別紙様式3-2（加算　個票）'!P117</f>
        <v>0</v>
      </c>
      <c r="M105" s="596">
        <f>'別紙様式3-2（加算　個票）'!Q117</f>
        <v>0</v>
      </c>
      <c r="N105" s="595">
        <f>'別紙様式3-2（加算　個票）'!Y117</f>
        <v>0</v>
      </c>
      <c r="O105" s="596">
        <f>'別紙様式3-2（加算　個票）'!Z117</f>
        <v>0</v>
      </c>
      <c r="P105" s="596">
        <f>'別紙様式3-2（加算　個票）'!AG117</f>
        <v>0</v>
      </c>
      <c r="Q105" s="596">
        <f t="shared" si="1"/>
        <v>0</v>
      </c>
      <c r="R105" s="597" t="str">
        <f>IF('別紙様式3-1'!$Y$26="×","該当","非該当")</f>
        <v>非該当</v>
      </c>
    </row>
    <row r="106" spans="1:18">
      <c r="A106" s="595">
        <v>105</v>
      </c>
      <c r="B106" s="595">
        <f>基本情報入力シート!C143</f>
        <v>0</v>
      </c>
      <c r="C106" s="595">
        <f>基本情報入力シート!M143</f>
        <v>0</v>
      </c>
      <c r="D106" s="595">
        <f>基本情報入力シート!R143</f>
        <v>0</v>
      </c>
      <c r="E106" s="595">
        <f>基本情報入力シート!W143</f>
        <v>0</v>
      </c>
      <c r="F106" s="595">
        <f>基本情報入力シート!X143</f>
        <v>0</v>
      </c>
      <c r="G106" s="595">
        <f>基本情報入力シート!Y143</f>
        <v>0</v>
      </c>
      <c r="H106" s="595">
        <f>基本情報入力シート!$M$23</f>
        <v>0</v>
      </c>
      <c r="I106" s="595">
        <f>基本情報入力シート!$M$30</f>
        <v>0</v>
      </c>
      <c r="J106" s="595">
        <f>基本情報入力シート!$M$31</f>
        <v>0</v>
      </c>
      <c r="K106" s="595">
        <f>基本情報入力シート!$M$32</f>
        <v>0</v>
      </c>
      <c r="L106" s="595">
        <f>'別紙様式3-2（加算　個票）'!P118</f>
        <v>0</v>
      </c>
      <c r="M106" s="596">
        <f>'別紙様式3-2（加算　個票）'!Q118</f>
        <v>0</v>
      </c>
      <c r="N106" s="595">
        <f>'別紙様式3-2（加算　個票）'!Y118</f>
        <v>0</v>
      </c>
      <c r="O106" s="596">
        <f>'別紙様式3-2（加算　個票）'!Z118</f>
        <v>0</v>
      </c>
      <c r="P106" s="596">
        <f>'別紙様式3-2（加算　個票）'!AG118</f>
        <v>0</v>
      </c>
      <c r="Q106" s="596">
        <f t="shared" si="1"/>
        <v>0</v>
      </c>
      <c r="R106" s="597" t="str">
        <f>IF('別紙様式3-1'!$Y$26="×","該当","非該当")</f>
        <v>非該当</v>
      </c>
    </row>
    <row r="107" spans="1:18">
      <c r="A107" s="595">
        <v>106</v>
      </c>
      <c r="B107" s="595">
        <f>基本情報入力シート!C144</f>
        <v>0</v>
      </c>
      <c r="C107" s="595">
        <f>基本情報入力シート!M144</f>
        <v>0</v>
      </c>
      <c r="D107" s="595">
        <f>基本情報入力シート!R144</f>
        <v>0</v>
      </c>
      <c r="E107" s="595">
        <f>基本情報入力シート!W144</f>
        <v>0</v>
      </c>
      <c r="F107" s="595">
        <f>基本情報入力シート!X144</f>
        <v>0</v>
      </c>
      <c r="G107" s="595">
        <f>基本情報入力シート!Y144</f>
        <v>0</v>
      </c>
      <c r="H107" s="595">
        <f>基本情報入力シート!$M$23</f>
        <v>0</v>
      </c>
      <c r="I107" s="595">
        <f>基本情報入力シート!$M$30</f>
        <v>0</v>
      </c>
      <c r="J107" s="595">
        <f>基本情報入力シート!$M$31</f>
        <v>0</v>
      </c>
      <c r="K107" s="595">
        <f>基本情報入力シート!$M$32</f>
        <v>0</v>
      </c>
      <c r="L107" s="595">
        <f>'別紙様式3-2（加算　個票）'!P119</f>
        <v>0</v>
      </c>
      <c r="M107" s="596">
        <f>'別紙様式3-2（加算　個票）'!Q119</f>
        <v>0</v>
      </c>
      <c r="N107" s="595">
        <f>'別紙様式3-2（加算　個票）'!Y119</f>
        <v>0</v>
      </c>
      <c r="O107" s="596">
        <f>'別紙様式3-2（加算　個票）'!Z119</f>
        <v>0</v>
      </c>
      <c r="P107" s="596">
        <f>'別紙様式3-2（加算　個票）'!AG119</f>
        <v>0</v>
      </c>
      <c r="Q107" s="596">
        <f t="shared" si="1"/>
        <v>0</v>
      </c>
      <c r="R107" s="597" t="str">
        <f>IF('別紙様式3-1'!$Y$26="×","該当","非該当")</f>
        <v>非該当</v>
      </c>
    </row>
    <row r="108" spans="1:18">
      <c r="A108" s="595">
        <v>107</v>
      </c>
      <c r="B108" s="595">
        <f>基本情報入力シート!C145</f>
        <v>0</v>
      </c>
      <c r="C108" s="595">
        <f>基本情報入力シート!M145</f>
        <v>0</v>
      </c>
      <c r="D108" s="595">
        <f>基本情報入力シート!R145</f>
        <v>0</v>
      </c>
      <c r="E108" s="595">
        <f>基本情報入力シート!W145</f>
        <v>0</v>
      </c>
      <c r="F108" s="595">
        <f>基本情報入力シート!X145</f>
        <v>0</v>
      </c>
      <c r="G108" s="595">
        <f>基本情報入力シート!Y145</f>
        <v>0</v>
      </c>
      <c r="H108" s="595">
        <f>基本情報入力シート!$M$23</f>
        <v>0</v>
      </c>
      <c r="I108" s="595">
        <f>基本情報入力シート!$M$30</f>
        <v>0</v>
      </c>
      <c r="J108" s="595">
        <f>基本情報入力シート!$M$31</f>
        <v>0</v>
      </c>
      <c r="K108" s="595">
        <f>基本情報入力シート!$M$32</f>
        <v>0</v>
      </c>
      <c r="L108" s="595">
        <f>'別紙様式3-2（加算　個票）'!P120</f>
        <v>0</v>
      </c>
      <c r="M108" s="596">
        <f>'別紙様式3-2（加算　個票）'!Q120</f>
        <v>0</v>
      </c>
      <c r="N108" s="595">
        <f>'別紙様式3-2（加算　個票）'!Y120</f>
        <v>0</v>
      </c>
      <c r="O108" s="596">
        <f>'別紙様式3-2（加算　個票）'!Z120</f>
        <v>0</v>
      </c>
      <c r="P108" s="596">
        <f>'別紙様式3-2（加算　個票）'!AG120</f>
        <v>0</v>
      </c>
      <c r="Q108" s="596">
        <f t="shared" si="1"/>
        <v>0</v>
      </c>
      <c r="R108" s="597" t="str">
        <f>IF('別紙様式3-1'!$Y$26="×","該当","非該当")</f>
        <v>非該当</v>
      </c>
    </row>
    <row r="109" spans="1:18">
      <c r="A109" s="595">
        <v>108</v>
      </c>
      <c r="B109" s="595">
        <f>基本情報入力シート!C146</f>
        <v>0</v>
      </c>
      <c r="C109" s="595">
        <f>基本情報入力シート!M146</f>
        <v>0</v>
      </c>
      <c r="D109" s="595">
        <f>基本情報入力シート!R146</f>
        <v>0</v>
      </c>
      <c r="E109" s="595">
        <f>基本情報入力シート!W146</f>
        <v>0</v>
      </c>
      <c r="F109" s="595">
        <f>基本情報入力シート!X146</f>
        <v>0</v>
      </c>
      <c r="G109" s="595">
        <f>基本情報入力シート!Y146</f>
        <v>0</v>
      </c>
      <c r="H109" s="595">
        <f>基本情報入力シート!$M$23</f>
        <v>0</v>
      </c>
      <c r="I109" s="595">
        <f>基本情報入力シート!$M$30</f>
        <v>0</v>
      </c>
      <c r="J109" s="595">
        <f>基本情報入力シート!$M$31</f>
        <v>0</v>
      </c>
      <c r="K109" s="595">
        <f>基本情報入力シート!$M$32</f>
        <v>0</v>
      </c>
      <c r="L109" s="595">
        <f>'別紙様式3-2（加算　個票）'!P121</f>
        <v>0</v>
      </c>
      <c r="M109" s="596">
        <f>'別紙様式3-2（加算　個票）'!Q121</f>
        <v>0</v>
      </c>
      <c r="N109" s="595">
        <f>'別紙様式3-2（加算　個票）'!Y121</f>
        <v>0</v>
      </c>
      <c r="O109" s="596">
        <f>'別紙様式3-2（加算　個票）'!Z121</f>
        <v>0</v>
      </c>
      <c r="P109" s="596">
        <f>'別紙様式3-2（加算　個票）'!AG121</f>
        <v>0</v>
      </c>
      <c r="Q109" s="596">
        <f t="shared" si="1"/>
        <v>0</v>
      </c>
      <c r="R109" s="597" t="str">
        <f>IF('別紙様式3-1'!$Y$26="×","該当","非該当")</f>
        <v>非該当</v>
      </c>
    </row>
    <row r="110" spans="1:18">
      <c r="A110" s="595">
        <v>109</v>
      </c>
      <c r="B110" s="595">
        <f>基本情報入力シート!C147</f>
        <v>0</v>
      </c>
      <c r="C110" s="595">
        <f>基本情報入力シート!M147</f>
        <v>0</v>
      </c>
      <c r="D110" s="595">
        <f>基本情報入力シート!R147</f>
        <v>0</v>
      </c>
      <c r="E110" s="595">
        <f>基本情報入力シート!W147</f>
        <v>0</v>
      </c>
      <c r="F110" s="595">
        <f>基本情報入力シート!X147</f>
        <v>0</v>
      </c>
      <c r="G110" s="595">
        <f>基本情報入力シート!Y147</f>
        <v>0</v>
      </c>
      <c r="H110" s="595">
        <f>基本情報入力シート!$M$23</f>
        <v>0</v>
      </c>
      <c r="I110" s="595">
        <f>基本情報入力シート!$M$30</f>
        <v>0</v>
      </c>
      <c r="J110" s="595">
        <f>基本情報入力シート!$M$31</f>
        <v>0</v>
      </c>
      <c r="K110" s="595">
        <f>基本情報入力シート!$M$32</f>
        <v>0</v>
      </c>
      <c r="L110" s="595">
        <f>'別紙様式3-2（加算　個票）'!P122</f>
        <v>0</v>
      </c>
      <c r="M110" s="596">
        <f>'別紙様式3-2（加算　個票）'!Q122</f>
        <v>0</v>
      </c>
      <c r="N110" s="595">
        <f>'別紙様式3-2（加算　個票）'!Y122</f>
        <v>0</v>
      </c>
      <c r="O110" s="596">
        <f>'別紙様式3-2（加算　個票）'!Z122</f>
        <v>0</v>
      </c>
      <c r="P110" s="596">
        <f>'別紙様式3-2（加算　個票）'!AG122</f>
        <v>0</v>
      </c>
      <c r="Q110" s="596">
        <f t="shared" si="1"/>
        <v>0</v>
      </c>
      <c r="R110" s="597" t="str">
        <f>IF('別紙様式3-1'!$Y$26="×","該当","非該当")</f>
        <v>非該当</v>
      </c>
    </row>
    <row r="111" spans="1:18">
      <c r="A111" s="595">
        <v>110</v>
      </c>
      <c r="B111" s="595">
        <f>基本情報入力シート!C148</f>
        <v>0</v>
      </c>
      <c r="C111" s="595">
        <f>基本情報入力シート!M148</f>
        <v>0</v>
      </c>
      <c r="D111" s="595">
        <f>基本情報入力シート!R148</f>
        <v>0</v>
      </c>
      <c r="E111" s="595">
        <f>基本情報入力シート!W148</f>
        <v>0</v>
      </c>
      <c r="F111" s="595">
        <f>基本情報入力シート!X148</f>
        <v>0</v>
      </c>
      <c r="G111" s="595">
        <f>基本情報入力シート!Y148</f>
        <v>0</v>
      </c>
      <c r="H111" s="595">
        <f>基本情報入力シート!$M$23</f>
        <v>0</v>
      </c>
      <c r="I111" s="595">
        <f>基本情報入力シート!$M$30</f>
        <v>0</v>
      </c>
      <c r="J111" s="595">
        <f>基本情報入力シート!$M$31</f>
        <v>0</v>
      </c>
      <c r="K111" s="595">
        <f>基本情報入力シート!$M$32</f>
        <v>0</v>
      </c>
      <c r="L111" s="595">
        <f>'別紙様式3-2（加算　個票）'!P123</f>
        <v>0</v>
      </c>
      <c r="M111" s="596">
        <f>'別紙様式3-2（加算　個票）'!Q123</f>
        <v>0</v>
      </c>
      <c r="N111" s="595">
        <f>'別紙様式3-2（加算　個票）'!Y123</f>
        <v>0</v>
      </c>
      <c r="O111" s="596">
        <f>'別紙様式3-2（加算　個票）'!Z123</f>
        <v>0</v>
      </c>
      <c r="P111" s="596">
        <f>'別紙様式3-2（加算　個票）'!AG123</f>
        <v>0</v>
      </c>
      <c r="Q111" s="596">
        <f t="shared" si="1"/>
        <v>0</v>
      </c>
      <c r="R111" s="597" t="str">
        <f>IF('別紙様式3-1'!$Y$26="×","該当","非該当")</f>
        <v>非該当</v>
      </c>
    </row>
    <row r="112" spans="1:18">
      <c r="A112" s="595">
        <v>111</v>
      </c>
      <c r="B112" s="595">
        <f>基本情報入力シート!C149</f>
        <v>0</v>
      </c>
      <c r="C112" s="595">
        <f>基本情報入力シート!M149</f>
        <v>0</v>
      </c>
      <c r="D112" s="595">
        <f>基本情報入力シート!R149</f>
        <v>0</v>
      </c>
      <c r="E112" s="595">
        <f>基本情報入力シート!W149</f>
        <v>0</v>
      </c>
      <c r="F112" s="595">
        <f>基本情報入力シート!X149</f>
        <v>0</v>
      </c>
      <c r="G112" s="595">
        <f>基本情報入力シート!Y149</f>
        <v>0</v>
      </c>
      <c r="H112" s="595">
        <f>基本情報入力シート!$M$23</f>
        <v>0</v>
      </c>
      <c r="I112" s="595">
        <f>基本情報入力シート!$M$30</f>
        <v>0</v>
      </c>
      <c r="J112" s="595">
        <f>基本情報入力シート!$M$31</f>
        <v>0</v>
      </c>
      <c r="K112" s="595">
        <f>基本情報入力シート!$M$32</f>
        <v>0</v>
      </c>
      <c r="L112" s="595">
        <f>'別紙様式3-2（加算　個票）'!P124</f>
        <v>0</v>
      </c>
      <c r="M112" s="596">
        <f>'別紙様式3-2（加算　個票）'!Q124</f>
        <v>0</v>
      </c>
      <c r="N112" s="595">
        <f>'別紙様式3-2（加算　個票）'!Y124</f>
        <v>0</v>
      </c>
      <c r="O112" s="596">
        <f>'別紙様式3-2（加算　個票）'!Z124</f>
        <v>0</v>
      </c>
      <c r="P112" s="596">
        <f>'別紙様式3-2（加算　個票）'!AG124</f>
        <v>0</v>
      </c>
      <c r="Q112" s="596">
        <f t="shared" si="1"/>
        <v>0</v>
      </c>
      <c r="R112" s="597" t="str">
        <f>IF('別紙様式3-1'!$Y$26="×","該当","非該当")</f>
        <v>非該当</v>
      </c>
    </row>
    <row r="113" spans="1:18">
      <c r="A113" s="595">
        <v>112</v>
      </c>
      <c r="B113" s="595">
        <f>基本情報入力シート!C150</f>
        <v>0</v>
      </c>
      <c r="C113" s="595">
        <f>基本情報入力シート!M150</f>
        <v>0</v>
      </c>
      <c r="D113" s="595">
        <f>基本情報入力シート!R150</f>
        <v>0</v>
      </c>
      <c r="E113" s="595">
        <f>基本情報入力シート!W150</f>
        <v>0</v>
      </c>
      <c r="F113" s="595">
        <f>基本情報入力シート!X150</f>
        <v>0</v>
      </c>
      <c r="G113" s="595">
        <f>基本情報入力シート!Y150</f>
        <v>0</v>
      </c>
      <c r="H113" s="595">
        <f>基本情報入力シート!$M$23</f>
        <v>0</v>
      </c>
      <c r="I113" s="595">
        <f>基本情報入力シート!$M$30</f>
        <v>0</v>
      </c>
      <c r="J113" s="595">
        <f>基本情報入力シート!$M$31</f>
        <v>0</v>
      </c>
      <c r="K113" s="595">
        <f>基本情報入力シート!$M$32</f>
        <v>0</v>
      </c>
      <c r="L113" s="595">
        <f>'別紙様式3-2（加算　個票）'!P125</f>
        <v>0</v>
      </c>
      <c r="M113" s="596">
        <f>'別紙様式3-2（加算　個票）'!Q125</f>
        <v>0</v>
      </c>
      <c r="N113" s="595">
        <f>'別紙様式3-2（加算　個票）'!Y125</f>
        <v>0</v>
      </c>
      <c r="O113" s="596">
        <f>'別紙様式3-2（加算　個票）'!Z125</f>
        <v>0</v>
      </c>
      <c r="P113" s="596">
        <f>'別紙様式3-2（加算　個票）'!AG125</f>
        <v>0</v>
      </c>
      <c r="Q113" s="596">
        <f t="shared" si="1"/>
        <v>0</v>
      </c>
      <c r="R113" s="597" t="str">
        <f>IF('別紙様式3-1'!$Y$26="×","該当","非該当")</f>
        <v>非該当</v>
      </c>
    </row>
    <row r="114" spans="1:18">
      <c r="A114" s="595">
        <v>113</v>
      </c>
      <c r="B114" s="595">
        <f>基本情報入力シート!C151</f>
        <v>0</v>
      </c>
      <c r="C114" s="595">
        <f>基本情報入力シート!M151</f>
        <v>0</v>
      </c>
      <c r="D114" s="595">
        <f>基本情報入力シート!R151</f>
        <v>0</v>
      </c>
      <c r="E114" s="595">
        <f>基本情報入力シート!W151</f>
        <v>0</v>
      </c>
      <c r="F114" s="595">
        <f>基本情報入力シート!X151</f>
        <v>0</v>
      </c>
      <c r="G114" s="595">
        <f>基本情報入力シート!Y151</f>
        <v>0</v>
      </c>
      <c r="H114" s="595">
        <f>基本情報入力シート!$M$23</f>
        <v>0</v>
      </c>
      <c r="I114" s="595">
        <f>基本情報入力シート!$M$30</f>
        <v>0</v>
      </c>
      <c r="J114" s="595">
        <f>基本情報入力シート!$M$31</f>
        <v>0</v>
      </c>
      <c r="K114" s="595">
        <f>基本情報入力シート!$M$32</f>
        <v>0</v>
      </c>
      <c r="L114" s="595">
        <f>'別紙様式3-2（加算　個票）'!P126</f>
        <v>0</v>
      </c>
      <c r="M114" s="596">
        <f>'別紙様式3-2（加算　個票）'!Q126</f>
        <v>0</v>
      </c>
      <c r="N114" s="595">
        <f>'別紙様式3-2（加算　個票）'!Y126</f>
        <v>0</v>
      </c>
      <c r="O114" s="596">
        <f>'別紙様式3-2（加算　個票）'!Z126</f>
        <v>0</v>
      </c>
      <c r="P114" s="596">
        <f>'別紙様式3-2（加算　個票）'!AG126</f>
        <v>0</v>
      </c>
      <c r="Q114" s="596">
        <f t="shared" si="1"/>
        <v>0</v>
      </c>
      <c r="R114" s="597" t="str">
        <f>IF('別紙様式3-1'!$Y$26="×","該当","非該当")</f>
        <v>非該当</v>
      </c>
    </row>
    <row r="115" spans="1:18">
      <c r="A115" s="595">
        <v>114</v>
      </c>
      <c r="B115" s="595">
        <f>基本情報入力シート!C152</f>
        <v>0</v>
      </c>
      <c r="C115" s="595">
        <f>基本情報入力シート!M152</f>
        <v>0</v>
      </c>
      <c r="D115" s="595">
        <f>基本情報入力シート!R152</f>
        <v>0</v>
      </c>
      <c r="E115" s="595">
        <f>基本情報入力シート!W152</f>
        <v>0</v>
      </c>
      <c r="F115" s="595">
        <f>基本情報入力シート!X152</f>
        <v>0</v>
      </c>
      <c r="G115" s="595">
        <f>基本情報入力シート!Y152</f>
        <v>0</v>
      </c>
      <c r="H115" s="595">
        <f>基本情報入力シート!$M$23</f>
        <v>0</v>
      </c>
      <c r="I115" s="595">
        <f>基本情報入力シート!$M$30</f>
        <v>0</v>
      </c>
      <c r="J115" s="595">
        <f>基本情報入力シート!$M$31</f>
        <v>0</v>
      </c>
      <c r="K115" s="595">
        <f>基本情報入力シート!$M$32</f>
        <v>0</v>
      </c>
      <c r="L115" s="595">
        <f>'別紙様式3-2（加算　個票）'!P127</f>
        <v>0</v>
      </c>
      <c r="M115" s="596">
        <f>'別紙様式3-2（加算　個票）'!Q127</f>
        <v>0</v>
      </c>
      <c r="N115" s="595">
        <f>'別紙様式3-2（加算　個票）'!Y127</f>
        <v>0</v>
      </c>
      <c r="O115" s="596">
        <f>'別紙様式3-2（加算　個票）'!Z127</f>
        <v>0</v>
      </c>
      <c r="P115" s="596">
        <f>'別紙様式3-2（加算　個票）'!AG127</f>
        <v>0</v>
      </c>
      <c r="Q115" s="596">
        <f t="shared" si="1"/>
        <v>0</v>
      </c>
      <c r="R115" s="597" t="str">
        <f>IF('別紙様式3-1'!$Y$26="×","該当","非該当")</f>
        <v>非該当</v>
      </c>
    </row>
    <row r="116" spans="1:18">
      <c r="A116" s="595">
        <v>115</v>
      </c>
      <c r="B116" s="595">
        <f>基本情報入力シート!C153</f>
        <v>0</v>
      </c>
      <c r="C116" s="595">
        <f>基本情報入力シート!M153</f>
        <v>0</v>
      </c>
      <c r="D116" s="595">
        <f>基本情報入力シート!R153</f>
        <v>0</v>
      </c>
      <c r="E116" s="595">
        <f>基本情報入力シート!W153</f>
        <v>0</v>
      </c>
      <c r="F116" s="595">
        <f>基本情報入力シート!X153</f>
        <v>0</v>
      </c>
      <c r="G116" s="595">
        <f>基本情報入力シート!Y153</f>
        <v>0</v>
      </c>
      <c r="H116" s="595">
        <f>基本情報入力シート!$M$23</f>
        <v>0</v>
      </c>
      <c r="I116" s="595">
        <f>基本情報入力シート!$M$30</f>
        <v>0</v>
      </c>
      <c r="J116" s="595">
        <f>基本情報入力シート!$M$31</f>
        <v>0</v>
      </c>
      <c r="K116" s="595">
        <f>基本情報入力シート!$M$32</f>
        <v>0</v>
      </c>
      <c r="L116" s="595">
        <f>'別紙様式3-2（加算　個票）'!P128</f>
        <v>0</v>
      </c>
      <c r="M116" s="596">
        <f>'別紙様式3-2（加算　個票）'!Q128</f>
        <v>0</v>
      </c>
      <c r="N116" s="595">
        <f>'別紙様式3-2（加算　個票）'!Y128</f>
        <v>0</v>
      </c>
      <c r="O116" s="596">
        <f>'別紙様式3-2（加算　個票）'!Z128</f>
        <v>0</v>
      </c>
      <c r="P116" s="596">
        <f>'別紙様式3-2（加算　個票）'!AG128</f>
        <v>0</v>
      </c>
      <c r="Q116" s="596">
        <f t="shared" si="1"/>
        <v>0</v>
      </c>
      <c r="R116" s="597" t="str">
        <f>IF('別紙様式3-1'!$Y$26="×","該当","非該当")</f>
        <v>非該当</v>
      </c>
    </row>
    <row r="117" spans="1:18">
      <c r="A117" s="595">
        <v>116</v>
      </c>
      <c r="B117" s="595">
        <f>基本情報入力シート!C154</f>
        <v>0</v>
      </c>
      <c r="C117" s="595">
        <f>基本情報入力シート!M154</f>
        <v>0</v>
      </c>
      <c r="D117" s="595">
        <f>基本情報入力シート!R154</f>
        <v>0</v>
      </c>
      <c r="E117" s="595">
        <f>基本情報入力シート!W154</f>
        <v>0</v>
      </c>
      <c r="F117" s="595">
        <f>基本情報入力シート!X154</f>
        <v>0</v>
      </c>
      <c r="G117" s="595">
        <f>基本情報入力シート!Y154</f>
        <v>0</v>
      </c>
      <c r="H117" s="595">
        <f>基本情報入力シート!$M$23</f>
        <v>0</v>
      </c>
      <c r="I117" s="595">
        <f>基本情報入力シート!$M$30</f>
        <v>0</v>
      </c>
      <c r="J117" s="595">
        <f>基本情報入力シート!$M$31</f>
        <v>0</v>
      </c>
      <c r="K117" s="595">
        <f>基本情報入力シート!$M$32</f>
        <v>0</v>
      </c>
      <c r="L117" s="595">
        <f>'別紙様式3-2（加算　個票）'!P129</f>
        <v>0</v>
      </c>
      <c r="M117" s="596">
        <f>'別紙様式3-2（加算　個票）'!Q129</f>
        <v>0</v>
      </c>
      <c r="N117" s="595">
        <f>'別紙様式3-2（加算　個票）'!Y129</f>
        <v>0</v>
      </c>
      <c r="O117" s="596">
        <f>'別紙様式3-2（加算　個票）'!Z129</f>
        <v>0</v>
      </c>
      <c r="P117" s="596">
        <f>'別紙様式3-2（加算　個票）'!AG129</f>
        <v>0</v>
      </c>
      <c r="Q117" s="596">
        <f t="shared" si="1"/>
        <v>0</v>
      </c>
      <c r="R117" s="597" t="str">
        <f>IF('別紙様式3-1'!$Y$26="×","該当","非該当")</f>
        <v>非該当</v>
      </c>
    </row>
    <row r="118" spans="1:18">
      <c r="A118" s="595">
        <v>117</v>
      </c>
      <c r="B118" s="595">
        <f>基本情報入力シート!C155</f>
        <v>0</v>
      </c>
      <c r="C118" s="595">
        <f>基本情報入力シート!M155</f>
        <v>0</v>
      </c>
      <c r="D118" s="595">
        <f>基本情報入力シート!R155</f>
        <v>0</v>
      </c>
      <c r="E118" s="595">
        <f>基本情報入力シート!W155</f>
        <v>0</v>
      </c>
      <c r="F118" s="595">
        <f>基本情報入力シート!X155</f>
        <v>0</v>
      </c>
      <c r="G118" s="595">
        <f>基本情報入力シート!Y155</f>
        <v>0</v>
      </c>
      <c r="H118" s="595">
        <f>基本情報入力シート!$M$23</f>
        <v>0</v>
      </c>
      <c r="I118" s="595">
        <f>基本情報入力シート!$M$30</f>
        <v>0</v>
      </c>
      <c r="J118" s="595">
        <f>基本情報入力シート!$M$31</f>
        <v>0</v>
      </c>
      <c r="K118" s="595">
        <f>基本情報入力シート!$M$32</f>
        <v>0</v>
      </c>
      <c r="L118" s="595">
        <f>'別紙様式3-2（加算　個票）'!P130</f>
        <v>0</v>
      </c>
      <c r="M118" s="596">
        <f>'別紙様式3-2（加算　個票）'!Q130</f>
        <v>0</v>
      </c>
      <c r="N118" s="595">
        <f>'別紙様式3-2（加算　個票）'!Y130</f>
        <v>0</v>
      </c>
      <c r="O118" s="596">
        <f>'別紙様式3-2（加算　個票）'!Z130</f>
        <v>0</v>
      </c>
      <c r="P118" s="596">
        <f>'別紙様式3-2（加算　個票）'!AG130</f>
        <v>0</v>
      </c>
      <c r="Q118" s="596">
        <f t="shared" si="1"/>
        <v>0</v>
      </c>
      <c r="R118" s="597" t="str">
        <f>IF('別紙様式3-1'!$Y$26="×","該当","非該当")</f>
        <v>非該当</v>
      </c>
    </row>
    <row r="119" spans="1:18">
      <c r="A119" s="595">
        <v>118</v>
      </c>
      <c r="B119" s="595">
        <f>基本情報入力シート!C156</f>
        <v>0</v>
      </c>
      <c r="C119" s="595">
        <f>基本情報入力シート!M156</f>
        <v>0</v>
      </c>
      <c r="D119" s="595">
        <f>基本情報入力シート!R156</f>
        <v>0</v>
      </c>
      <c r="E119" s="595">
        <f>基本情報入力シート!W156</f>
        <v>0</v>
      </c>
      <c r="F119" s="595">
        <f>基本情報入力シート!X156</f>
        <v>0</v>
      </c>
      <c r="G119" s="595">
        <f>基本情報入力シート!Y156</f>
        <v>0</v>
      </c>
      <c r="H119" s="595">
        <f>基本情報入力シート!$M$23</f>
        <v>0</v>
      </c>
      <c r="I119" s="595">
        <f>基本情報入力シート!$M$30</f>
        <v>0</v>
      </c>
      <c r="J119" s="595">
        <f>基本情報入力シート!$M$31</f>
        <v>0</v>
      </c>
      <c r="K119" s="595">
        <f>基本情報入力シート!$M$32</f>
        <v>0</v>
      </c>
      <c r="L119" s="595">
        <f>'別紙様式3-2（加算　個票）'!P131</f>
        <v>0</v>
      </c>
      <c r="M119" s="596">
        <f>'別紙様式3-2（加算　個票）'!Q131</f>
        <v>0</v>
      </c>
      <c r="N119" s="595">
        <f>'別紙様式3-2（加算　個票）'!Y131</f>
        <v>0</v>
      </c>
      <c r="O119" s="596">
        <f>'別紙様式3-2（加算　個票）'!Z131</f>
        <v>0</v>
      </c>
      <c r="P119" s="596">
        <f>'別紙様式3-2（加算　個票）'!AG131</f>
        <v>0</v>
      </c>
      <c r="Q119" s="596">
        <f t="shared" si="1"/>
        <v>0</v>
      </c>
      <c r="R119" s="597" t="str">
        <f>IF('別紙様式3-1'!$Y$26="×","該当","非該当")</f>
        <v>非該当</v>
      </c>
    </row>
    <row r="120" spans="1:18">
      <c r="A120" s="595">
        <v>119</v>
      </c>
      <c r="B120" s="595">
        <f>基本情報入力シート!C157</f>
        <v>0</v>
      </c>
      <c r="C120" s="595">
        <f>基本情報入力シート!M157</f>
        <v>0</v>
      </c>
      <c r="D120" s="595">
        <f>基本情報入力シート!R157</f>
        <v>0</v>
      </c>
      <c r="E120" s="595">
        <f>基本情報入力シート!W157</f>
        <v>0</v>
      </c>
      <c r="F120" s="595">
        <f>基本情報入力シート!X157</f>
        <v>0</v>
      </c>
      <c r="G120" s="595">
        <f>基本情報入力シート!Y157</f>
        <v>0</v>
      </c>
      <c r="H120" s="595">
        <f>基本情報入力シート!$M$23</f>
        <v>0</v>
      </c>
      <c r="I120" s="595">
        <f>基本情報入力シート!$M$30</f>
        <v>0</v>
      </c>
      <c r="J120" s="595">
        <f>基本情報入力シート!$M$31</f>
        <v>0</v>
      </c>
      <c r="K120" s="595">
        <f>基本情報入力シート!$M$32</f>
        <v>0</v>
      </c>
      <c r="L120" s="595">
        <f>'別紙様式3-2（加算　個票）'!P132</f>
        <v>0</v>
      </c>
      <c r="M120" s="596">
        <f>'別紙様式3-2（加算　個票）'!Q132</f>
        <v>0</v>
      </c>
      <c r="N120" s="595">
        <f>'別紙様式3-2（加算　個票）'!Y132</f>
        <v>0</v>
      </c>
      <c r="O120" s="596">
        <f>'別紙様式3-2（加算　個票）'!Z132</f>
        <v>0</v>
      </c>
      <c r="P120" s="596">
        <f>'別紙様式3-2（加算　個票）'!AG132</f>
        <v>0</v>
      </c>
      <c r="Q120" s="596">
        <f t="shared" si="1"/>
        <v>0</v>
      </c>
      <c r="R120" s="597" t="str">
        <f>IF('別紙様式3-1'!$Y$26="×","該当","非該当")</f>
        <v>非該当</v>
      </c>
    </row>
    <row r="121" spans="1:18">
      <c r="A121" s="595">
        <v>120</v>
      </c>
      <c r="B121" s="595">
        <f>基本情報入力シート!C158</f>
        <v>0</v>
      </c>
      <c r="C121" s="595">
        <f>基本情報入力シート!M158</f>
        <v>0</v>
      </c>
      <c r="D121" s="595">
        <f>基本情報入力シート!R158</f>
        <v>0</v>
      </c>
      <c r="E121" s="595">
        <f>基本情報入力シート!W158</f>
        <v>0</v>
      </c>
      <c r="F121" s="595">
        <f>基本情報入力シート!X158</f>
        <v>0</v>
      </c>
      <c r="G121" s="595">
        <f>基本情報入力シート!Y158</f>
        <v>0</v>
      </c>
      <c r="H121" s="595">
        <f>基本情報入力シート!$M$23</f>
        <v>0</v>
      </c>
      <c r="I121" s="595">
        <f>基本情報入力シート!$M$30</f>
        <v>0</v>
      </c>
      <c r="J121" s="595">
        <f>基本情報入力シート!$M$31</f>
        <v>0</v>
      </c>
      <c r="K121" s="595">
        <f>基本情報入力シート!$M$32</f>
        <v>0</v>
      </c>
      <c r="L121" s="595">
        <f>'別紙様式3-2（加算　個票）'!P133</f>
        <v>0</v>
      </c>
      <c r="M121" s="596">
        <f>'別紙様式3-2（加算　個票）'!Q133</f>
        <v>0</v>
      </c>
      <c r="N121" s="595">
        <f>'別紙様式3-2（加算　個票）'!Y133</f>
        <v>0</v>
      </c>
      <c r="O121" s="596">
        <f>'別紙様式3-2（加算　個票）'!Z133</f>
        <v>0</v>
      </c>
      <c r="P121" s="596">
        <f>'別紙様式3-2（加算　個票）'!AG133</f>
        <v>0</v>
      </c>
      <c r="Q121" s="596">
        <f t="shared" si="1"/>
        <v>0</v>
      </c>
      <c r="R121" s="597" t="str">
        <f>IF('別紙様式3-1'!$Y$26="×","該当","非該当")</f>
        <v>非該当</v>
      </c>
    </row>
    <row r="122" spans="1:18">
      <c r="A122" s="595">
        <v>121</v>
      </c>
      <c r="B122" s="595">
        <f>基本情報入力シート!C159</f>
        <v>0</v>
      </c>
      <c r="C122" s="595">
        <f>基本情報入力シート!M159</f>
        <v>0</v>
      </c>
      <c r="D122" s="595">
        <f>基本情報入力シート!R159</f>
        <v>0</v>
      </c>
      <c r="E122" s="595">
        <f>基本情報入力シート!W159</f>
        <v>0</v>
      </c>
      <c r="F122" s="595">
        <f>基本情報入力シート!X159</f>
        <v>0</v>
      </c>
      <c r="G122" s="595">
        <f>基本情報入力シート!Y159</f>
        <v>0</v>
      </c>
      <c r="H122" s="595">
        <f>基本情報入力シート!$M$23</f>
        <v>0</v>
      </c>
      <c r="I122" s="595">
        <f>基本情報入力シート!$M$30</f>
        <v>0</v>
      </c>
      <c r="J122" s="595">
        <f>基本情報入力シート!$M$31</f>
        <v>0</v>
      </c>
      <c r="K122" s="595">
        <f>基本情報入力シート!$M$32</f>
        <v>0</v>
      </c>
      <c r="L122" s="595">
        <f>'別紙様式3-2（加算　個票）'!P134</f>
        <v>0</v>
      </c>
      <c r="M122" s="596">
        <f>'別紙様式3-2（加算　個票）'!Q134</f>
        <v>0</v>
      </c>
      <c r="N122" s="595">
        <f>'別紙様式3-2（加算　個票）'!Y134</f>
        <v>0</v>
      </c>
      <c r="O122" s="596">
        <f>'別紙様式3-2（加算　個票）'!Z134</f>
        <v>0</v>
      </c>
      <c r="P122" s="596">
        <f>'別紙様式3-2（加算　個票）'!AG134</f>
        <v>0</v>
      </c>
      <c r="Q122" s="596">
        <f t="shared" si="1"/>
        <v>0</v>
      </c>
      <c r="R122" s="597" t="str">
        <f>IF('別紙様式3-1'!$Y$26="×","該当","非該当")</f>
        <v>非該当</v>
      </c>
    </row>
    <row r="123" spans="1:18">
      <c r="A123" s="595">
        <v>122</v>
      </c>
      <c r="B123" s="595">
        <f>基本情報入力シート!C160</f>
        <v>0</v>
      </c>
      <c r="C123" s="595">
        <f>基本情報入力シート!M160</f>
        <v>0</v>
      </c>
      <c r="D123" s="595">
        <f>基本情報入力シート!R160</f>
        <v>0</v>
      </c>
      <c r="E123" s="595">
        <f>基本情報入力シート!W160</f>
        <v>0</v>
      </c>
      <c r="F123" s="595">
        <f>基本情報入力シート!X160</f>
        <v>0</v>
      </c>
      <c r="G123" s="595">
        <f>基本情報入力シート!Y160</f>
        <v>0</v>
      </c>
      <c r="H123" s="595">
        <f>基本情報入力シート!$M$23</f>
        <v>0</v>
      </c>
      <c r="I123" s="595">
        <f>基本情報入力シート!$M$30</f>
        <v>0</v>
      </c>
      <c r="J123" s="595">
        <f>基本情報入力シート!$M$31</f>
        <v>0</v>
      </c>
      <c r="K123" s="595">
        <f>基本情報入力シート!$M$32</f>
        <v>0</v>
      </c>
      <c r="L123" s="595">
        <f>'別紙様式3-2（加算　個票）'!P135</f>
        <v>0</v>
      </c>
      <c r="M123" s="596">
        <f>'別紙様式3-2（加算　個票）'!Q135</f>
        <v>0</v>
      </c>
      <c r="N123" s="595">
        <f>'別紙様式3-2（加算　個票）'!Y135</f>
        <v>0</v>
      </c>
      <c r="O123" s="596">
        <f>'別紙様式3-2（加算　個票）'!Z135</f>
        <v>0</v>
      </c>
      <c r="P123" s="596">
        <f>'別紙様式3-2（加算　個票）'!AG135</f>
        <v>0</v>
      </c>
      <c r="Q123" s="596">
        <f t="shared" si="1"/>
        <v>0</v>
      </c>
      <c r="R123" s="597" t="str">
        <f>IF('別紙様式3-1'!$Y$26="×","該当","非該当")</f>
        <v>非該当</v>
      </c>
    </row>
    <row r="124" spans="1:18">
      <c r="A124" s="595">
        <v>123</v>
      </c>
      <c r="B124" s="595">
        <f>基本情報入力シート!C161</f>
        <v>0</v>
      </c>
      <c r="C124" s="595">
        <f>基本情報入力シート!M161</f>
        <v>0</v>
      </c>
      <c r="D124" s="595">
        <f>基本情報入力シート!R161</f>
        <v>0</v>
      </c>
      <c r="E124" s="595">
        <f>基本情報入力シート!W161</f>
        <v>0</v>
      </c>
      <c r="F124" s="595">
        <f>基本情報入力シート!X161</f>
        <v>0</v>
      </c>
      <c r="G124" s="595">
        <f>基本情報入力シート!Y161</f>
        <v>0</v>
      </c>
      <c r="H124" s="595">
        <f>基本情報入力シート!$M$23</f>
        <v>0</v>
      </c>
      <c r="I124" s="595">
        <f>基本情報入力シート!$M$30</f>
        <v>0</v>
      </c>
      <c r="J124" s="595">
        <f>基本情報入力シート!$M$31</f>
        <v>0</v>
      </c>
      <c r="K124" s="595">
        <f>基本情報入力シート!$M$32</f>
        <v>0</v>
      </c>
      <c r="L124" s="595">
        <f>'別紙様式3-2（加算　個票）'!P136</f>
        <v>0</v>
      </c>
      <c r="M124" s="596">
        <f>'別紙様式3-2（加算　個票）'!Q136</f>
        <v>0</v>
      </c>
      <c r="N124" s="595">
        <f>'別紙様式3-2（加算　個票）'!Y136</f>
        <v>0</v>
      </c>
      <c r="O124" s="596">
        <f>'別紙様式3-2（加算　個票）'!Z136</f>
        <v>0</v>
      </c>
      <c r="P124" s="596">
        <f>'別紙様式3-2（加算　個票）'!AG136</f>
        <v>0</v>
      </c>
      <c r="Q124" s="596">
        <f t="shared" si="1"/>
        <v>0</v>
      </c>
      <c r="R124" s="597" t="str">
        <f>IF('別紙様式3-1'!$Y$26="×","該当","非該当")</f>
        <v>非該当</v>
      </c>
    </row>
    <row r="125" spans="1:18">
      <c r="A125" s="595">
        <v>124</v>
      </c>
      <c r="B125" s="595">
        <f>基本情報入力シート!C162</f>
        <v>0</v>
      </c>
      <c r="C125" s="595">
        <f>基本情報入力シート!M162</f>
        <v>0</v>
      </c>
      <c r="D125" s="595">
        <f>基本情報入力シート!R162</f>
        <v>0</v>
      </c>
      <c r="E125" s="595">
        <f>基本情報入力シート!W162</f>
        <v>0</v>
      </c>
      <c r="F125" s="595">
        <f>基本情報入力シート!X162</f>
        <v>0</v>
      </c>
      <c r="G125" s="595">
        <f>基本情報入力シート!Y162</f>
        <v>0</v>
      </c>
      <c r="H125" s="595">
        <f>基本情報入力シート!$M$23</f>
        <v>0</v>
      </c>
      <c r="I125" s="595">
        <f>基本情報入力シート!$M$30</f>
        <v>0</v>
      </c>
      <c r="J125" s="595">
        <f>基本情報入力シート!$M$31</f>
        <v>0</v>
      </c>
      <c r="K125" s="595">
        <f>基本情報入力シート!$M$32</f>
        <v>0</v>
      </c>
      <c r="L125" s="595">
        <f>'別紙様式3-2（加算　個票）'!P137</f>
        <v>0</v>
      </c>
      <c r="M125" s="596">
        <f>'別紙様式3-2（加算　個票）'!Q137</f>
        <v>0</v>
      </c>
      <c r="N125" s="595">
        <f>'別紙様式3-2（加算　個票）'!Y137</f>
        <v>0</v>
      </c>
      <c r="O125" s="596">
        <f>'別紙様式3-2（加算　個票）'!Z137</f>
        <v>0</v>
      </c>
      <c r="P125" s="596">
        <f>'別紙様式3-2（加算　個票）'!AG137</f>
        <v>0</v>
      </c>
      <c r="Q125" s="596">
        <f t="shared" si="1"/>
        <v>0</v>
      </c>
      <c r="R125" s="597" t="str">
        <f>IF('別紙様式3-1'!$Y$26="×","該当","非該当")</f>
        <v>非該当</v>
      </c>
    </row>
    <row r="126" spans="1:18">
      <c r="A126" s="595">
        <v>125</v>
      </c>
      <c r="B126" s="595">
        <f>基本情報入力シート!C163</f>
        <v>0</v>
      </c>
      <c r="C126" s="595">
        <f>基本情報入力シート!M163</f>
        <v>0</v>
      </c>
      <c r="D126" s="595">
        <f>基本情報入力シート!R163</f>
        <v>0</v>
      </c>
      <c r="E126" s="595">
        <f>基本情報入力シート!W163</f>
        <v>0</v>
      </c>
      <c r="F126" s="595">
        <f>基本情報入力シート!X163</f>
        <v>0</v>
      </c>
      <c r="G126" s="595">
        <f>基本情報入力シート!Y163</f>
        <v>0</v>
      </c>
      <c r="H126" s="595">
        <f>基本情報入力シート!$M$23</f>
        <v>0</v>
      </c>
      <c r="I126" s="595">
        <f>基本情報入力シート!$M$30</f>
        <v>0</v>
      </c>
      <c r="J126" s="595">
        <f>基本情報入力シート!$M$31</f>
        <v>0</v>
      </c>
      <c r="K126" s="595">
        <f>基本情報入力シート!$M$32</f>
        <v>0</v>
      </c>
      <c r="L126" s="595">
        <f>'別紙様式3-2（加算　個票）'!P138</f>
        <v>0</v>
      </c>
      <c r="M126" s="596">
        <f>'別紙様式3-2（加算　個票）'!Q138</f>
        <v>0</v>
      </c>
      <c r="N126" s="595">
        <f>'別紙様式3-2（加算　個票）'!Y138</f>
        <v>0</v>
      </c>
      <c r="O126" s="596">
        <f>'別紙様式3-2（加算　個票）'!Z138</f>
        <v>0</v>
      </c>
      <c r="P126" s="596">
        <f>'別紙様式3-2（加算　個票）'!AG138</f>
        <v>0</v>
      </c>
      <c r="Q126" s="596">
        <f t="shared" si="1"/>
        <v>0</v>
      </c>
      <c r="R126" s="597" t="str">
        <f>IF('別紙様式3-1'!$Y$26="×","該当","非該当")</f>
        <v>非該当</v>
      </c>
    </row>
    <row r="127" spans="1:18">
      <c r="A127" s="595">
        <v>126</v>
      </c>
      <c r="B127" s="595">
        <f>基本情報入力シート!C164</f>
        <v>0</v>
      </c>
      <c r="C127" s="595">
        <f>基本情報入力シート!M164</f>
        <v>0</v>
      </c>
      <c r="D127" s="595">
        <f>基本情報入力シート!R164</f>
        <v>0</v>
      </c>
      <c r="E127" s="595">
        <f>基本情報入力シート!W164</f>
        <v>0</v>
      </c>
      <c r="F127" s="595">
        <f>基本情報入力シート!X164</f>
        <v>0</v>
      </c>
      <c r="G127" s="595">
        <f>基本情報入力シート!Y164</f>
        <v>0</v>
      </c>
      <c r="H127" s="595">
        <f>基本情報入力シート!$M$23</f>
        <v>0</v>
      </c>
      <c r="I127" s="595">
        <f>基本情報入力シート!$M$30</f>
        <v>0</v>
      </c>
      <c r="J127" s="595">
        <f>基本情報入力シート!$M$31</f>
        <v>0</v>
      </c>
      <c r="K127" s="595">
        <f>基本情報入力シート!$M$32</f>
        <v>0</v>
      </c>
      <c r="L127" s="595">
        <f>'別紙様式3-2（加算　個票）'!P139</f>
        <v>0</v>
      </c>
      <c r="M127" s="596">
        <f>'別紙様式3-2（加算　個票）'!Q139</f>
        <v>0</v>
      </c>
      <c r="N127" s="595">
        <f>'別紙様式3-2（加算　個票）'!Y139</f>
        <v>0</v>
      </c>
      <c r="O127" s="596">
        <f>'別紙様式3-2（加算　個票）'!Z139</f>
        <v>0</v>
      </c>
      <c r="P127" s="596">
        <f>'別紙様式3-2（加算　個票）'!AG139</f>
        <v>0</v>
      </c>
      <c r="Q127" s="596">
        <f t="shared" si="1"/>
        <v>0</v>
      </c>
      <c r="R127" s="597" t="str">
        <f>IF('別紙様式3-1'!$Y$26="×","該当","非該当")</f>
        <v>非該当</v>
      </c>
    </row>
    <row r="128" spans="1:18">
      <c r="A128" s="595">
        <v>127</v>
      </c>
      <c r="B128" s="595">
        <f>基本情報入力シート!C165</f>
        <v>0</v>
      </c>
      <c r="C128" s="595">
        <f>基本情報入力シート!M165</f>
        <v>0</v>
      </c>
      <c r="D128" s="595">
        <f>基本情報入力シート!R165</f>
        <v>0</v>
      </c>
      <c r="E128" s="595">
        <f>基本情報入力シート!W165</f>
        <v>0</v>
      </c>
      <c r="F128" s="595">
        <f>基本情報入力シート!X165</f>
        <v>0</v>
      </c>
      <c r="G128" s="595">
        <f>基本情報入力シート!Y165</f>
        <v>0</v>
      </c>
      <c r="H128" s="595">
        <f>基本情報入力シート!$M$23</f>
        <v>0</v>
      </c>
      <c r="I128" s="595">
        <f>基本情報入力シート!$M$30</f>
        <v>0</v>
      </c>
      <c r="J128" s="595">
        <f>基本情報入力シート!$M$31</f>
        <v>0</v>
      </c>
      <c r="K128" s="595">
        <f>基本情報入力シート!$M$32</f>
        <v>0</v>
      </c>
      <c r="L128" s="595">
        <f>'別紙様式3-2（加算　個票）'!P140</f>
        <v>0</v>
      </c>
      <c r="M128" s="596">
        <f>'別紙様式3-2（加算　個票）'!Q140</f>
        <v>0</v>
      </c>
      <c r="N128" s="595">
        <f>'別紙様式3-2（加算　個票）'!Y140</f>
        <v>0</v>
      </c>
      <c r="O128" s="596">
        <f>'別紙様式3-2（加算　個票）'!Z140</f>
        <v>0</v>
      </c>
      <c r="P128" s="596">
        <f>'別紙様式3-2（加算　個票）'!AG140</f>
        <v>0</v>
      </c>
      <c r="Q128" s="596">
        <f t="shared" si="1"/>
        <v>0</v>
      </c>
      <c r="R128" s="597" t="str">
        <f>IF('別紙様式3-1'!$Y$26="×","該当","非該当")</f>
        <v>非該当</v>
      </c>
    </row>
    <row r="129" spans="1:18">
      <c r="A129" s="595">
        <v>128</v>
      </c>
      <c r="B129" s="595">
        <f>基本情報入力シート!C166</f>
        <v>0</v>
      </c>
      <c r="C129" s="595">
        <f>基本情報入力シート!M166</f>
        <v>0</v>
      </c>
      <c r="D129" s="595">
        <f>基本情報入力シート!R166</f>
        <v>0</v>
      </c>
      <c r="E129" s="595">
        <f>基本情報入力シート!W166</f>
        <v>0</v>
      </c>
      <c r="F129" s="595">
        <f>基本情報入力シート!X166</f>
        <v>0</v>
      </c>
      <c r="G129" s="595">
        <f>基本情報入力シート!Y166</f>
        <v>0</v>
      </c>
      <c r="H129" s="595">
        <f>基本情報入力シート!$M$23</f>
        <v>0</v>
      </c>
      <c r="I129" s="595">
        <f>基本情報入力シート!$M$30</f>
        <v>0</v>
      </c>
      <c r="J129" s="595">
        <f>基本情報入力シート!$M$31</f>
        <v>0</v>
      </c>
      <c r="K129" s="595">
        <f>基本情報入力シート!$M$32</f>
        <v>0</v>
      </c>
      <c r="L129" s="595">
        <f>'別紙様式3-2（加算　個票）'!P141</f>
        <v>0</v>
      </c>
      <c r="M129" s="596">
        <f>'別紙様式3-2（加算　個票）'!Q141</f>
        <v>0</v>
      </c>
      <c r="N129" s="595">
        <f>'別紙様式3-2（加算　個票）'!Y141</f>
        <v>0</v>
      </c>
      <c r="O129" s="596">
        <f>'別紙様式3-2（加算　個票）'!Z141</f>
        <v>0</v>
      </c>
      <c r="P129" s="596">
        <f>'別紙様式3-2（加算　個票）'!AG141</f>
        <v>0</v>
      </c>
      <c r="Q129" s="596">
        <f t="shared" si="1"/>
        <v>0</v>
      </c>
      <c r="R129" s="597" t="str">
        <f>IF('別紙様式3-1'!$Y$26="×","該当","非該当")</f>
        <v>非該当</v>
      </c>
    </row>
    <row r="130" spans="1:18">
      <c r="A130" s="595">
        <v>129</v>
      </c>
      <c r="B130" s="595">
        <f>基本情報入力シート!C167</f>
        <v>0</v>
      </c>
      <c r="C130" s="595">
        <f>基本情報入力シート!M167</f>
        <v>0</v>
      </c>
      <c r="D130" s="595">
        <f>基本情報入力シート!R167</f>
        <v>0</v>
      </c>
      <c r="E130" s="595">
        <f>基本情報入力シート!W167</f>
        <v>0</v>
      </c>
      <c r="F130" s="595">
        <f>基本情報入力シート!X167</f>
        <v>0</v>
      </c>
      <c r="G130" s="595">
        <f>基本情報入力シート!Y167</f>
        <v>0</v>
      </c>
      <c r="H130" s="595">
        <f>基本情報入力シート!$M$23</f>
        <v>0</v>
      </c>
      <c r="I130" s="595">
        <f>基本情報入力シート!$M$30</f>
        <v>0</v>
      </c>
      <c r="J130" s="595">
        <f>基本情報入力シート!$M$31</f>
        <v>0</v>
      </c>
      <c r="K130" s="595">
        <f>基本情報入力シート!$M$32</f>
        <v>0</v>
      </c>
      <c r="L130" s="595">
        <f>'別紙様式3-2（加算　個票）'!P142</f>
        <v>0</v>
      </c>
      <c r="M130" s="596">
        <f>'別紙様式3-2（加算　個票）'!Q142</f>
        <v>0</v>
      </c>
      <c r="N130" s="595">
        <f>'別紙様式3-2（加算　個票）'!Y142</f>
        <v>0</v>
      </c>
      <c r="O130" s="596">
        <f>'別紙様式3-2（加算　個票）'!Z142</f>
        <v>0</v>
      </c>
      <c r="P130" s="596">
        <f>'別紙様式3-2（加算　個票）'!AG142</f>
        <v>0</v>
      </c>
      <c r="Q130" s="596">
        <f t="shared" si="1"/>
        <v>0</v>
      </c>
      <c r="R130" s="597" t="str">
        <f>IF('別紙様式3-1'!$Y$26="×","該当","非該当")</f>
        <v>非該当</v>
      </c>
    </row>
    <row r="131" spans="1:18">
      <c r="A131" s="595">
        <v>130</v>
      </c>
      <c r="B131" s="595">
        <f>基本情報入力シート!C168</f>
        <v>0</v>
      </c>
      <c r="C131" s="595">
        <f>基本情報入力シート!M168</f>
        <v>0</v>
      </c>
      <c r="D131" s="595">
        <f>基本情報入力シート!R168</f>
        <v>0</v>
      </c>
      <c r="E131" s="595">
        <f>基本情報入力シート!W168</f>
        <v>0</v>
      </c>
      <c r="F131" s="595">
        <f>基本情報入力シート!X168</f>
        <v>0</v>
      </c>
      <c r="G131" s="595">
        <f>基本情報入力シート!Y168</f>
        <v>0</v>
      </c>
      <c r="H131" s="595">
        <f>基本情報入力シート!$M$23</f>
        <v>0</v>
      </c>
      <c r="I131" s="595">
        <f>基本情報入力シート!$M$30</f>
        <v>0</v>
      </c>
      <c r="J131" s="595">
        <f>基本情報入力シート!$M$31</f>
        <v>0</v>
      </c>
      <c r="K131" s="595">
        <f>基本情報入力シート!$M$32</f>
        <v>0</v>
      </c>
      <c r="L131" s="595">
        <f>'別紙様式3-2（加算　個票）'!P143</f>
        <v>0</v>
      </c>
      <c r="M131" s="596">
        <f>'別紙様式3-2（加算　個票）'!Q143</f>
        <v>0</v>
      </c>
      <c r="N131" s="595">
        <f>'別紙様式3-2（加算　個票）'!Y143</f>
        <v>0</v>
      </c>
      <c r="O131" s="596">
        <f>'別紙様式3-2（加算　個票）'!Z143</f>
        <v>0</v>
      </c>
      <c r="P131" s="596">
        <f>'別紙様式3-2（加算　個票）'!AG143</f>
        <v>0</v>
      </c>
      <c r="Q131" s="596">
        <f t="shared" ref="Q131:Q194" si="2">M131+O131-P131</f>
        <v>0</v>
      </c>
      <c r="R131" s="597" t="str">
        <f>IF('別紙様式3-1'!$Y$26="×","該当","非該当")</f>
        <v>非該当</v>
      </c>
    </row>
    <row r="132" spans="1:18">
      <c r="A132" s="595">
        <v>131</v>
      </c>
      <c r="B132" s="595">
        <f>基本情報入力シート!C169</f>
        <v>0</v>
      </c>
      <c r="C132" s="595">
        <f>基本情報入力シート!M169</f>
        <v>0</v>
      </c>
      <c r="D132" s="595">
        <f>基本情報入力シート!R169</f>
        <v>0</v>
      </c>
      <c r="E132" s="595">
        <f>基本情報入力シート!W169</f>
        <v>0</v>
      </c>
      <c r="F132" s="595">
        <f>基本情報入力シート!X169</f>
        <v>0</v>
      </c>
      <c r="G132" s="595">
        <f>基本情報入力シート!Y169</f>
        <v>0</v>
      </c>
      <c r="H132" s="595">
        <f>基本情報入力シート!$M$23</f>
        <v>0</v>
      </c>
      <c r="I132" s="595">
        <f>基本情報入力シート!$M$30</f>
        <v>0</v>
      </c>
      <c r="J132" s="595">
        <f>基本情報入力シート!$M$31</f>
        <v>0</v>
      </c>
      <c r="K132" s="595">
        <f>基本情報入力シート!$M$32</f>
        <v>0</v>
      </c>
      <c r="L132" s="595">
        <f>'別紙様式3-2（加算　個票）'!P144</f>
        <v>0</v>
      </c>
      <c r="M132" s="596">
        <f>'別紙様式3-2（加算　個票）'!Q144</f>
        <v>0</v>
      </c>
      <c r="N132" s="595">
        <f>'別紙様式3-2（加算　個票）'!Y144</f>
        <v>0</v>
      </c>
      <c r="O132" s="596">
        <f>'別紙様式3-2（加算　個票）'!Z144</f>
        <v>0</v>
      </c>
      <c r="P132" s="596">
        <f>'別紙様式3-2（加算　個票）'!AG144</f>
        <v>0</v>
      </c>
      <c r="Q132" s="596">
        <f t="shared" si="2"/>
        <v>0</v>
      </c>
      <c r="R132" s="597" t="str">
        <f>IF('別紙様式3-1'!$Y$26="×","該当","非該当")</f>
        <v>非該当</v>
      </c>
    </row>
    <row r="133" spans="1:18">
      <c r="A133" s="595">
        <v>132</v>
      </c>
      <c r="B133" s="595">
        <f>基本情報入力シート!C170</f>
        <v>0</v>
      </c>
      <c r="C133" s="595">
        <f>基本情報入力シート!M170</f>
        <v>0</v>
      </c>
      <c r="D133" s="595">
        <f>基本情報入力シート!R170</f>
        <v>0</v>
      </c>
      <c r="E133" s="595">
        <f>基本情報入力シート!W170</f>
        <v>0</v>
      </c>
      <c r="F133" s="595">
        <f>基本情報入力シート!X170</f>
        <v>0</v>
      </c>
      <c r="G133" s="595">
        <f>基本情報入力シート!Y170</f>
        <v>0</v>
      </c>
      <c r="H133" s="595">
        <f>基本情報入力シート!$M$23</f>
        <v>0</v>
      </c>
      <c r="I133" s="595">
        <f>基本情報入力シート!$M$30</f>
        <v>0</v>
      </c>
      <c r="J133" s="595">
        <f>基本情報入力シート!$M$31</f>
        <v>0</v>
      </c>
      <c r="K133" s="595">
        <f>基本情報入力シート!$M$32</f>
        <v>0</v>
      </c>
      <c r="L133" s="595">
        <f>'別紙様式3-2（加算　個票）'!P145</f>
        <v>0</v>
      </c>
      <c r="M133" s="596">
        <f>'別紙様式3-2（加算　個票）'!Q145</f>
        <v>0</v>
      </c>
      <c r="N133" s="595">
        <f>'別紙様式3-2（加算　個票）'!Y145</f>
        <v>0</v>
      </c>
      <c r="O133" s="596">
        <f>'別紙様式3-2（加算　個票）'!Z145</f>
        <v>0</v>
      </c>
      <c r="P133" s="596">
        <f>'別紙様式3-2（加算　個票）'!AG145</f>
        <v>0</v>
      </c>
      <c r="Q133" s="596">
        <f t="shared" si="2"/>
        <v>0</v>
      </c>
      <c r="R133" s="597" t="str">
        <f>IF('別紙様式3-1'!$Y$26="×","該当","非該当")</f>
        <v>非該当</v>
      </c>
    </row>
    <row r="134" spans="1:18">
      <c r="A134" s="595">
        <v>133</v>
      </c>
      <c r="B134" s="595">
        <f>基本情報入力シート!C171</f>
        <v>0</v>
      </c>
      <c r="C134" s="595">
        <f>基本情報入力シート!M171</f>
        <v>0</v>
      </c>
      <c r="D134" s="595">
        <f>基本情報入力シート!R171</f>
        <v>0</v>
      </c>
      <c r="E134" s="595">
        <f>基本情報入力シート!W171</f>
        <v>0</v>
      </c>
      <c r="F134" s="595">
        <f>基本情報入力シート!X171</f>
        <v>0</v>
      </c>
      <c r="G134" s="595">
        <f>基本情報入力シート!Y171</f>
        <v>0</v>
      </c>
      <c r="H134" s="595">
        <f>基本情報入力シート!$M$23</f>
        <v>0</v>
      </c>
      <c r="I134" s="595">
        <f>基本情報入力シート!$M$30</f>
        <v>0</v>
      </c>
      <c r="J134" s="595">
        <f>基本情報入力シート!$M$31</f>
        <v>0</v>
      </c>
      <c r="K134" s="595">
        <f>基本情報入力シート!$M$32</f>
        <v>0</v>
      </c>
      <c r="L134" s="595">
        <f>'別紙様式3-2（加算　個票）'!P146</f>
        <v>0</v>
      </c>
      <c r="M134" s="596">
        <f>'別紙様式3-2（加算　個票）'!Q146</f>
        <v>0</v>
      </c>
      <c r="N134" s="595">
        <f>'別紙様式3-2（加算　個票）'!Y146</f>
        <v>0</v>
      </c>
      <c r="O134" s="596">
        <f>'別紙様式3-2（加算　個票）'!Z146</f>
        <v>0</v>
      </c>
      <c r="P134" s="596">
        <f>'別紙様式3-2（加算　個票）'!AG146</f>
        <v>0</v>
      </c>
      <c r="Q134" s="596">
        <f t="shared" si="2"/>
        <v>0</v>
      </c>
      <c r="R134" s="597" t="str">
        <f>IF('別紙様式3-1'!$Y$26="×","該当","非該当")</f>
        <v>非該当</v>
      </c>
    </row>
    <row r="135" spans="1:18">
      <c r="A135" s="595">
        <v>134</v>
      </c>
      <c r="B135" s="595">
        <f>基本情報入力シート!C172</f>
        <v>0</v>
      </c>
      <c r="C135" s="595">
        <f>基本情報入力シート!M172</f>
        <v>0</v>
      </c>
      <c r="D135" s="595">
        <f>基本情報入力シート!R172</f>
        <v>0</v>
      </c>
      <c r="E135" s="595">
        <f>基本情報入力シート!W172</f>
        <v>0</v>
      </c>
      <c r="F135" s="595">
        <f>基本情報入力シート!X172</f>
        <v>0</v>
      </c>
      <c r="G135" s="595">
        <f>基本情報入力シート!Y172</f>
        <v>0</v>
      </c>
      <c r="H135" s="595">
        <f>基本情報入力シート!$M$23</f>
        <v>0</v>
      </c>
      <c r="I135" s="595">
        <f>基本情報入力シート!$M$30</f>
        <v>0</v>
      </c>
      <c r="J135" s="595">
        <f>基本情報入力シート!$M$31</f>
        <v>0</v>
      </c>
      <c r="K135" s="595">
        <f>基本情報入力シート!$M$32</f>
        <v>0</v>
      </c>
      <c r="L135" s="595">
        <f>'別紙様式3-2（加算　個票）'!P147</f>
        <v>0</v>
      </c>
      <c r="M135" s="596">
        <f>'別紙様式3-2（加算　個票）'!Q147</f>
        <v>0</v>
      </c>
      <c r="N135" s="595">
        <f>'別紙様式3-2（加算　個票）'!Y147</f>
        <v>0</v>
      </c>
      <c r="O135" s="596">
        <f>'別紙様式3-2（加算　個票）'!Z147</f>
        <v>0</v>
      </c>
      <c r="P135" s="596">
        <f>'別紙様式3-2（加算　個票）'!AG147</f>
        <v>0</v>
      </c>
      <c r="Q135" s="596">
        <f t="shared" si="2"/>
        <v>0</v>
      </c>
      <c r="R135" s="597" t="str">
        <f>IF('別紙様式3-1'!$Y$26="×","該当","非該当")</f>
        <v>非該当</v>
      </c>
    </row>
    <row r="136" spans="1:18">
      <c r="A136" s="595">
        <v>135</v>
      </c>
      <c r="B136" s="595">
        <f>基本情報入力シート!C173</f>
        <v>0</v>
      </c>
      <c r="C136" s="595">
        <f>基本情報入力シート!M173</f>
        <v>0</v>
      </c>
      <c r="D136" s="595">
        <f>基本情報入力シート!R173</f>
        <v>0</v>
      </c>
      <c r="E136" s="595">
        <f>基本情報入力シート!W173</f>
        <v>0</v>
      </c>
      <c r="F136" s="595">
        <f>基本情報入力シート!X173</f>
        <v>0</v>
      </c>
      <c r="G136" s="595">
        <f>基本情報入力シート!Y173</f>
        <v>0</v>
      </c>
      <c r="H136" s="595">
        <f>基本情報入力シート!$M$23</f>
        <v>0</v>
      </c>
      <c r="I136" s="595">
        <f>基本情報入力シート!$M$30</f>
        <v>0</v>
      </c>
      <c r="J136" s="595">
        <f>基本情報入力シート!$M$31</f>
        <v>0</v>
      </c>
      <c r="K136" s="595">
        <f>基本情報入力シート!$M$32</f>
        <v>0</v>
      </c>
      <c r="L136" s="595">
        <f>'別紙様式3-2（加算　個票）'!P148</f>
        <v>0</v>
      </c>
      <c r="M136" s="596">
        <f>'別紙様式3-2（加算　個票）'!Q148</f>
        <v>0</v>
      </c>
      <c r="N136" s="595">
        <f>'別紙様式3-2（加算　個票）'!Y148</f>
        <v>0</v>
      </c>
      <c r="O136" s="596">
        <f>'別紙様式3-2（加算　個票）'!Z148</f>
        <v>0</v>
      </c>
      <c r="P136" s="596">
        <f>'別紙様式3-2（加算　個票）'!AG148</f>
        <v>0</v>
      </c>
      <c r="Q136" s="596">
        <f t="shared" si="2"/>
        <v>0</v>
      </c>
      <c r="R136" s="597" t="str">
        <f>IF('別紙様式3-1'!$Y$26="×","該当","非該当")</f>
        <v>非該当</v>
      </c>
    </row>
    <row r="137" spans="1:18">
      <c r="A137" s="595">
        <v>136</v>
      </c>
      <c r="B137" s="595">
        <f>基本情報入力シート!C174</f>
        <v>0</v>
      </c>
      <c r="C137" s="595">
        <f>基本情報入力シート!M174</f>
        <v>0</v>
      </c>
      <c r="D137" s="595">
        <f>基本情報入力シート!R174</f>
        <v>0</v>
      </c>
      <c r="E137" s="595">
        <f>基本情報入力シート!W174</f>
        <v>0</v>
      </c>
      <c r="F137" s="595">
        <f>基本情報入力シート!X174</f>
        <v>0</v>
      </c>
      <c r="G137" s="595">
        <f>基本情報入力シート!Y174</f>
        <v>0</v>
      </c>
      <c r="H137" s="595">
        <f>基本情報入力シート!$M$23</f>
        <v>0</v>
      </c>
      <c r="I137" s="595">
        <f>基本情報入力シート!$M$30</f>
        <v>0</v>
      </c>
      <c r="J137" s="595">
        <f>基本情報入力シート!$M$31</f>
        <v>0</v>
      </c>
      <c r="K137" s="595">
        <f>基本情報入力シート!$M$32</f>
        <v>0</v>
      </c>
      <c r="L137" s="595">
        <f>'別紙様式3-2（加算　個票）'!P149</f>
        <v>0</v>
      </c>
      <c r="M137" s="596">
        <f>'別紙様式3-2（加算　個票）'!Q149</f>
        <v>0</v>
      </c>
      <c r="N137" s="595">
        <f>'別紙様式3-2（加算　個票）'!Y149</f>
        <v>0</v>
      </c>
      <c r="O137" s="596">
        <f>'別紙様式3-2（加算　個票）'!Z149</f>
        <v>0</v>
      </c>
      <c r="P137" s="596">
        <f>'別紙様式3-2（加算　個票）'!AG149</f>
        <v>0</v>
      </c>
      <c r="Q137" s="596">
        <f t="shared" si="2"/>
        <v>0</v>
      </c>
      <c r="R137" s="597" t="str">
        <f>IF('別紙様式3-1'!$Y$26="×","該当","非該当")</f>
        <v>非該当</v>
      </c>
    </row>
    <row r="138" spans="1:18">
      <c r="A138" s="595">
        <v>137</v>
      </c>
      <c r="B138" s="595">
        <f>基本情報入力シート!C175</f>
        <v>0</v>
      </c>
      <c r="C138" s="595">
        <f>基本情報入力シート!M175</f>
        <v>0</v>
      </c>
      <c r="D138" s="595">
        <f>基本情報入力シート!R175</f>
        <v>0</v>
      </c>
      <c r="E138" s="595">
        <f>基本情報入力シート!W175</f>
        <v>0</v>
      </c>
      <c r="F138" s="595">
        <f>基本情報入力シート!X175</f>
        <v>0</v>
      </c>
      <c r="G138" s="595">
        <f>基本情報入力シート!Y175</f>
        <v>0</v>
      </c>
      <c r="H138" s="595">
        <f>基本情報入力シート!$M$23</f>
        <v>0</v>
      </c>
      <c r="I138" s="595">
        <f>基本情報入力シート!$M$30</f>
        <v>0</v>
      </c>
      <c r="J138" s="595">
        <f>基本情報入力シート!$M$31</f>
        <v>0</v>
      </c>
      <c r="K138" s="595">
        <f>基本情報入力シート!$M$32</f>
        <v>0</v>
      </c>
      <c r="L138" s="595">
        <f>'別紙様式3-2（加算　個票）'!P150</f>
        <v>0</v>
      </c>
      <c r="M138" s="596">
        <f>'別紙様式3-2（加算　個票）'!Q150</f>
        <v>0</v>
      </c>
      <c r="N138" s="595">
        <f>'別紙様式3-2（加算　個票）'!Y150</f>
        <v>0</v>
      </c>
      <c r="O138" s="596">
        <f>'別紙様式3-2（加算　個票）'!Z150</f>
        <v>0</v>
      </c>
      <c r="P138" s="596">
        <f>'別紙様式3-2（加算　個票）'!AG150</f>
        <v>0</v>
      </c>
      <c r="Q138" s="596">
        <f t="shared" si="2"/>
        <v>0</v>
      </c>
      <c r="R138" s="597" t="str">
        <f>IF('別紙様式3-1'!$Y$26="×","該当","非該当")</f>
        <v>非該当</v>
      </c>
    </row>
    <row r="139" spans="1:18">
      <c r="A139" s="595">
        <v>138</v>
      </c>
      <c r="B139" s="595">
        <f>基本情報入力シート!C176</f>
        <v>0</v>
      </c>
      <c r="C139" s="595">
        <f>基本情報入力シート!M176</f>
        <v>0</v>
      </c>
      <c r="D139" s="595">
        <f>基本情報入力シート!R176</f>
        <v>0</v>
      </c>
      <c r="E139" s="595">
        <f>基本情報入力シート!W176</f>
        <v>0</v>
      </c>
      <c r="F139" s="595">
        <f>基本情報入力シート!X176</f>
        <v>0</v>
      </c>
      <c r="G139" s="595">
        <f>基本情報入力シート!Y176</f>
        <v>0</v>
      </c>
      <c r="H139" s="595">
        <f>基本情報入力シート!$M$23</f>
        <v>0</v>
      </c>
      <c r="I139" s="595">
        <f>基本情報入力シート!$M$30</f>
        <v>0</v>
      </c>
      <c r="J139" s="595">
        <f>基本情報入力シート!$M$31</f>
        <v>0</v>
      </c>
      <c r="K139" s="595">
        <f>基本情報入力シート!$M$32</f>
        <v>0</v>
      </c>
      <c r="L139" s="595">
        <f>'別紙様式3-2（加算　個票）'!P151</f>
        <v>0</v>
      </c>
      <c r="M139" s="596">
        <f>'別紙様式3-2（加算　個票）'!Q151</f>
        <v>0</v>
      </c>
      <c r="N139" s="595">
        <f>'別紙様式3-2（加算　個票）'!Y151</f>
        <v>0</v>
      </c>
      <c r="O139" s="596">
        <f>'別紙様式3-2（加算　個票）'!Z151</f>
        <v>0</v>
      </c>
      <c r="P139" s="596">
        <f>'別紙様式3-2（加算　個票）'!AG151</f>
        <v>0</v>
      </c>
      <c r="Q139" s="596">
        <f t="shared" si="2"/>
        <v>0</v>
      </c>
      <c r="R139" s="597" t="str">
        <f>IF('別紙様式3-1'!$Y$26="×","該当","非該当")</f>
        <v>非該当</v>
      </c>
    </row>
    <row r="140" spans="1:18">
      <c r="A140" s="595">
        <v>139</v>
      </c>
      <c r="B140" s="595">
        <f>基本情報入力シート!C177</f>
        <v>0</v>
      </c>
      <c r="C140" s="595">
        <f>基本情報入力シート!M177</f>
        <v>0</v>
      </c>
      <c r="D140" s="595">
        <f>基本情報入力シート!R177</f>
        <v>0</v>
      </c>
      <c r="E140" s="595">
        <f>基本情報入力シート!W177</f>
        <v>0</v>
      </c>
      <c r="F140" s="595">
        <f>基本情報入力シート!X177</f>
        <v>0</v>
      </c>
      <c r="G140" s="595">
        <f>基本情報入力シート!Y177</f>
        <v>0</v>
      </c>
      <c r="H140" s="595">
        <f>基本情報入力シート!$M$23</f>
        <v>0</v>
      </c>
      <c r="I140" s="595">
        <f>基本情報入力シート!$M$30</f>
        <v>0</v>
      </c>
      <c r="J140" s="595">
        <f>基本情報入力シート!$M$31</f>
        <v>0</v>
      </c>
      <c r="K140" s="595">
        <f>基本情報入力シート!$M$32</f>
        <v>0</v>
      </c>
      <c r="L140" s="595">
        <f>'別紙様式3-2（加算　個票）'!P152</f>
        <v>0</v>
      </c>
      <c r="M140" s="596">
        <f>'別紙様式3-2（加算　個票）'!Q152</f>
        <v>0</v>
      </c>
      <c r="N140" s="595">
        <f>'別紙様式3-2（加算　個票）'!Y152</f>
        <v>0</v>
      </c>
      <c r="O140" s="596">
        <f>'別紙様式3-2（加算　個票）'!Z152</f>
        <v>0</v>
      </c>
      <c r="P140" s="596">
        <f>'別紙様式3-2（加算　個票）'!AG152</f>
        <v>0</v>
      </c>
      <c r="Q140" s="596">
        <f t="shared" si="2"/>
        <v>0</v>
      </c>
      <c r="R140" s="597" t="str">
        <f>IF('別紙様式3-1'!$Y$26="×","該当","非該当")</f>
        <v>非該当</v>
      </c>
    </row>
    <row r="141" spans="1:18">
      <c r="A141" s="595">
        <v>140</v>
      </c>
      <c r="B141" s="595">
        <f>基本情報入力シート!C178</f>
        <v>0</v>
      </c>
      <c r="C141" s="595">
        <f>基本情報入力シート!M178</f>
        <v>0</v>
      </c>
      <c r="D141" s="595">
        <f>基本情報入力シート!R178</f>
        <v>0</v>
      </c>
      <c r="E141" s="595">
        <f>基本情報入力シート!W178</f>
        <v>0</v>
      </c>
      <c r="F141" s="595">
        <f>基本情報入力シート!X178</f>
        <v>0</v>
      </c>
      <c r="G141" s="595">
        <f>基本情報入力シート!Y178</f>
        <v>0</v>
      </c>
      <c r="H141" s="595">
        <f>基本情報入力シート!$M$23</f>
        <v>0</v>
      </c>
      <c r="I141" s="595">
        <f>基本情報入力シート!$M$30</f>
        <v>0</v>
      </c>
      <c r="J141" s="595">
        <f>基本情報入力シート!$M$31</f>
        <v>0</v>
      </c>
      <c r="K141" s="595">
        <f>基本情報入力シート!$M$32</f>
        <v>0</v>
      </c>
      <c r="L141" s="595">
        <f>'別紙様式3-2（加算　個票）'!P153</f>
        <v>0</v>
      </c>
      <c r="M141" s="596">
        <f>'別紙様式3-2（加算　個票）'!Q153</f>
        <v>0</v>
      </c>
      <c r="N141" s="595">
        <f>'別紙様式3-2（加算　個票）'!Y153</f>
        <v>0</v>
      </c>
      <c r="O141" s="596">
        <f>'別紙様式3-2（加算　個票）'!Z153</f>
        <v>0</v>
      </c>
      <c r="P141" s="596">
        <f>'別紙様式3-2（加算　個票）'!AG153</f>
        <v>0</v>
      </c>
      <c r="Q141" s="596">
        <f t="shared" si="2"/>
        <v>0</v>
      </c>
      <c r="R141" s="597" t="str">
        <f>IF('別紙様式3-1'!$Y$26="×","該当","非該当")</f>
        <v>非該当</v>
      </c>
    </row>
    <row r="142" spans="1:18">
      <c r="A142" s="595">
        <v>141</v>
      </c>
      <c r="B142" s="595">
        <f>基本情報入力シート!C179</f>
        <v>0</v>
      </c>
      <c r="C142" s="595">
        <f>基本情報入力シート!M179</f>
        <v>0</v>
      </c>
      <c r="D142" s="595">
        <f>基本情報入力シート!R179</f>
        <v>0</v>
      </c>
      <c r="E142" s="595">
        <f>基本情報入力シート!W179</f>
        <v>0</v>
      </c>
      <c r="F142" s="595">
        <f>基本情報入力シート!X179</f>
        <v>0</v>
      </c>
      <c r="G142" s="595">
        <f>基本情報入力シート!Y179</f>
        <v>0</v>
      </c>
      <c r="H142" s="595">
        <f>基本情報入力シート!$M$23</f>
        <v>0</v>
      </c>
      <c r="I142" s="595">
        <f>基本情報入力シート!$M$30</f>
        <v>0</v>
      </c>
      <c r="J142" s="595">
        <f>基本情報入力シート!$M$31</f>
        <v>0</v>
      </c>
      <c r="K142" s="595">
        <f>基本情報入力シート!$M$32</f>
        <v>0</v>
      </c>
      <c r="L142" s="595">
        <f>'別紙様式3-2（加算　個票）'!P154</f>
        <v>0</v>
      </c>
      <c r="M142" s="596">
        <f>'別紙様式3-2（加算　個票）'!Q154</f>
        <v>0</v>
      </c>
      <c r="N142" s="595">
        <f>'別紙様式3-2（加算　個票）'!Y154</f>
        <v>0</v>
      </c>
      <c r="O142" s="596">
        <f>'別紙様式3-2（加算　個票）'!Z154</f>
        <v>0</v>
      </c>
      <c r="P142" s="596">
        <f>'別紙様式3-2（加算　個票）'!AG154</f>
        <v>0</v>
      </c>
      <c r="Q142" s="596">
        <f t="shared" si="2"/>
        <v>0</v>
      </c>
      <c r="R142" s="597" t="str">
        <f>IF('別紙様式3-1'!$Y$26="×","該当","非該当")</f>
        <v>非該当</v>
      </c>
    </row>
    <row r="143" spans="1:18">
      <c r="A143" s="595">
        <v>142</v>
      </c>
      <c r="B143" s="595">
        <f>基本情報入力シート!C180</f>
        <v>0</v>
      </c>
      <c r="C143" s="595">
        <f>基本情報入力シート!M180</f>
        <v>0</v>
      </c>
      <c r="D143" s="595">
        <f>基本情報入力シート!R180</f>
        <v>0</v>
      </c>
      <c r="E143" s="595">
        <f>基本情報入力シート!W180</f>
        <v>0</v>
      </c>
      <c r="F143" s="595">
        <f>基本情報入力シート!X180</f>
        <v>0</v>
      </c>
      <c r="G143" s="595">
        <f>基本情報入力シート!Y180</f>
        <v>0</v>
      </c>
      <c r="H143" s="595">
        <f>基本情報入力シート!$M$23</f>
        <v>0</v>
      </c>
      <c r="I143" s="595">
        <f>基本情報入力シート!$M$30</f>
        <v>0</v>
      </c>
      <c r="J143" s="595">
        <f>基本情報入力シート!$M$31</f>
        <v>0</v>
      </c>
      <c r="K143" s="595">
        <f>基本情報入力シート!$M$32</f>
        <v>0</v>
      </c>
      <c r="L143" s="595">
        <f>'別紙様式3-2（加算　個票）'!P155</f>
        <v>0</v>
      </c>
      <c r="M143" s="596">
        <f>'別紙様式3-2（加算　個票）'!Q155</f>
        <v>0</v>
      </c>
      <c r="N143" s="595">
        <f>'別紙様式3-2（加算　個票）'!Y155</f>
        <v>0</v>
      </c>
      <c r="O143" s="596">
        <f>'別紙様式3-2（加算　個票）'!Z155</f>
        <v>0</v>
      </c>
      <c r="P143" s="596">
        <f>'別紙様式3-2（加算　個票）'!AG155</f>
        <v>0</v>
      </c>
      <c r="Q143" s="596">
        <f t="shared" si="2"/>
        <v>0</v>
      </c>
      <c r="R143" s="597" t="str">
        <f>IF('別紙様式3-1'!$Y$26="×","該当","非該当")</f>
        <v>非該当</v>
      </c>
    </row>
    <row r="144" spans="1:18">
      <c r="A144" s="595">
        <v>143</v>
      </c>
      <c r="B144" s="595">
        <f>基本情報入力シート!C181</f>
        <v>0</v>
      </c>
      <c r="C144" s="595">
        <f>基本情報入力シート!M181</f>
        <v>0</v>
      </c>
      <c r="D144" s="595">
        <f>基本情報入力シート!R181</f>
        <v>0</v>
      </c>
      <c r="E144" s="595">
        <f>基本情報入力シート!W181</f>
        <v>0</v>
      </c>
      <c r="F144" s="595">
        <f>基本情報入力シート!X181</f>
        <v>0</v>
      </c>
      <c r="G144" s="595">
        <f>基本情報入力シート!Y181</f>
        <v>0</v>
      </c>
      <c r="H144" s="595">
        <f>基本情報入力シート!$M$23</f>
        <v>0</v>
      </c>
      <c r="I144" s="595">
        <f>基本情報入力シート!$M$30</f>
        <v>0</v>
      </c>
      <c r="J144" s="595">
        <f>基本情報入力シート!$M$31</f>
        <v>0</v>
      </c>
      <c r="K144" s="595">
        <f>基本情報入力シート!$M$32</f>
        <v>0</v>
      </c>
      <c r="L144" s="595">
        <f>'別紙様式3-2（加算　個票）'!P156</f>
        <v>0</v>
      </c>
      <c r="M144" s="596">
        <f>'別紙様式3-2（加算　個票）'!Q156</f>
        <v>0</v>
      </c>
      <c r="N144" s="595">
        <f>'別紙様式3-2（加算　個票）'!Y156</f>
        <v>0</v>
      </c>
      <c r="O144" s="596">
        <f>'別紙様式3-2（加算　個票）'!Z156</f>
        <v>0</v>
      </c>
      <c r="P144" s="596">
        <f>'別紙様式3-2（加算　個票）'!AG156</f>
        <v>0</v>
      </c>
      <c r="Q144" s="596">
        <f t="shared" si="2"/>
        <v>0</v>
      </c>
      <c r="R144" s="597" t="str">
        <f>IF('別紙様式3-1'!$Y$26="×","該当","非該当")</f>
        <v>非該当</v>
      </c>
    </row>
    <row r="145" spans="1:18">
      <c r="A145" s="595">
        <v>144</v>
      </c>
      <c r="B145" s="595">
        <f>基本情報入力シート!C182</f>
        <v>0</v>
      </c>
      <c r="C145" s="595">
        <f>基本情報入力シート!M182</f>
        <v>0</v>
      </c>
      <c r="D145" s="595">
        <f>基本情報入力シート!R182</f>
        <v>0</v>
      </c>
      <c r="E145" s="595">
        <f>基本情報入力シート!W182</f>
        <v>0</v>
      </c>
      <c r="F145" s="595">
        <f>基本情報入力シート!X182</f>
        <v>0</v>
      </c>
      <c r="G145" s="595">
        <f>基本情報入力シート!Y182</f>
        <v>0</v>
      </c>
      <c r="H145" s="595">
        <f>基本情報入力シート!$M$23</f>
        <v>0</v>
      </c>
      <c r="I145" s="595">
        <f>基本情報入力シート!$M$30</f>
        <v>0</v>
      </c>
      <c r="J145" s="595">
        <f>基本情報入力シート!$M$31</f>
        <v>0</v>
      </c>
      <c r="K145" s="595">
        <f>基本情報入力シート!$M$32</f>
        <v>0</v>
      </c>
      <c r="L145" s="595">
        <f>'別紙様式3-2（加算　個票）'!P157</f>
        <v>0</v>
      </c>
      <c r="M145" s="596">
        <f>'別紙様式3-2（加算　個票）'!Q157</f>
        <v>0</v>
      </c>
      <c r="N145" s="595">
        <f>'別紙様式3-2（加算　個票）'!Y157</f>
        <v>0</v>
      </c>
      <c r="O145" s="596">
        <f>'別紙様式3-2（加算　個票）'!Z157</f>
        <v>0</v>
      </c>
      <c r="P145" s="596">
        <f>'別紙様式3-2（加算　個票）'!AG157</f>
        <v>0</v>
      </c>
      <c r="Q145" s="596">
        <f t="shared" si="2"/>
        <v>0</v>
      </c>
      <c r="R145" s="597" t="str">
        <f>IF('別紙様式3-1'!$Y$26="×","該当","非該当")</f>
        <v>非該当</v>
      </c>
    </row>
    <row r="146" spans="1:18">
      <c r="A146" s="595">
        <v>145</v>
      </c>
      <c r="B146" s="595">
        <f>基本情報入力シート!C183</f>
        <v>0</v>
      </c>
      <c r="C146" s="595">
        <f>基本情報入力シート!M183</f>
        <v>0</v>
      </c>
      <c r="D146" s="595">
        <f>基本情報入力シート!R183</f>
        <v>0</v>
      </c>
      <c r="E146" s="595">
        <f>基本情報入力シート!W183</f>
        <v>0</v>
      </c>
      <c r="F146" s="595">
        <f>基本情報入力シート!X183</f>
        <v>0</v>
      </c>
      <c r="G146" s="595">
        <f>基本情報入力シート!Y183</f>
        <v>0</v>
      </c>
      <c r="H146" s="595">
        <f>基本情報入力シート!$M$23</f>
        <v>0</v>
      </c>
      <c r="I146" s="595">
        <f>基本情報入力シート!$M$30</f>
        <v>0</v>
      </c>
      <c r="J146" s="595">
        <f>基本情報入力シート!$M$31</f>
        <v>0</v>
      </c>
      <c r="K146" s="595">
        <f>基本情報入力シート!$M$32</f>
        <v>0</v>
      </c>
      <c r="L146" s="595">
        <f>'別紙様式3-2（加算　個票）'!P158</f>
        <v>0</v>
      </c>
      <c r="M146" s="596">
        <f>'別紙様式3-2（加算　個票）'!Q158</f>
        <v>0</v>
      </c>
      <c r="N146" s="595">
        <f>'別紙様式3-2（加算　個票）'!Y158</f>
        <v>0</v>
      </c>
      <c r="O146" s="596">
        <f>'別紙様式3-2（加算　個票）'!Z158</f>
        <v>0</v>
      </c>
      <c r="P146" s="596">
        <f>'別紙様式3-2（加算　個票）'!AG158</f>
        <v>0</v>
      </c>
      <c r="Q146" s="596">
        <f t="shared" si="2"/>
        <v>0</v>
      </c>
      <c r="R146" s="597" t="str">
        <f>IF('別紙様式3-1'!$Y$26="×","該当","非該当")</f>
        <v>非該当</v>
      </c>
    </row>
    <row r="147" spans="1:18">
      <c r="A147" s="595">
        <v>146</v>
      </c>
      <c r="B147" s="595">
        <f>基本情報入力シート!C184</f>
        <v>0</v>
      </c>
      <c r="C147" s="595">
        <f>基本情報入力シート!M184</f>
        <v>0</v>
      </c>
      <c r="D147" s="595">
        <f>基本情報入力シート!R184</f>
        <v>0</v>
      </c>
      <c r="E147" s="595">
        <f>基本情報入力シート!W184</f>
        <v>0</v>
      </c>
      <c r="F147" s="595">
        <f>基本情報入力シート!X184</f>
        <v>0</v>
      </c>
      <c r="G147" s="595">
        <f>基本情報入力シート!Y184</f>
        <v>0</v>
      </c>
      <c r="H147" s="595">
        <f>基本情報入力シート!$M$23</f>
        <v>0</v>
      </c>
      <c r="I147" s="595">
        <f>基本情報入力シート!$M$30</f>
        <v>0</v>
      </c>
      <c r="J147" s="595">
        <f>基本情報入力シート!$M$31</f>
        <v>0</v>
      </c>
      <c r="K147" s="595">
        <f>基本情報入力シート!$M$32</f>
        <v>0</v>
      </c>
      <c r="L147" s="595">
        <f>'別紙様式3-2（加算　個票）'!P159</f>
        <v>0</v>
      </c>
      <c r="M147" s="596">
        <f>'別紙様式3-2（加算　個票）'!Q159</f>
        <v>0</v>
      </c>
      <c r="N147" s="595">
        <f>'別紙様式3-2（加算　個票）'!Y159</f>
        <v>0</v>
      </c>
      <c r="O147" s="596">
        <f>'別紙様式3-2（加算　個票）'!Z159</f>
        <v>0</v>
      </c>
      <c r="P147" s="596">
        <f>'別紙様式3-2（加算　個票）'!AG159</f>
        <v>0</v>
      </c>
      <c r="Q147" s="596">
        <f t="shared" si="2"/>
        <v>0</v>
      </c>
      <c r="R147" s="597" t="str">
        <f>IF('別紙様式3-1'!$Y$26="×","該当","非該当")</f>
        <v>非該当</v>
      </c>
    </row>
    <row r="148" spans="1:18">
      <c r="A148" s="595">
        <v>147</v>
      </c>
      <c r="B148" s="595">
        <f>基本情報入力シート!C185</f>
        <v>0</v>
      </c>
      <c r="C148" s="595">
        <f>基本情報入力シート!M185</f>
        <v>0</v>
      </c>
      <c r="D148" s="595">
        <f>基本情報入力シート!R185</f>
        <v>0</v>
      </c>
      <c r="E148" s="595">
        <f>基本情報入力シート!W185</f>
        <v>0</v>
      </c>
      <c r="F148" s="595">
        <f>基本情報入力シート!X185</f>
        <v>0</v>
      </c>
      <c r="G148" s="595">
        <f>基本情報入力シート!Y185</f>
        <v>0</v>
      </c>
      <c r="H148" s="595">
        <f>基本情報入力シート!$M$23</f>
        <v>0</v>
      </c>
      <c r="I148" s="595">
        <f>基本情報入力シート!$M$30</f>
        <v>0</v>
      </c>
      <c r="J148" s="595">
        <f>基本情報入力シート!$M$31</f>
        <v>0</v>
      </c>
      <c r="K148" s="595">
        <f>基本情報入力シート!$M$32</f>
        <v>0</v>
      </c>
      <c r="L148" s="595">
        <f>'別紙様式3-2（加算　個票）'!P160</f>
        <v>0</v>
      </c>
      <c r="M148" s="596">
        <f>'別紙様式3-2（加算　個票）'!Q160</f>
        <v>0</v>
      </c>
      <c r="N148" s="595">
        <f>'別紙様式3-2（加算　個票）'!Y160</f>
        <v>0</v>
      </c>
      <c r="O148" s="596">
        <f>'別紙様式3-2（加算　個票）'!Z160</f>
        <v>0</v>
      </c>
      <c r="P148" s="596">
        <f>'別紙様式3-2（加算　個票）'!AG160</f>
        <v>0</v>
      </c>
      <c r="Q148" s="596">
        <f t="shared" si="2"/>
        <v>0</v>
      </c>
      <c r="R148" s="597" t="str">
        <f>IF('別紙様式3-1'!$Y$26="×","該当","非該当")</f>
        <v>非該当</v>
      </c>
    </row>
    <row r="149" spans="1:18">
      <c r="A149" s="595">
        <v>148</v>
      </c>
      <c r="B149" s="595">
        <f>基本情報入力シート!C186</f>
        <v>0</v>
      </c>
      <c r="C149" s="595">
        <f>基本情報入力シート!M186</f>
        <v>0</v>
      </c>
      <c r="D149" s="595">
        <f>基本情報入力シート!R186</f>
        <v>0</v>
      </c>
      <c r="E149" s="595">
        <f>基本情報入力シート!W186</f>
        <v>0</v>
      </c>
      <c r="F149" s="595">
        <f>基本情報入力シート!X186</f>
        <v>0</v>
      </c>
      <c r="G149" s="595">
        <f>基本情報入力シート!Y186</f>
        <v>0</v>
      </c>
      <c r="H149" s="595">
        <f>基本情報入力シート!$M$23</f>
        <v>0</v>
      </c>
      <c r="I149" s="595">
        <f>基本情報入力シート!$M$30</f>
        <v>0</v>
      </c>
      <c r="J149" s="595">
        <f>基本情報入力シート!$M$31</f>
        <v>0</v>
      </c>
      <c r="K149" s="595">
        <f>基本情報入力シート!$M$32</f>
        <v>0</v>
      </c>
      <c r="L149" s="595">
        <f>'別紙様式3-2（加算　個票）'!P161</f>
        <v>0</v>
      </c>
      <c r="M149" s="596">
        <f>'別紙様式3-2（加算　個票）'!Q161</f>
        <v>0</v>
      </c>
      <c r="N149" s="595">
        <f>'別紙様式3-2（加算　個票）'!Y161</f>
        <v>0</v>
      </c>
      <c r="O149" s="596">
        <f>'別紙様式3-2（加算　個票）'!Z161</f>
        <v>0</v>
      </c>
      <c r="P149" s="596">
        <f>'別紙様式3-2（加算　個票）'!AG161</f>
        <v>0</v>
      </c>
      <c r="Q149" s="596">
        <f t="shared" si="2"/>
        <v>0</v>
      </c>
      <c r="R149" s="597" t="str">
        <f>IF('別紙様式3-1'!$Y$26="×","該当","非該当")</f>
        <v>非該当</v>
      </c>
    </row>
    <row r="150" spans="1:18">
      <c r="A150" s="595">
        <v>149</v>
      </c>
      <c r="B150" s="595">
        <f>基本情報入力シート!C187</f>
        <v>0</v>
      </c>
      <c r="C150" s="595">
        <f>基本情報入力シート!M187</f>
        <v>0</v>
      </c>
      <c r="D150" s="595">
        <f>基本情報入力シート!R187</f>
        <v>0</v>
      </c>
      <c r="E150" s="595">
        <f>基本情報入力シート!W187</f>
        <v>0</v>
      </c>
      <c r="F150" s="595">
        <f>基本情報入力シート!X187</f>
        <v>0</v>
      </c>
      <c r="G150" s="595">
        <f>基本情報入力シート!Y187</f>
        <v>0</v>
      </c>
      <c r="H150" s="595">
        <f>基本情報入力シート!$M$23</f>
        <v>0</v>
      </c>
      <c r="I150" s="595">
        <f>基本情報入力シート!$M$30</f>
        <v>0</v>
      </c>
      <c r="J150" s="595">
        <f>基本情報入力シート!$M$31</f>
        <v>0</v>
      </c>
      <c r="K150" s="595">
        <f>基本情報入力シート!$M$32</f>
        <v>0</v>
      </c>
      <c r="L150" s="595">
        <f>'別紙様式3-2（加算　個票）'!P162</f>
        <v>0</v>
      </c>
      <c r="M150" s="596">
        <f>'別紙様式3-2（加算　個票）'!Q162</f>
        <v>0</v>
      </c>
      <c r="N150" s="595">
        <f>'別紙様式3-2（加算　個票）'!Y162</f>
        <v>0</v>
      </c>
      <c r="O150" s="596">
        <f>'別紙様式3-2（加算　個票）'!Z162</f>
        <v>0</v>
      </c>
      <c r="P150" s="596">
        <f>'別紙様式3-2（加算　個票）'!AG162</f>
        <v>0</v>
      </c>
      <c r="Q150" s="596">
        <f t="shared" si="2"/>
        <v>0</v>
      </c>
      <c r="R150" s="597" t="str">
        <f>IF('別紙様式3-1'!$Y$26="×","該当","非該当")</f>
        <v>非該当</v>
      </c>
    </row>
    <row r="151" spans="1:18">
      <c r="A151" s="595">
        <v>150</v>
      </c>
      <c r="B151" s="595">
        <f>基本情報入力シート!C188</f>
        <v>0</v>
      </c>
      <c r="C151" s="595">
        <f>基本情報入力シート!M188</f>
        <v>0</v>
      </c>
      <c r="D151" s="595">
        <f>基本情報入力シート!R188</f>
        <v>0</v>
      </c>
      <c r="E151" s="595">
        <f>基本情報入力シート!W188</f>
        <v>0</v>
      </c>
      <c r="F151" s="595">
        <f>基本情報入力シート!X188</f>
        <v>0</v>
      </c>
      <c r="G151" s="595">
        <f>基本情報入力シート!Y188</f>
        <v>0</v>
      </c>
      <c r="H151" s="595">
        <f>基本情報入力シート!$M$23</f>
        <v>0</v>
      </c>
      <c r="I151" s="595">
        <f>基本情報入力シート!$M$30</f>
        <v>0</v>
      </c>
      <c r="J151" s="595">
        <f>基本情報入力シート!$M$31</f>
        <v>0</v>
      </c>
      <c r="K151" s="595">
        <f>基本情報入力シート!$M$32</f>
        <v>0</v>
      </c>
      <c r="L151" s="595">
        <f>'別紙様式3-2（加算　個票）'!P163</f>
        <v>0</v>
      </c>
      <c r="M151" s="596">
        <f>'別紙様式3-2（加算　個票）'!Q163</f>
        <v>0</v>
      </c>
      <c r="N151" s="595">
        <f>'別紙様式3-2（加算　個票）'!Y163</f>
        <v>0</v>
      </c>
      <c r="O151" s="596">
        <f>'別紙様式3-2（加算　個票）'!Z163</f>
        <v>0</v>
      </c>
      <c r="P151" s="596">
        <f>'別紙様式3-2（加算　個票）'!AG163</f>
        <v>0</v>
      </c>
      <c r="Q151" s="596">
        <f t="shared" si="2"/>
        <v>0</v>
      </c>
      <c r="R151" s="597" t="str">
        <f>IF('別紙様式3-1'!$Y$26="×","該当","非該当")</f>
        <v>非該当</v>
      </c>
    </row>
    <row r="152" spans="1:18">
      <c r="A152" s="595">
        <v>151</v>
      </c>
      <c r="B152" s="595">
        <f>基本情報入力シート!C189</f>
        <v>0</v>
      </c>
      <c r="C152" s="595">
        <f>基本情報入力シート!M189</f>
        <v>0</v>
      </c>
      <c r="D152" s="595">
        <f>基本情報入力シート!R189</f>
        <v>0</v>
      </c>
      <c r="E152" s="595">
        <f>基本情報入力シート!W189</f>
        <v>0</v>
      </c>
      <c r="F152" s="595">
        <f>基本情報入力シート!X189</f>
        <v>0</v>
      </c>
      <c r="G152" s="595">
        <f>基本情報入力シート!Y189</f>
        <v>0</v>
      </c>
      <c r="H152" s="595">
        <f>基本情報入力シート!$M$23</f>
        <v>0</v>
      </c>
      <c r="I152" s="595">
        <f>基本情報入力シート!$M$30</f>
        <v>0</v>
      </c>
      <c r="J152" s="595">
        <f>基本情報入力シート!$M$31</f>
        <v>0</v>
      </c>
      <c r="K152" s="595">
        <f>基本情報入力シート!$M$32</f>
        <v>0</v>
      </c>
      <c r="L152" s="595">
        <f>'別紙様式3-2（加算　個票）'!P164</f>
        <v>0</v>
      </c>
      <c r="M152" s="596">
        <f>'別紙様式3-2（加算　個票）'!Q164</f>
        <v>0</v>
      </c>
      <c r="N152" s="595">
        <f>'別紙様式3-2（加算　個票）'!Y164</f>
        <v>0</v>
      </c>
      <c r="O152" s="596">
        <f>'別紙様式3-2（加算　個票）'!Z164</f>
        <v>0</v>
      </c>
      <c r="P152" s="596">
        <f>'別紙様式3-2（加算　個票）'!AG164</f>
        <v>0</v>
      </c>
      <c r="Q152" s="596">
        <f t="shared" si="2"/>
        <v>0</v>
      </c>
      <c r="R152" s="597" t="str">
        <f>IF('別紙様式3-1'!$Y$26="×","該当","非該当")</f>
        <v>非該当</v>
      </c>
    </row>
    <row r="153" spans="1:18">
      <c r="A153" s="595">
        <v>152</v>
      </c>
      <c r="B153" s="595">
        <f>基本情報入力シート!C190</f>
        <v>0</v>
      </c>
      <c r="C153" s="595">
        <f>基本情報入力シート!M190</f>
        <v>0</v>
      </c>
      <c r="D153" s="595">
        <f>基本情報入力シート!R190</f>
        <v>0</v>
      </c>
      <c r="E153" s="595">
        <f>基本情報入力シート!W190</f>
        <v>0</v>
      </c>
      <c r="F153" s="595">
        <f>基本情報入力シート!X190</f>
        <v>0</v>
      </c>
      <c r="G153" s="595">
        <f>基本情報入力シート!Y190</f>
        <v>0</v>
      </c>
      <c r="H153" s="595">
        <f>基本情報入力シート!$M$23</f>
        <v>0</v>
      </c>
      <c r="I153" s="595">
        <f>基本情報入力シート!$M$30</f>
        <v>0</v>
      </c>
      <c r="J153" s="595">
        <f>基本情報入力シート!$M$31</f>
        <v>0</v>
      </c>
      <c r="K153" s="595">
        <f>基本情報入力シート!$M$32</f>
        <v>0</v>
      </c>
      <c r="L153" s="595">
        <f>'別紙様式3-2（加算　個票）'!P165</f>
        <v>0</v>
      </c>
      <c r="M153" s="596">
        <f>'別紙様式3-2（加算　個票）'!Q165</f>
        <v>0</v>
      </c>
      <c r="N153" s="595">
        <f>'別紙様式3-2（加算　個票）'!Y165</f>
        <v>0</v>
      </c>
      <c r="O153" s="596">
        <f>'別紙様式3-2（加算　個票）'!Z165</f>
        <v>0</v>
      </c>
      <c r="P153" s="596">
        <f>'別紙様式3-2（加算　個票）'!AG165</f>
        <v>0</v>
      </c>
      <c r="Q153" s="596">
        <f t="shared" si="2"/>
        <v>0</v>
      </c>
      <c r="R153" s="597" t="str">
        <f>IF('別紙様式3-1'!$Y$26="×","該当","非該当")</f>
        <v>非該当</v>
      </c>
    </row>
    <row r="154" spans="1:18">
      <c r="A154" s="595">
        <v>153</v>
      </c>
      <c r="B154" s="595">
        <f>基本情報入力シート!C191</f>
        <v>0</v>
      </c>
      <c r="C154" s="595">
        <f>基本情報入力シート!M191</f>
        <v>0</v>
      </c>
      <c r="D154" s="595">
        <f>基本情報入力シート!R191</f>
        <v>0</v>
      </c>
      <c r="E154" s="595">
        <f>基本情報入力シート!W191</f>
        <v>0</v>
      </c>
      <c r="F154" s="595">
        <f>基本情報入力シート!X191</f>
        <v>0</v>
      </c>
      <c r="G154" s="595">
        <f>基本情報入力シート!Y191</f>
        <v>0</v>
      </c>
      <c r="H154" s="595">
        <f>基本情報入力シート!$M$23</f>
        <v>0</v>
      </c>
      <c r="I154" s="595">
        <f>基本情報入力シート!$M$30</f>
        <v>0</v>
      </c>
      <c r="J154" s="595">
        <f>基本情報入力シート!$M$31</f>
        <v>0</v>
      </c>
      <c r="K154" s="595">
        <f>基本情報入力シート!$M$32</f>
        <v>0</v>
      </c>
      <c r="L154" s="595">
        <f>'別紙様式3-2（加算　個票）'!P166</f>
        <v>0</v>
      </c>
      <c r="M154" s="596">
        <f>'別紙様式3-2（加算　個票）'!Q166</f>
        <v>0</v>
      </c>
      <c r="N154" s="595">
        <f>'別紙様式3-2（加算　個票）'!Y166</f>
        <v>0</v>
      </c>
      <c r="O154" s="596">
        <f>'別紙様式3-2（加算　個票）'!Z166</f>
        <v>0</v>
      </c>
      <c r="P154" s="596">
        <f>'別紙様式3-2（加算　個票）'!AG166</f>
        <v>0</v>
      </c>
      <c r="Q154" s="596">
        <f t="shared" si="2"/>
        <v>0</v>
      </c>
      <c r="R154" s="597" t="str">
        <f>IF('別紙様式3-1'!$Y$26="×","該当","非該当")</f>
        <v>非該当</v>
      </c>
    </row>
    <row r="155" spans="1:18">
      <c r="A155" s="595">
        <v>154</v>
      </c>
      <c r="B155" s="595">
        <f>基本情報入力シート!C192</f>
        <v>0</v>
      </c>
      <c r="C155" s="595">
        <f>基本情報入力シート!M192</f>
        <v>0</v>
      </c>
      <c r="D155" s="595">
        <f>基本情報入力シート!R192</f>
        <v>0</v>
      </c>
      <c r="E155" s="595">
        <f>基本情報入力シート!W192</f>
        <v>0</v>
      </c>
      <c r="F155" s="595">
        <f>基本情報入力シート!X192</f>
        <v>0</v>
      </c>
      <c r="G155" s="595">
        <f>基本情報入力シート!Y192</f>
        <v>0</v>
      </c>
      <c r="H155" s="595">
        <f>基本情報入力シート!$M$23</f>
        <v>0</v>
      </c>
      <c r="I155" s="595">
        <f>基本情報入力シート!$M$30</f>
        <v>0</v>
      </c>
      <c r="J155" s="595">
        <f>基本情報入力シート!$M$31</f>
        <v>0</v>
      </c>
      <c r="K155" s="595">
        <f>基本情報入力シート!$M$32</f>
        <v>0</v>
      </c>
      <c r="L155" s="595">
        <f>'別紙様式3-2（加算　個票）'!P167</f>
        <v>0</v>
      </c>
      <c r="M155" s="596">
        <f>'別紙様式3-2（加算　個票）'!Q167</f>
        <v>0</v>
      </c>
      <c r="N155" s="595">
        <f>'別紙様式3-2（加算　個票）'!Y167</f>
        <v>0</v>
      </c>
      <c r="O155" s="596">
        <f>'別紙様式3-2（加算　個票）'!Z167</f>
        <v>0</v>
      </c>
      <c r="P155" s="596">
        <f>'別紙様式3-2（加算　個票）'!AG167</f>
        <v>0</v>
      </c>
      <c r="Q155" s="596">
        <f t="shared" si="2"/>
        <v>0</v>
      </c>
      <c r="R155" s="597" t="str">
        <f>IF('別紙様式3-1'!$Y$26="×","該当","非該当")</f>
        <v>非該当</v>
      </c>
    </row>
    <row r="156" spans="1:18">
      <c r="A156" s="595">
        <v>155</v>
      </c>
      <c r="B156" s="595">
        <f>基本情報入力シート!C193</f>
        <v>0</v>
      </c>
      <c r="C156" s="595">
        <f>基本情報入力シート!M193</f>
        <v>0</v>
      </c>
      <c r="D156" s="595">
        <f>基本情報入力シート!R193</f>
        <v>0</v>
      </c>
      <c r="E156" s="595">
        <f>基本情報入力シート!W193</f>
        <v>0</v>
      </c>
      <c r="F156" s="595">
        <f>基本情報入力シート!X193</f>
        <v>0</v>
      </c>
      <c r="G156" s="595">
        <f>基本情報入力シート!Y193</f>
        <v>0</v>
      </c>
      <c r="H156" s="595">
        <f>基本情報入力シート!$M$23</f>
        <v>0</v>
      </c>
      <c r="I156" s="595">
        <f>基本情報入力シート!$M$30</f>
        <v>0</v>
      </c>
      <c r="J156" s="595">
        <f>基本情報入力シート!$M$31</f>
        <v>0</v>
      </c>
      <c r="K156" s="595">
        <f>基本情報入力シート!$M$32</f>
        <v>0</v>
      </c>
      <c r="L156" s="595">
        <f>'別紙様式3-2（加算　個票）'!P168</f>
        <v>0</v>
      </c>
      <c r="M156" s="596">
        <f>'別紙様式3-2（加算　個票）'!Q168</f>
        <v>0</v>
      </c>
      <c r="N156" s="595">
        <f>'別紙様式3-2（加算　個票）'!Y168</f>
        <v>0</v>
      </c>
      <c r="O156" s="596">
        <f>'別紙様式3-2（加算　個票）'!Z168</f>
        <v>0</v>
      </c>
      <c r="P156" s="596">
        <f>'別紙様式3-2（加算　個票）'!AG168</f>
        <v>0</v>
      </c>
      <c r="Q156" s="596">
        <f t="shared" si="2"/>
        <v>0</v>
      </c>
      <c r="R156" s="597" t="str">
        <f>IF('別紙様式3-1'!$Y$26="×","該当","非該当")</f>
        <v>非該当</v>
      </c>
    </row>
    <row r="157" spans="1:18">
      <c r="A157" s="595">
        <v>156</v>
      </c>
      <c r="B157" s="595">
        <f>基本情報入力シート!C194</f>
        <v>0</v>
      </c>
      <c r="C157" s="595">
        <f>基本情報入力シート!M194</f>
        <v>0</v>
      </c>
      <c r="D157" s="595">
        <f>基本情報入力シート!R194</f>
        <v>0</v>
      </c>
      <c r="E157" s="595">
        <f>基本情報入力シート!W194</f>
        <v>0</v>
      </c>
      <c r="F157" s="595">
        <f>基本情報入力シート!X194</f>
        <v>0</v>
      </c>
      <c r="G157" s="595">
        <f>基本情報入力シート!Y194</f>
        <v>0</v>
      </c>
      <c r="H157" s="595">
        <f>基本情報入力シート!$M$23</f>
        <v>0</v>
      </c>
      <c r="I157" s="595">
        <f>基本情報入力シート!$M$30</f>
        <v>0</v>
      </c>
      <c r="J157" s="595">
        <f>基本情報入力シート!$M$31</f>
        <v>0</v>
      </c>
      <c r="K157" s="595">
        <f>基本情報入力シート!$M$32</f>
        <v>0</v>
      </c>
      <c r="L157" s="595">
        <f>'別紙様式3-2（加算　個票）'!P169</f>
        <v>0</v>
      </c>
      <c r="M157" s="596">
        <f>'別紙様式3-2（加算　個票）'!Q169</f>
        <v>0</v>
      </c>
      <c r="N157" s="595">
        <f>'別紙様式3-2（加算　個票）'!Y169</f>
        <v>0</v>
      </c>
      <c r="O157" s="596">
        <f>'別紙様式3-2（加算　個票）'!Z169</f>
        <v>0</v>
      </c>
      <c r="P157" s="596">
        <f>'別紙様式3-2（加算　個票）'!AG169</f>
        <v>0</v>
      </c>
      <c r="Q157" s="596">
        <f t="shared" si="2"/>
        <v>0</v>
      </c>
      <c r="R157" s="597" t="str">
        <f>IF('別紙様式3-1'!$Y$26="×","該当","非該当")</f>
        <v>非該当</v>
      </c>
    </row>
    <row r="158" spans="1:18">
      <c r="A158" s="595">
        <v>157</v>
      </c>
      <c r="B158" s="595">
        <f>基本情報入力シート!C195</f>
        <v>0</v>
      </c>
      <c r="C158" s="595">
        <f>基本情報入力シート!M195</f>
        <v>0</v>
      </c>
      <c r="D158" s="595">
        <f>基本情報入力シート!R195</f>
        <v>0</v>
      </c>
      <c r="E158" s="595">
        <f>基本情報入力シート!W195</f>
        <v>0</v>
      </c>
      <c r="F158" s="595">
        <f>基本情報入力シート!X195</f>
        <v>0</v>
      </c>
      <c r="G158" s="595">
        <f>基本情報入力シート!Y195</f>
        <v>0</v>
      </c>
      <c r="H158" s="595">
        <f>基本情報入力シート!$M$23</f>
        <v>0</v>
      </c>
      <c r="I158" s="595">
        <f>基本情報入力シート!$M$30</f>
        <v>0</v>
      </c>
      <c r="J158" s="595">
        <f>基本情報入力シート!$M$31</f>
        <v>0</v>
      </c>
      <c r="K158" s="595">
        <f>基本情報入力シート!$M$32</f>
        <v>0</v>
      </c>
      <c r="L158" s="595">
        <f>'別紙様式3-2（加算　個票）'!P170</f>
        <v>0</v>
      </c>
      <c r="M158" s="596">
        <f>'別紙様式3-2（加算　個票）'!Q170</f>
        <v>0</v>
      </c>
      <c r="N158" s="595">
        <f>'別紙様式3-2（加算　個票）'!Y170</f>
        <v>0</v>
      </c>
      <c r="O158" s="596">
        <f>'別紙様式3-2（加算　個票）'!Z170</f>
        <v>0</v>
      </c>
      <c r="P158" s="596">
        <f>'別紙様式3-2（加算　個票）'!AG170</f>
        <v>0</v>
      </c>
      <c r="Q158" s="596">
        <f t="shared" si="2"/>
        <v>0</v>
      </c>
      <c r="R158" s="597" t="str">
        <f>IF('別紙様式3-1'!$Y$26="×","該当","非該当")</f>
        <v>非該当</v>
      </c>
    </row>
    <row r="159" spans="1:18">
      <c r="A159" s="595">
        <v>158</v>
      </c>
      <c r="B159" s="595">
        <f>基本情報入力シート!C196</f>
        <v>0</v>
      </c>
      <c r="C159" s="595">
        <f>基本情報入力シート!M196</f>
        <v>0</v>
      </c>
      <c r="D159" s="595">
        <f>基本情報入力シート!R196</f>
        <v>0</v>
      </c>
      <c r="E159" s="595">
        <f>基本情報入力シート!W196</f>
        <v>0</v>
      </c>
      <c r="F159" s="595">
        <f>基本情報入力シート!X196</f>
        <v>0</v>
      </c>
      <c r="G159" s="595">
        <f>基本情報入力シート!Y196</f>
        <v>0</v>
      </c>
      <c r="H159" s="595">
        <f>基本情報入力シート!$M$23</f>
        <v>0</v>
      </c>
      <c r="I159" s="595">
        <f>基本情報入力シート!$M$30</f>
        <v>0</v>
      </c>
      <c r="J159" s="595">
        <f>基本情報入力シート!$M$31</f>
        <v>0</v>
      </c>
      <c r="K159" s="595">
        <f>基本情報入力シート!$M$32</f>
        <v>0</v>
      </c>
      <c r="L159" s="595">
        <f>'別紙様式3-2（加算　個票）'!P171</f>
        <v>0</v>
      </c>
      <c r="M159" s="596">
        <f>'別紙様式3-2（加算　個票）'!Q171</f>
        <v>0</v>
      </c>
      <c r="N159" s="595">
        <f>'別紙様式3-2（加算　個票）'!Y171</f>
        <v>0</v>
      </c>
      <c r="O159" s="596">
        <f>'別紙様式3-2（加算　個票）'!Z171</f>
        <v>0</v>
      </c>
      <c r="P159" s="596">
        <f>'別紙様式3-2（加算　個票）'!AG171</f>
        <v>0</v>
      </c>
      <c r="Q159" s="596">
        <f t="shared" si="2"/>
        <v>0</v>
      </c>
      <c r="R159" s="597" t="str">
        <f>IF('別紙様式3-1'!$Y$26="×","該当","非該当")</f>
        <v>非該当</v>
      </c>
    </row>
    <row r="160" spans="1:18">
      <c r="A160" s="595">
        <v>159</v>
      </c>
      <c r="B160" s="595">
        <f>基本情報入力シート!C197</f>
        <v>0</v>
      </c>
      <c r="C160" s="595">
        <f>基本情報入力シート!M197</f>
        <v>0</v>
      </c>
      <c r="D160" s="595">
        <f>基本情報入力シート!R197</f>
        <v>0</v>
      </c>
      <c r="E160" s="595">
        <f>基本情報入力シート!W197</f>
        <v>0</v>
      </c>
      <c r="F160" s="595">
        <f>基本情報入力シート!X197</f>
        <v>0</v>
      </c>
      <c r="G160" s="595">
        <f>基本情報入力シート!Y197</f>
        <v>0</v>
      </c>
      <c r="H160" s="595">
        <f>基本情報入力シート!$M$23</f>
        <v>0</v>
      </c>
      <c r="I160" s="595">
        <f>基本情報入力シート!$M$30</f>
        <v>0</v>
      </c>
      <c r="J160" s="595">
        <f>基本情報入力シート!$M$31</f>
        <v>0</v>
      </c>
      <c r="K160" s="595">
        <f>基本情報入力シート!$M$32</f>
        <v>0</v>
      </c>
      <c r="L160" s="595">
        <f>'別紙様式3-2（加算　個票）'!P172</f>
        <v>0</v>
      </c>
      <c r="M160" s="596">
        <f>'別紙様式3-2（加算　個票）'!Q172</f>
        <v>0</v>
      </c>
      <c r="N160" s="595">
        <f>'別紙様式3-2（加算　個票）'!Y172</f>
        <v>0</v>
      </c>
      <c r="O160" s="596">
        <f>'別紙様式3-2（加算　個票）'!Z172</f>
        <v>0</v>
      </c>
      <c r="P160" s="596">
        <f>'別紙様式3-2（加算　個票）'!AG172</f>
        <v>0</v>
      </c>
      <c r="Q160" s="596">
        <f t="shared" si="2"/>
        <v>0</v>
      </c>
      <c r="R160" s="597" t="str">
        <f>IF('別紙様式3-1'!$Y$26="×","該当","非該当")</f>
        <v>非該当</v>
      </c>
    </row>
    <row r="161" spans="1:18">
      <c r="A161" s="595">
        <v>160</v>
      </c>
      <c r="B161" s="595">
        <f>基本情報入力シート!C198</f>
        <v>0</v>
      </c>
      <c r="C161" s="595">
        <f>基本情報入力シート!M198</f>
        <v>0</v>
      </c>
      <c r="D161" s="595">
        <f>基本情報入力シート!R198</f>
        <v>0</v>
      </c>
      <c r="E161" s="595">
        <f>基本情報入力シート!W198</f>
        <v>0</v>
      </c>
      <c r="F161" s="595">
        <f>基本情報入力シート!X198</f>
        <v>0</v>
      </c>
      <c r="G161" s="595">
        <f>基本情報入力シート!Y198</f>
        <v>0</v>
      </c>
      <c r="H161" s="595">
        <f>基本情報入力シート!$M$23</f>
        <v>0</v>
      </c>
      <c r="I161" s="595">
        <f>基本情報入力シート!$M$30</f>
        <v>0</v>
      </c>
      <c r="J161" s="595">
        <f>基本情報入力シート!$M$31</f>
        <v>0</v>
      </c>
      <c r="K161" s="595">
        <f>基本情報入力シート!$M$32</f>
        <v>0</v>
      </c>
      <c r="L161" s="595">
        <f>'別紙様式3-2（加算　個票）'!P173</f>
        <v>0</v>
      </c>
      <c r="M161" s="596">
        <f>'別紙様式3-2（加算　個票）'!Q173</f>
        <v>0</v>
      </c>
      <c r="N161" s="595">
        <f>'別紙様式3-2（加算　個票）'!Y173</f>
        <v>0</v>
      </c>
      <c r="O161" s="596">
        <f>'別紙様式3-2（加算　個票）'!Z173</f>
        <v>0</v>
      </c>
      <c r="P161" s="596">
        <f>'別紙様式3-2（加算　個票）'!AG173</f>
        <v>0</v>
      </c>
      <c r="Q161" s="596">
        <f t="shared" si="2"/>
        <v>0</v>
      </c>
      <c r="R161" s="597" t="str">
        <f>IF('別紙様式3-1'!$Y$26="×","該当","非該当")</f>
        <v>非該当</v>
      </c>
    </row>
    <row r="162" spans="1:18">
      <c r="A162" s="595">
        <v>161</v>
      </c>
      <c r="B162" s="595">
        <f>基本情報入力シート!C199</f>
        <v>0</v>
      </c>
      <c r="C162" s="595">
        <f>基本情報入力シート!M199</f>
        <v>0</v>
      </c>
      <c r="D162" s="595">
        <f>基本情報入力シート!R199</f>
        <v>0</v>
      </c>
      <c r="E162" s="595">
        <f>基本情報入力シート!W199</f>
        <v>0</v>
      </c>
      <c r="F162" s="595">
        <f>基本情報入力シート!X199</f>
        <v>0</v>
      </c>
      <c r="G162" s="595">
        <f>基本情報入力シート!Y199</f>
        <v>0</v>
      </c>
      <c r="H162" s="595">
        <f>基本情報入力シート!$M$23</f>
        <v>0</v>
      </c>
      <c r="I162" s="595">
        <f>基本情報入力シート!$M$30</f>
        <v>0</v>
      </c>
      <c r="J162" s="595">
        <f>基本情報入力シート!$M$31</f>
        <v>0</v>
      </c>
      <c r="K162" s="595">
        <f>基本情報入力シート!$M$32</f>
        <v>0</v>
      </c>
      <c r="L162" s="595">
        <f>'別紙様式3-2（加算　個票）'!P174</f>
        <v>0</v>
      </c>
      <c r="M162" s="596">
        <f>'別紙様式3-2（加算　個票）'!Q174</f>
        <v>0</v>
      </c>
      <c r="N162" s="595">
        <f>'別紙様式3-2（加算　個票）'!Y174</f>
        <v>0</v>
      </c>
      <c r="O162" s="596">
        <f>'別紙様式3-2（加算　個票）'!Z174</f>
        <v>0</v>
      </c>
      <c r="P162" s="596">
        <f>'別紙様式3-2（加算　個票）'!AG174</f>
        <v>0</v>
      </c>
      <c r="Q162" s="596">
        <f t="shared" si="2"/>
        <v>0</v>
      </c>
      <c r="R162" s="597" t="str">
        <f>IF('別紙様式3-1'!$Y$26="×","該当","非該当")</f>
        <v>非該当</v>
      </c>
    </row>
    <row r="163" spans="1:18">
      <c r="A163" s="595">
        <v>162</v>
      </c>
      <c r="B163" s="595">
        <f>基本情報入力シート!C200</f>
        <v>0</v>
      </c>
      <c r="C163" s="595">
        <f>基本情報入力シート!M200</f>
        <v>0</v>
      </c>
      <c r="D163" s="595">
        <f>基本情報入力シート!R200</f>
        <v>0</v>
      </c>
      <c r="E163" s="595">
        <f>基本情報入力シート!W200</f>
        <v>0</v>
      </c>
      <c r="F163" s="595">
        <f>基本情報入力シート!X200</f>
        <v>0</v>
      </c>
      <c r="G163" s="595">
        <f>基本情報入力シート!Y200</f>
        <v>0</v>
      </c>
      <c r="H163" s="595">
        <f>基本情報入力シート!$M$23</f>
        <v>0</v>
      </c>
      <c r="I163" s="595">
        <f>基本情報入力シート!$M$30</f>
        <v>0</v>
      </c>
      <c r="J163" s="595">
        <f>基本情報入力シート!$M$31</f>
        <v>0</v>
      </c>
      <c r="K163" s="595">
        <f>基本情報入力シート!$M$32</f>
        <v>0</v>
      </c>
      <c r="L163" s="595">
        <f>'別紙様式3-2（加算　個票）'!P175</f>
        <v>0</v>
      </c>
      <c r="M163" s="596">
        <f>'別紙様式3-2（加算　個票）'!Q175</f>
        <v>0</v>
      </c>
      <c r="N163" s="595">
        <f>'別紙様式3-2（加算　個票）'!Y175</f>
        <v>0</v>
      </c>
      <c r="O163" s="596">
        <f>'別紙様式3-2（加算　個票）'!Z175</f>
        <v>0</v>
      </c>
      <c r="P163" s="596">
        <f>'別紙様式3-2（加算　個票）'!AG175</f>
        <v>0</v>
      </c>
      <c r="Q163" s="596">
        <f t="shared" si="2"/>
        <v>0</v>
      </c>
      <c r="R163" s="597" t="str">
        <f>IF('別紙様式3-1'!$Y$26="×","該当","非該当")</f>
        <v>非該当</v>
      </c>
    </row>
    <row r="164" spans="1:18">
      <c r="A164" s="595">
        <v>163</v>
      </c>
      <c r="B164" s="595">
        <f>基本情報入力シート!C201</f>
        <v>0</v>
      </c>
      <c r="C164" s="595">
        <f>基本情報入力シート!M201</f>
        <v>0</v>
      </c>
      <c r="D164" s="595">
        <f>基本情報入力シート!R201</f>
        <v>0</v>
      </c>
      <c r="E164" s="595">
        <f>基本情報入力シート!W201</f>
        <v>0</v>
      </c>
      <c r="F164" s="595">
        <f>基本情報入力シート!X201</f>
        <v>0</v>
      </c>
      <c r="G164" s="595">
        <f>基本情報入力シート!Y201</f>
        <v>0</v>
      </c>
      <c r="H164" s="595">
        <f>基本情報入力シート!$M$23</f>
        <v>0</v>
      </c>
      <c r="I164" s="595">
        <f>基本情報入力シート!$M$30</f>
        <v>0</v>
      </c>
      <c r="J164" s="595">
        <f>基本情報入力シート!$M$31</f>
        <v>0</v>
      </c>
      <c r="K164" s="595">
        <f>基本情報入力シート!$M$32</f>
        <v>0</v>
      </c>
      <c r="L164" s="595">
        <f>'別紙様式3-2（加算　個票）'!P176</f>
        <v>0</v>
      </c>
      <c r="M164" s="596">
        <f>'別紙様式3-2（加算　個票）'!Q176</f>
        <v>0</v>
      </c>
      <c r="N164" s="595">
        <f>'別紙様式3-2（加算　個票）'!Y176</f>
        <v>0</v>
      </c>
      <c r="O164" s="596">
        <f>'別紙様式3-2（加算　個票）'!Z176</f>
        <v>0</v>
      </c>
      <c r="P164" s="596">
        <f>'別紙様式3-2（加算　個票）'!AG176</f>
        <v>0</v>
      </c>
      <c r="Q164" s="596">
        <f t="shared" si="2"/>
        <v>0</v>
      </c>
      <c r="R164" s="597" t="str">
        <f>IF('別紙様式3-1'!$Y$26="×","該当","非該当")</f>
        <v>非該当</v>
      </c>
    </row>
    <row r="165" spans="1:18">
      <c r="A165" s="595">
        <v>164</v>
      </c>
      <c r="B165" s="595">
        <f>基本情報入力シート!C202</f>
        <v>0</v>
      </c>
      <c r="C165" s="595">
        <f>基本情報入力シート!M202</f>
        <v>0</v>
      </c>
      <c r="D165" s="595">
        <f>基本情報入力シート!R202</f>
        <v>0</v>
      </c>
      <c r="E165" s="595">
        <f>基本情報入力シート!W202</f>
        <v>0</v>
      </c>
      <c r="F165" s="595">
        <f>基本情報入力シート!X202</f>
        <v>0</v>
      </c>
      <c r="G165" s="595">
        <f>基本情報入力シート!Y202</f>
        <v>0</v>
      </c>
      <c r="H165" s="595">
        <f>基本情報入力シート!$M$23</f>
        <v>0</v>
      </c>
      <c r="I165" s="595">
        <f>基本情報入力シート!$M$30</f>
        <v>0</v>
      </c>
      <c r="J165" s="595">
        <f>基本情報入力シート!$M$31</f>
        <v>0</v>
      </c>
      <c r="K165" s="595">
        <f>基本情報入力シート!$M$32</f>
        <v>0</v>
      </c>
      <c r="L165" s="595">
        <f>'別紙様式3-2（加算　個票）'!P177</f>
        <v>0</v>
      </c>
      <c r="M165" s="596">
        <f>'別紙様式3-2（加算　個票）'!Q177</f>
        <v>0</v>
      </c>
      <c r="N165" s="595">
        <f>'別紙様式3-2（加算　個票）'!Y177</f>
        <v>0</v>
      </c>
      <c r="O165" s="596">
        <f>'別紙様式3-2（加算　個票）'!Z177</f>
        <v>0</v>
      </c>
      <c r="P165" s="596">
        <f>'別紙様式3-2（加算　個票）'!AG177</f>
        <v>0</v>
      </c>
      <c r="Q165" s="596">
        <f t="shared" si="2"/>
        <v>0</v>
      </c>
      <c r="R165" s="597" t="str">
        <f>IF('別紙様式3-1'!$Y$26="×","該当","非該当")</f>
        <v>非該当</v>
      </c>
    </row>
    <row r="166" spans="1:18">
      <c r="A166" s="595">
        <v>165</v>
      </c>
      <c r="B166" s="595">
        <f>基本情報入力シート!C203</f>
        <v>0</v>
      </c>
      <c r="C166" s="595">
        <f>基本情報入力シート!M203</f>
        <v>0</v>
      </c>
      <c r="D166" s="595">
        <f>基本情報入力シート!R203</f>
        <v>0</v>
      </c>
      <c r="E166" s="595">
        <f>基本情報入力シート!W203</f>
        <v>0</v>
      </c>
      <c r="F166" s="595">
        <f>基本情報入力シート!X203</f>
        <v>0</v>
      </c>
      <c r="G166" s="595">
        <f>基本情報入力シート!Y203</f>
        <v>0</v>
      </c>
      <c r="H166" s="595">
        <f>基本情報入力シート!$M$23</f>
        <v>0</v>
      </c>
      <c r="I166" s="595">
        <f>基本情報入力シート!$M$30</f>
        <v>0</v>
      </c>
      <c r="J166" s="595">
        <f>基本情報入力シート!$M$31</f>
        <v>0</v>
      </c>
      <c r="K166" s="595">
        <f>基本情報入力シート!$M$32</f>
        <v>0</v>
      </c>
      <c r="L166" s="595">
        <f>'別紙様式3-2（加算　個票）'!P178</f>
        <v>0</v>
      </c>
      <c r="M166" s="596">
        <f>'別紙様式3-2（加算　個票）'!Q178</f>
        <v>0</v>
      </c>
      <c r="N166" s="595">
        <f>'別紙様式3-2（加算　個票）'!Y178</f>
        <v>0</v>
      </c>
      <c r="O166" s="596">
        <f>'別紙様式3-2（加算　個票）'!Z178</f>
        <v>0</v>
      </c>
      <c r="P166" s="596">
        <f>'別紙様式3-2（加算　個票）'!AG178</f>
        <v>0</v>
      </c>
      <c r="Q166" s="596">
        <f t="shared" si="2"/>
        <v>0</v>
      </c>
      <c r="R166" s="597" t="str">
        <f>IF('別紙様式3-1'!$Y$26="×","該当","非該当")</f>
        <v>非該当</v>
      </c>
    </row>
    <row r="167" spans="1:18">
      <c r="A167" s="595">
        <v>166</v>
      </c>
      <c r="B167" s="595">
        <f>基本情報入力シート!C204</f>
        <v>0</v>
      </c>
      <c r="C167" s="595">
        <f>基本情報入力シート!M204</f>
        <v>0</v>
      </c>
      <c r="D167" s="595">
        <f>基本情報入力シート!R204</f>
        <v>0</v>
      </c>
      <c r="E167" s="595">
        <f>基本情報入力シート!W204</f>
        <v>0</v>
      </c>
      <c r="F167" s="595">
        <f>基本情報入力シート!X204</f>
        <v>0</v>
      </c>
      <c r="G167" s="595">
        <f>基本情報入力シート!Y204</f>
        <v>0</v>
      </c>
      <c r="H167" s="595">
        <f>基本情報入力シート!$M$23</f>
        <v>0</v>
      </c>
      <c r="I167" s="595">
        <f>基本情報入力シート!$M$30</f>
        <v>0</v>
      </c>
      <c r="J167" s="595">
        <f>基本情報入力シート!$M$31</f>
        <v>0</v>
      </c>
      <c r="K167" s="595">
        <f>基本情報入力シート!$M$32</f>
        <v>0</v>
      </c>
      <c r="L167" s="595">
        <f>'別紙様式3-2（加算　個票）'!P179</f>
        <v>0</v>
      </c>
      <c r="M167" s="596">
        <f>'別紙様式3-2（加算　個票）'!Q179</f>
        <v>0</v>
      </c>
      <c r="N167" s="595">
        <f>'別紙様式3-2（加算　個票）'!Y179</f>
        <v>0</v>
      </c>
      <c r="O167" s="596">
        <f>'別紙様式3-2（加算　個票）'!Z179</f>
        <v>0</v>
      </c>
      <c r="P167" s="596">
        <f>'別紙様式3-2（加算　個票）'!AG179</f>
        <v>0</v>
      </c>
      <c r="Q167" s="596">
        <f t="shared" si="2"/>
        <v>0</v>
      </c>
      <c r="R167" s="597" t="str">
        <f>IF('別紙様式3-1'!$Y$26="×","該当","非該当")</f>
        <v>非該当</v>
      </c>
    </row>
    <row r="168" spans="1:18">
      <c r="A168" s="595">
        <v>167</v>
      </c>
      <c r="B168" s="595">
        <f>基本情報入力シート!C205</f>
        <v>0</v>
      </c>
      <c r="C168" s="595">
        <f>基本情報入力シート!M205</f>
        <v>0</v>
      </c>
      <c r="D168" s="595">
        <f>基本情報入力シート!R205</f>
        <v>0</v>
      </c>
      <c r="E168" s="595">
        <f>基本情報入力シート!W205</f>
        <v>0</v>
      </c>
      <c r="F168" s="595">
        <f>基本情報入力シート!X205</f>
        <v>0</v>
      </c>
      <c r="G168" s="595">
        <f>基本情報入力シート!Y205</f>
        <v>0</v>
      </c>
      <c r="H168" s="595">
        <f>基本情報入力シート!$M$23</f>
        <v>0</v>
      </c>
      <c r="I168" s="595">
        <f>基本情報入力シート!$M$30</f>
        <v>0</v>
      </c>
      <c r="J168" s="595">
        <f>基本情報入力シート!$M$31</f>
        <v>0</v>
      </c>
      <c r="K168" s="595">
        <f>基本情報入力シート!$M$32</f>
        <v>0</v>
      </c>
      <c r="L168" s="595">
        <f>'別紙様式3-2（加算　個票）'!P180</f>
        <v>0</v>
      </c>
      <c r="M168" s="596">
        <f>'別紙様式3-2（加算　個票）'!Q180</f>
        <v>0</v>
      </c>
      <c r="N168" s="595">
        <f>'別紙様式3-2（加算　個票）'!Y180</f>
        <v>0</v>
      </c>
      <c r="O168" s="596">
        <f>'別紙様式3-2（加算　個票）'!Z180</f>
        <v>0</v>
      </c>
      <c r="P168" s="596">
        <f>'別紙様式3-2（加算　個票）'!AG180</f>
        <v>0</v>
      </c>
      <c r="Q168" s="596">
        <f t="shared" si="2"/>
        <v>0</v>
      </c>
      <c r="R168" s="597" t="str">
        <f>IF('別紙様式3-1'!$Y$26="×","該当","非該当")</f>
        <v>非該当</v>
      </c>
    </row>
    <row r="169" spans="1:18">
      <c r="A169" s="595">
        <v>168</v>
      </c>
      <c r="B169" s="595">
        <f>基本情報入力シート!C206</f>
        <v>0</v>
      </c>
      <c r="C169" s="595">
        <f>基本情報入力シート!M206</f>
        <v>0</v>
      </c>
      <c r="D169" s="595">
        <f>基本情報入力シート!R206</f>
        <v>0</v>
      </c>
      <c r="E169" s="595">
        <f>基本情報入力シート!W206</f>
        <v>0</v>
      </c>
      <c r="F169" s="595">
        <f>基本情報入力シート!X206</f>
        <v>0</v>
      </c>
      <c r="G169" s="595">
        <f>基本情報入力シート!Y206</f>
        <v>0</v>
      </c>
      <c r="H169" s="595">
        <f>基本情報入力シート!$M$23</f>
        <v>0</v>
      </c>
      <c r="I169" s="595">
        <f>基本情報入力シート!$M$30</f>
        <v>0</v>
      </c>
      <c r="J169" s="595">
        <f>基本情報入力シート!$M$31</f>
        <v>0</v>
      </c>
      <c r="K169" s="595">
        <f>基本情報入力シート!$M$32</f>
        <v>0</v>
      </c>
      <c r="L169" s="595">
        <f>'別紙様式3-2（加算　個票）'!P181</f>
        <v>0</v>
      </c>
      <c r="M169" s="596">
        <f>'別紙様式3-2（加算　個票）'!Q181</f>
        <v>0</v>
      </c>
      <c r="N169" s="595">
        <f>'別紙様式3-2（加算　個票）'!Y181</f>
        <v>0</v>
      </c>
      <c r="O169" s="596">
        <f>'別紙様式3-2（加算　個票）'!Z181</f>
        <v>0</v>
      </c>
      <c r="P169" s="596">
        <f>'別紙様式3-2（加算　個票）'!AG181</f>
        <v>0</v>
      </c>
      <c r="Q169" s="596">
        <f t="shared" si="2"/>
        <v>0</v>
      </c>
      <c r="R169" s="597" t="str">
        <f>IF('別紙様式3-1'!$Y$26="×","該当","非該当")</f>
        <v>非該当</v>
      </c>
    </row>
    <row r="170" spans="1:18">
      <c r="A170" s="595">
        <v>169</v>
      </c>
      <c r="B170" s="595">
        <f>基本情報入力シート!C207</f>
        <v>0</v>
      </c>
      <c r="C170" s="595">
        <f>基本情報入力シート!M207</f>
        <v>0</v>
      </c>
      <c r="D170" s="595">
        <f>基本情報入力シート!R207</f>
        <v>0</v>
      </c>
      <c r="E170" s="595">
        <f>基本情報入力シート!W207</f>
        <v>0</v>
      </c>
      <c r="F170" s="595">
        <f>基本情報入力シート!X207</f>
        <v>0</v>
      </c>
      <c r="G170" s="595">
        <f>基本情報入力シート!Y207</f>
        <v>0</v>
      </c>
      <c r="H170" s="595">
        <f>基本情報入力シート!$M$23</f>
        <v>0</v>
      </c>
      <c r="I170" s="595">
        <f>基本情報入力シート!$M$30</f>
        <v>0</v>
      </c>
      <c r="J170" s="595">
        <f>基本情報入力シート!$M$31</f>
        <v>0</v>
      </c>
      <c r="K170" s="595">
        <f>基本情報入力シート!$M$32</f>
        <v>0</v>
      </c>
      <c r="L170" s="595">
        <f>'別紙様式3-2（加算　個票）'!P182</f>
        <v>0</v>
      </c>
      <c r="M170" s="596">
        <f>'別紙様式3-2（加算　個票）'!Q182</f>
        <v>0</v>
      </c>
      <c r="N170" s="595">
        <f>'別紙様式3-2（加算　個票）'!Y182</f>
        <v>0</v>
      </c>
      <c r="O170" s="596">
        <f>'別紙様式3-2（加算　個票）'!Z182</f>
        <v>0</v>
      </c>
      <c r="P170" s="596">
        <f>'別紙様式3-2（加算　個票）'!AG182</f>
        <v>0</v>
      </c>
      <c r="Q170" s="596">
        <f t="shared" si="2"/>
        <v>0</v>
      </c>
      <c r="R170" s="597" t="str">
        <f>IF('別紙様式3-1'!$Y$26="×","該当","非該当")</f>
        <v>非該当</v>
      </c>
    </row>
    <row r="171" spans="1:18">
      <c r="A171" s="595">
        <v>170</v>
      </c>
      <c r="B171" s="595">
        <f>基本情報入力シート!C208</f>
        <v>0</v>
      </c>
      <c r="C171" s="595">
        <f>基本情報入力シート!M208</f>
        <v>0</v>
      </c>
      <c r="D171" s="595">
        <f>基本情報入力シート!R208</f>
        <v>0</v>
      </c>
      <c r="E171" s="595">
        <f>基本情報入力シート!W208</f>
        <v>0</v>
      </c>
      <c r="F171" s="595">
        <f>基本情報入力シート!X208</f>
        <v>0</v>
      </c>
      <c r="G171" s="595">
        <f>基本情報入力シート!Y208</f>
        <v>0</v>
      </c>
      <c r="H171" s="595">
        <f>基本情報入力シート!$M$23</f>
        <v>0</v>
      </c>
      <c r="I171" s="595">
        <f>基本情報入力シート!$M$30</f>
        <v>0</v>
      </c>
      <c r="J171" s="595">
        <f>基本情報入力シート!$M$31</f>
        <v>0</v>
      </c>
      <c r="K171" s="595">
        <f>基本情報入力シート!$M$32</f>
        <v>0</v>
      </c>
      <c r="L171" s="595">
        <f>'別紙様式3-2（加算　個票）'!P183</f>
        <v>0</v>
      </c>
      <c r="M171" s="596">
        <f>'別紙様式3-2（加算　個票）'!Q183</f>
        <v>0</v>
      </c>
      <c r="N171" s="595">
        <f>'別紙様式3-2（加算　個票）'!Y183</f>
        <v>0</v>
      </c>
      <c r="O171" s="596">
        <f>'別紙様式3-2（加算　個票）'!Z183</f>
        <v>0</v>
      </c>
      <c r="P171" s="596">
        <f>'別紙様式3-2（加算　個票）'!AG183</f>
        <v>0</v>
      </c>
      <c r="Q171" s="596">
        <f t="shared" si="2"/>
        <v>0</v>
      </c>
      <c r="R171" s="597" t="str">
        <f>IF('別紙様式3-1'!$Y$26="×","該当","非該当")</f>
        <v>非該当</v>
      </c>
    </row>
    <row r="172" spans="1:18">
      <c r="A172" s="595">
        <v>171</v>
      </c>
      <c r="B172" s="595">
        <f>基本情報入力シート!C209</f>
        <v>0</v>
      </c>
      <c r="C172" s="595">
        <f>基本情報入力シート!M209</f>
        <v>0</v>
      </c>
      <c r="D172" s="595">
        <f>基本情報入力シート!R209</f>
        <v>0</v>
      </c>
      <c r="E172" s="595">
        <f>基本情報入力シート!W209</f>
        <v>0</v>
      </c>
      <c r="F172" s="595">
        <f>基本情報入力シート!X209</f>
        <v>0</v>
      </c>
      <c r="G172" s="595">
        <f>基本情報入力シート!Y209</f>
        <v>0</v>
      </c>
      <c r="H172" s="595">
        <f>基本情報入力シート!$M$23</f>
        <v>0</v>
      </c>
      <c r="I172" s="595">
        <f>基本情報入力シート!$M$30</f>
        <v>0</v>
      </c>
      <c r="J172" s="595">
        <f>基本情報入力シート!$M$31</f>
        <v>0</v>
      </c>
      <c r="K172" s="595">
        <f>基本情報入力シート!$M$32</f>
        <v>0</v>
      </c>
      <c r="L172" s="595">
        <f>'別紙様式3-2（加算　個票）'!P184</f>
        <v>0</v>
      </c>
      <c r="M172" s="596">
        <f>'別紙様式3-2（加算　個票）'!Q184</f>
        <v>0</v>
      </c>
      <c r="N172" s="595">
        <f>'別紙様式3-2（加算　個票）'!Y184</f>
        <v>0</v>
      </c>
      <c r="O172" s="596">
        <f>'別紙様式3-2（加算　個票）'!Z184</f>
        <v>0</v>
      </c>
      <c r="P172" s="596">
        <f>'別紙様式3-2（加算　個票）'!AG184</f>
        <v>0</v>
      </c>
      <c r="Q172" s="596">
        <f t="shared" si="2"/>
        <v>0</v>
      </c>
      <c r="R172" s="597" t="str">
        <f>IF('別紙様式3-1'!$Y$26="×","該当","非該当")</f>
        <v>非該当</v>
      </c>
    </row>
    <row r="173" spans="1:18">
      <c r="A173" s="595">
        <v>172</v>
      </c>
      <c r="B173" s="595">
        <f>基本情報入力シート!C210</f>
        <v>0</v>
      </c>
      <c r="C173" s="595">
        <f>基本情報入力シート!M210</f>
        <v>0</v>
      </c>
      <c r="D173" s="595">
        <f>基本情報入力シート!R210</f>
        <v>0</v>
      </c>
      <c r="E173" s="595">
        <f>基本情報入力シート!W210</f>
        <v>0</v>
      </c>
      <c r="F173" s="595">
        <f>基本情報入力シート!X210</f>
        <v>0</v>
      </c>
      <c r="G173" s="595">
        <f>基本情報入力シート!Y210</f>
        <v>0</v>
      </c>
      <c r="H173" s="595">
        <f>基本情報入力シート!$M$23</f>
        <v>0</v>
      </c>
      <c r="I173" s="595">
        <f>基本情報入力シート!$M$30</f>
        <v>0</v>
      </c>
      <c r="J173" s="595">
        <f>基本情報入力シート!$M$31</f>
        <v>0</v>
      </c>
      <c r="K173" s="595">
        <f>基本情報入力シート!$M$32</f>
        <v>0</v>
      </c>
      <c r="L173" s="595">
        <f>'別紙様式3-2（加算　個票）'!P185</f>
        <v>0</v>
      </c>
      <c r="M173" s="596">
        <f>'別紙様式3-2（加算　個票）'!Q185</f>
        <v>0</v>
      </c>
      <c r="N173" s="595">
        <f>'別紙様式3-2（加算　個票）'!Y185</f>
        <v>0</v>
      </c>
      <c r="O173" s="596">
        <f>'別紙様式3-2（加算　個票）'!Z185</f>
        <v>0</v>
      </c>
      <c r="P173" s="596">
        <f>'別紙様式3-2（加算　個票）'!AG185</f>
        <v>0</v>
      </c>
      <c r="Q173" s="596">
        <f t="shared" si="2"/>
        <v>0</v>
      </c>
      <c r="R173" s="597" t="str">
        <f>IF('別紙様式3-1'!$Y$26="×","該当","非該当")</f>
        <v>非該当</v>
      </c>
    </row>
    <row r="174" spans="1:18">
      <c r="A174" s="595">
        <v>173</v>
      </c>
      <c r="B174" s="595">
        <f>基本情報入力シート!C211</f>
        <v>0</v>
      </c>
      <c r="C174" s="595">
        <f>基本情報入力シート!M211</f>
        <v>0</v>
      </c>
      <c r="D174" s="595">
        <f>基本情報入力シート!R211</f>
        <v>0</v>
      </c>
      <c r="E174" s="595">
        <f>基本情報入力シート!W211</f>
        <v>0</v>
      </c>
      <c r="F174" s="595">
        <f>基本情報入力シート!X211</f>
        <v>0</v>
      </c>
      <c r="G174" s="595">
        <f>基本情報入力シート!Y211</f>
        <v>0</v>
      </c>
      <c r="H174" s="595">
        <f>基本情報入力シート!$M$23</f>
        <v>0</v>
      </c>
      <c r="I174" s="595">
        <f>基本情報入力シート!$M$30</f>
        <v>0</v>
      </c>
      <c r="J174" s="595">
        <f>基本情報入力シート!$M$31</f>
        <v>0</v>
      </c>
      <c r="K174" s="595">
        <f>基本情報入力シート!$M$32</f>
        <v>0</v>
      </c>
      <c r="L174" s="595">
        <f>'別紙様式3-2（加算　個票）'!P186</f>
        <v>0</v>
      </c>
      <c r="M174" s="596">
        <f>'別紙様式3-2（加算　個票）'!Q186</f>
        <v>0</v>
      </c>
      <c r="N174" s="595">
        <f>'別紙様式3-2（加算　個票）'!Y186</f>
        <v>0</v>
      </c>
      <c r="O174" s="596">
        <f>'別紙様式3-2（加算　個票）'!Z186</f>
        <v>0</v>
      </c>
      <c r="P174" s="596">
        <f>'別紙様式3-2（加算　個票）'!AG186</f>
        <v>0</v>
      </c>
      <c r="Q174" s="596">
        <f t="shared" si="2"/>
        <v>0</v>
      </c>
      <c r="R174" s="597" t="str">
        <f>IF('別紙様式3-1'!$Y$26="×","該当","非該当")</f>
        <v>非該当</v>
      </c>
    </row>
    <row r="175" spans="1:18">
      <c r="A175" s="595">
        <v>174</v>
      </c>
      <c r="B175" s="595">
        <f>基本情報入力シート!C212</f>
        <v>0</v>
      </c>
      <c r="C175" s="595">
        <f>基本情報入力シート!M212</f>
        <v>0</v>
      </c>
      <c r="D175" s="595">
        <f>基本情報入力シート!R212</f>
        <v>0</v>
      </c>
      <c r="E175" s="595">
        <f>基本情報入力シート!W212</f>
        <v>0</v>
      </c>
      <c r="F175" s="595">
        <f>基本情報入力シート!X212</f>
        <v>0</v>
      </c>
      <c r="G175" s="595">
        <f>基本情報入力シート!Y212</f>
        <v>0</v>
      </c>
      <c r="H175" s="595">
        <f>基本情報入力シート!$M$23</f>
        <v>0</v>
      </c>
      <c r="I175" s="595">
        <f>基本情報入力シート!$M$30</f>
        <v>0</v>
      </c>
      <c r="J175" s="595">
        <f>基本情報入力シート!$M$31</f>
        <v>0</v>
      </c>
      <c r="K175" s="595">
        <f>基本情報入力シート!$M$32</f>
        <v>0</v>
      </c>
      <c r="L175" s="595">
        <f>'別紙様式3-2（加算　個票）'!P187</f>
        <v>0</v>
      </c>
      <c r="M175" s="596">
        <f>'別紙様式3-2（加算　個票）'!Q187</f>
        <v>0</v>
      </c>
      <c r="N175" s="595">
        <f>'別紙様式3-2（加算　個票）'!Y187</f>
        <v>0</v>
      </c>
      <c r="O175" s="596">
        <f>'別紙様式3-2（加算　個票）'!Z187</f>
        <v>0</v>
      </c>
      <c r="P175" s="596">
        <f>'別紙様式3-2（加算　個票）'!AG187</f>
        <v>0</v>
      </c>
      <c r="Q175" s="596">
        <f t="shared" si="2"/>
        <v>0</v>
      </c>
      <c r="R175" s="597" t="str">
        <f>IF('別紙様式3-1'!$Y$26="×","該当","非該当")</f>
        <v>非該当</v>
      </c>
    </row>
    <row r="176" spans="1:18">
      <c r="A176" s="595">
        <v>175</v>
      </c>
      <c r="B176" s="595">
        <f>基本情報入力シート!C213</f>
        <v>0</v>
      </c>
      <c r="C176" s="595">
        <f>基本情報入力シート!M213</f>
        <v>0</v>
      </c>
      <c r="D176" s="595">
        <f>基本情報入力シート!R213</f>
        <v>0</v>
      </c>
      <c r="E176" s="595">
        <f>基本情報入力シート!W213</f>
        <v>0</v>
      </c>
      <c r="F176" s="595">
        <f>基本情報入力シート!X213</f>
        <v>0</v>
      </c>
      <c r="G176" s="595">
        <f>基本情報入力シート!Y213</f>
        <v>0</v>
      </c>
      <c r="H176" s="595">
        <f>基本情報入力シート!$M$23</f>
        <v>0</v>
      </c>
      <c r="I176" s="595">
        <f>基本情報入力シート!$M$30</f>
        <v>0</v>
      </c>
      <c r="J176" s="595">
        <f>基本情報入力シート!$M$31</f>
        <v>0</v>
      </c>
      <c r="K176" s="595">
        <f>基本情報入力シート!$M$32</f>
        <v>0</v>
      </c>
      <c r="L176" s="595">
        <f>'別紙様式3-2（加算　個票）'!P188</f>
        <v>0</v>
      </c>
      <c r="M176" s="596">
        <f>'別紙様式3-2（加算　個票）'!Q188</f>
        <v>0</v>
      </c>
      <c r="N176" s="595">
        <f>'別紙様式3-2（加算　個票）'!Y188</f>
        <v>0</v>
      </c>
      <c r="O176" s="596">
        <f>'別紙様式3-2（加算　個票）'!Z188</f>
        <v>0</v>
      </c>
      <c r="P176" s="596">
        <f>'別紙様式3-2（加算　個票）'!AG188</f>
        <v>0</v>
      </c>
      <c r="Q176" s="596">
        <f t="shared" si="2"/>
        <v>0</v>
      </c>
      <c r="R176" s="597" t="str">
        <f>IF('別紙様式3-1'!$Y$26="×","該当","非該当")</f>
        <v>非該当</v>
      </c>
    </row>
    <row r="177" spans="1:18">
      <c r="A177" s="595">
        <v>176</v>
      </c>
      <c r="B177" s="595">
        <f>基本情報入力シート!C214</f>
        <v>0</v>
      </c>
      <c r="C177" s="595">
        <f>基本情報入力シート!M214</f>
        <v>0</v>
      </c>
      <c r="D177" s="595">
        <f>基本情報入力シート!R214</f>
        <v>0</v>
      </c>
      <c r="E177" s="595">
        <f>基本情報入力シート!W214</f>
        <v>0</v>
      </c>
      <c r="F177" s="595">
        <f>基本情報入力シート!X214</f>
        <v>0</v>
      </c>
      <c r="G177" s="595">
        <f>基本情報入力シート!Y214</f>
        <v>0</v>
      </c>
      <c r="H177" s="595">
        <f>基本情報入力シート!$M$23</f>
        <v>0</v>
      </c>
      <c r="I177" s="595">
        <f>基本情報入力シート!$M$30</f>
        <v>0</v>
      </c>
      <c r="J177" s="595">
        <f>基本情報入力シート!$M$31</f>
        <v>0</v>
      </c>
      <c r="K177" s="595">
        <f>基本情報入力シート!$M$32</f>
        <v>0</v>
      </c>
      <c r="L177" s="595">
        <f>'別紙様式3-2（加算　個票）'!P189</f>
        <v>0</v>
      </c>
      <c r="M177" s="596">
        <f>'別紙様式3-2（加算　個票）'!Q189</f>
        <v>0</v>
      </c>
      <c r="N177" s="595">
        <f>'別紙様式3-2（加算　個票）'!Y189</f>
        <v>0</v>
      </c>
      <c r="O177" s="596">
        <f>'別紙様式3-2（加算　個票）'!Z189</f>
        <v>0</v>
      </c>
      <c r="P177" s="596">
        <f>'別紙様式3-2（加算　個票）'!AG189</f>
        <v>0</v>
      </c>
      <c r="Q177" s="596">
        <f t="shared" si="2"/>
        <v>0</v>
      </c>
      <c r="R177" s="597" t="str">
        <f>IF('別紙様式3-1'!$Y$26="×","該当","非該当")</f>
        <v>非該当</v>
      </c>
    </row>
    <row r="178" spans="1:18">
      <c r="A178" s="595">
        <v>177</v>
      </c>
      <c r="B178" s="595">
        <f>基本情報入力シート!C215</f>
        <v>0</v>
      </c>
      <c r="C178" s="595">
        <f>基本情報入力シート!M215</f>
        <v>0</v>
      </c>
      <c r="D178" s="595">
        <f>基本情報入力シート!R215</f>
        <v>0</v>
      </c>
      <c r="E178" s="595">
        <f>基本情報入力シート!W215</f>
        <v>0</v>
      </c>
      <c r="F178" s="595">
        <f>基本情報入力シート!X215</f>
        <v>0</v>
      </c>
      <c r="G178" s="595">
        <f>基本情報入力シート!Y215</f>
        <v>0</v>
      </c>
      <c r="H178" s="595">
        <f>基本情報入力シート!$M$23</f>
        <v>0</v>
      </c>
      <c r="I178" s="595">
        <f>基本情報入力シート!$M$30</f>
        <v>0</v>
      </c>
      <c r="J178" s="595">
        <f>基本情報入力シート!$M$31</f>
        <v>0</v>
      </c>
      <c r="K178" s="595">
        <f>基本情報入力シート!$M$32</f>
        <v>0</v>
      </c>
      <c r="L178" s="595">
        <f>'別紙様式3-2（加算　個票）'!P190</f>
        <v>0</v>
      </c>
      <c r="M178" s="596">
        <f>'別紙様式3-2（加算　個票）'!Q190</f>
        <v>0</v>
      </c>
      <c r="N178" s="595">
        <f>'別紙様式3-2（加算　個票）'!Y190</f>
        <v>0</v>
      </c>
      <c r="O178" s="596">
        <f>'別紙様式3-2（加算　個票）'!Z190</f>
        <v>0</v>
      </c>
      <c r="P178" s="596">
        <f>'別紙様式3-2（加算　個票）'!AG190</f>
        <v>0</v>
      </c>
      <c r="Q178" s="596">
        <f t="shared" si="2"/>
        <v>0</v>
      </c>
      <c r="R178" s="597" t="str">
        <f>IF('別紙様式3-1'!$Y$26="×","該当","非該当")</f>
        <v>非該当</v>
      </c>
    </row>
    <row r="179" spans="1:18">
      <c r="A179" s="595">
        <v>178</v>
      </c>
      <c r="B179" s="595">
        <f>基本情報入力シート!C216</f>
        <v>0</v>
      </c>
      <c r="C179" s="595">
        <f>基本情報入力シート!M216</f>
        <v>0</v>
      </c>
      <c r="D179" s="595">
        <f>基本情報入力シート!R216</f>
        <v>0</v>
      </c>
      <c r="E179" s="595">
        <f>基本情報入力シート!W216</f>
        <v>0</v>
      </c>
      <c r="F179" s="595">
        <f>基本情報入力シート!X216</f>
        <v>0</v>
      </c>
      <c r="G179" s="595">
        <f>基本情報入力シート!Y216</f>
        <v>0</v>
      </c>
      <c r="H179" s="595">
        <f>基本情報入力シート!$M$23</f>
        <v>0</v>
      </c>
      <c r="I179" s="595">
        <f>基本情報入力シート!$M$30</f>
        <v>0</v>
      </c>
      <c r="J179" s="595">
        <f>基本情報入力シート!$M$31</f>
        <v>0</v>
      </c>
      <c r="K179" s="595">
        <f>基本情報入力シート!$M$32</f>
        <v>0</v>
      </c>
      <c r="L179" s="595">
        <f>'別紙様式3-2（加算　個票）'!P191</f>
        <v>0</v>
      </c>
      <c r="M179" s="596">
        <f>'別紙様式3-2（加算　個票）'!Q191</f>
        <v>0</v>
      </c>
      <c r="N179" s="595">
        <f>'別紙様式3-2（加算　個票）'!Y191</f>
        <v>0</v>
      </c>
      <c r="O179" s="596">
        <f>'別紙様式3-2（加算　個票）'!Z191</f>
        <v>0</v>
      </c>
      <c r="P179" s="596">
        <f>'別紙様式3-2（加算　個票）'!AG191</f>
        <v>0</v>
      </c>
      <c r="Q179" s="596">
        <f t="shared" si="2"/>
        <v>0</v>
      </c>
      <c r="R179" s="597" t="str">
        <f>IF('別紙様式3-1'!$Y$26="×","該当","非該当")</f>
        <v>非該当</v>
      </c>
    </row>
    <row r="180" spans="1:18">
      <c r="A180" s="595">
        <v>179</v>
      </c>
      <c r="B180" s="595">
        <f>基本情報入力シート!C217</f>
        <v>0</v>
      </c>
      <c r="C180" s="595">
        <f>基本情報入力シート!M217</f>
        <v>0</v>
      </c>
      <c r="D180" s="595">
        <f>基本情報入力シート!R217</f>
        <v>0</v>
      </c>
      <c r="E180" s="595">
        <f>基本情報入力シート!W217</f>
        <v>0</v>
      </c>
      <c r="F180" s="595">
        <f>基本情報入力シート!X217</f>
        <v>0</v>
      </c>
      <c r="G180" s="595">
        <f>基本情報入力シート!Y217</f>
        <v>0</v>
      </c>
      <c r="H180" s="595">
        <f>基本情報入力シート!$M$23</f>
        <v>0</v>
      </c>
      <c r="I180" s="595">
        <f>基本情報入力シート!$M$30</f>
        <v>0</v>
      </c>
      <c r="J180" s="595">
        <f>基本情報入力シート!$M$31</f>
        <v>0</v>
      </c>
      <c r="K180" s="595">
        <f>基本情報入力シート!$M$32</f>
        <v>0</v>
      </c>
      <c r="L180" s="595">
        <f>'別紙様式3-2（加算　個票）'!P192</f>
        <v>0</v>
      </c>
      <c r="M180" s="596">
        <f>'別紙様式3-2（加算　個票）'!Q192</f>
        <v>0</v>
      </c>
      <c r="N180" s="595">
        <f>'別紙様式3-2（加算　個票）'!Y192</f>
        <v>0</v>
      </c>
      <c r="O180" s="596">
        <f>'別紙様式3-2（加算　個票）'!Z192</f>
        <v>0</v>
      </c>
      <c r="P180" s="596">
        <f>'別紙様式3-2（加算　個票）'!AG192</f>
        <v>0</v>
      </c>
      <c r="Q180" s="596">
        <f t="shared" si="2"/>
        <v>0</v>
      </c>
      <c r="R180" s="597" t="str">
        <f>IF('別紙様式3-1'!$Y$26="×","該当","非該当")</f>
        <v>非該当</v>
      </c>
    </row>
    <row r="181" spans="1:18">
      <c r="A181" s="595">
        <v>180</v>
      </c>
      <c r="B181" s="595">
        <f>基本情報入力シート!C218</f>
        <v>0</v>
      </c>
      <c r="C181" s="595">
        <f>基本情報入力シート!M218</f>
        <v>0</v>
      </c>
      <c r="D181" s="595">
        <f>基本情報入力シート!R218</f>
        <v>0</v>
      </c>
      <c r="E181" s="595">
        <f>基本情報入力シート!W218</f>
        <v>0</v>
      </c>
      <c r="F181" s="595">
        <f>基本情報入力シート!X218</f>
        <v>0</v>
      </c>
      <c r="G181" s="595">
        <f>基本情報入力シート!Y218</f>
        <v>0</v>
      </c>
      <c r="H181" s="595">
        <f>基本情報入力シート!$M$23</f>
        <v>0</v>
      </c>
      <c r="I181" s="595">
        <f>基本情報入力シート!$M$30</f>
        <v>0</v>
      </c>
      <c r="J181" s="595">
        <f>基本情報入力シート!$M$31</f>
        <v>0</v>
      </c>
      <c r="K181" s="595">
        <f>基本情報入力シート!$M$32</f>
        <v>0</v>
      </c>
      <c r="L181" s="595">
        <f>'別紙様式3-2（加算　個票）'!P193</f>
        <v>0</v>
      </c>
      <c r="M181" s="596">
        <f>'別紙様式3-2（加算　個票）'!Q193</f>
        <v>0</v>
      </c>
      <c r="N181" s="595">
        <f>'別紙様式3-2（加算　個票）'!Y193</f>
        <v>0</v>
      </c>
      <c r="O181" s="596">
        <f>'別紙様式3-2（加算　個票）'!Z193</f>
        <v>0</v>
      </c>
      <c r="P181" s="596">
        <f>'別紙様式3-2（加算　個票）'!AG193</f>
        <v>0</v>
      </c>
      <c r="Q181" s="596">
        <f t="shared" si="2"/>
        <v>0</v>
      </c>
      <c r="R181" s="597" t="str">
        <f>IF('別紙様式3-1'!$Y$26="×","該当","非該当")</f>
        <v>非該当</v>
      </c>
    </row>
    <row r="182" spans="1:18">
      <c r="A182" s="595">
        <v>181</v>
      </c>
      <c r="B182" s="595">
        <f>基本情報入力シート!C219</f>
        <v>0</v>
      </c>
      <c r="C182" s="595">
        <f>基本情報入力シート!M219</f>
        <v>0</v>
      </c>
      <c r="D182" s="595">
        <f>基本情報入力シート!R219</f>
        <v>0</v>
      </c>
      <c r="E182" s="595">
        <f>基本情報入力シート!W219</f>
        <v>0</v>
      </c>
      <c r="F182" s="595">
        <f>基本情報入力シート!X219</f>
        <v>0</v>
      </c>
      <c r="G182" s="595">
        <f>基本情報入力シート!Y219</f>
        <v>0</v>
      </c>
      <c r="H182" s="595">
        <f>基本情報入力シート!$M$23</f>
        <v>0</v>
      </c>
      <c r="I182" s="595">
        <f>基本情報入力シート!$M$30</f>
        <v>0</v>
      </c>
      <c r="J182" s="595">
        <f>基本情報入力シート!$M$31</f>
        <v>0</v>
      </c>
      <c r="K182" s="595">
        <f>基本情報入力シート!$M$32</f>
        <v>0</v>
      </c>
      <c r="L182" s="595">
        <f>'別紙様式3-2（加算　個票）'!P194</f>
        <v>0</v>
      </c>
      <c r="M182" s="596">
        <f>'別紙様式3-2（加算　個票）'!Q194</f>
        <v>0</v>
      </c>
      <c r="N182" s="595">
        <f>'別紙様式3-2（加算　個票）'!Y194</f>
        <v>0</v>
      </c>
      <c r="O182" s="596">
        <f>'別紙様式3-2（加算　個票）'!Z194</f>
        <v>0</v>
      </c>
      <c r="P182" s="596">
        <f>'別紙様式3-2（加算　個票）'!AG194</f>
        <v>0</v>
      </c>
      <c r="Q182" s="596">
        <f t="shared" si="2"/>
        <v>0</v>
      </c>
      <c r="R182" s="597" t="str">
        <f>IF('別紙様式3-1'!$Y$26="×","該当","非該当")</f>
        <v>非該当</v>
      </c>
    </row>
    <row r="183" spans="1:18">
      <c r="A183" s="595">
        <v>182</v>
      </c>
      <c r="B183" s="595">
        <f>基本情報入力シート!C220</f>
        <v>0</v>
      </c>
      <c r="C183" s="595">
        <f>基本情報入力シート!M220</f>
        <v>0</v>
      </c>
      <c r="D183" s="595">
        <f>基本情報入力シート!R220</f>
        <v>0</v>
      </c>
      <c r="E183" s="595">
        <f>基本情報入力シート!W220</f>
        <v>0</v>
      </c>
      <c r="F183" s="595">
        <f>基本情報入力シート!X220</f>
        <v>0</v>
      </c>
      <c r="G183" s="595">
        <f>基本情報入力シート!Y220</f>
        <v>0</v>
      </c>
      <c r="H183" s="595">
        <f>基本情報入力シート!$M$23</f>
        <v>0</v>
      </c>
      <c r="I183" s="595">
        <f>基本情報入力シート!$M$30</f>
        <v>0</v>
      </c>
      <c r="J183" s="595">
        <f>基本情報入力シート!$M$31</f>
        <v>0</v>
      </c>
      <c r="K183" s="595">
        <f>基本情報入力シート!$M$32</f>
        <v>0</v>
      </c>
      <c r="L183" s="595">
        <f>'別紙様式3-2（加算　個票）'!P195</f>
        <v>0</v>
      </c>
      <c r="M183" s="596">
        <f>'別紙様式3-2（加算　個票）'!Q195</f>
        <v>0</v>
      </c>
      <c r="N183" s="595">
        <f>'別紙様式3-2（加算　個票）'!Y195</f>
        <v>0</v>
      </c>
      <c r="O183" s="596">
        <f>'別紙様式3-2（加算　個票）'!Z195</f>
        <v>0</v>
      </c>
      <c r="P183" s="596">
        <f>'別紙様式3-2（加算　個票）'!AG195</f>
        <v>0</v>
      </c>
      <c r="Q183" s="596">
        <f t="shared" si="2"/>
        <v>0</v>
      </c>
      <c r="R183" s="597" t="str">
        <f>IF('別紙様式3-1'!$Y$26="×","該当","非該当")</f>
        <v>非該当</v>
      </c>
    </row>
    <row r="184" spans="1:18">
      <c r="A184" s="595">
        <v>183</v>
      </c>
      <c r="B184" s="595">
        <f>基本情報入力シート!C221</f>
        <v>0</v>
      </c>
      <c r="C184" s="595">
        <f>基本情報入力シート!M221</f>
        <v>0</v>
      </c>
      <c r="D184" s="595">
        <f>基本情報入力シート!R221</f>
        <v>0</v>
      </c>
      <c r="E184" s="595">
        <f>基本情報入力シート!W221</f>
        <v>0</v>
      </c>
      <c r="F184" s="595">
        <f>基本情報入力シート!X221</f>
        <v>0</v>
      </c>
      <c r="G184" s="595">
        <f>基本情報入力シート!Y221</f>
        <v>0</v>
      </c>
      <c r="H184" s="595">
        <f>基本情報入力シート!$M$23</f>
        <v>0</v>
      </c>
      <c r="I184" s="595">
        <f>基本情報入力シート!$M$30</f>
        <v>0</v>
      </c>
      <c r="J184" s="595">
        <f>基本情報入力シート!$M$31</f>
        <v>0</v>
      </c>
      <c r="K184" s="595">
        <f>基本情報入力シート!$M$32</f>
        <v>0</v>
      </c>
      <c r="L184" s="595">
        <f>'別紙様式3-2（加算　個票）'!P196</f>
        <v>0</v>
      </c>
      <c r="M184" s="596">
        <f>'別紙様式3-2（加算　個票）'!Q196</f>
        <v>0</v>
      </c>
      <c r="N184" s="595">
        <f>'別紙様式3-2（加算　個票）'!Y196</f>
        <v>0</v>
      </c>
      <c r="O184" s="596">
        <f>'別紙様式3-2（加算　個票）'!Z196</f>
        <v>0</v>
      </c>
      <c r="P184" s="596">
        <f>'別紙様式3-2（加算　個票）'!AG196</f>
        <v>0</v>
      </c>
      <c r="Q184" s="596">
        <f t="shared" si="2"/>
        <v>0</v>
      </c>
      <c r="R184" s="597" t="str">
        <f>IF('別紙様式3-1'!$Y$26="×","該当","非該当")</f>
        <v>非該当</v>
      </c>
    </row>
    <row r="185" spans="1:18">
      <c r="A185" s="595">
        <v>184</v>
      </c>
      <c r="B185" s="595">
        <f>基本情報入力シート!C222</f>
        <v>0</v>
      </c>
      <c r="C185" s="595">
        <f>基本情報入力シート!M222</f>
        <v>0</v>
      </c>
      <c r="D185" s="595">
        <f>基本情報入力シート!R222</f>
        <v>0</v>
      </c>
      <c r="E185" s="595">
        <f>基本情報入力シート!W222</f>
        <v>0</v>
      </c>
      <c r="F185" s="595">
        <f>基本情報入力シート!X222</f>
        <v>0</v>
      </c>
      <c r="G185" s="595">
        <f>基本情報入力シート!Y222</f>
        <v>0</v>
      </c>
      <c r="H185" s="595">
        <f>基本情報入力シート!$M$23</f>
        <v>0</v>
      </c>
      <c r="I185" s="595">
        <f>基本情報入力シート!$M$30</f>
        <v>0</v>
      </c>
      <c r="J185" s="595">
        <f>基本情報入力シート!$M$31</f>
        <v>0</v>
      </c>
      <c r="K185" s="595">
        <f>基本情報入力シート!$M$32</f>
        <v>0</v>
      </c>
      <c r="L185" s="595">
        <f>'別紙様式3-2（加算　個票）'!P197</f>
        <v>0</v>
      </c>
      <c r="M185" s="596">
        <f>'別紙様式3-2（加算　個票）'!Q197</f>
        <v>0</v>
      </c>
      <c r="N185" s="595">
        <f>'別紙様式3-2（加算　個票）'!Y197</f>
        <v>0</v>
      </c>
      <c r="O185" s="596">
        <f>'別紙様式3-2（加算　個票）'!Z197</f>
        <v>0</v>
      </c>
      <c r="P185" s="596">
        <f>'別紙様式3-2（加算　個票）'!AG197</f>
        <v>0</v>
      </c>
      <c r="Q185" s="596">
        <f t="shared" si="2"/>
        <v>0</v>
      </c>
      <c r="R185" s="597" t="str">
        <f>IF('別紙様式3-1'!$Y$26="×","該当","非該当")</f>
        <v>非該当</v>
      </c>
    </row>
    <row r="186" spans="1:18">
      <c r="A186" s="595">
        <v>185</v>
      </c>
      <c r="B186" s="595">
        <f>基本情報入力シート!C223</f>
        <v>0</v>
      </c>
      <c r="C186" s="595">
        <f>基本情報入力シート!M223</f>
        <v>0</v>
      </c>
      <c r="D186" s="595">
        <f>基本情報入力シート!R223</f>
        <v>0</v>
      </c>
      <c r="E186" s="595">
        <f>基本情報入力シート!W223</f>
        <v>0</v>
      </c>
      <c r="F186" s="595">
        <f>基本情報入力シート!X223</f>
        <v>0</v>
      </c>
      <c r="G186" s="595">
        <f>基本情報入力シート!Y223</f>
        <v>0</v>
      </c>
      <c r="H186" s="595">
        <f>基本情報入力シート!$M$23</f>
        <v>0</v>
      </c>
      <c r="I186" s="595">
        <f>基本情報入力シート!$M$30</f>
        <v>0</v>
      </c>
      <c r="J186" s="595">
        <f>基本情報入力シート!$M$31</f>
        <v>0</v>
      </c>
      <c r="K186" s="595">
        <f>基本情報入力シート!$M$32</f>
        <v>0</v>
      </c>
      <c r="L186" s="595">
        <f>'別紙様式3-2（加算　個票）'!P198</f>
        <v>0</v>
      </c>
      <c r="M186" s="596">
        <f>'別紙様式3-2（加算　個票）'!Q198</f>
        <v>0</v>
      </c>
      <c r="N186" s="595">
        <f>'別紙様式3-2（加算　個票）'!Y198</f>
        <v>0</v>
      </c>
      <c r="O186" s="596">
        <f>'別紙様式3-2（加算　個票）'!Z198</f>
        <v>0</v>
      </c>
      <c r="P186" s="596">
        <f>'別紙様式3-2（加算　個票）'!AG198</f>
        <v>0</v>
      </c>
      <c r="Q186" s="596">
        <f t="shared" si="2"/>
        <v>0</v>
      </c>
      <c r="R186" s="597" t="str">
        <f>IF('別紙様式3-1'!$Y$26="×","該当","非該当")</f>
        <v>非該当</v>
      </c>
    </row>
    <row r="187" spans="1:18">
      <c r="A187" s="595">
        <v>186</v>
      </c>
      <c r="B187" s="595">
        <f>基本情報入力シート!C224</f>
        <v>0</v>
      </c>
      <c r="C187" s="595">
        <f>基本情報入力シート!M224</f>
        <v>0</v>
      </c>
      <c r="D187" s="595">
        <f>基本情報入力シート!R224</f>
        <v>0</v>
      </c>
      <c r="E187" s="595">
        <f>基本情報入力シート!W224</f>
        <v>0</v>
      </c>
      <c r="F187" s="595">
        <f>基本情報入力シート!X224</f>
        <v>0</v>
      </c>
      <c r="G187" s="595">
        <f>基本情報入力シート!Y224</f>
        <v>0</v>
      </c>
      <c r="H187" s="595">
        <f>基本情報入力シート!$M$23</f>
        <v>0</v>
      </c>
      <c r="I187" s="595">
        <f>基本情報入力シート!$M$30</f>
        <v>0</v>
      </c>
      <c r="J187" s="595">
        <f>基本情報入力シート!$M$31</f>
        <v>0</v>
      </c>
      <c r="K187" s="595">
        <f>基本情報入力シート!$M$32</f>
        <v>0</v>
      </c>
      <c r="L187" s="595">
        <f>'別紙様式3-2（加算　個票）'!P199</f>
        <v>0</v>
      </c>
      <c r="M187" s="596">
        <f>'別紙様式3-2（加算　個票）'!Q199</f>
        <v>0</v>
      </c>
      <c r="N187" s="595">
        <f>'別紙様式3-2（加算　個票）'!Y199</f>
        <v>0</v>
      </c>
      <c r="O187" s="596">
        <f>'別紙様式3-2（加算　個票）'!Z199</f>
        <v>0</v>
      </c>
      <c r="P187" s="596">
        <f>'別紙様式3-2（加算　個票）'!AG199</f>
        <v>0</v>
      </c>
      <c r="Q187" s="596">
        <f t="shared" si="2"/>
        <v>0</v>
      </c>
      <c r="R187" s="597" t="str">
        <f>IF('別紙様式3-1'!$Y$26="×","該当","非該当")</f>
        <v>非該当</v>
      </c>
    </row>
    <row r="188" spans="1:18">
      <c r="A188" s="595">
        <v>187</v>
      </c>
      <c r="B188" s="595">
        <f>基本情報入力シート!C225</f>
        <v>0</v>
      </c>
      <c r="C188" s="595">
        <f>基本情報入力シート!M225</f>
        <v>0</v>
      </c>
      <c r="D188" s="595">
        <f>基本情報入力シート!R225</f>
        <v>0</v>
      </c>
      <c r="E188" s="595">
        <f>基本情報入力シート!W225</f>
        <v>0</v>
      </c>
      <c r="F188" s="595">
        <f>基本情報入力シート!X225</f>
        <v>0</v>
      </c>
      <c r="G188" s="595">
        <f>基本情報入力シート!Y225</f>
        <v>0</v>
      </c>
      <c r="H188" s="595">
        <f>基本情報入力シート!$M$23</f>
        <v>0</v>
      </c>
      <c r="I188" s="595">
        <f>基本情報入力シート!$M$30</f>
        <v>0</v>
      </c>
      <c r="J188" s="595">
        <f>基本情報入力シート!$M$31</f>
        <v>0</v>
      </c>
      <c r="K188" s="595">
        <f>基本情報入力シート!$M$32</f>
        <v>0</v>
      </c>
      <c r="L188" s="595">
        <f>'別紙様式3-2（加算　個票）'!P200</f>
        <v>0</v>
      </c>
      <c r="M188" s="596">
        <f>'別紙様式3-2（加算　個票）'!Q200</f>
        <v>0</v>
      </c>
      <c r="N188" s="595">
        <f>'別紙様式3-2（加算　個票）'!Y200</f>
        <v>0</v>
      </c>
      <c r="O188" s="596">
        <f>'別紙様式3-2（加算　個票）'!Z200</f>
        <v>0</v>
      </c>
      <c r="P188" s="596">
        <f>'別紙様式3-2（加算　個票）'!AG200</f>
        <v>0</v>
      </c>
      <c r="Q188" s="596">
        <f t="shared" si="2"/>
        <v>0</v>
      </c>
      <c r="R188" s="597" t="str">
        <f>IF('別紙様式3-1'!$Y$26="×","該当","非該当")</f>
        <v>非該当</v>
      </c>
    </row>
    <row r="189" spans="1:18">
      <c r="A189" s="595">
        <v>188</v>
      </c>
      <c r="B189" s="595">
        <f>基本情報入力シート!C226</f>
        <v>0</v>
      </c>
      <c r="C189" s="595">
        <f>基本情報入力シート!M226</f>
        <v>0</v>
      </c>
      <c r="D189" s="595">
        <f>基本情報入力シート!R226</f>
        <v>0</v>
      </c>
      <c r="E189" s="595">
        <f>基本情報入力シート!W226</f>
        <v>0</v>
      </c>
      <c r="F189" s="595">
        <f>基本情報入力シート!X226</f>
        <v>0</v>
      </c>
      <c r="G189" s="595">
        <f>基本情報入力シート!Y226</f>
        <v>0</v>
      </c>
      <c r="H189" s="595">
        <f>基本情報入力シート!$M$23</f>
        <v>0</v>
      </c>
      <c r="I189" s="595">
        <f>基本情報入力シート!$M$30</f>
        <v>0</v>
      </c>
      <c r="J189" s="595">
        <f>基本情報入力シート!$M$31</f>
        <v>0</v>
      </c>
      <c r="K189" s="595">
        <f>基本情報入力シート!$M$32</f>
        <v>0</v>
      </c>
      <c r="L189" s="595">
        <f>'別紙様式3-2（加算　個票）'!P201</f>
        <v>0</v>
      </c>
      <c r="M189" s="596">
        <f>'別紙様式3-2（加算　個票）'!Q201</f>
        <v>0</v>
      </c>
      <c r="N189" s="595">
        <f>'別紙様式3-2（加算　個票）'!Y201</f>
        <v>0</v>
      </c>
      <c r="O189" s="596">
        <f>'別紙様式3-2（加算　個票）'!Z201</f>
        <v>0</v>
      </c>
      <c r="P189" s="596">
        <f>'別紙様式3-2（加算　個票）'!AG201</f>
        <v>0</v>
      </c>
      <c r="Q189" s="596">
        <f t="shared" si="2"/>
        <v>0</v>
      </c>
      <c r="R189" s="597" t="str">
        <f>IF('別紙様式3-1'!$Y$26="×","該当","非該当")</f>
        <v>非該当</v>
      </c>
    </row>
    <row r="190" spans="1:18">
      <c r="A190" s="595">
        <v>189</v>
      </c>
      <c r="B190" s="595">
        <f>基本情報入力シート!C227</f>
        <v>0</v>
      </c>
      <c r="C190" s="595">
        <f>基本情報入力シート!M227</f>
        <v>0</v>
      </c>
      <c r="D190" s="595">
        <f>基本情報入力シート!R227</f>
        <v>0</v>
      </c>
      <c r="E190" s="595">
        <f>基本情報入力シート!W227</f>
        <v>0</v>
      </c>
      <c r="F190" s="595">
        <f>基本情報入力シート!X227</f>
        <v>0</v>
      </c>
      <c r="G190" s="595">
        <f>基本情報入力シート!Y227</f>
        <v>0</v>
      </c>
      <c r="H190" s="595">
        <f>基本情報入力シート!$M$23</f>
        <v>0</v>
      </c>
      <c r="I190" s="595">
        <f>基本情報入力シート!$M$30</f>
        <v>0</v>
      </c>
      <c r="J190" s="595">
        <f>基本情報入力シート!$M$31</f>
        <v>0</v>
      </c>
      <c r="K190" s="595">
        <f>基本情報入力シート!$M$32</f>
        <v>0</v>
      </c>
      <c r="L190" s="595">
        <f>'別紙様式3-2（加算　個票）'!P202</f>
        <v>0</v>
      </c>
      <c r="M190" s="596">
        <f>'別紙様式3-2（加算　個票）'!Q202</f>
        <v>0</v>
      </c>
      <c r="N190" s="595">
        <f>'別紙様式3-2（加算　個票）'!Y202</f>
        <v>0</v>
      </c>
      <c r="O190" s="596">
        <f>'別紙様式3-2（加算　個票）'!Z202</f>
        <v>0</v>
      </c>
      <c r="P190" s="596">
        <f>'別紙様式3-2（加算　個票）'!AG202</f>
        <v>0</v>
      </c>
      <c r="Q190" s="596">
        <f t="shared" si="2"/>
        <v>0</v>
      </c>
      <c r="R190" s="597" t="str">
        <f>IF('別紙様式3-1'!$Y$26="×","該当","非該当")</f>
        <v>非該当</v>
      </c>
    </row>
    <row r="191" spans="1:18">
      <c r="A191" s="595">
        <v>190</v>
      </c>
      <c r="B191" s="595">
        <f>基本情報入力シート!C228</f>
        <v>0</v>
      </c>
      <c r="C191" s="595">
        <f>基本情報入力シート!M228</f>
        <v>0</v>
      </c>
      <c r="D191" s="595">
        <f>基本情報入力シート!R228</f>
        <v>0</v>
      </c>
      <c r="E191" s="595">
        <f>基本情報入力シート!W228</f>
        <v>0</v>
      </c>
      <c r="F191" s="595">
        <f>基本情報入力シート!X228</f>
        <v>0</v>
      </c>
      <c r="G191" s="595">
        <f>基本情報入力シート!Y228</f>
        <v>0</v>
      </c>
      <c r="H191" s="595">
        <f>基本情報入力シート!$M$23</f>
        <v>0</v>
      </c>
      <c r="I191" s="595">
        <f>基本情報入力シート!$M$30</f>
        <v>0</v>
      </c>
      <c r="J191" s="595">
        <f>基本情報入力シート!$M$31</f>
        <v>0</v>
      </c>
      <c r="K191" s="595">
        <f>基本情報入力シート!$M$32</f>
        <v>0</v>
      </c>
      <c r="L191" s="595">
        <f>'別紙様式3-2（加算　個票）'!P203</f>
        <v>0</v>
      </c>
      <c r="M191" s="596">
        <f>'別紙様式3-2（加算　個票）'!Q203</f>
        <v>0</v>
      </c>
      <c r="N191" s="595">
        <f>'別紙様式3-2（加算　個票）'!Y203</f>
        <v>0</v>
      </c>
      <c r="O191" s="596">
        <f>'別紙様式3-2（加算　個票）'!Z203</f>
        <v>0</v>
      </c>
      <c r="P191" s="596">
        <f>'別紙様式3-2（加算　個票）'!AG203</f>
        <v>0</v>
      </c>
      <c r="Q191" s="596">
        <f t="shared" si="2"/>
        <v>0</v>
      </c>
      <c r="R191" s="597" t="str">
        <f>IF('別紙様式3-1'!$Y$26="×","該当","非該当")</f>
        <v>非該当</v>
      </c>
    </row>
    <row r="192" spans="1:18">
      <c r="A192" s="595">
        <v>191</v>
      </c>
      <c r="B192" s="595">
        <f>基本情報入力シート!C229</f>
        <v>0</v>
      </c>
      <c r="C192" s="595">
        <f>基本情報入力シート!M229</f>
        <v>0</v>
      </c>
      <c r="D192" s="595">
        <f>基本情報入力シート!R229</f>
        <v>0</v>
      </c>
      <c r="E192" s="595">
        <f>基本情報入力シート!W229</f>
        <v>0</v>
      </c>
      <c r="F192" s="595">
        <f>基本情報入力シート!X229</f>
        <v>0</v>
      </c>
      <c r="G192" s="595">
        <f>基本情報入力シート!Y229</f>
        <v>0</v>
      </c>
      <c r="H192" s="595">
        <f>基本情報入力シート!$M$23</f>
        <v>0</v>
      </c>
      <c r="I192" s="595">
        <f>基本情報入力シート!$M$30</f>
        <v>0</v>
      </c>
      <c r="J192" s="595">
        <f>基本情報入力シート!$M$31</f>
        <v>0</v>
      </c>
      <c r="K192" s="595">
        <f>基本情報入力シート!$M$32</f>
        <v>0</v>
      </c>
      <c r="L192" s="595">
        <f>'別紙様式3-2（加算　個票）'!P204</f>
        <v>0</v>
      </c>
      <c r="M192" s="596">
        <f>'別紙様式3-2（加算　個票）'!Q204</f>
        <v>0</v>
      </c>
      <c r="N192" s="595">
        <f>'別紙様式3-2（加算　個票）'!Y204</f>
        <v>0</v>
      </c>
      <c r="O192" s="596">
        <f>'別紙様式3-2（加算　個票）'!Z204</f>
        <v>0</v>
      </c>
      <c r="P192" s="596">
        <f>'別紙様式3-2（加算　個票）'!AG204</f>
        <v>0</v>
      </c>
      <c r="Q192" s="596">
        <f t="shared" si="2"/>
        <v>0</v>
      </c>
      <c r="R192" s="597" t="str">
        <f>IF('別紙様式3-1'!$Y$26="×","該当","非該当")</f>
        <v>非該当</v>
      </c>
    </row>
    <row r="193" spans="1:18">
      <c r="A193" s="595">
        <v>192</v>
      </c>
      <c r="B193" s="595">
        <f>基本情報入力シート!C230</f>
        <v>0</v>
      </c>
      <c r="C193" s="595">
        <f>基本情報入力シート!M230</f>
        <v>0</v>
      </c>
      <c r="D193" s="595">
        <f>基本情報入力シート!R230</f>
        <v>0</v>
      </c>
      <c r="E193" s="595">
        <f>基本情報入力シート!W230</f>
        <v>0</v>
      </c>
      <c r="F193" s="595">
        <f>基本情報入力シート!X230</f>
        <v>0</v>
      </c>
      <c r="G193" s="595">
        <f>基本情報入力シート!Y230</f>
        <v>0</v>
      </c>
      <c r="H193" s="595">
        <f>基本情報入力シート!$M$23</f>
        <v>0</v>
      </c>
      <c r="I193" s="595">
        <f>基本情報入力シート!$M$30</f>
        <v>0</v>
      </c>
      <c r="J193" s="595">
        <f>基本情報入力シート!$M$31</f>
        <v>0</v>
      </c>
      <c r="K193" s="595">
        <f>基本情報入力シート!$M$32</f>
        <v>0</v>
      </c>
      <c r="L193" s="595">
        <f>'別紙様式3-2（加算　個票）'!P205</f>
        <v>0</v>
      </c>
      <c r="M193" s="596">
        <f>'別紙様式3-2（加算　個票）'!Q205</f>
        <v>0</v>
      </c>
      <c r="N193" s="595">
        <f>'別紙様式3-2（加算　個票）'!Y205</f>
        <v>0</v>
      </c>
      <c r="O193" s="596">
        <f>'別紙様式3-2（加算　個票）'!Z205</f>
        <v>0</v>
      </c>
      <c r="P193" s="596">
        <f>'別紙様式3-2（加算　個票）'!AG205</f>
        <v>0</v>
      </c>
      <c r="Q193" s="596">
        <f t="shared" si="2"/>
        <v>0</v>
      </c>
      <c r="R193" s="597" t="str">
        <f>IF('別紙様式3-1'!$Y$26="×","該当","非該当")</f>
        <v>非該当</v>
      </c>
    </row>
    <row r="194" spans="1:18">
      <c r="A194" s="595">
        <v>193</v>
      </c>
      <c r="B194" s="595">
        <f>基本情報入力シート!C231</f>
        <v>0</v>
      </c>
      <c r="C194" s="595">
        <f>基本情報入力シート!M231</f>
        <v>0</v>
      </c>
      <c r="D194" s="595">
        <f>基本情報入力シート!R231</f>
        <v>0</v>
      </c>
      <c r="E194" s="595">
        <f>基本情報入力シート!W231</f>
        <v>0</v>
      </c>
      <c r="F194" s="595">
        <f>基本情報入力シート!X231</f>
        <v>0</v>
      </c>
      <c r="G194" s="595">
        <f>基本情報入力シート!Y231</f>
        <v>0</v>
      </c>
      <c r="H194" s="595">
        <f>基本情報入力シート!$M$23</f>
        <v>0</v>
      </c>
      <c r="I194" s="595">
        <f>基本情報入力シート!$M$30</f>
        <v>0</v>
      </c>
      <c r="J194" s="595">
        <f>基本情報入力シート!$M$31</f>
        <v>0</v>
      </c>
      <c r="K194" s="595">
        <f>基本情報入力シート!$M$32</f>
        <v>0</v>
      </c>
      <c r="L194" s="595">
        <f>'別紙様式3-2（加算　個票）'!P206</f>
        <v>0</v>
      </c>
      <c r="M194" s="596">
        <f>'別紙様式3-2（加算　個票）'!Q206</f>
        <v>0</v>
      </c>
      <c r="N194" s="595">
        <f>'別紙様式3-2（加算　個票）'!Y206</f>
        <v>0</v>
      </c>
      <c r="O194" s="596">
        <f>'別紙様式3-2（加算　個票）'!Z206</f>
        <v>0</v>
      </c>
      <c r="P194" s="596">
        <f>'別紙様式3-2（加算　個票）'!AG206</f>
        <v>0</v>
      </c>
      <c r="Q194" s="596">
        <f t="shared" si="2"/>
        <v>0</v>
      </c>
      <c r="R194" s="597" t="str">
        <f>IF('別紙様式3-1'!$Y$26="×","該当","非該当")</f>
        <v>非該当</v>
      </c>
    </row>
    <row r="195" spans="1:18">
      <c r="A195" s="595">
        <v>194</v>
      </c>
      <c r="B195" s="595">
        <f>基本情報入力シート!C232</f>
        <v>0</v>
      </c>
      <c r="C195" s="595">
        <f>基本情報入力シート!M232</f>
        <v>0</v>
      </c>
      <c r="D195" s="595">
        <f>基本情報入力シート!R232</f>
        <v>0</v>
      </c>
      <c r="E195" s="595">
        <f>基本情報入力シート!W232</f>
        <v>0</v>
      </c>
      <c r="F195" s="595">
        <f>基本情報入力シート!X232</f>
        <v>0</v>
      </c>
      <c r="G195" s="595">
        <f>基本情報入力シート!Y232</f>
        <v>0</v>
      </c>
      <c r="H195" s="595">
        <f>基本情報入力シート!$M$23</f>
        <v>0</v>
      </c>
      <c r="I195" s="595">
        <f>基本情報入力シート!$M$30</f>
        <v>0</v>
      </c>
      <c r="J195" s="595">
        <f>基本情報入力シート!$M$31</f>
        <v>0</v>
      </c>
      <c r="K195" s="595">
        <f>基本情報入力シート!$M$32</f>
        <v>0</v>
      </c>
      <c r="L195" s="595">
        <f>'別紙様式3-2（加算　個票）'!P207</f>
        <v>0</v>
      </c>
      <c r="M195" s="596">
        <f>'別紙様式3-2（加算　個票）'!Q207</f>
        <v>0</v>
      </c>
      <c r="N195" s="595">
        <f>'別紙様式3-2（加算　個票）'!Y207</f>
        <v>0</v>
      </c>
      <c r="O195" s="596">
        <f>'別紙様式3-2（加算　個票）'!Z207</f>
        <v>0</v>
      </c>
      <c r="P195" s="596">
        <f>'別紙様式3-2（加算　個票）'!AG207</f>
        <v>0</v>
      </c>
      <c r="Q195" s="596">
        <f t="shared" ref="Q195:Q258" si="3">M195+O195-P195</f>
        <v>0</v>
      </c>
      <c r="R195" s="597" t="str">
        <f>IF('別紙様式3-1'!$Y$26="×","該当","非該当")</f>
        <v>非該当</v>
      </c>
    </row>
    <row r="196" spans="1:18">
      <c r="A196" s="595">
        <v>195</v>
      </c>
      <c r="B196" s="595">
        <f>基本情報入力シート!C233</f>
        <v>0</v>
      </c>
      <c r="C196" s="595">
        <f>基本情報入力シート!M233</f>
        <v>0</v>
      </c>
      <c r="D196" s="595">
        <f>基本情報入力シート!R233</f>
        <v>0</v>
      </c>
      <c r="E196" s="595">
        <f>基本情報入力シート!W233</f>
        <v>0</v>
      </c>
      <c r="F196" s="595">
        <f>基本情報入力シート!X233</f>
        <v>0</v>
      </c>
      <c r="G196" s="595">
        <f>基本情報入力シート!Y233</f>
        <v>0</v>
      </c>
      <c r="H196" s="595">
        <f>基本情報入力シート!$M$23</f>
        <v>0</v>
      </c>
      <c r="I196" s="595">
        <f>基本情報入力シート!$M$30</f>
        <v>0</v>
      </c>
      <c r="J196" s="595">
        <f>基本情報入力シート!$M$31</f>
        <v>0</v>
      </c>
      <c r="K196" s="595">
        <f>基本情報入力シート!$M$32</f>
        <v>0</v>
      </c>
      <c r="L196" s="595">
        <f>'別紙様式3-2（加算　個票）'!P208</f>
        <v>0</v>
      </c>
      <c r="M196" s="596">
        <f>'別紙様式3-2（加算　個票）'!Q208</f>
        <v>0</v>
      </c>
      <c r="N196" s="595">
        <f>'別紙様式3-2（加算　個票）'!Y208</f>
        <v>0</v>
      </c>
      <c r="O196" s="596">
        <f>'別紙様式3-2（加算　個票）'!Z208</f>
        <v>0</v>
      </c>
      <c r="P196" s="596">
        <f>'別紙様式3-2（加算　個票）'!AG208</f>
        <v>0</v>
      </c>
      <c r="Q196" s="596">
        <f t="shared" si="3"/>
        <v>0</v>
      </c>
      <c r="R196" s="597" t="str">
        <f>IF('別紙様式3-1'!$Y$26="×","該当","非該当")</f>
        <v>非該当</v>
      </c>
    </row>
    <row r="197" spans="1:18">
      <c r="A197" s="595">
        <v>196</v>
      </c>
      <c r="B197" s="595">
        <f>基本情報入力シート!C234</f>
        <v>0</v>
      </c>
      <c r="C197" s="595">
        <f>基本情報入力シート!M234</f>
        <v>0</v>
      </c>
      <c r="D197" s="595">
        <f>基本情報入力シート!R234</f>
        <v>0</v>
      </c>
      <c r="E197" s="595">
        <f>基本情報入力シート!W234</f>
        <v>0</v>
      </c>
      <c r="F197" s="595">
        <f>基本情報入力シート!X234</f>
        <v>0</v>
      </c>
      <c r="G197" s="595">
        <f>基本情報入力シート!Y234</f>
        <v>0</v>
      </c>
      <c r="H197" s="595">
        <f>基本情報入力シート!$M$23</f>
        <v>0</v>
      </c>
      <c r="I197" s="595">
        <f>基本情報入力シート!$M$30</f>
        <v>0</v>
      </c>
      <c r="J197" s="595">
        <f>基本情報入力シート!$M$31</f>
        <v>0</v>
      </c>
      <c r="K197" s="595">
        <f>基本情報入力シート!$M$32</f>
        <v>0</v>
      </c>
      <c r="L197" s="595">
        <f>'別紙様式3-2（加算　個票）'!P209</f>
        <v>0</v>
      </c>
      <c r="M197" s="596">
        <f>'別紙様式3-2（加算　個票）'!Q209</f>
        <v>0</v>
      </c>
      <c r="N197" s="595">
        <f>'別紙様式3-2（加算　個票）'!Y209</f>
        <v>0</v>
      </c>
      <c r="O197" s="596">
        <f>'別紙様式3-2（加算　個票）'!Z209</f>
        <v>0</v>
      </c>
      <c r="P197" s="596">
        <f>'別紙様式3-2（加算　個票）'!AG209</f>
        <v>0</v>
      </c>
      <c r="Q197" s="596">
        <f t="shared" si="3"/>
        <v>0</v>
      </c>
      <c r="R197" s="597" t="str">
        <f>IF('別紙様式3-1'!$Y$26="×","該当","非該当")</f>
        <v>非該当</v>
      </c>
    </row>
    <row r="198" spans="1:18">
      <c r="A198" s="595">
        <v>197</v>
      </c>
      <c r="B198" s="595">
        <f>基本情報入力シート!C235</f>
        <v>0</v>
      </c>
      <c r="C198" s="595">
        <f>基本情報入力シート!M235</f>
        <v>0</v>
      </c>
      <c r="D198" s="595">
        <f>基本情報入力シート!R235</f>
        <v>0</v>
      </c>
      <c r="E198" s="595">
        <f>基本情報入力シート!W235</f>
        <v>0</v>
      </c>
      <c r="F198" s="595">
        <f>基本情報入力シート!X235</f>
        <v>0</v>
      </c>
      <c r="G198" s="595">
        <f>基本情報入力シート!Y235</f>
        <v>0</v>
      </c>
      <c r="H198" s="595">
        <f>基本情報入力シート!$M$23</f>
        <v>0</v>
      </c>
      <c r="I198" s="595">
        <f>基本情報入力シート!$M$30</f>
        <v>0</v>
      </c>
      <c r="J198" s="595">
        <f>基本情報入力シート!$M$31</f>
        <v>0</v>
      </c>
      <c r="K198" s="595">
        <f>基本情報入力シート!$M$32</f>
        <v>0</v>
      </c>
      <c r="L198" s="595">
        <f>'別紙様式3-2（加算　個票）'!P210</f>
        <v>0</v>
      </c>
      <c r="M198" s="596">
        <f>'別紙様式3-2（加算　個票）'!Q210</f>
        <v>0</v>
      </c>
      <c r="N198" s="595">
        <f>'別紙様式3-2（加算　個票）'!Y210</f>
        <v>0</v>
      </c>
      <c r="O198" s="596">
        <f>'別紙様式3-2（加算　個票）'!Z210</f>
        <v>0</v>
      </c>
      <c r="P198" s="596">
        <f>'別紙様式3-2（加算　個票）'!AG210</f>
        <v>0</v>
      </c>
      <c r="Q198" s="596">
        <f t="shared" si="3"/>
        <v>0</v>
      </c>
      <c r="R198" s="597" t="str">
        <f>IF('別紙様式3-1'!$Y$26="×","該当","非該当")</f>
        <v>非該当</v>
      </c>
    </row>
    <row r="199" spans="1:18">
      <c r="A199" s="595">
        <v>198</v>
      </c>
      <c r="B199" s="595">
        <f>基本情報入力シート!C236</f>
        <v>0</v>
      </c>
      <c r="C199" s="595">
        <f>基本情報入力シート!M236</f>
        <v>0</v>
      </c>
      <c r="D199" s="595">
        <f>基本情報入力シート!R236</f>
        <v>0</v>
      </c>
      <c r="E199" s="595">
        <f>基本情報入力シート!W236</f>
        <v>0</v>
      </c>
      <c r="F199" s="595">
        <f>基本情報入力シート!X236</f>
        <v>0</v>
      </c>
      <c r="G199" s="595">
        <f>基本情報入力シート!Y236</f>
        <v>0</v>
      </c>
      <c r="H199" s="595">
        <f>基本情報入力シート!$M$23</f>
        <v>0</v>
      </c>
      <c r="I199" s="595">
        <f>基本情報入力シート!$M$30</f>
        <v>0</v>
      </c>
      <c r="J199" s="595">
        <f>基本情報入力シート!$M$31</f>
        <v>0</v>
      </c>
      <c r="K199" s="595">
        <f>基本情報入力シート!$M$32</f>
        <v>0</v>
      </c>
      <c r="L199" s="595">
        <f>'別紙様式3-2（加算　個票）'!P211</f>
        <v>0</v>
      </c>
      <c r="M199" s="596">
        <f>'別紙様式3-2（加算　個票）'!Q211</f>
        <v>0</v>
      </c>
      <c r="N199" s="595">
        <f>'別紙様式3-2（加算　個票）'!Y211</f>
        <v>0</v>
      </c>
      <c r="O199" s="596">
        <f>'別紙様式3-2（加算　個票）'!Z211</f>
        <v>0</v>
      </c>
      <c r="P199" s="596">
        <f>'別紙様式3-2（加算　個票）'!AG211</f>
        <v>0</v>
      </c>
      <c r="Q199" s="596">
        <f t="shared" si="3"/>
        <v>0</v>
      </c>
      <c r="R199" s="597" t="str">
        <f>IF('別紙様式3-1'!$Y$26="×","該当","非該当")</f>
        <v>非該当</v>
      </c>
    </row>
    <row r="200" spans="1:18">
      <c r="A200" s="595">
        <v>199</v>
      </c>
      <c r="B200" s="595">
        <f>基本情報入力シート!C237</f>
        <v>0</v>
      </c>
      <c r="C200" s="595">
        <f>基本情報入力シート!M237</f>
        <v>0</v>
      </c>
      <c r="D200" s="595">
        <f>基本情報入力シート!R237</f>
        <v>0</v>
      </c>
      <c r="E200" s="595">
        <f>基本情報入力シート!W237</f>
        <v>0</v>
      </c>
      <c r="F200" s="595">
        <f>基本情報入力シート!X237</f>
        <v>0</v>
      </c>
      <c r="G200" s="595">
        <f>基本情報入力シート!Y237</f>
        <v>0</v>
      </c>
      <c r="H200" s="595">
        <f>基本情報入力シート!$M$23</f>
        <v>0</v>
      </c>
      <c r="I200" s="595">
        <f>基本情報入力シート!$M$30</f>
        <v>0</v>
      </c>
      <c r="J200" s="595">
        <f>基本情報入力シート!$M$31</f>
        <v>0</v>
      </c>
      <c r="K200" s="595">
        <f>基本情報入力シート!$M$32</f>
        <v>0</v>
      </c>
      <c r="L200" s="595">
        <f>'別紙様式3-2（加算　個票）'!P212</f>
        <v>0</v>
      </c>
      <c r="M200" s="596">
        <f>'別紙様式3-2（加算　個票）'!Q212</f>
        <v>0</v>
      </c>
      <c r="N200" s="595">
        <f>'別紙様式3-2（加算　個票）'!Y212</f>
        <v>0</v>
      </c>
      <c r="O200" s="596">
        <f>'別紙様式3-2（加算　個票）'!Z212</f>
        <v>0</v>
      </c>
      <c r="P200" s="596">
        <f>'別紙様式3-2（加算　個票）'!AG212</f>
        <v>0</v>
      </c>
      <c r="Q200" s="596">
        <f t="shared" si="3"/>
        <v>0</v>
      </c>
      <c r="R200" s="597" t="str">
        <f>IF('別紙様式3-1'!$Y$26="×","該当","非該当")</f>
        <v>非該当</v>
      </c>
    </row>
    <row r="201" spans="1:18">
      <c r="A201" s="595">
        <v>200</v>
      </c>
      <c r="B201" s="595">
        <f>基本情報入力シート!C238</f>
        <v>0</v>
      </c>
      <c r="C201" s="595">
        <f>基本情報入力シート!M238</f>
        <v>0</v>
      </c>
      <c r="D201" s="595">
        <f>基本情報入力シート!R238</f>
        <v>0</v>
      </c>
      <c r="E201" s="595">
        <f>基本情報入力シート!W238</f>
        <v>0</v>
      </c>
      <c r="F201" s="595">
        <f>基本情報入力シート!X238</f>
        <v>0</v>
      </c>
      <c r="G201" s="595">
        <f>基本情報入力シート!Y238</f>
        <v>0</v>
      </c>
      <c r="H201" s="595">
        <f>基本情報入力シート!$M$23</f>
        <v>0</v>
      </c>
      <c r="I201" s="595">
        <f>基本情報入力シート!$M$30</f>
        <v>0</v>
      </c>
      <c r="J201" s="595">
        <f>基本情報入力シート!$M$31</f>
        <v>0</v>
      </c>
      <c r="K201" s="595">
        <f>基本情報入力シート!$M$32</f>
        <v>0</v>
      </c>
      <c r="L201" s="595">
        <f>'別紙様式3-2（加算　個票）'!P213</f>
        <v>0</v>
      </c>
      <c r="M201" s="596">
        <f>'別紙様式3-2（加算　個票）'!Q213</f>
        <v>0</v>
      </c>
      <c r="N201" s="595">
        <f>'別紙様式3-2（加算　個票）'!Y213</f>
        <v>0</v>
      </c>
      <c r="O201" s="596">
        <f>'別紙様式3-2（加算　個票）'!Z213</f>
        <v>0</v>
      </c>
      <c r="P201" s="596">
        <f>'別紙様式3-2（加算　個票）'!AG213</f>
        <v>0</v>
      </c>
      <c r="Q201" s="596">
        <f t="shared" si="3"/>
        <v>0</v>
      </c>
      <c r="R201" s="597" t="str">
        <f>IF('別紙様式3-1'!$Y$26="×","該当","非該当")</f>
        <v>非該当</v>
      </c>
    </row>
    <row r="202" spans="1:18">
      <c r="A202" s="595">
        <v>201</v>
      </c>
      <c r="B202" s="595">
        <f>基本情報入力シート!C239</f>
        <v>0</v>
      </c>
      <c r="C202" s="595">
        <f>基本情報入力シート!M239</f>
        <v>0</v>
      </c>
      <c r="D202" s="595">
        <f>基本情報入力シート!R239</f>
        <v>0</v>
      </c>
      <c r="E202" s="595">
        <f>基本情報入力シート!W239</f>
        <v>0</v>
      </c>
      <c r="F202" s="595">
        <f>基本情報入力シート!X239</f>
        <v>0</v>
      </c>
      <c r="G202" s="595">
        <f>基本情報入力シート!Y239</f>
        <v>0</v>
      </c>
      <c r="H202" s="595">
        <f>基本情報入力シート!$M$23</f>
        <v>0</v>
      </c>
      <c r="I202" s="595">
        <f>基本情報入力シート!$M$30</f>
        <v>0</v>
      </c>
      <c r="J202" s="595">
        <f>基本情報入力シート!$M$31</f>
        <v>0</v>
      </c>
      <c r="K202" s="595">
        <f>基本情報入力シート!$M$32</f>
        <v>0</v>
      </c>
      <c r="L202" s="595">
        <f>'別紙様式3-2（加算　個票）'!P214</f>
        <v>0</v>
      </c>
      <c r="M202" s="596">
        <f>'別紙様式3-2（加算　個票）'!Q214</f>
        <v>0</v>
      </c>
      <c r="N202" s="595">
        <f>'別紙様式3-2（加算　個票）'!Y214</f>
        <v>0</v>
      </c>
      <c r="O202" s="596">
        <f>'別紙様式3-2（加算　個票）'!Z214</f>
        <v>0</v>
      </c>
      <c r="P202" s="596">
        <f>'別紙様式3-2（加算　個票）'!AG214</f>
        <v>0</v>
      </c>
      <c r="Q202" s="596">
        <f t="shared" si="3"/>
        <v>0</v>
      </c>
      <c r="R202" s="597" t="str">
        <f>IF('別紙様式3-1'!$Y$26="×","該当","非該当")</f>
        <v>非該当</v>
      </c>
    </row>
    <row r="203" spans="1:18">
      <c r="A203" s="595">
        <v>202</v>
      </c>
      <c r="B203" s="595">
        <f>基本情報入力シート!C240</f>
        <v>0</v>
      </c>
      <c r="C203" s="595">
        <f>基本情報入力シート!M240</f>
        <v>0</v>
      </c>
      <c r="D203" s="595">
        <f>基本情報入力シート!R240</f>
        <v>0</v>
      </c>
      <c r="E203" s="595">
        <f>基本情報入力シート!W240</f>
        <v>0</v>
      </c>
      <c r="F203" s="595">
        <f>基本情報入力シート!X240</f>
        <v>0</v>
      </c>
      <c r="G203" s="595">
        <f>基本情報入力シート!Y240</f>
        <v>0</v>
      </c>
      <c r="H203" s="595">
        <f>基本情報入力シート!$M$23</f>
        <v>0</v>
      </c>
      <c r="I203" s="595">
        <f>基本情報入力シート!$M$30</f>
        <v>0</v>
      </c>
      <c r="J203" s="595">
        <f>基本情報入力シート!$M$31</f>
        <v>0</v>
      </c>
      <c r="K203" s="595">
        <f>基本情報入力シート!$M$32</f>
        <v>0</v>
      </c>
      <c r="L203" s="595">
        <f>'別紙様式3-2（加算　個票）'!P215</f>
        <v>0</v>
      </c>
      <c r="M203" s="596">
        <f>'別紙様式3-2（加算　個票）'!Q215</f>
        <v>0</v>
      </c>
      <c r="N203" s="595">
        <f>'別紙様式3-2（加算　個票）'!Y215</f>
        <v>0</v>
      </c>
      <c r="O203" s="596">
        <f>'別紙様式3-2（加算　個票）'!Z215</f>
        <v>0</v>
      </c>
      <c r="P203" s="596">
        <f>'別紙様式3-2（加算　個票）'!AG215</f>
        <v>0</v>
      </c>
      <c r="Q203" s="596">
        <f t="shared" si="3"/>
        <v>0</v>
      </c>
      <c r="R203" s="597" t="str">
        <f>IF('別紙様式3-1'!$Y$26="×","該当","非該当")</f>
        <v>非該当</v>
      </c>
    </row>
    <row r="204" spans="1:18">
      <c r="A204" s="595">
        <v>203</v>
      </c>
      <c r="B204" s="595">
        <f>基本情報入力シート!C241</f>
        <v>0</v>
      </c>
      <c r="C204" s="595">
        <f>基本情報入力シート!M241</f>
        <v>0</v>
      </c>
      <c r="D204" s="595">
        <f>基本情報入力シート!R241</f>
        <v>0</v>
      </c>
      <c r="E204" s="595">
        <f>基本情報入力シート!W241</f>
        <v>0</v>
      </c>
      <c r="F204" s="595">
        <f>基本情報入力シート!X241</f>
        <v>0</v>
      </c>
      <c r="G204" s="595">
        <f>基本情報入力シート!Y241</f>
        <v>0</v>
      </c>
      <c r="H204" s="595">
        <f>基本情報入力シート!$M$23</f>
        <v>0</v>
      </c>
      <c r="I204" s="595">
        <f>基本情報入力シート!$M$30</f>
        <v>0</v>
      </c>
      <c r="J204" s="595">
        <f>基本情報入力シート!$M$31</f>
        <v>0</v>
      </c>
      <c r="K204" s="595">
        <f>基本情報入力シート!$M$32</f>
        <v>0</v>
      </c>
      <c r="L204" s="595">
        <f>'別紙様式3-2（加算　個票）'!P216</f>
        <v>0</v>
      </c>
      <c r="M204" s="596">
        <f>'別紙様式3-2（加算　個票）'!Q216</f>
        <v>0</v>
      </c>
      <c r="N204" s="595">
        <f>'別紙様式3-2（加算　個票）'!Y216</f>
        <v>0</v>
      </c>
      <c r="O204" s="596">
        <f>'別紙様式3-2（加算　個票）'!Z216</f>
        <v>0</v>
      </c>
      <c r="P204" s="596">
        <f>'別紙様式3-2（加算　個票）'!AG216</f>
        <v>0</v>
      </c>
      <c r="Q204" s="596">
        <f t="shared" si="3"/>
        <v>0</v>
      </c>
      <c r="R204" s="597" t="str">
        <f>IF('別紙様式3-1'!$Y$26="×","該当","非該当")</f>
        <v>非該当</v>
      </c>
    </row>
    <row r="205" spans="1:18">
      <c r="A205" s="595">
        <v>204</v>
      </c>
      <c r="B205" s="595">
        <f>基本情報入力シート!C242</f>
        <v>0</v>
      </c>
      <c r="C205" s="595">
        <f>基本情報入力シート!M242</f>
        <v>0</v>
      </c>
      <c r="D205" s="595">
        <f>基本情報入力シート!R242</f>
        <v>0</v>
      </c>
      <c r="E205" s="595">
        <f>基本情報入力シート!W242</f>
        <v>0</v>
      </c>
      <c r="F205" s="595">
        <f>基本情報入力シート!X242</f>
        <v>0</v>
      </c>
      <c r="G205" s="595">
        <f>基本情報入力シート!Y242</f>
        <v>0</v>
      </c>
      <c r="H205" s="595">
        <f>基本情報入力シート!$M$23</f>
        <v>0</v>
      </c>
      <c r="I205" s="595">
        <f>基本情報入力シート!$M$30</f>
        <v>0</v>
      </c>
      <c r="J205" s="595">
        <f>基本情報入力シート!$M$31</f>
        <v>0</v>
      </c>
      <c r="K205" s="595">
        <f>基本情報入力シート!$M$32</f>
        <v>0</v>
      </c>
      <c r="L205" s="595">
        <f>'別紙様式3-2（加算　個票）'!P217</f>
        <v>0</v>
      </c>
      <c r="M205" s="596">
        <f>'別紙様式3-2（加算　個票）'!Q217</f>
        <v>0</v>
      </c>
      <c r="N205" s="595">
        <f>'別紙様式3-2（加算　個票）'!Y217</f>
        <v>0</v>
      </c>
      <c r="O205" s="596">
        <f>'別紙様式3-2（加算　個票）'!Z217</f>
        <v>0</v>
      </c>
      <c r="P205" s="596">
        <f>'別紙様式3-2（加算　個票）'!AG217</f>
        <v>0</v>
      </c>
      <c r="Q205" s="596">
        <f t="shared" si="3"/>
        <v>0</v>
      </c>
      <c r="R205" s="597" t="str">
        <f>IF('別紙様式3-1'!$Y$26="×","該当","非該当")</f>
        <v>非該当</v>
      </c>
    </row>
    <row r="206" spans="1:18">
      <c r="A206" s="595">
        <v>205</v>
      </c>
      <c r="B206" s="595">
        <f>基本情報入力シート!C243</f>
        <v>0</v>
      </c>
      <c r="C206" s="595">
        <f>基本情報入力シート!M243</f>
        <v>0</v>
      </c>
      <c r="D206" s="595">
        <f>基本情報入力シート!R243</f>
        <v>0</v>
      </c>
      <c r="E206" s="595">
        <f>基本情報入力シート!W243</f>
        <v>0</v>
      </c>
      <c r="F206" s="595">
        <f>基本情報入力シート!X243</f>
        <v>0</v>
      </c>
      <c r="G206" s="595">
        <f>基本情報入力シート!Y243</f>
        <v>0</v>
      </c>
      <c r="H206" s="595">
        <f>基本情報入力シート!$M$23</f>
        <v>0</v>
      </c>
      <c r="I206" s="595">
        <f>基本情報入力シート!$M$30</f>
        <v>0</v>
      </c>
      <c r="J206" s="595">
        <f>基本情報入力シート!$M$31</f>
        <v>0</v>
      </c>
      <c r="K206" s="595">
        <f>基本情報入力シート!$M$32</f>
        <v>0</v>
      </c>
      <c r="L206" s="595">
        <f>'別紙様式3-2（加算　個票）'!P218</f>
        <v>0</v>
      </c>
      <c r="M206" s="596">
        <f>'別紙様式3-2（加算　個票）'!Q218</f>
        <v>0</v>
      </c>
      <c r="N206" s="595">
        <f>'別紙様式3-2（加算　個票）'!Y218</f>
        <v>0</v>
      </c>
      <c r="O206" s="596">
        <f>'別紙様式3-2（加算　個票）'!Z218</f>
        <v>0</v>
      </c>
      <c r="P206" s="596">
        <f>'別紙様式3-2（加算　個票）'!AG218</f>
        <v>0</v>
      </c>
      <c r="Q206" s="596">
        <f t="shared" si="3"/>
        <v>0</v>
      </c>
      <c r="R206" s="597" t="str">
        <f>IF('別紙様式3-1'!$Y$26="×","該当","非該当")</f>
        <v>非該当</v>
      </c>
    </row>
    <row r="207" spans="1:18">
      <c r="A207" s="595">
        <v>206</v>
      </c>
      <c r="B207" s="595">
        <f>基本情報入力シート!C244</f>
        <v>0</v>
      </c>
      <c r="C207" s="595">
        <f>基本情報入力シート!M244</f>
        <v>0</v>
      </c>
      <c r="D207" s="595">
        <f>基本情報入力シート!R244</f>
        <v>0</v>
      </c>
      <c r="E207" s="595">
        <f>基本情報入力シート!W244</f>
        <v>0</v>
      </c>
      <c r="F207" s="595">
        <f>基本情報入力シート!X244</f>
        <v>0</v>
      </c>
      <c r="G207" s="595">
        <f>基本情報入力シート!Y244</f>
        <v>0</v>
      </c>
      <c r="H207" s="595">
        <f>基本情報入力シート!$M$23</f>
        <v>0</v>
      </c>
      <c r="I207" s="595">
        <f>基本情報入力シート!$M$30</f>
        <v>0</v>
      </c>
      <c r="J207" s="595">
        <f>基本情報入力シート!$M$31</f>
        <v>0</v>
      </c>
      <c r="K207" s="595">
        <f>基本情報入力シート!$M$32</f>
        <v>0</v>
      </c>
      <c r="L207" s="595">
        <f>'別紙様式3-2（加算　個票）'!P219</f>
        <v>0</v>
      </c>
      <c r="M207" s="596">
        <f>'別紙様式3-2（加算　個票）'!Q219</f>
        <v>0</v>
      </c>
      <c r="N207" s="595">
        <f>'別紙様式3-2（加算　個票）'!Y219</f>
        <v>0</v>
      </c>
      <c r="O207" s="596">
        <f>'別紙様式3-2（加算　個票）'!Z219</f>
        <v>0</v>
      </c>
      <c r="P207" s="596">
        <f>'別紙様式3-2（加算　個票）'!AG219</f>
        <v>0</v>
      </c>
      <c r="Q207" s="596">
        <f t="shared" si="3"/>
        <v>0</v>
      </c>
      <c r="R207" s="597" t="str">
        <f>IF('別紙様式3-1'!$Y$26="×","該当","非該当")</f>
        <v>非該当</v>
      </c>
    </row>
    <row r="208" spans="1:18">
      <c r="A208" s="595">
        <v>207</v>
      </c>
      <c r="B208" s="595">
        <f>基本情報入力シート!C245</f>
        <v>0</v>
      </c>
      <c r="C208" s="595">
        <f>基本情報入力シート!M245</f>
        <v>0</v>
      </c>
      <c r="D208" s="595">
        <f>基本情報入力シート!R245</f>
        <v>0</v>
      </c>
      <c r="E208" s="595">
        <f>基本情報入力シート!W245</f>
        <v>0</v>
      </c>
      <c r="F208" s="595">
        <f>基本情報入力シート!X245</f>
        <v>0</v>
      </c>
      <c r="G208" s="595">
        <f>基本情報入力シート!Y245</f>
        <v>0</v>
      </c>
      <c r="H208" s="595">
        <f>基本情報入力シート!$M$23</f>
        <v>0</v>
      </c>
      <c r="I208" s="595">
        <f>基本情報入力シート!$M$30</f>
        <v>0</v>
      </c>
      <c r="J208" s="595">
        <f>基本情報入力シート!$M$31</f>
        <v>0</v>
      </c>
      <c r="K208" s="595">
        <f>基本情報入力シート!$M$32</f>
        <v>0</v>
      </c>
      <c r="L208" s="595">
        <f>'別紙様式3-2（加算　個票）'!P220</f>
        <v>0</v>
      </c>
      <c r="M208" s="596">
        <f>'別紙様式3-2（加算　個票）'!Q220</f>
        <v>0</v>
      </c>
      <c r="N208" s="595">
        <f>'別紙様式3-2（加算　個票）'!Y220</f>
        <v>0</v>
      </c>
      <c r="O208" s="596">
        <f>'別紙様式3-2（加算　個票）'!Z220</f>
        <v>0</v>
      </c>
      <c r="P208" s="596">
        <f>'別紙様式3-2（加算　個票）'!AG220</f>
        <v>0</v>
      </c>
      <c r="Q208" s="596">
        <f t="shared" si="3"/>
        <v>0</v>
      </c>
      <c r="R208" s="597" t="str">
        <f>IF('別紙様式3-1'!$Y$26="×","該当","非該当")</f>
        <v>非該当</v>
      </c>
    </row>
    <row r="209" spans="1:18">
      <c r="A209" s="595">
        <v>208</v>
      </c>
      <c r="B209" s="595">
        <f>基本情報入力シート!C246</f>
        <v>0</v>
      </c>
      <c r="C209" s="595">
        <f>基本情報入力シート!M246</f>
        <v>0</v>
      </c>
      <c r="D209" s="595">
        <f>基本情報入力シート!R246</f>
        <v>0</v>
      </c>
      <c r="E209" s="595">
        <f>基本情報入力シート!W246</f>
        <v>0</v>
      </c>
      <c r="F209" s="595">
        <f>基本情報入力シート!X246</f>
        <v>0</v>
      </c>
      <c r="G209" s="595">
        <f>基本情報入力シート!Y246</f>
        <v>0</v>
      </c>
      <c r="H209" s="595">
        <f>基本情報入力シート!$M$23</f>
        <v>0</v>
      </c>
      <c r="I209" s="595">
        <f>基本情報入力シート!$M$30</f>
        <v>0</v>
      </c>
      <c r="J209" s="595">
        <f>基本情報入力シート!$M$31</f>
        <v>0</v>
      </c>
      <c r="K209" s="595">
        <f>基本情報入力シート!$M$32</f>
        <v>0</v>
      </c>
      <c r="L209" s="595">
        <f>'別紙様式3-2（加算　個票）'!P221</f>
        <v>0</v>
      </c>
      <c r="M209" s="596">
        <f>'別紙様式3-2（加算　個票）'!Q221</f>
        <v>0</v>
      </c>
      <c r="N209" s="595">
        <f>'別紙様式3-2（加算　個票）'!Y221</f>
        <v>0</v>
      </c>
      <c r="O209" s="596">
        <f>'別紙様式3-2（加算　個票）'!Z221</f>
        <v>0</v>
      </c>
      <c r="P209" s="596">
        <f>'別紙様式3-2（加算　個票）'!AG221</f>
        <v>0</v>
      </c>
      <c r="Q209" s="596">
        <f t="shared" si="3"/>
        <v>0</v>
      </c>
      <c r="R209" s="597" t="str">
        <f>IF('別紙様式3-1'!$Y$26="×","該当","非該当")</f>
        <v>非該当</v>
      </c>
    </row>
    <row r="210" spans="1:18">
      <c r="A210" s="595">
        <v>209</v>
      </c>
      <c r="B210" s="595">
        <f>基本情報入力シート!C247</f>
        <v>0</v>
      </c>
      <c r="C210" s="595">
        <f>基本情報入力シート!M247</f>
        <v>0</v>
      </c>
      <c r="D210" s="595">
        <f>基本情報入力シート!R247</f>
        <v>0</v>
      </c>
      <c r="E210" s="595">
        <f>基本情報入力シート!W247</f>
        <v>0</v>
      </c>
      <c r="F210" s="595">
        <f>基本情報入力シート!X247</f>
        <v>0</v>
      </c>
      <c r="G210" s="595">
        <f>基本情報入力シート!Y247</f>
        <v>0</v>
      </c>
      <c r="H210" s="595">
        <f>基本情報入力シート!$M$23</f>
        <v>0</v>
      </c>
      <c r="I210" s="595">
        <f>基本情報入力シート!$M$30</f>
        <v>0</v>
      </c>
      <c r="J210" s="595">
        <f>基本情報入力シート!$M$31</f>
        <v>0</v>
      </c>
      <c r="K210" s="595">
        <f>基本情報入力シート!$M$32</f>
        <v>0</v>
      </c>
      <c r="L210" s="595">
        <f>'別紙様式3-2（加算　個票）'!P222</f>
        <v>0</v>
      </c>
      <c r="M210" s="596">
        <f>'別紙様式3-2（加算　個票）'!Q222</f>
        <v>0</v>
      </c>
      <c r="N210" s="595">
        <f>'別紙様式3-2（加算　個票）'!Y222</f>
        <v>0</v>
      </c>
      <c r="O210" s="596">
        <f>'別紙様式3-2（加算　個票）'!Z222</f>
        <v>0</v>
      </c>
      <c r="P210" s="596">
        <f>'別紙様式3-2（加算　個票）'!AG222</f>
        <v>0</v>
      </c>
      <c r="Q210" s="596">
        <f t="shared" si="3"/>
        <v>0</v>
      </c>
      <c r="R210" s="597" t="str">
        <f>IF('別紙様式3-1'!$Y$26="×","該当","非該当")</f>
        <v>非該当</v>
      </c>
    </row>
    <row r="211" spans="1:18">
      <c r="A211" s="595">
        <v>210</v>
      </c>
      <c r="B211" s="595">
        <f>基本情報入力シート!C248</f>
        <v>0</v>
      </c>
      <c r="C211" s="595">
        <f>基本情報入力シート!M248</f>
        <v>0</v>
      </c>
      <c r="D211" s="595">
        <f>基本情報入力シート!R248</f>
        <v>0</v>
      </c>
      <c r="E211" s="595">
        <f>基本情報入力シート!W248</f>
        <v>0</v>
      </c>
      <c r="F211" s="595">
        <f>基本情報入力シート!X248</f>
        <v>0</v>
      </c>
      <c r="G211" s="595">
        <f>基本情報入力シート!Y248</f>
        <v>0</v>
      </c>
      <c r="H211" s="595">
        <f>基本情報入力シート!$M$23</f>
        <v>0</v>
      </c>
      <c r="I211" s="595">
        <f>基本情報入力シート!$M$30</f>
        <v>0</v>
      </c>
      <c r="J211" s="595">
        <f>基本情報入力シート!$M$31</f>
        <v>0</v>
      </c>
      <c r="K211" s="595">
        <f>基本情報入力シート!$M$32</f>
        <v>0</v>
      </c>
      <c r="L211" s="595">
        <f>'別紙様式3-2（加算　個票）'!P223</f>
        <v>0</v>
      </c>
      <c r="M211" s="596">
        <f>'別紙様式3-2（加算　個票）'!Q223</f>
        <v>0</v>
      </c>
      <c r="N211" s="595">
        <f>'別紙様式3-2（加算　個票）'!Y223</f>
        <v>0</v>
      </c>
      <c r="O211" s="596">
        <f>'別紙様式3-2（加算　個票）'!Z223</f>
        <v>0</v>
      </c>
      <c r="P211" s="596">
        <f>'別紙様式3-2（加算　個票）'!AG223</f>
        <v>0</v>
      </c>
      <c r="Q211" s="596">
        <f t="shared" si="3"/>
        <v>0</v>
      </c>
      <c r="R211" s="597" t="str">
        <f>IF('別紙様式3-1'!$Y$26="×","該当","非該当")</f>
        <v>非該当</v>
      </c>
    </row>
    <row r="212" spans="1:18">
      <c r="A212" s="595">
        <v>211</v>
      </c>
      <c r="B212" s="595">
        <f>基本情報入力シート!C249</f>
        <v>0</v>
      </c>
      <c r="C212" s="595">
        <f>基本情報入力シート!M249</f>
        <v>0</v>
      </c>
      <c r="D212" s="595">
        <f>基本情報入力シート!R249</f>
        <v>0</v>
      </c>
      <c r="E212" s="595">
        <f>基本情報入力シート!W249</f>
        <v>0</v>
      </c>
      <c r="F212" s="595">
        <f>基本情報入力シート!X249</f>
        <v>0</v>
      </c>
      <c r="G212" s="595">
        <f>基本情報入力シート!Y249</f>
        <v>0</v>
      </c>
      <c r="H212" s="595">
        <f>基本情報入力シート!$M$23</f>
        <v>0</v>
      </c>
      <c r="I212" s="595">
        <f>基本情報入力シート!$M$30</f>
        <v>0</v>
      </c>
      <c r="J212" s="595">
        <f>基本情報入力シート!$M$31</f>
        <v>0</v>
      </c>
      <c r="K212" s="595">
        <f>基本情報入力シート!$M$32</f>
        <v>0</v>
      </c>
      <c r="L212" s="595">
        <f>'別紙様式3-2（加算　個票）'!P224</f>
        <v>0</v>
      </c>
      <c r="M212" s="596">
        <f>'別紙様式3-2（加算　個票）'!Q224</f>
        <v>0</v>
      </c>
      <c r="N212" s="595">
        <f>'別紙様式3-2（加算　個票）'!Y224</f>
        <v>0</v>
      </c>
      <c r="O212" s="596">
        <f>'別紙様式3-2（加算　個票）'!Z224</f>
        <v>0</v>
      </c>
      <c r="P212" s="596">
        <f>'別紙様式3-2（加算　個票）'!AG224</f>
        <v>0</v>
      </c>
      <c r="Q212" s="596">
        <f t="shared" si="3"/>
        <v>0</v>
      </c>
      <c r="R212" s="597" t="str">
        <f>IF('別紙様式3-1'!$Y$26="×","該当","非該当")</f>
        <v>非該当</v>
      </c>
    </row>
    <row r="213" spans="1:18">
      <c r="A213" s="595">
        <v>212</v>
      </c>
      <c r="B213" s="595">
        <f>基本情報入力シート!C250</f>
        <v>0</v>
      </c>
      <c r="C213" s="595">
        <f>基本情報入力シート!M250</f>
        <v>0</v>
      </c>
      <c r="D213" s="595">
        <f>基本情報入力シート!R250</f>
        <v>0</v>
      </c>
      <c r="E213" s="595">
        <f>基本情報入力シート!W250</f>
        <v>0</v>
      </c>
      <c r="F213" s="595">
        <f>基本情報入力シート!X250</f>
        <v>0</v>
      </c>
      <c r="G213" s="595">
        <f>基本情報入力シート!Y250</f>
        <v>0</v>
      </c>
      <c r="H213" s="595">
        <f>基本情報入力シート!$M$23</f>
        <v>0</v>
      </c>
      <c r="I213" s="595">
        <f>基本情報入力シート!$M$30</f>
        <v>0</v>
      </c>
      <c r="J213" s="595">
        <f>基本情報入力シート!$M$31</f>
        <v>0</v>
      </c>
      <c r="K213" s="595">
        <f>基本情報入力シート!$M$32</f>
        <v>0</v>
      </c>
      <c r="L213" s="595">
        <f>'別紙様式3-2（加算　個票）'!P225</f>
        <v>0</v>
      </c>
      <c r="M213" s="596">
        <f>'別紙様式3-2（加算　個票）'!Q225</f>
        <v>0</v>
      </c>
      <c r="N213" s="595">
        <f>'別紙様式3-2（加算　個票）'!Y225</f>
        <v>0</v>
      </c>
      <c r="O213" s="596">
        <f>'別紙様式3-2（加算　個票）'!Z225</f>
        <v>0</v>
      </c>
      <c r="P213" s="596">
        <f>'別紙様式3-2（加算　個票）'!AG225</f>
        <v>0</v>
      </c>
      <c r="Q213" s="596">
        <f t="shared" si="3"/>
        <v>0</v>
      </c>
      <c r="R213" s="597" t="str">
        <f>IF('別紙様式3-1'!$Y$26="×","該当","非該当")</f>
        <v>非該当</v>
      </c>
    </row>
    <row r="214" spans="1:18">
      <c r="A214" s="595">
        <v>213</v>
      </c>
      <c r="B214" s="595">
        <f>基本情報入力シート!C251</f>
        <v>0</v>
      </c>
      <c r="C214" s="595">
        <f>基本情報入力シート!M251</f>
        <v>0</v>
      </c>
      <c r="D214" s="595">
        <f>基本情報入力シート!R251</f>
        <v>0</v>
      </c>
      <c r="E214" s="595">
        <f>基本情報入力シート!W251</f>
        <v>0</v>
      </c>
      <c r="F214" s="595">
        <f>基本情報入力シート!X251</f>
        <v>0</v>
      </c>
      <c r="G214" s="595">
        <f>基本情報入力シート!Y251</f>
        <v>0</v>
      </c>
      <c r="H214" s="595">
        <f>基本情報入力シート!$M$23</f>
        <v>0</v>
      </c>
      <c r="I214" s="595">
        <f>基本情報入力シート!$M$30</f>
        <v>0</v>
      </c>
      <c r="J214" s="595">
        <f>基本情報入力シート!$M$31</f>
        <v>0</v>
      </c>
      <c r="K214" s="595">
        <f>基本情報入力シート!$M$32</f>
        <v>0</v>
      </c>
      <c r="L214" s="595">
        <f>'別紙様式3-2（加算　個票）'!P226</f>
        <v>0</v>
      </c>
      <c r="M214" s="596">
        <f>'別紙様式3-2（加算　個票）'!Q226</f>
        <v>0</v>
      </c>
      <c r="N214" s="595">
        <f>'別紙様式3-2（加算　個票）'!Y226</f>
        <v>0</v>
      </c>
      <c r="O214" s="596">
        <f>'別紙様式3-2（加算　個票）'!Z226</f>
        <v>0</v>
      </c>
      <c r="P214" s="596">
        <f>'別紙様式3-2（加算　個票）'!AG226</f>
        <v>0</v>
      </c>
      <c r="Q214" s="596">
        <f t="shared" si="3"/>
        <v>0</v>
      </c>
      <c r="R214" s="597" t="str">
        <f>IF('別紙様式3-1'!$Y$26="×","該当","非該当")</f>
        <v>非該当</v>
      </c>
    </row>
    <row r="215" spans="1:18">
      <c r="A215" s="595">
        <v>214</v>
      </c>
      <c r="B215" s="595">
        <f>基本情報入力シート!C252</f>
        <v>0</v>
      </c>
      <c r="C215" s="595">
        <f>基本情報入力シート!M252</f>
        <v>0</v>
      </c>
      <c r="D215" s="595">
        <f>基本情報入力シート!R252</f>
        <v>0</v>
      </c>
      <c r="E215" s="595">
        <f>基本情報入力シート!W252</f>
        <v>0</v>
      </c>
      <c r="F215" s="595">
        <f>基本情報入力シート!X252</f>
        <v>0</v>
      </c>
      <c r="G215" s="595">
        <f>基本情報入力シート!Y252</f>
        <v>0</v>
      </c>
      <c r="H215" s="595">
        <f>基本情報入力シート!$M$23</f>
        <v>0</v>
      </c>
      <c r="I215" s="595">
        <f>基本情報入力シート!$M$30</f>
        <v>0</v>
      </c>
      <c r="J215" s="595">
        <f>基本情報入力シート!$M$31</f>
        <v>0</v>
      </c>
      <c r="K215" s="595">
        <f>基本情報入力シート!$M$32</f>
        <v>0</v>
      </c>
      <c r="L215" s="595">
        <f>'別紙様式3-2（加算　個票）'!P227</f>
        <v>0</v>
      </c>
      <c r="M215" s="596">
        <f>'別紙様式3-2（加算　個票）'!Q227</f>
        <v>0</v>
      </c>
      <c r="N215" s="595">
        <f>'別紙様式3-2（加算　個票）'!Y227</f>
        <v>0</v>
      </c>
      <c r="O215" s="596">
        <f>'別紙様式3-2（加算　個票）'!Z227</f>
        <v>0</v>
      </c>
      <c r="P215" s="596">
        <f>'別紙様式3-2（加算　個票）'!AG227</f>
        <v>0</v>
      </c>
      <c r="Q215" s="596">
        <f t="shared" si="3"/>
        <v>0</v>
      </c>
      <c r="R215" s="597" t="str">
        <f>IF('別紙様式3-1'!$Y$26="×","該当","非該当")</f>
        <v>非該当</v>
      </c>
    </row>
    <row r="216" spans="1:18">
      <c r="A216" s="595">
        <v>215</v>
      </c>
      <c r="B216" s="595">
        <f>基本情報入力シート!C253</f>
        <v>0</v>
      </c>
      <c r="C216" s="595">
        <f>基本情報入力シート!M253</f>
        <v>0</v>
      </c>
      <c r="D216" s="595">
        <f>基本情報入力シート!R253</f>
        <v>0</v>
      </c>
      <c r="E216" s="595">
        <f>基本情報入力シート!W253</f>
        <v>0</v>
      </c>
      <c r="F216" s="595">
        <f>基本情報入力シート!X253</f>
        <v>0</v>
      </c>
      <c r="G216" s="595">
        <f>基本情報入力シート!Y253</f>
        <v>0</v>
      </c>
      <c r="H216" s="595">
        <f>基本情報入力シート!$M$23</f>
        <v>0</v>
      </c>
      <c r="I216" s="595">
        <f>基本情報入力シート!$M$30</f>
        <v>0</v>
      </c>
      <c r="J216" s="595">
        <f>基本情報入力シート!$M$31</f>
        <v>0</v>
      </c>
      <c r="K216" s="595">
        <f>基本情報入力シート!$M$32</f>
        <v>0</v>
      </c>
      <c r="L216" s="595">
        <f>'別紙様式3-2（加算　個票）'!P228</f>
        <v>0</v>
      </c>
      <c r="M216" s="596">
        <f>'別紙様式3-2（加算　個票）'!Q228</f>
        <v>0</v>
      </c>
      <c r="N216" s="595">
        <f>'別紙様式3-2（加算　個票）'!Y228</f>
        <v>0</v>
      </c>
      <c r="O216" s="596">
        <f>'別紙様式3-2（加算　個票）'!Z228</f>
        <v>0</v>
      </c>
      <c r="P216" s="596">
        <f>'別紙様式3-2（加算　個票）'!AG228</f>
        <v>0</v>
      </c>
      <c r="Q216" s="596">
        <f t="shared" si="3"/>
        <v>0</v>
      </c>
      <c r="R216" s="597" t="str">
        <f>IF('別紙様式3-1'!$Y$26="×","該当","非該当")</f>
        <v>非該当</v>
      </c>
    </row>
    <row r="217" spans="1:18">
      <c r="A217" s="595">
        <v>216</v>
      </c>
      <c r="B217" s="595">
        <f>基本情報入力シート!C254</f>
        <v>0</v>
      </c>
      <c r="C217" s="595">
        <f>基本情報入力シート!M254</f>
        <v>0</v>
      </c>
      <c r="D217" s="595">
        <f>基本情報入力シート!R254</f>
        <v>0</v>
      </c>
      <c r="E217" s="595">
        <f>基本情報入力シート!W254</f>
        <v>0</v>
      </c>
      <c r="F217" s="595">
        <f>基本情報入力シート!X254</f>
        <v>0</v>
      </c>
      <c r="G217" s="595">
        <f>基本情報入力シート!Y254</f>
        <v>0</v>
      </c>
      <c r="H217" s="595">
        <f>基本情報入力シート!$M$23</f>
        <v>0</v>
      </c>
      <c r="I217" s="595">
        <f>基本情報入力シート!$M$30</f>
        <v>0</v>
      </c>
      <c r="J217" s="595">
        <f>基本情報入力シート!$M$31</f>
        <v>0</v>
      </c>
      <c r="K217" s="595">
        <f>基本情報入力シート!$M$32</f>
        <v>0</v>
      </c>
      <c r="L217" s="595">
        <f>'別紙様式3-2（加算　個票）'!P229</f>
        <v>0</v>
      </c>
      <c r="M217" s="596">
        <f>'別紙様式3-2（加算　個票）'!Q229</f>
        <v>0</v>
      </c>
      <c r="N217" s="595">
        <f>'別紙様式3-2（加算　個票）'!Y229</f>
        <v>0</v>
      </c>
      <c r="O217" s="596">
        <f>'別紙様式3-2（加算　個票）'!Z229</f>
        <v>0</v>
      </c>
      <c r="P217" s="596">
        <f>'別紙様式3-2（加算　個票）'!AG229</f>
        <v>0</v>
      </c>
      <c r="Q217" s="596">
        <f t="shared" si="3"/>
        <v>0</v>
      </c>
      <c r="R217" s="597" t="str">
        <f>IF('別紙様式3-1'!$Y$26="×","該当","非該当")</f>
        <v>非該当</v>
      </c>
    </row>
    <row r="218" spans="1:18">
      <c r="A218" s="595">
        <v>217</v>
      </c>
      <c r="B218" s="595">
        <f>基本情報入力シート!C255</f>
        <v>0</v>
      </c>
      <c r="C218" s="595">
        <f>基本情報入力シート!M255</f>
        <v>0</v>
      </c>
      <c r="D218" s="595">
        <f>基本情報入力シート!R255</f>
        <v>0</v>
      </c>
      <c r="E218" s="595">
        <f>基本情報入力シート!W255</f>
        <v>0</v>
      </c>
      <c r="F218" s="595">
        <f>基本情報入力シート!X255</f>
        <v>0</v>
      </c>
      <c r="G218" s="595">
        <f>基本情報入力シート!Y255</f>
        <v>0</v>
      </c>
      <c r="H218" s="595">
        <f>基本情報入力シート!$M$23</f>
        <v>0</v>
      </c>
      <c r="I218" s="595">
        <f>基本情報入力シート!$M$30</f>
        <v>0</v>
      </c>
      <c r="J218" s="595">
        <f>基本情報入力シート!$M$31</f>
        <v>0</v>
      </c>
      <c r="K218" s="595">
        <f>基本情報入力シート!$M$32</f>
        <v>0</v>
      </c>
      <c r="L218" s="595">
        <f>'別紙様式3-2（加算　個票）'!P230</f>
        <v>0</v>
      </c>
      <c r="M218" s="596">
        <f>'別紙様式3-2（加算　個票）'!Q230</f>
        <v>0</v>
      </c>
      <c r="N218" s="595">
        <f>'別紙様式3-2（加算　個票）'!Y230</f>
        <v>0</v>
      </c>
      <c r="O218" s="596">
        <f>'別紙様式3-2（加算　個票）'!Z230</f>
        <v>0</v>
      </c>
      <c r="P218" s="596">
        <f>'別紙様式3-2（加算　個票）'!AG230</f>
        <v>0</v>
      </c>
      <c r="Q218" s="596">
        <f t="shared" si="3"/>
        <v>0</v>
      </c>
      <c r="R218" s="597" t="str">
        <f>IF('別紙様式3-1'!$Y$26="×","該当","非該当")</f>
        <v>非該当</v>
      </c>
    </row>
    <row r="219" spans="1:18">
      <c r="A219" s="595">
        <v>218</v>
      </c>
      <c r="B219" s="595">
        <f>基本情報入力シート!C256</f>
        <v>0</v>
      </c>
      <c r="C219" s="595">
        <f>基本情報入力シート!M256</f>
        <v>0</v>
      </c>
      <c r="D219" s="595">
        <f>基本情報入力シート!R256</f>
        <v>0</v>
      </c>
      <c r="E219" s="595">
        <f>基本情報入力シート!W256</f>
        <v>0</v>
      </c>
      <c r="F219" s="595">
        <f>基本情報入力シート!X256</f>
        <v>0</v>
      </c>
      <c r="G219" s="595">
        <f>基本情報入力シート!Y256</f>
        <v>0</v>
      </c>
      <c r="H219" s="595">
        <f>基本情報入力シート!$M$23</f>
        <v>0</v>
      </c>
      <c r="I219" s="595">
        <f>基本情報入力シート!$M$30</f>
        <v>0</v>
      </c>
      <c r="J219" s="595">
        <f>基本情報入力シート!$M$31</f>
        <v>0</v>
      </c>
      <c r="K219" s="595">
        <f>基本情報入力シート!$M$32</f>
        <v>0</v>
      </c>
      <c r="L219" s="595">
        <f>'別紙様式3-2（加算　個票）'!P231</f>
        <v>0</v>
      </c>
      <c r="M219" s="596">
        <f>'別紙様式3-2（加算　個票）'!Q231</f>
        <v>0</v>
      </c>
      <c r="N219" s="595">
        <f>'別紙様式3-2（加算　個票）'!Y231</f>
        <v>0</v>
      </c>
      <c r="O219" s="596">
        <f>'別紙様式3-2（加算　個票）'!Z231</f>
        <v>0</v>
      </c>
      <c r="P219" s="596">
        <f>'別紙様式3-2（加算　個票）'!AG231</f>
        <v>0</v>
      </c>
      <c r="Q219" s="596">
        <f t="shared" si="3"/>
        <v>0</v>
      </c>
      <c r="R219" s="597" t="str">
        <f>IF('別紙様式3-1'!$Y$26="×","該当","非該当")</f>
        <v>非該当</v>
      </c>
    </row>
    <row r="220" spans="1:18">
      <c r="A220" s="595">
        <v>219</v>
      </c>
      <c r="B220" s="595">
        <f>基本情報入力シート!C257</f>
        <v>0</v>
      </c>
      <c r="C220" s="595">
        <f>基本情報入力シート!M257</f>
        <v>0</v>
      </c>
      <c r="D220" s="595">
        <f>基本情報入力シート!R257</f>
        <v>0</v>
      </c>
      <c r="E220" s="595">
        <f>基本情報入力シート!W257</f>
        <v>0</v>
      </c>
      <c r="F220" s="595">
        <f>基本情報入力シート!X257</f>
        <v>0</v>
      </c>
      <c r="G220" s="595">
        <f>基本情報入力シート!Y257</f>
        <v>0</v>
      </c>
      <c r="H220" s="595">
        <f>基本情報入力シート!$M$23</f>
        <v>0</v>
      </c>
      <c r="I220" s="595">
        <f>基本情報入力シート!$M$30</f>
        <v>0</v>
      </c>
      <c r="J220" s="595">
        <f>基本情報入力シート!$M$31</f>
        <v>0</v>
      </c>
      <c r="K220" s="595">
        <f>基本情報入力シート!$M$32</f>
        <v>0</v>
      </c>
      <c r="L220" s="595">
        <f>'別紙様式3-2（加算　個票）'!P232</f>
        <v>0</v>
      </c>
      <c r="M220" s="596">
        <f>'別紙様式3-2（加算　個票）'!Q232</f>
        <v>0</v>
      </c>
      <c r="N220" s="595">
        <f>'別紙様式3-2（加算　個票）'!Y232</f>
        <v>0</v>
      </c>
      <c r="O220" s="596">
        <f>'別紙様式3-2（加算　個票）'!Z232</f>
        <v>0</v>
      </c>
      <c r="P220" s="596">
        <f>'別紙様式3-2（加算　個票）'!AG232</f>
        <v>0</v>
      </c>
      <c r="Q220" s="596">
        <f t="shared" si="3"/>
        <v>0</v>
      </c>
      <c r="R220" s="597" t="str">
        <f>IF('別紙様式3-1'!$Y$26="×","該当","非該当")</f>
        <v>非該当</v>
      </c>
    </row>
    <row r="221" spans="1:18">
      <c r="A221" s="595">
        <v>220</v>
      </c>
      <c r="B221" s="595">
        <f>基本情報入力シート!C258</f>
        <v>0</v>
      </c>
      <c r="C221" s="595">
        <f>基本情報入力シート!M258</f>
        <v>0</v>
      </c>
      <c r="D221" s="595">
        <f>基本情報入力シート!R258</f>
        <v>0</v>
      </c>
      <c r="E221" s="595">
        <f>基本情報入力シート!W258</f>
        <v>0</v>
      </c>
      <c r="F221" s="595">
        <f>基本情報入力シート!X258</f>
        <v>0</v>
      </c>
      <c r="G221" s="595">
        <f>基本情報入力シート!Y258</f>
        <v>0</v>
      </c>
      <c r="H221" s="595">
        <f>基本情報入力シート!$M$23</f>
        <v>0</v>
      </c>
      <c r="I221" s="595">
        <f>基本情報入力シート!$M$30</f>
        <v>0</v>
      </c>
      <c r="J221" s="595">
        <f>基本情報入力シート!$M$31</f>
        <v>0</v>
      </c>
      <c r="K221" s="595">
        <f>基本情報入力シート!$M$32</f>
        <v>0</v>
      </c>
      <c r="L221" s="595">
        <f>'別紙様式3-2（加算　個票）'!P233</f>
        <v>0</v>
      </c>
      <c r="M221" s="596">
        <f>'別紙様式3-2（加算　個票）'!Q233</f>
        <v>0</v>
      </c>
      <c r="N221" s="595">
        <f>'別紙様式3-2（加算　個票）'!Y233</f>
        <v>0</v>
      </c>
      <c r="O221" s="596">
        <f>'別紙様式3-2（加算　個票）'!Z233</f>
        <v>0</v>
      </c>
      <c r="P221" s="596">
        <f>'別紙様式3-2（加算　個票）'!AG233</f>
        <v>0</v>
      </c>
      <c r="Q221" s="596">
        <f t="shared" si="3"/>
        <v>0</v>
      </c>
      <c r="R221" s="597" t="str">
        <f>IF('別紙様式3-1'!$Y$26="×","該当","非該当")</f>
        <v>非該当</v>
      </c>
    </row>
    <row r="222" spans="1:18">
      <c r="A222" s="595">
        <v>221</v>
      </c>
      <c r="B222" s="595">
        <f>基本情報入力シート!C259</f>
        <v>0</v>
      </c>
      <c r="C222" s="595">
        <f>基本情報入力シート!M259</f>
        <v>0</v>
      </c>
      <c r="D222" s="595">
        <f>基本情報入力シート!R259</f>
        <v>0</v>
      </c>
      <c r="E222" s="595">
        <f>基本情報入力シート!W259</f>
        <v>0</v>
      </c>
      <c r="F222" s="595">
        <f>基本情報入力シート!X259</f>
        <v>0</v>
      </c>
      <c r="G222" s="595">
        <f>基本情報入力シート!Y259</f>
        <v>0</v>
      </c>
      <c r="H222" s="595">
        <f>基本情報入力シート!$M$23</f>
        <v>0</v>
      </c>
      <c r="I222" s="595">
        <f>基本情報入力シート!$M$30</f>
        <v>0</v>
      </c>
      <c r="J222" s="595">
        <f>基本情報入力シート!$M$31</f>
        <v>0</v>
      </c>
      <c r="K222" s="595">
        <f>基本情報入力シート!$M$32</f>
        <v>0</v>
      </c>
      <c r="L222" s="595">
        <f>'別紙様式3-2（加算　個票）'!P234</f>
        <v>0</v>
      </c>
      <c r="M222" s="596">
        <f>'別紙様式3-2（加算　個票）'!Q234</f>
        <v>0</v>
      </c>
      <c r="N222" s="595">
        <f>'別紙様式3-2（加算　個票）'!Y234</f>
        <v>0</v>
      </c>
      <c r="O222" s="596">
        <f>'別紙様式3-2（加算　個票）'!Z234</f>
        <v>0</v>
      </c>
      <c r="P222" s="596">
        <f>'別紙様式3-2（加算　個票）'!AG234</f>
        <v>0</v>
      </c>
      <c r="Q222" s="596">
        <f t="shared" si="3"/>
        <v>0</v>
      </c>
      <c r="R222" s="597" t="str">
        <f>IF('別紙様式3-1'!$Y$26="×","該当","非該当")</f>
        <v>非該当</v>
      </c>
    </row>
    <row r="223" spans="1:18">
      <c r="A223" s="595">
        <v>222</v>
      </c>
      <c r="B223" s="595">
        <f>基本情報入力シート!C260</f>
        <v>0</v>
      </c>
      <c r="C223" s="595">
        <f>基本情報入力シート!M260</f>
        <v>0</v>
      </c>
      <c r="D223" s="595">
        <f>基本情報入力シート!R260</f>
        <v>0</v>
      </c>
      <c r="E223" s="595">
        <f>基本情報入力シート!W260</f>
        <v>0</v>
      </c>
      <c r="F223" s="595">
        <f>基本情報入力シート!X260</f>
        <v>0</v>
      </c>
      <c r="G223" s="595">
        <f>基本情報入力シート!Y260</f>
        <v>0</v>
      </c>
      <c r="H223" s="595">
        <f>基本情報入力シート!$M$23</f>
        <v>0</v>
      </c>
      <c r="I223" s="595">
        <f>基本情報入力シート!$M$30</f>
        <v>0</v>
      </c>
      <c r="J223" s="595">
        <f>基本情報入力シート!$M$31</f>
        <v>0</v>
      </c>
      <c r="K223" s="595">
        <f>基本情報入力シート!$M$32</f>
        <v>0</v>
      </c>
      <c r="L223" s="595">
        <f>'別紙様式3-2（加算　個票）'!P235</f>
        <v>0</v>
      </c>
      <c r="M223" s="596">
        <f>'別紙様式3-2（加算　個票）'!Q235</f>
        <v>0</v>
      </c>
      <c r="N223" s="595">
        <f>'別紙様式3-2（加算　個票）'!Y235</f>
        <v>0</v>
      </c>
      <c r="O223" s="596">
        <f>'別紙様式3-2（加算　個票）'!Z235</f>
        <v>0</v>
      </c>
      <c r="P223" s="596">
        <f>'別紙様式3-2（加算　個票）'!AG235</f>
        <v>0</v>
      </c>
      <c r="Q223" s="596">
        <f t="shared" si="3"/>
        <v>0</v>
      </c>
      <c r="R223" s="597" t="str">
        <f>IF('別紙様式3-1'!$Y$26="×","該当","非該当")</f>
        <v>非該当</v>
      </c>
    </row>
    <row r="224" spans="1:18">
      <c r="A224" s="595">
        <v>223</v>
      </c>
      <c r="B224" s="595">
        <f>基本情報入力シート!C261</f>
        <v>0</v>
      </c>
      <c r="C224" s="595">
        <f>基本情報入力シート!M261</f>
        <v>0</v>
      </c>
      <c r="D224" s="595">
        <f>基本情報入力シート!R261</f>
        <v>0</v>
      </c>
      <c r="E224" s="595">
        <f>基本情報入力シート!W261</f>
        <v>0</v>
      </c>
      <c r="F224" s="595">
        <f>基本情報入力シート!X261</f>
        <v>0</v>
      </c>
      <c r="G224" s="595">
        <f>基本情報入力シート!Y261</f>
        <v>0</v>
      </c>
      <c r="H224" s="595">
        <f>基本情報入力シート!$M$23</f>
        <v>0</v>
      </c>
      <c r="I224" s="595">
        <f>基本情報入力シート!$M$30</f>
        <v>0</v>
      </c>
      <c r="J224" s="595">
        <f>基本情報入力シート!$M$31</f>
        <v>0</v>
      </c>
      <c r="K224" s="595">
        <f>基本情報入力シート!$M$32</f>
        <v>0</v>
      </c>
      <c r="L224" s="595">
        <f>'別紙様式3-2（加算　個票）'!P236</f>
        <v>0</v>
      </c>
      <c r="M224" s="596">
        <f>'別紙様式3-2（加算　個票）'!Q236</f>
        <v>0</v>
      </c>
      <c r="N224" s="595">
        <f>'別紙様式3-2（加算　個票）'!Y236</f>
        <v>0</v>
      </c>
      <c r="O224" s="596">
        <f>'別紙様式3-2（加算　個票）'!Z236</f>
        <v>0</v>
      </c>
      <c r="P224" s="596">
        <f>'別紙様式3-2（加算　個票）'!AG236</f>
        <v>0</v>
      </c>
      <c r="Q224" s="596">
        <f t="shared" si="3"/>
        <v>0</v>
      </c>
      <c r="R224" s="597" t="str">
        <f>IF('別紙様式3-1'!$Y$26="×","該当","非該当")</f>
        <v>非該当</v>
      </c>
    </row>
    <row r="225" spans="1:18">
      <c r="A225" s="595">
        <v>224</v>
      </c>
      <c r="B225" s="595">
        <f>基本情報入力シート!C262</f>
        <v>0</v>
      </c>
      <c r="C225" s="595">
        <f>基本情報入力シート!M262</f>
        <v>0</v>
      </c>
      <c r="D225" s="595">
        <f>基本情報入力シート!R262</f>
        <v>0</v>
      </c>
      <c r="E225" s="595">
        <f>基本情報入力シート!W262</f>
        <v>0</v>
      </c>
      <c r="F225" s="595">
        <f>基本情報入力シート!X262</f>
        <v>0</v>
      </c>
      <c r="G225" s="595">
        <f>基本情報入力シート!Y262</f>
        <v>0</v>
      </c>
      <c r="H225" s="595">
        <f>基本情報入力シート!$M$23</f>
        <v>0</v>
      </c>
      <c r="I225" s="595">
        <f>基本情報入力シート!$M$30</f>
        <v>0</v>
      </c>
      <c r="J225" s="595">
        <f>基本情報入力シート!$M$31</f>
        <v>0</v>
      </c>
      <c r="K225" s="595">
        <f>基本情報入力シート!$M$32</f>
        <v>0</v>
      </c>
      <c r="L225" s="595">
        <f>'別紙様式3-2（加算　個票）'!P237</f>
        <v>0</v>
      </c>
      <c r="M225" s="596">
        <f>'別紙様式3-2（加算　個票）'!Q237</f>
        <v>0</v>
      </c>
      <c r="N225" s="595">
        <f>'別紙様式3-2（加算　個票）'!Y237</f>
        <v>0</v>
      </c>
      <c r="O225" s="596">
        <f>'別紙様式3-2（加算　個票）'!Z237</f>
        <v>0</v>
      </c>
      <c r="P225" s="596">
        <f>'別紙様式3-2（加算　個票）'!AG237</f>
        <v>0</v>
      </c>
      <c r="Q225" s="596">
        <f t="shared" si="3"/>
        <v>0</v>
      </c>
      <c r="R225" s="597" t="str">
        <f>IF('別紙様式3-1'!$Y$26="×","該当","非該当")</f>
        <v>非該当</v>
      </c>
    </row>
    <row r="226" spans="1:18">
      <c r="A226" s="595">
        <v>225</v>
      </c>
      <c r="B226" s="595">
        <f>基本情報入力シート!C263</f>
        <v>0</v>
      </c>
      <c r="C226" s="595">
        <f>基本情報入力シート!M263</f>
        <v>0</v>
      </c>
      <c r="D226" s="595">
        <f>基本情報入力シート!R263</f>
        <v>0</v>
      </c>
      <c r="E226" s="595">
        <f>基本情報入力シート!W263</f>
        <v>0</v>
      </c>
      <c r="F226" s="595">
        <f>基本情報入力シート!X263</f>
        <v>0</v>
      </c>
      <c r="G226" s="595">
        <f>基本情報入力シート!Y263</f>
        <v>0</v>
      </c>
      <c r="H226" s="595">
        <f>基本情報入力シート!$M$23</f>
        <v>0</v>
      </c>
      <c r="I226" s="595">
        <f>基本情報入力シート!$M$30</f>
        <v>0</v>
      </c>
      <c r="J226" s="595">
        <f>基本情報入力シート!$M$31</f>
        <v>0</v>
      </c>
      <c r="K226" s="595">
        <f>基本情報入力シート!$M$32</f>
        <v>0</v>
      </c>
      <c r="L226" s="595">
        <f>'別紙様式3-2（加算　個票）'!P238</f>
        <v>0</v>
      </c>
      <c r="M226" s="596">
        <f>'別紙様式3-2（加算　個票）'!Q238</f>
        <v>0</v>
      </c>
      <c r="N226" s="595">
        <f>'別紙様式3-2（加算　個票）'!Y238</f>
        <v>0</v>
      </c>
      <c r="O226" s="596">
        <f>'別紙様式3-2（加算　個票）'!Z238</f>
        <v>0</v>
      </c>
      <c r="P226" s="596">
        <f>'別紙様式3-2（加算　個票）'!AG238</f>
        <v>0</v>
      </c>
      <c r="Q226" s="596">
        <f t="shared" si="3"/>
        <v>0</v>
      </c>
      <c r="R226" s="597" t="str">
        <f>IF('別紙様式3-1'!$Y$26="×","該当","非該当")</f>
        <v>非該当</v>
      </c>
    </row>
    <row r="227" spans="1:18">
      <c r="A227" s="595">
        <v>226</v>
      </c>
      <c r="B227" s="595">
        <f>基本情報入力シート!C264</f>
        <v>0</v>
      </c>
      <c r="C227" s="595">
        <f>基本情報入力シート!M264</f>
        <v>0</v>
      </c>
      <c r="D227" s="595">
        <f>基本情報入力シート!R264</f>
        <v>0</v>
      </c>
      <c r="E227" s="595">
        <f>基本情報入力シート!W264</f>
        <v>0</v>
      </c>
      <c r="F227" s="595">
        <f>基本情報入力シート!X264</f>
        <v>0</v>
      </c>
      <c r="G227" s="595">
        <f>基本情報入力シート!Y264</f>
        <v>0</v>
      </c>
      <c r="H227" s="595">
        <f>基本情報入力シート!$M$23</f>
        <v>0</v>
      </c>
      <c r="I227" s="595">
        <f>基本情報入力シート!$M$30</f>
        <v>0</v>
      </c>
      <c r="J227" s="595">
        <f>基本情報入力シート!$M$31</f>
        <v>0</v>
      </c>
      <c r="K227" s="595">
        <f>基本情報入力シート!$M$32</f>
        <v>0</v>
      </c>
      <c r="L227" s="595">
        <f>'別紙様式3-2（加算　個票）'!P239</f>
        <v>0</v>
      </c>
      <c r="M227" s="596">
        <f>'別紙様式3-2（加算　個票）'!Q239</f>
        <v>0</v>
      </c>
      <c r="N227" s="595">
        <f>'別紙様式3-2（加算　個票）'!Y239</f>
        <v>0</v>
      </c>
      <c r="O227" s="596">
        <f>'別紙様式3-2（加算　個票）'!Z239</f>
        <v>0</v>
      </c>
      <c r="P227" s="596">
        <f>'別紙様式3-2（加算　個票）'!AG239</f>
        <v>0</v>
      </c>
      <c r="Q227" s="596">
        <f t="shared" si="3"/>
        <v>0</v>
      </c>
      <c r="R227" s="597" t="str">
        <f>IF('別紙様式3-1'!$Y$26="×","該当","非該当")</f>
        <v>非該当</v>
      </c>
    </row>
    <row r="228" spans="1:18">
      <c r="A228" s="595">
        <v>227</v>
      </c>
      <c r="B228" s="595">
        <f>基本情報入力シート!C265</f>
        <v>0</v>
      </c>
      <c r="C228" s="595">
        <f>基本情報入力シート!M265</f>
        <v>0</v>
      </c>
      <c r="D228" s="595">
        <f>基本情報入力シート!R265</f>
        <v>0</v>
      </c>
      <c r="E228" s="595">
        <f>基本情報入力シート!W265</f>
        <v>0</v>
      </c>
      <c r="F228" s="595">
        <f>基本情報入力シート!X265</f>
        <v>0</v>
      </c>
      <c r="G228" s="595">
        <f>基本情報入力シート!Y265</f>
        <v>0</v>
      </c>
      <c r="H228" s="595">
        <f>基本情報入力シート!$M$23</f>
        <v>0</v>
      </c>
      <c r="I228" s="595">
        <f>基本情報入力シート!$M$30</f>
        <v>0</v>
      </c>
      <c r="J228" s="595">
        <f>基本情報入力シート!$M$31</f>
        <v>0</v>
      </c>
      <c r="K228" s="595">
        <f>基本情報入力シート!$M$32</f>
        <v>0</v>
      </c>
      <c r="L228" s="595">
        <f>'別紙様式3-2（加算　個票）'!P240</f>
        <v>0</v>
      </c>
      <c r="M228" s="596">
        <f>'別紙様式3-2（加算　個票）'!Q240</f>
        <v>0</v>
      </c>
      <c r="N228" s="595">
        <f>'別紙様式3-2（加算　個票）'!Y240</f>
        <v>0</v>
      </c>
      <c r="O228" s="596">
        <f>'別紙様式3-2（加算　個票）'!Z240</f>
        <v>0</v>
      </c>
      <c r="P228" s="596">
        <f>'別紙様式3-2（加算　個票）'!AG240</f>
        <v>0</v>
      </c>
      <c r="Q228" s="596">
        <f t="shared" si="3"/>
        <v>0</v>
      </c>
      <c r="R228" s="597" t="str">
        <f>IF('別紙様式3-1'!$Y$26="×","該当","非該当")</f>
        <v>非該当</v>
      </c>
    </row>
    <row r="229" spans="1:18">
      <c r="A229" s="595">
        <v>228</v>
      </c>
      <c r="B229" s="595">
        <f>基本情報入力シート!C266</f>
        <v>0</v>
      </c>
      <c r="C229" s="595">
        <f>基本情報入力シート!M266</f>
        <v>0</v>
      </c>
      <c r="D229" s="595">
        <f>基本情報入力シート!R266</f>
        <v>0</v>
      </c>
      <c r="E229" s="595">
        <f>基本情報入力シート!W266</f>
        <v>0</v>
      </c>
      <c r="F229" s="595">
        <f>基本情報入力シート!X266</f>
        <v>0</v>
      </c>
      <c r="G229" s="595">
        <f>基本情報入力シート!Y266</f>
        <v>0</v>
      </c>
      <c r="H229" s="595">
        <f>基本情報入力シート!$M$23</f>
        <v>0</v>
      </c>
      <c r="I229" s="595">
        <f>基本情報入力シート!$M$30</f>
        <v>0</v>
      </c>
      <c r="J229" s="595">
        <f>基本情報入力シート!$M$31</f>
        <v>0</v>
      </c>
      <c r="K229" s="595">
        <f>基本情報入力シート!$M$32</f>
        <v>0</v>
      </c>
      <c r="L229" s="595">
        <f>'別紙様式3-2（加算　個票）'!P241</f>
        <v>0</v>
      </c>
      <c r="M229" s="596">
        <f>'別紙様式3-2（加算　個票）'!Q241</f>
        <v>0</v>
      </c>
      <c r="N229" s="595">
        <f>'別紙様式3-2（加算　個票）'!Y241</f>
        <v>0</v>
      </c>
      <c r="O229" s="596">
        <f>'別紙様式3-2（加算　個票）'!Z241</f>
        <v>0</v>
      </c>
      <c r="P229" s="596">
        <f>'別紙様式3-2（加算　個票）'!AG241</f>
        <v>0</v>
      </c>
      <c r="Q229" s="596">
        <f t="shared" si="3"/>
        <v>0</v>
      </c>
      <c r="R229" s="597" t="str">
        <f>IF('別紙様式3-1'!$Y$26="×","該当","非該当")</f>
        <v>非該当</v>
      </c>
    </row>
    <row r="230" spans="1:18">
      <c r="A230" s="595">
        <v>229</v>
      </c>
      <c r="B230" s="595">
        <f>基本情報入力シート!C267</f>
        <v>0</v>
      </c>
      <c r="C230" s="595">
        <f>基本情報入力シート!M267</f>
        <v>0</v>
      </c>
      <c r="D230" s="595">
        <f>基本情報入力シート!R267</f>
        <v>0</v>
      </c>
      <c r="E230" s="595">
        <f>基本情報入力シート!W267</f>
        <v>0</v>
      </c>
      <c r="F230" s="595">
        <f>基本情報入力シート!X267</f>
        <v>0</v>
      </c>
      <c r="G230" s="595">
        <f>基本情報入力シート!Y267</f>
        <v>0</v>
      </c>
      <c r="H230" s="595">
        <f>基本情報入力シート!$M$23</f>
        <v>0</v>
      </c>
      <c r="I230" s="595">
        <f>基本情報入力シート!$M$30</f>
        <v>0</v>
      </c>
      <c r="J230" s="595">
        <f>基本情報入力シート!$M$31</f>
        <v>0</v>
      </c>
      <c r="K230" s="595">
        <f>基本情報入力シート!$M$32</f>
        <v>0</v>
      </c>
      <c r="L230" s="595">
        <f>'別紙様式3-2（加算　個票）'!P242</f>
        <v>0</v>
      </c>
      <c r="M230" s="596">
        <f>'別紙様式3-2（加算　個票）'!Q242</f>
        <v>0</v>
      </c>
      <c r="N230" s="595">
        <f>'別紙様式3-2（加算　個票）'!Y242</f>
        <v>0</v>
      </c>
      <c r="O230" s="596">
        <f>'別紙様式3-2（加算　個票）'!Z242</f>
        <v>0</v>
      </c>
      <c r="P230" s="596">
        <f>'別紙様式3-2（加算　個票）'!AG242</f>
        <v>0</v>
      </c>
      <c r="Q230" s="596">
        <f t="shared" si="3"/>
        <v>0</v>
      </c>
      <c r="R230" s="597" t="str">
        <f>IF('別紙様式3-1'!$Y$26="×","該当","非該当")</f>
        <v>非該当</v>
      </c>
    </row>
    <row r="231" spans="1:18">
      <c r="A231" s="595">
        <v>230</v>
      </c>
      <c r="B231" s="595">
        <f>基本情報入力シート!C268</f>
        <v>0</v>
      </c>
      <c r="C231" s="595">
        <f>基本情報入力シート!M268</f>
        <v>0</v>
      </c>
      <c r="D231" s="595">
        <f>基本情報入力シート!R268</f>
        <v>0</v>
      </c>
      <c r="E231" s="595">
        <f>基本情報入力シート!W268</f>
        <v>0</v>
      </c>
      <c r="F231" s="595">
        <f>基本情報入力シート!X268</f>
        <v>0</v>
      </c>
      <c r="G231" s="595">
        <f>基本情報入力シート!Y268</f>
        <v>0</v>
      </c>
      <c r="H231" s="595">
        <f>基本情報入力シート!$M$23</f>
        <v>0</v>
      </c>
      <c r="I231" s="595">
        <f>基本情報入力シート!$M$30</f>
        <v>0</v>
      </c>
      <c r="J231" s="595">
        <f>基本情報入力シート!$M$31</f>
        <v>0</v>
      </c>
      <c r="K231" s="595">
        <f>基本情報入力シート!$M$32</f>
        <v>0</v>
      </c>
      <c r="L231" s="595">
        <f>'別紙様式3-2（加算　個票）'!P243</f>
        <v>0</v>
      </c>
      <c r="M231" s="596">
        <f>'別紙様式3-2（加算　個票）'!Q243</f>
        <v>0</v>
      </c>
      <c r="N231" s="595">
        <f>'別紙様式3-2（加算　個票）'!Y243</f>
        <v>0</v>
      </c>
      <c r="O231" s="596">
        <f>'別紙様式3-2（加算　個票）'!Z243</f>
        <v>0</v>
      </c>
      <c r="P231" s="596">
        <f>'別紙様式3-2（加算　個票）'!AG243</f>
        <v>0</v>
      </c>
      <c r="Q231" s="596">
        <f t="shared" si="3"/>
        <v>0</v>
      </c>
      <c r="R231" s="597" t="str">
        <f>IF('別紙様式3-1'!$Y$26="×","該当","非該当")</f>
        <v>非該当</v>
      </c>
    </row>
    <row r="232" spans="1:18">
      <c r="A232" s="595">
        <v>231</v>
      </c>
      <c r="B232" s="595">
        <f>基本情報入力シート!C269</f>
        <v>0</v>
      </c>
      <c r="C232" s="595">
        <f>基本情報入力シート!M269</f>
        <v>0</v>
      </c>
      <c r="D232" s="595">
        <f>基本情報入力シート!R269</f>
        <v>0</v>
      </c>
      <c r="E232" s="595">
        <f>基本情報入力シート!W269</f>
        <v>0</v>
      </c>
      <c r="F232" s="595">
        <f>基本情報入力シート!X269</f>
        <v>0</v>
      </c>
      <c r="G232" s="595">
        <f>基本情報入力シート!Y269</f>
        <v>0</v>
      </c>
      <c r="H232" s="595">
        <f>基本情報入力シート!$M$23</f>
        <v>0</v>
      </c>
      <c r="I232" s="595">
        <f>基本情報入力シート!$M$30</f>
        <v>0</v>
      </c>
      <c r="J232" s="595">
        <f>基本情報入力シート!$M$31</f>
        <v>0</v>
      </c>
      <c r="K232" s="595">
        <f>基本情報入力シート!$M$32</f>
        <v>0</v>
      </c>
      <c r="L232" s="595">
        <f>'別紙様式3-2（加算　個票）'!P244</f>
        <v>0</v>
      </c>
      <c r="M232" s="596">
        <f>'別紙様式3-2（加算　個票）'!Q244</f>
        <v>0</v>
      </c>
      <c r="N232" s="595">
        <f>'別紙様式3-2（加算　個票）'!Y244</f>
        <v>0</v>
      </c>
      <c r="O232" s="596">
        <f>'別紙様式3-2（加算　個票）'!Z244</f>
        <v>0</v>
      </c>
      <c r="P232" s="596">
        <f>'別紙様式3-2（加算　個票）'!AG244</f>
        <v>0</v>
      </c>
      <c r="Q232" s="596">
        <f t="shared" si="3"/>
        <v>0</v>
      </c>
      <c r="R232" s="597" t="str">
        <f>IF('別紙様式3-1'!$Y$26="×","該当","非該当")</f>
        <v>非該当</v>
      </c>
    </row>
    <row r="233" spans="1:18">
      <c r="A233" s="595">
        <v>232</v>
      </c>
      <c r="B233" s="595">
        <f>基本情報入力シート!C270</f>
        <v>0</v>
      </c>
      <c r="C233" s="595">
        <f>基本情報入力シート!M270</f>
        <v>0</v>
      </c>
      <c r="D233" s="595">
        <f>基本情報入力シート!R270</f>
        <v>0</v>
      </c>
      <c r="E233" s="595">
        <f>基本情報入力シート!W270</f>
        <v>0</v>
      </c>
      <c r="F233" s="595">
        <f>基本情報入力シート!X270</f>
        <v>0</v>
      </c>
      <c r="G233" s="595">
        <f>基本情報入力シート!Y270</f>
        <v>0</v>
      </c>
      <c r="H233" s="595">
        <f>基本情報入力シート!$M$23</f>
        <v>0</v>
      </c>
      <c r="I233" s="595">
        <f>基本情報入力シート!$M$30</f>
        <v>0</v>
      </c>
      <c r="J233" s="595">
        <f>基本情報入力シート!$M$31</f>
        <v>0</v>
      </c>
      <c r="K233" s="595">
        <f>基本情報入力シート!$M$32</f>
        <v>0</v>
      </c>
      <c r="L233" s="595">
        <f>'別紙様式3-2（加算　個票）'!P245</f>
        <v>0</v>
      </c>
      <c r="M233" s="596">
        <f>'別紙様式3-2（加算　個票）'!Q245</f>
        <v>0</v>
      </c>
      <c r="N233" s="595">
        <f>'別紙様式3-2（加算　個票）'!Y245</f>
        <v>0</v>
      </c>
      <c r="O233" s="596">
        <f>'別紙様式3-2（加算　個票）'!Z245</f>
        <v>0</v>
      </c>
      <c r="P233" s="596">
        <f>'別紙様式3-2（加算　個票）'!AG245</f>
        <v>0</v>
      </c>
      <c r="Q233" s="596">
        <f t="shared" si="3"/>
        <v>0</v>
      </c>
      <c r="R233" s="597" t="str">
        <f>IF('別紙様式3-1'!$Y$26="×","該当","非該当")</f>
        <v>非該当</v>
      </c>
    </row>
    <row r="234" spans="1:18">
      <c r="A234" s="595">
        <v>233</v>
      </c>
      <c r="B234" s="595">
        <f>基本情報入力シート!C271</f>
        <v>0</v>
      </c>
      <c r="C234" s="595">
        <f>基本情報入力シート!M271</f>
        <v>0</v>
      </c>
      <c r="D234" s="595">
        <f>基本情報入力シート!R271</f>
        <v>0</v>
      </c>
      <c r="E234" s="595">
        <f>基本情報入力シート!W271</f>
        <v>0</v>
      </c>
      <c r="F234" s="595">
        <f>基本情報入力シート!X271</f>
        <v>0</v>
      </c>
      <c r="G234" s="595">
        <f>基本情報入力シート!Y271</f>
        <v>0</v>
      </c>
      <c r="H234" s="595">
        <f>基本情報入力シート!$M$23</f>
        <v>0</v>
      </c>
      <c r="I234" s="595">
        <f>基本情報入力シート!$M$30</f>
        <v>0</v>
      </c>
      <c r="J234" s="595">
        <f>基本情報入力シート!$M$31</f>
        <v>0</v>
      </c>
      <c r="K234" s="595">
        <f>基本情報入力シート!$M$32</f>
        <v>0</v>
      </c>
      <c r="L234" s="595">
        <f>'別紙様式3-2（加算　個票）'!P246</f>
        <v>0</v>
      </c>
      <c r="M234" s="596">
        <f>'別紙様式3-2（加算　個票）'!Q246</f>
        <v>0</v>
      </c>
      <c r="N234" s="595">
        <f>'別紙様式3-2（加算　個票）'!Y246</f>
        <v>0</v>
      </c>
      <c r="O234" s="596">
        <f>'別紙様式3-2（加算　個票）'!Z246</f>
        <v>0</v>
      </c>
      <c r="P234" s="596">
        <f>'別紙様式3-2（加算　個票）'!AG246</f>
        <v>0</v>
      </c>
      <c r="Q234" s="596">
        <f t="shared" si="3"/>
        <v>0</v>
      </c>
      <c r="R234" s="597" t="str">
        <f>IF('別紙様式3-1'!$Y$26="×","該当","非該当")</f>
        <v>非該当</v>
      </c>
    </row>
    <row r="235" spans="1:18">
      <c r="A235" s="595">
        <v>234</v>
      </c>
      <c r="B235" s="595">
        <f>基本情報入力シート!C272</f>
        <v>0</v>
      </c>
      <c r="C235" s="595">
        <f>基本情報入力シート!M272</f>
        <v>0</v>
      </c>
      <c r="D235" s="595">
        <f>基本情報入力シート!R272</f>
        <v>0</v>
      </c>
      <c r="E235" s="595">
        <f>基本情報入力シート!W272</f>
        <v>0</v>
      </c>
      <c r="F235" s="595">
        <f>基本情報入力シート!X272</f>
        <v>0</v>
      </c>
      <c r="G235" s="595">
        <f>基本情報入力シート!Y272</f>
        <v>0</v>
      </c>
      <c r="H235" s="595">
        <f>基本情報入力シート!$M$23</f>
        <v>0</v>
      </c>
      <c r="I235" s="595">
        <f>基本情報入力シート!$M$30</f>
        <v>0</v>
      </c>
      <c r="J235" s="595">
        <f>基本情報入力シート!$M$31</f>
        <v>0</v>
      </c>
      <c r="K235" s="595">
        <f>基本情報入力シート!$M$32</f>
        <v>0</v>
      </c>
      <c r="L235" s="595">
        <f>'別紙様式3-2（加算　個票）'!P247</f>
        <v>0</v>
      </c>
      <c r="M235" s="596">
        <f>'別紙様式3-2（加算　個票）'!Q247</f>
        <v>0</v>
      </c>
      <c r="N235" s="595">
        <f>'別紙様式3-2（加算　個票）'!Y247</f>
        <v>0</v>
      </c>
      <c r="O235" s="596">
        <f>'別紙様式3-2（加算　個票）'!Z247</f>
        <v>0</v>
      </c>
      <c r="P235" s="596">
        <f>'別紙様式3-2（加算　個票）'!AG247</f>
        <v>0</v>
      </c>
      <c r="Q235" s="596">
        <f t="shared" si="3"/>
        <v>0</v>
      </c>
      <c r="R235" s="597" t="str">
        <f>IF('別紙様式3-1'!$Y$26="×","該当","非該当")</f>
        <v>非該当</v>
      </c>
    </row>
    <row r="236" spans="1:18">
      <c r="A236" s="595">
        <v>235</v>
      </c>
      <c r="B236" s="595">
        <f>基本情報入力シート!C273</f>
        <v>0</v>
      </c>
      <c r="C236" s="595">
        <f>基本情報入力シート!M273</f>
        <v>0</v>
      </c>
      <c r="D236" s="595">
        <f>基本情報入力シート!R273</f>
        <v>0</v>
      </c>
      <c r="E236" s="595">
        <f>基本情報入力シート!W273</f>
        <v>0</v>
      </c>
      <c r="F236" s="595">
        <f>基本情報入力シート!X273</f>
        <v>0</v>
      </c>
      <c r="G236" s="595">
        <f>基本情報入力シート!Y273</f>
        <v>0</v>
      </c>
      <c r="H236" s="595">
        <f>基本情報入力シート!$M$23</f>
        <v>0</v>
      </c>
      <c r="I236" s="595">
        <f>基本情報入力シート!$M$30</f>
        <v>0</v>
      </c>
      <c r="J236" s="595">
        <f>基本情報入力シート!$M$31</f>
        <v>0</v>
      </c>
      <c r="K236" s="595">
        <f>基本情報入力シート!$M$32</f>
        <v>0</v>
      </c>
      <c r="L236" s="595">
        <f>'別紙様式3-2（加算　個票）'!P248</f>
        <v>0</v>
      </c>
      <c r="M236" s="596">
        <f>'別紙様式3-2（加算　個票）'!Q248</f>
        <v>0</v>
      </c>
      <c r="N236" s="595">
        <f>'別紙様式3-2（加算　個票）'!Y248</f>
        <v>0</v>
      </c>
      <c r="O236" s="596">
        <f>'別紙様式3-2（加算　個票）'!Z248</f>
        <v>0</v>
      </c>
      <c r="P236" s="596">
        <f>'別紙様式3-2（加算　個票）'!AG248</f>
        <v>0</v>
      </c>
      <c r="Q236" s="596">
        <f t="shared" si="3"/>
        <v>0</v>
      </c>
      <c r="R236" s="597" t="str">
        <f>IF('別紙様式3-1'!$Y$26="×","該当","非該当")</f>
        <v>非該当</v>
      </c>
    </row>
    <row r="237" spans="1:18">
      <c r="A237" s="595">
        <v>236</v>
      </c>
      <c r="B237" s="595">
        <f>基本情報入力シート!C274</f>
        <v>0</v>
      </c>
      <c r="C237" s="595">
        <f>基本情報入力シート!M274</f>
        <v>0</v>
      </c>
      <c r="D237" s="595">
        <f>基本情報入力シート!R274</f>
        <v>0</v>
      </c>
      <c r="E237" s="595">
        <f>基本情報入力シート!W274</f>
        <v>0</v>
      </c>
      <c r="F237" s="595">
        <f>基本情報入力シート!X274</f>
        <v>0</v>
      </c>
      <c r="G237" s="595">
        <f>基本情報入力シート!Y274</f>
        <v>0</v>
      </c>
      <c r="H237" s="595">
        <f>基本情報入力シート!$M$23</f>
        <v>0</v>
      </c>
      <c r="I237" s="595">
        <f>基本情報入力シート!$M$30</f>
        <v>0</v>
      </c>
      <c r="J237" s="595">
        <f>基本情報入力シート!$M$31</f>
        <v>0</v>
      </c>
      <c r="K237" s="595">
        <f>基本情報入力シート!$M$32</f>
        <v>0</v>
      </c>
      <c r="L237" s="595">
        <f>'別紙様式3-2（加算　個票）'!P249</f>
        <v>0</v>
      </c>
      <c r="M237" s="596">
        <f>'別紙様式3-2（加算　個票）'!Q249</f>
        <v>0</v>
      </c>
      <c r="N237" s="595">
        <f>'別紙様式3-2（加算　個票）'!Y249</f>
        <v>0</v>
      </c>
      <c r="O237" s="596">
        <f>'別紙様式3-2（加算　個票）'!Z249</f>
        <v>0</v>
      </c>
      <c r="P237" s="596">
        <f>'別紙様式3-2（加算　個票）'!AG249</f>
        <v>0</v>
      </c>
      <c r="Q237" s="596">
        <f t="shared" si="3"/>
        <v>0</v>
      </c>
      <c r="R237" s="597" t="str">
        <f>IF('別紙様式3-1'!$Y$26="×","該当","非該当")</f>
        <v>非該当</v>
      </c>
    </row>
    <row r="238" spans="1:18">
      <c r="A238" s="595">
        <v>237</v>
      </c>
      <c r="B238" s="595">
        <f>基本情報入力シート!C275</f>
        <v>0</v>
      </c>
      <c r="C238" s="595">
        <f>基本情報入力シート!M275</f>
        <v>0</v>
      </c>
      <c r="D238" s="595">
        <f>基本情報入力シート!R275</f>
        <v>0</v>
      </c>
      <c r="E238" s="595">
        <f>基本情報入力シート!W275</f>
        <v>0</v>
      </c>
      <c r="F238" s="595">
        <f>基本情報入力シート!X275</f>
        <v>0</v>
      </c>
      <c r="G238" s="595">
        <f>基本情報入力シート!Y275</f>
        <v>0</v>
      </c>
      <c r="H238" s="595">
        <f>基本情報入力シート!$M$23</f>
        <v>0</v>
      </c>
      <c r="I238" s="595">
        <f>基本情報入力シート!$M$30</f>
        <v>0</v>
      </c>
      <c r="J238" s="595">
        <f>基本情報入力シート!$M$31</f>
        <v>0</v>
      </c>
      <c r="K238" s="595">
        <f>基本情報入力シート!$M$32</f>
        <v>0</v>
      </c>
      <c r="L238" s="595">
        <f>'別紙様式3-2（加算　個票）'!P250</f>
        <v>0</v>
      </c>
      <c r="M238" s="596">
        <f>'別紙様式3-2（加算　個票）'!Q250</f>
        <v>0</v>
      </c>
      <c r="N238" s="595">
        <f>'別紙様式3-2（加算　個票）'!Y250</f>
        <v>0</v>
      </c>
      <c r="O238" s="596">
        <f>'別紙様式3-2（加算　個票）'!Z250</f>
        <v>0</v>
      </c>
      <c r="P238" s="596">
        <f>'別紙様式3-2（加算　個票）'!AG250</f>
        <v>0</v>
      </c>
      <c r="Q238" s="596">
        <f t="shared" si="3"/>
        <v>0</v>
      </c>
      <c r="R238" s="597" t="str">
        <f>IF('別紙様式3-1'!$Y$26="×","該当","非該当")</f>
        <v>非該当</v>
      </c>
    </row>
    <row r="239" spans="1:18">
      <c r="A239" s="595">
        <v>238</v>
      </c>
      <c r="B239" s="595">
        <f>基本情報入力シート!C276</f>
        <v>0</v>
      </c>
      <c r="C239" s="595">
        <f>基本情報入力シート!M276</f>
        <v>0</v>
      </c>
      <c r="D239" s="595">
        <f>基本情報入力シート!R276</f>
        <v>0</v>
      </c>
      <c r="E239" s="595">
        <f>基本情報入力シート!W276</f>
        <v>0</v>
      </c>
      <c r="F239" s="595">
        <f>基本情報入力シート!X276</f>
        <v>0</v>
      </c>
      <c r="G239" s="595">
        <f>基本情報入力シート!Y276</f>
        <v>0</v>
      </c>
      <c r="H239" s="595">
        <f>基本情報入力シート!$M$23</f>
        <v>0</v>
      </c>
      <c r="I239" s="595">
        <f>基本情報入力シート!$M$30</f>
        <v>0</v>
      </c>
      <c r="J239" s="595">
        <f>基本情報入力シート!$M$31</f>
        <v>0</v>
      </c>
      <c r="K239" s="595">
        <f>基本情報入力シート!$M$32</f>
        <v>0</v>
      </c>
      <c r="L239" s="595">
        <f>'別紙様式3-2（加算　個票）'!P251</f>
        <v>0</v>
      </c>
      <c r="M239" s="596">
        <f>'別紙様式3-2（加算　個票）'!Q251</f>
        <v>0</v>
      </c>
      <c r="N239" s="595">
        <f>'別紙様式3-2（加算　個票）'!Y251</f>
        <v>0</v>
      </c>
      <c r="O239" s="596">
        <f>'別紙様式3-2（加算　個票）'!Z251</f>
        <v>0</v>
      </c>
      <c r="P239" s="596">
        <f>'別紙様式3-2（加算　個票）'!AG251</f>
        <v>0</v>
      </c>
      <c r="Q239" s="596">
        <f t="shared" si="3"/>
        <v>0</v>
      </c>
      <c r="R239" s="597" t="str">
        <f>IF('別紙様式3-1'!$Y$26="×","該当","非該当")</f>
        <v>非該当</v>
      </c>
    </row>
    <row r="240" spans="1:18">
      <c r="A240" s="595">
        <v>239</v>
      </c>
      <c r="B240" s="595">
        <f>基本情報入力シート!C277</f>
        <v>0</v>
      </c>
      <c r="C240" s="595">
        <f>基本情報入力シート!M277</f>
        <v>0</v>
      </c>
      <c r="D240" s="595">
        <f>基本情報入力シート!R277</f>
        <v>0</v>
      </c>
      <c r="E240" s="595">
        <f>基本情報入力シート!W277</f>
        <v>0</v>
      </c>
      <c r="F240" s="595">
        <f>基本情報入力シート!X277</f>
        <v>0</v>
      </c>
      <c r="G240" s="595">
        <f>基本情報入力シート!Y277</f>
        <v>0</v>
      </c>
      <c r="H240" s="595">
        <f>基本情報入力シート!$M$23</f>
        <v>0</v>
      </c>
      <c r="I240" s="595">
        <f>基本情報入力シート!$M$30</f>
        <v>0</v>
      </c>
      <c r="J240" s="595">
        <f>基本情報入力シート!$M$31</f>
        <v>0</v>
      </c>
      <c r="K240" s="595">
        <f>基本情報入力シート!$M$32</f>
        <v>0</v>
      </c>
      <c r="L240" s="595">
        <f>'別紙様式3-2（加算　個票）'!P252</f>
        <v>0</v>
      </c>
      <c r="M240" s="596">
        <f>'別紙様式3-2（加算　個票）'!Q252</f>
        <v>0</v>
      </c>
      <c r="N240" s="595">
        <f>'別紙様式3-2（加算　個票）'!Y252</f>
        <v>0</v>
      </c>
      <c r="O240" s="596">
        <f>'別紙様式3-2（加算　個票）'!Z252</f>
        <v>0</v>
      </c>
      <c r="P240" s="596">
        <f>'別紙様式3-2（加算　個票）'!AG252</f>
        <v>0</v>
      </c>
      <c r="Q240" s="596">
        <f t="shared" si="3"/>
        <v>0</v>
      </c>
      <c r="R240" s="597" t="str">
        <f>IF('別紙様式3-1'!$Y$26="×","該当","非該当")</f>
        <v>非該当</v>
      </c>
    </row>
    <row r="241" spans="1:18">
      <c r="A241" s="595">
        <v>240</v>
      </c>
      <c r="B241" s="595">
        <f>基本情報入力シート!C278</f>
        <v>0</v>
      </c>
      <c r="C241" s="595">
        <f>基本情報入力シート!M278</f>
        <v>0</v>
      </c>
      <c r="D241" s="595">
        <f>基本情報入力シート!R278</f>
        <v>0</v>
      </c>
      <c r="E241" s="595">
        <f>基本情報入力シート!W278</f>
        <v>0</v>
      </c>
      <c r="F241" s="595">
        <f>基本情報入力シート!X278</f>
        <v>0</v>
      </c>
      <c r="G241" s="595">
        <f>基本情報入力シート!Y278</f>
        <v>0</v>
      </c>
      <c r="H241" s="595">
        <f>基本情報入力シート!$M$23</f>
        <v>0</v>
      </c>
      <c r="I241" s="595">
        <f>基本情報入力シート!$M$30</f>
        <v>0</v>
      </c>
      <c r="J241" s="595">
        <f>基本情報入力シート!$M$31</f>
        <v>0</v>
      </c>
      <c r="K241" s="595">
        <f>基本情報入力シート!$M$32</f>
        <v>0</v>
      </c>
      <c r="L241" s="595">
        <f>'別紙様式3-2（加算　個票）'!P253</f>
        <v>0</v>
      </c>
      <c r="M241" s="596">
        <f>'別紙様式3-2（加算　個票）'!Q253</f>
        <v>0</v>
      </c>
      <c r="N241" s="595">
        <f>'別紙様式3-2（加算　個票）'!Y253</f>
        <v>0</v>
      </c>
      <c r="O241" s="596">
        <f>'別紙様式3-2（加算　個票）'!Z253</f>
        <v>0</v>
      </c>
      <c r="P241" s="596">
        <f>'別紙様式3-2（加算　個票）'!AG253</f>
        <v>0</v>
      </c>
      <c r="Q241" s="596">
        <f t="shared" si="3"/>
        <v>0</v>
      </c>
      <c r="R241" s="597" t="str">
        <f>IF('別紙様式3-1'!$Y$26="×","該当","非該当")</f>
        <v>非該当</v>
      </c>
    </row>
    <row r="242" spans="1:18">
      <c r="A242" s="595">
        <v>241</v>
      </c>
      <c r="B242" s="595">
        <f>基本情報入力シート!C279</f>
        <v>0</v>
      </c>
      <c r="C242" s="595">
        <f>基本情報入力シート!M279</f>
        <v>0</v>
      </c>
      <c r="D242" s="595">
        <f>基本情報入力シート!R279</f>
        <v>0</v>
      </c>
      <c r="E242" s="595">
        <f>基本情報入力シート!W279</f>
        <v>0</v>
      </c>
      <c r="F242" s="595">
        <f>基本情報入力シート!X279</f>
        <v>0</v>
      </c>
      <c r="G242" s="595">
        <f>基本情報入力シート!Y279</f>
        <v>0</v>
      </c>
      <c r="H242" s="595">
        <f>基本情報入力シート!$M$23</f>
        <v>0</v>
      </c>
      <c r="I242" s="595">
        <f>基本情報入力シート!$M$30</f>
        <v>0</v>
      </c>
      <c r="J242" s="595">
        <f>基本情報入力シート!$M$31</f>
        <v>0</v>
      </c>
      <c r="K242" s="595">
        <f>基本情報入力シート!$M$32</f>
        <v>0</v>
      </c>
      <c r="L242" s="595">
        <f>'別紙様式3-2（加算　個票）'!P254</f>
        <v>0</v>
      </c>
      <c r="M242" s="596">
        <f>'別紙様式3-2（加算　個票）'!Q254</f>
        <v>0</v>
      </c>
      <c r="N242" s="595">
        <f>'別紙様式3-2（加算　個票）'!Y254</f>
        <v>0</v>
      </c>
      <c r="O242" s="596">
        <f>'別紙様式3-2（加算　個票）'!Z254</f>
        <v>0</v>
      </c>
      <c r="P242" s="596">
        <f>'別紙様式3-2（加算　個票）'!AG254</f>
        <v>0</v>
      </c>
      <c r="Q242" s="596">
        <f t="shared" si="3"/>
        <v>0</v>
      </c>
      <c r="R242" s="597" t="str">
        <f>IF('別紙様式3-1'!$Y$26="×","該当","非該当")</f>
        <v>非該当</v>
      </c>
    </row>
    <row r="243" spans="1:18">
      <c r="A243" s="595">
        <v>242</v>
      </c>
      <c r="B243" s="595">
        <f>基本情報入力シート!C280</f>
        <v>0</v>
      </c>
      <c r="C243" s="595">
        <f>基本情報入力シート!M280</f>
        <v>0</v>
      </c>
      <c r="D243" s="595">
        <f>基本情報入力シート!R280</f>
        <v>0</v>
      </c>
      <c r="E243" s="595">
        <f>基本情報入力シート!W280</f>
        <v>0</v>
      </c>
      <c r="F243" s="595">
        <f>基本情報入力シート!X280</f>
        <v>0</v>
      </c>
      <c r="G243" s="595">
        <f>基本情報入力シート!Y280</f>
        <v>0</v>
      </c>
      <c r="H243" s="595">
        <f>基本情報入力シート!$M$23</f>
        <v>0</v>
      </c>
      <c r="I243" s="595">
        <f>基本情報入力シート!$M$30</f>
        <v>0</v>
      </c>
      <c r="J243" s="595">
        <f>基本情報入力シート!$M$31</f>
        <v>0</v>
      </c>
      <c r="K243" s="595">
        <f>基本情報入力シート!$M$32</f>
        <v>0</v>
      </c>
      <c r="L243" s="595">
        <f>'別紙様式3-2（加算　個票）'!P255</f>
        <v>0</v>
      </c>
      <c r="M243" s="596">
        <f>'別紙様式3-2（加算　個票）'!Q255</f>
        <v>0</v>
      </c>
      <c r="N243" s="595">
        <f>'別紙様式3-2（加算　個票）'!Y255</f>
        <v>0</v>
      </c>
      <c r="O243" s="596">
        <f>'別紙様式3-2（加算　個票）'!Z255</f>
        <v>0</v>
      </c>
      <c r="P243" s="596">
        <f>'別紙様式3-2（加算　個票）'!AG255</f>
        <v>0</v>
      </c>
      <c r="Q243" s="596">
        <f t="shared" si="3"/>
        <v>0</v>
      </c>
      <c r="R243" s="597" t="str">
        <f>IF('別紙様式3-1'!$Y$26="×","該当","非該当")</f>
        <v>非該当</v>
      </c>
    </row>
    <row r="244" spans="1:18">
      <c r="A244" s="595">
        <v>243</v>
      </c>
      <c r="B244" s="595">
        <f>基本情報入力シート!C281</f>
        <v>0</v>
      </c>
      <c r="C244" s="595">
        <f>基本情報入力シート!M281</f>
        <v>0</v>
      </c>
      <c r="D244" s="595">
        <f>基本情報入力シート!R281</f>
        <v>0</v>
      </c>
      <c r="E244" s="595">
        <f>基本情報入力シート!W281</f>
        <v>0</v>
      </c>
      <c r="F244" s="595">
        <f>基本情報入力シート!X281</f>
        <v>0</v>
      </c>
      <c r="G244" s="595">
        <f>基本情報入力シート!Y281</f>
        <v>0</v>
      </c>
      <c r="H244" s="595">
        <f>基本情報入力シート!$M$23</f>
        <v>0</v>
      </c>
      <c r="I244" s="595">
        <f>基本情報入力シート!$M$30</f>
        <v>0</v>
      </c>
      <c r="J244" s="595">
        <f>基本情報入力シート!$M$31</f>
        <v>0</v>
      </c>
      <c r="K244" s="595">
        <f>基本情報入力シート!$M$32</f>
        <v>0</v>
      </c>
      <c r="L244" s="595">
        <f>'別紙様式3-2（加算　個票）'!P256</f>
        <v>0</v>
      </c>
      <c r="M244" s="596">
        <f>'別紙様式3-2（加算　個票）'!Q256</f>
        <v>0</v>
      </c>
      <c r="N244" s="595">
        <f>'別紙様式3-2（加算　個票）'!Y256</f>
        <v>0</v>
      </c>
      <c r="O244" s="596">
        <f>'別紙様式3-2（加算　個票）'!Z256</f>
        <v>0</v>
      </c>
      <c r="P244" s="596">
        <f>'別紙様式3-2（加算　個票）'!AG256</f>
        <v>0</v>
      </c>
      <c r="Q244" s="596">
        <f t="shared" si="3"/>
        <v>0</v>
      </c>
      <c r="R244" s="597" t="str">
        <f>IF('別紙様式3-1'!$Y$26="×","該当","非該当")</f>
        <v>非該当</v>
      </c>
    </row>
    <row r="245" spans="1:18">
      <c r="A245" s="595">
        <v>244</v>
      </c>
      <c r="B245" s="595">
        <f>基本情報入力シート!C282</f>
        <v>0</v>
      </c>
      <c r="C245" s="595">
        <f>基本情報入力シート!M282</f>
        <v>0</v>
      </c>
      <c r="D245" s="595">
        <f>基本情報入力シート!R282</f>
        <v>0</v>
      </c>
      <c r="E245" s="595">
        <f>基本情報入力シート!W282</f>
        <v>0</v>
      </c>
      <c r="F245" s="595">
        <f>基本情報入力シート!X282</f>
        <v>0</v>
      </c>
      <c r="G245" s="595">
        <f>基本情報入力シート!Y282</f>
        <v>0</v>
      </c>
      <c r="H245" s="595">
        <f>基本情報入力シート!$M$23</f>
        <v>0</v>
      </c>
      <c r="I245" s="595">
        <f>基本情報入力シート!$M$30</f>
        <v>0</v>
      </c>
      <c r="J245" s="595">
        <f>基本情報入力シート!$M$31</f>
        <v>0</v>
      </c>
      <c r="K245" s="595">
        <f>基本情報入力シート!$M$32</f>
        <v>0</v>
      </c>
      <c r="L245" s="595">
        <f>'別紙様式3-2（加算　個票）'!P257</f>
        <v>0</v>
      </c>
      <c r="M245" s="596">
        <f>'別紙様式3-2（加算　個票）'!Q257</f>
        <v>0</v>
      </c>
      <c r="N245" s="595">
        <f>'別紙様式3-2（加算　個票）'!Y257</f>
        <v>0</v>
      </c>
      <c r="O245" s="596">
        <f>'別紙様式3-2（加算　個票）'!Z257</f>
        <v>0</v>
      </c>
      <c r="P245" s="596">
        <f>'別紙様式3-2（加算　個票）'!AG257</f>
        <v>0</v>
      </c>
      <c r="Q245" s="596">
        <f t="shared" si="3"/>
        <v>0</v>
      </c>
      <c r="R245" s="597" t="str">
        <f>IF('別紙様式3-1'!$Y$26="×","該当","非該当")</f>
        <v>非該当</v>
      </c>
    </row>
    <row r="246" spans="1:18">
      <c r="A246" s="595">
        <v>245</v>
      </c>
      <c r="B246" s="595">
        <f>基本情報入力シート!C283</f>
        <v>0</v>
      </c>
      <c r="C246" s="595">
        <f>基本情報入力シート!M283</f>
        <v>0</v>
      </c>
      <c r="D246" s="595">
        <f>基本情報入力シート!R283</f>
        <v>0</v>
      </c>
      <c r="E246" s="595">
        <f>基本情報入力シート!W283</f>
        <v>0</v>
      </c>
      <c r="F246" s="595">
        <f>基本情報入力シート!X283</f>
        <v>0</v>
      </c>
      <c r="G246" s="595">
        <f>基本情報入力シート!Y283</f>
        <v>0</v>
      </c>
      <c r="H246" s="595">
        <f>基本情報入力シート!$M$23</f>
        <v>0</v>
      </c>
      <c r="I246" s="595">
        <f>基本情報入力シート!$M$30</f>
        <v>0</v>
      </c>
      <c r="J246" s="595">
        <f>基本情報入力シート!$M$31</f>
        <v>0</v>
      </c>
      <c r="K246" s="595">
        <f>基本情報入力シート!$M$32</f>
        <v>0</v>
      </c>
      <c r="L246" s="595">
        <f>'別紙様式3-2（加算　個票）'!P258</f>
        <v>0</v>
      </c>
      <c r="M246" s="596">
        <f>'別紙様式3-2（加算　個票）'!Q258</f>
        <v>0</v>
      </c>
      <c r="N246" s="595">
        <f>'別紙様式3-2（加算　個票）'!Y258</f>
        <v>0</v>
      </c>
      <c r="O246" s="596">
        <f>'別紙様式3-2（加算　個票）'!Z258</f>
        <v>0</v>
      </c>
      <c r="P246" s="596">
        <f>'別紙様式3-2（加算　個票）'!AG258</f>
        <v>0</v>
      </c>
      <c r="Q246" s="596">
        <f t="shared" si="3"/>
        <v>0</v>
      </c>
      <c r="R246" s="597" t="str">
        <f>IF('別紙様式3-1'!$Y$26="×","該当","非該当")</f>
        <v>非該当</v>
      </c>
    </row>
    <row r="247" spans="1:18">
      <c r="A247" s="595">
        <v>246</v>
      </c>
      <c r="B247" s="595">
        <f>基本情報入力シート!C284</f>
        <v>0</v>
      </c>
      <c r="C247" s="595">
        <f>基本情報入力シート!M284</f>
        <v>0</v>
      </c>
      <c r="D247" s="595">
        <f>基本情報入力シート!R284</f>
        <v>0</v>
      </c>
      <c r="E247" s="595">
        <f>基本情報入力シート!W284</f>
        <v>0</v>
      </c>
      <c r="F247" s="595">
        <f>基本情報入力シート!X284</f>
        <v>0</v>
      </c>
      <c r="G247" s="595">
        <f>基本情報入力シート!Y284</f>
        <v>0</v>
      </c>
      <c r="H247" s="595">
        <f>基本情報入力シート!$M$23</f>
        <v>0</v>
      </c>
      <c r="I247" s="595">
        <f>基本情報入力シート!$M$30</f>
        <v>0</v>
      </c>
      <c r="J247" s="595">
        <f>基本情報入力シート!$M$31</f>
        <v>0</v>
      </c>
      <c r="K247" s="595">
        <f>基本情報入力シート!$M$32</f>
        <v>0</v>
      </c>
      <c r="L247" s="595">
        <f>'別紙様式3-2（加算　個票）'!P259</f>
        <v>0</v>
      </c>
      <c r="M247" s="596">
        <f>'別紙様式3-2（加算　個票）'!Q259</f>
        <v>0</v>
      </c>
      <c r="N247" s="595">
        <f>'別紙様式3-2（加算　個票）'!Y259</f>
        <v>0</v>
      </c>
      <c r="O247" s="596">
        <f>'別紙様式3-2（加算　個票）'!Z259</f>
        <v>0</v>
      </c>
      <c r="P247" s="596">
        <f>'別紙様式3-2（加算　個票）'!AG259</f>
        <v>0</v>
      </c>
      <c r="Q247" s="596">
        <f t="shared" si="3"/>
        <v>0</v>
      </c>
      <c r="R247" s="597" t="str">
        <f>IF('別紙様式3-1'!$Y$26="×","該当","非該当")</f>
        <v>非該当</v>
      </c>
    </row>
    <row r="248" spans="1:18">
      <c r="A248" s="595">
        <v>247</v>
      </c>
      <c r="B248" s="595">
        <f>基本情報入力シート!C285</f>
        <v>0</v>
      </c>
      <c r="C248" s="595">
        <f>基本情報入力シート!M285</f>
        <v>0</v>
      </c>
      <c r="D248" s="595">
        <f>基本情報入力シート!R285</f>
        <v>0</v>
      </c>
      <c r="E248" s="595">
        <f>基本情報入力シート!W285</f>
        <v>0</v>
      </c>
      <c r="F248" s="595">
        <f>基本情報入力シート!X285</f>
        <v>0</v>
      </c>
      <c r="G248" s="595">
        <f>基本情報入力シート!Y285</f>
        <v>0</v>
      </c>
      <c r="H248" s="595">
        <f>基本情報入力シート!$M$23</f>
        <v>0</v>
      </c>
      <c r="I248" s="595">
        <f>基本情報入力シート!$M$30</f>
        <v>0</v>
      </c>
      <c r="J248" s="595">
        <f>基本情報入力シート!$M$31</f>
        <v>0</v>
      </c>
      <c r="K248" s="595">
        <f>基本情報入力シート!$M$32</f>
        <v>0</v>
      </c>
      <c r="L248" s="595">
        <f>'別紙様式3-2（加算　個票）'!P260</f>
        <v>0</v>
      </c>
      <c r="M248" s="596">
        <f>'別紙様式3-2（加算　個票）'!Q260</f>
        <v>0</v>
      </c>
      <c r="N248" s="595">
        <f>'別紙様式3-2（加算　個票）'!Y260</f>
        <v>0</v>
      </c>
      <c r="O248" s="596">
        <f>'別紙様式3-2（加算　個票）'!Z260</f>
        <v>0</v>
      </c>
      <c r="P248" s="596">
        <f>'別紙様式3-2（加算　個票）'!AG260</f>
        <v>0</v>
      </c>
      <c r="Q248" s="596">
        <f t="shared" si="3"/>
        <v>0</v>
      </c>
      <c r="R248" s="597" t="str">
        <f>IF('別紙様式3-1'!$Y$26="×","該当","非該当")</f>
        <v>非該当</v>
      </c>
    </row>
    <row r="249" spans="1:18">
      <c r="A249" s="595">
        <v>248</v>
      </c>
      <c r="B249" s="595">
        <f>基本情報入力シート!C286</f>
        <v>0</v>
      </c>
      <c r="C249" s="595">
        <f>基本情報入力シート!M286</f>
        <v>0</v>
      </c>
      <c r="D249" s="595">
        <f>基本情報入力シート!R286</f>
        <v>0</v>
      </c>
      <c r="E249" s="595">
        <f>基本情報入力シート!W286</f>
        <v>0</v>
      </c>
      <c r="F249" s="595">
        <f>基本情報入力シート!X286</f>
        <v>0</v>
      </c>
      <c r="G249" s="595">
        <f>基本情報入力シート!Y286</f>
        <v>0</v>
      </c>
      <c r="H249" s="595">
        <f>基本情報入力シート!$M$23</f>
        <v>0</v>
      </c>
      <c r="I249" s="595">
        <f>基本情報入力シート!$M$30</f>
        <v>0</v>
      </c>
      <c r="J249" s="595">
        <f>基本情報入力シート!$M$31</f>
        <v>0</v>
      </c>
      <c r="K249" s="595">
        <f>基本情報入力シート!$M$32</f>
        <v>0</v>
      </c>
      <c r="L249" s="595">
        <f>'別紙様式3-2（加算　個票）'!P261</f>
        <v>0</v>
      </c>
      <c r="M249" s="596">
        <f>'別紙様式3-2（加算　個票）'!Q261</f>
        <v>0</v>
      </c>
      <c r="N249" s="595">
        <f>'別紙様式3-2（加算　個票）'!Y261</f>
        <v>0</v>
      </c>
      <c r="O249" s="596">
        <f>'別紙様式3-2（加算　個票）'!Z261</f>
        <v>0</v>
      </c>
      <c r="P249" s="596">
        <f>'別紙様式3-2（加算　個票）'!AG261</f>
        <v>0</v>
      </c>
      <c r="Q249" s="596">
        <f t="shared" si="3"/>
        <v>0</v>
      </c>
      <c r="R249" s="597" t="str">
        <f>IF('別紙様式3-1'!$Y$26="×","該当","非該当")</f>
        <v>非該当</v>
      </c>
    </row>
    <row r="250" spans="1:18">
      <c r="A250" s="595">
        <v>249</v>
      </c>
      <c r="B250" s="595">
        <f>基本情報入力シート!C287</f>
        <v>0</v>
      </c>
      <c r="C250" s="595">
        <f>基本情報入力シート!M287</f>
        <v>0</v>
      </c>
      <c r="D250" s="595">
        <f>基本情報入力シート!R287</f>
        <v>0</v>
      </c>
      <c r="E250" s="595">
        <f>基本情報入力シート!W287</f>
        <v>0</v>
      </c>
      <c r="F250" s="595">
        <f>基本情報入力シート!X287</f>
        <v>0</v>
      </c>
      <c r="G250" s="595">
        <f>基本情報入力シート!Y287</f>
        <v>0</v>
      </c>
      <c r="H250" s="595">
        <f>基本情報入力シート!$M$23</f>
        <v>0</v>
      </c>
      <c r="I250" s="595">
        <f>基本情報入力シート!$M$30</f>
        <v>0</v>
      </c>
      <c r="J250" s="595">
        <f>基本情報入力シート!$M$31</f>
        <v>0</v>
      </c>
      <c r="K250" s="595">
        <f>基本情報入力シート!$M$32</f>
        <v>0</v>
      </c>
      <c r="L250" s="595">
        <f>'別紙様式3-2（加算　個票）'!P262</f>
        <v>0</v>
      </c>
      <c r="M250" s="596">
        <f>'別紙様式3-2（加算　個票）'!Q262</f>
        <v>0</v>
      </c>
      <c r="N250" s="595">
        <f>'別紙様式3-2（加算　個票）'!Y262</f>
        <v>0</v>
      </c>
      <c r="O250" s="596">
        <f>'別紙様式3-2（加算　個票）'!Z262</f>
        <v>0</v>
      </c>
      <c r="P250" s="596">
        <f>'別紙様式3-2（加算　個票）'!AG262</f>
        <v>0</v>
      </c>
      <c r="Q250" s="596">
        <f t="shared" si="3"/>
        <v>0</v>
      </c>
      <c r="R250" s="597" t="str">
        <f>IF('別紙様式3-1'!$Y$26="×","該当","非該当")</f>
        <v>非該当</v>
      </c>
    </row>
    <row r="251" spans="1:18">
      <c r="A251" s="595">
        <v>250</v>
      </c>
      <c r="B251" s="595">
        <f>基本情報入力シート!C288</f>
        <v>0</v>
      </c>
      <c r="C251" s="595">
        <f>基本情報入力シート!M288</f>
        <v>0</v>
      </c>
      <c r="D251" s="595">
        <f>基本情報入力シート!R288</f>
        <v>0</v>
      </c>
      <c r="E251" s="595">
        <f>基本情報入力シート!W288</f>
        <v>0</v>
      </c>
      <c r="F251" s="595">
        <f>基本情報入力シート!X288</f>
        <v>0</v>
      </c>
      <c r="G251" s="595">
        <f>基本情報入力シート!Y288</f>
        <v>0</v>
      </c>
      <c r="H251" s="595">
        <f>基本情報入力シート!$M$23</f>
        <v>0</v>
      </c>
      <c r="I251" s="595">
        <f>基本情報入力シート!$M$30</f>
        <v>0</v>
      </c>
      <c r="J251" s="595">
        <f>基本情報入力シート!$M$31</f>
        <v>0</v>
      </c>
      <c r="K251" s="595">
        <f>基本情報入力シート!$M$32</f>
        <v>0</v>
      </c>
      <c r="L251" s="595">
        <f>'別紙様式3-2（加算　個票）'!P263</f>
        <v>0</v>
      </c>
      <c r="M251" s="596">
        <f>'別紙様式3-2（加算　個票）'!Q263</f>
        <v>0</v>
      </c>
      <c r="N251" s="595">
        <f>'別紙様式3-2（加算　個票）'!Y263</f>
        <v>0</v>
      </c>
      <c r="O251" s="596">
        <f>'別紙様式3-2（加算　個票）'!Z263</f>
        <v>0</v>
      </c>
      <c r="P251" s="596">
        <f>'別紙様式3-2（加算　個票）'!AG263</f>
        <v>0</v>
      </c>
      <c r="Q251" s="596">
        <f t="shared" si="3"/>
        <v>0</v>
      </c>
      <c r="R251" s="597" t="str">
        <f>IF('別紙様式3-1'!$Y$26="×","該当","非該当")</f>
        <v>非該当</v>
      </c>
    </row>
    <row r="252" spans="1:18">
      <c r="A252" s="595">
        <v>251</v>
      </c>
      <c r="B252" s="595">
        <f>基本情報入力シート!C289</f>
        <v>0</v>
      </c>
      <c r="C252" s="595">
        <f>基本情報入力シート!M289</f>
        <v>0</v>
      </c>
      <c r="D252" s="595">
        <f>基本情報入力シート!R289</f>
        <v>0</v>
      </c>
      <c r="E252" s="595">
        <f>基本情報入力シート!W289</f>
        <v>0</v>
      </c>
      <c r="F252" s="595">
        <f>基本情報入力シート!X289</f>
        <v>0</v>
      </c>
      <c r="G252" s="595">
        <f>基本情報入力シート!Y289</f>
        <v>0</v>
      </c>
      <c r="H252" s="595">
        <f>基本情報入力シート!$M$23</f>
        <v>0</v>
      </c>
      <c r="I252" s="595">
        <f>基本情報入力シート!$M$30</f>
        <v>0</v>
      </c>
      <c r="J252" s="595">
        <f>基本情報入力シート!$M$31</f>
        <v>0</v>
      </c>
      <c r="K252" s="595">
        <f>基本情報入力シート!$M$32</f>
        <v>0</v>
      </c>
      <c r="L252" s="595">
        <f>'別紙様式3-2（加算　個票）'!P264</f>
        <v>0</v>
      </c>
      <c r="M252" s="596">
        <f>'別紙様式3-2（加算　個票）'!Q264</f>
        <v>0</v>
      </c>
      <c r="N252" s="595">
        <f>'別紙様式3-2（加算　個票）'!Y264</f>
        <v>0</v>
      </c>
      <c r="O252" s="596">
        <f>'別紙様式3-2（加算　個票）'!Z264</f>
        <v>0</v>
      </c>
      <c r="P252" s="596">
        <f>'別紙様式3-2（加算　個票）'!AG264</f>
        <v>0</v>
      </c>
      <c r="Q252" s="596">
        <f t="shared" si="3"/>
        <v>0</v>
      </c>
      <c r="R252" s="597" t="str">
        <f>IF('別紙様式3-1'!$Y$26="×","該当","非該当")</f>
        <v>非該当</v>
      </c>
    </row>
    <row r="253" spans="1:18">
      <c r="A253" s="595">
        <v>252</v>
      </c>
      <c r="B253" s="595">
        <f>基本情報入力シート!C290</f>
        <v>0</v>
      </c>
      <c r="C253" s="595">
        <f>基本情報入力シート!M290</f>
        <v>0</v>
      </c>
      <c r="D253" s="595">
        <f>基本情報入力シート!R290</f>
        <v>0</v>
      </c>
      <c r="E253" s="595">
        <f>基本情報入力シート!W290</f>
        <v>0</v>
      </c>
      <c r="F253" s="595">
        <f>基本情報入力シート!X290</f>
        <v>0</v>
      </c>
      <c r="G253" s="595">
        <f>基本情報入力シート!Y290</f>
        <v>0</v>
      </c>
      <c r="H253" s="595">
        <f>基本情報入力シート!$M$23</f>
        <v>0</v>
      </c>
      <c r="I253" s="595">
        <f>基本情報入力シート!$M$30</f>
        <v>0</v>
      </c>
      <c r="J253" s="595">
        <f>基本情報入力シート!$M$31</f>
        <v>0</v>
      </c>
      <c r="K253" s="595">
        <f>基本情報入力シート!$M$32</f>
        <v>0</v>
      </c>
      <c r="L253" s="595">
        <f>'別紙様式3-2（加算　個票）'!P265</f>
        <v>0</v>
      </c>
      <c r="M253" s="596">
        <f>'別紙様式3-2（加算　個票）'!Q265</f>
        <v>0</v>
      </c>
      <c r="N253" s="595">
        <f>'別紙様式3-2（加算　個票）'!Y265</f>
        <v>0</v>
      </c>
      <c r="O253" s="596">
        <f>'別紙様式3-2（加算　個票）'!Z265</f>
        <v>0</v>
      </c>
      <c r="P253" s="596">
        <f>'別紙様式3-2（加算　個票）'!AG265</f>
        <v>0</v>
      </c>
      <c r="Q253" s="596">
        <f t="shared" si="3"/>
        <v>0</v>
      </c>
      <c r="R253" s="597" t="str">
        <f>IF('別紙様式3-1'!$Y$26="×","該当","非該当")</f>
        <v>非該当</v>
      </c>
    </row>
    <row r="254" spans="1:18">
      <c r="A254" s="595">
        <v>253</v>
      </c>
      <c r="B254" s="595">
        <f>基本情報入力シート!C291</f>
        <v>0</v>
      </c>
      <c r="C254" s="595">
        <f>基本情報入力シート!M291</f>
        <v>0</v>
      </c>
      <c r="D254" s="595">
        <f>基本情報入力シート!R291</f>
        <v>0</v>
      </c>
      <c r="E254" s="595">
        <f>基本情報入力シート!W291</f>
        <v>0</v>
      </c>
      <c r="F254" s="595">
        <f>基本情報入力シート!X291</f>
        <v>0</v>
      </c>
      <c r="G254" s="595">
        <f>基本情報入力シート!Y291</f>
        <v>0</v>
      </c>
      <c r="H254" s="595">
        <f>基本情報入力シート!$M$23</f>
        <v>0</v>
      </c>
      <c r="I254" s="595">
        <f>基本情報入力シート!$M$30</f>
        <v>0</v>
      </c>
      <c r="J254" s="595">
        <f>基本情報入力シート!$M$31</f>
        <v>0</v>
      </c>
      <c r="K254" s="595">
        <f>基本情報入力シート!$M$32</f>
        <v>0</v>
      </c>
      <c r="L254" s="595">
        <f>'別紙様式3-2（加算　個票）'!P266</f>
        <v>0</v>
      </c>
      <c r="M254" s="596">
        <f>'別紙様式3-2（加算　個票）'!Q266</f>
        <v>0</v>
      </c>
      <c r="N254" s="595">
        <f>'別紙様式3-2（加算　個票）'!Y266</f>
        <v>0</v>
      </c>
      <c r="O254" s="596">
        <f>'別紙様式3-2（加算　個票）'!Z266</f>
        <v>0</v>
      </c>
      <c r="P254" s="596">
        <f>'別紙様式3-2（加算　個票）'!AG266</f>
        <v>0</v>
      </c>
      <c r="Q254" s="596">
        <f t="shared" si="3"/>
        <v>0</v>
      </c>
      <c r="R254" s="597" t="str">
        <f>IF('別紙様式3-1'!$Y$26="×","該当","非該当")</f>
        <v>非該当</v>
      </c>
    </row>
    <row r="255" spans="1:18">
      <c r="A255" s="595">
        <v>254</v>
      </c>
      <c r="B255" s="595">
        <f>基本情報入力シート!C292</f>
        <v>0</v>
      </c>
      <c r="C255" s="595">
        <f>基本情報入力シート!M292</f>
        <v>0</v>
      </c>
      <c r="D255" s="595">
        <f>基本情報入力シート!R292</f>
        <v>0</v>
      </c>
      <c r="E255" s="595">
        <f>基本情報入力シート!W292</f>
        <v>0</v>
      </c>
      <c r="F255" s="595">
        <f>基本情報入力シート!X292</f>
        <v>0</v>
      </c>
      <c r="G255" s="595">
        <f>基本情報入力シート!Y292</f>
        <v>0</v>
      </c>
      <c r="H255" s="595">
        <f>基本情報入力シート!$M$23</f>
        <v>0</v>
      </c>
      <c r="I255" s="595">
        <f>基本情報入力シート!$M$30</f>
        <v>0</v>
      </c>
      <c r="J255" s="595">
        <f>基本情報入力シート!$M$31</f>
        <v>0</v>
      </c>
      <c r="K255" s="595">
        <f>基本情報入力シート!$M$32</f>
        <v>0</v>
      </c>
      <c r="L255" s="595">
        <f>'別紙様式3-2（加算　個票）'!P267</f>
        <v>0</v>
      </c>
      <c r="M255" s="596">
        <f>'別紙様式3-2（加算　個票）'!Q267</f>
        <v>0</v>
      </c>
      <c r="N255" s="595">
        <f>'別紙様式3-2（加算　個票）'!Y267</f>
        <v>0</v>
      </c>
      <c r="O255" s="596">
        <f>'別紙様式3-2（加算　個票）'!Z267</f>
        <v>0</v>
      </c>
      <c r="P255" s="596">
        <f>'別紙様式3-2（加算　個票）'!AG267</f>
        <v>0</v>
      </c>
      <c r="Q255" s="596">
        <f t="shared" si="3"/>
        <v>0</v>
      </c>
      <c r="R255" s="597" t="str">
        <f>IF('別紙様式3-1'!$Y$26="×","該当","非該当")</f>
        <v>非該当</v>
      </c>
    </row>
    <row r="256" spans="1:18">
      <c r="A256" s="595">
        <v>255</v>
      </c>
      <c r="B256" s="595">
        <f>基本情報入力シート!C293</f>
        <v>0</v>
      </c>
      <c r="C256" s="595">
        <f>基本情報入力シート!M293</f>
        <v>0</v>
      </c>
      <c r="D256" s="595">
        <f>基本情報入力シート!R293</f>
        <v>0</v>
      </c>
      <c r="E256" s="595">
        <f>基本情報入力シート!W293</f>
        <v>0</v>
      </c>
      <c r="F256" s="595">
        <f>基本情報入力シート!X293</f>
        <v>0</v>
      </c>
      <c r="G256" s="595">
        <f>基本情報入力シート!Y293</f>
        <v>0</v>
      </c>
      <c r="H256" s="595">
        <f>基本情報入力シート!$M$23</f>
        <v>0</v>
      </c>
      <c r="I256" s="595">
        <f>基本情報入力シート!$M$30</f>
        <v>0</v>
      </c>
      <c r="J256" s="595">
        <f>基本情報入力シート!$M$31</f>
        <v>0</v>
      </c>
      <c r="K256" s="595">
        <f>基本情報入力シート!$M$32</f>
        <v>0</v>
      </c>
      <c r="L256" s="595">
        <f>'別紙様式3-2（加算　個票）'!P268</f>
        <v>0</v>
      </c>
      <c r="M256" s="596">
        <f>'別紙様式3-2（加算　個票）'!Q268</f>
        <v>0</v>
      </c>
      <c r="N256" s="595">
        <f>'別紙様式3-2（加算　個票）'!Y268</f>
        <v>0</v>
      </c>
      <c r="O256" s="596">
        <f>'別紙様式3-2（加算　個票）'!Z268</f>
        <v>0</v>
      </c>
      <c r="P256" s="596">
        <f>'別紙様式3-2（加算　個票）'!AG268</f>
        <v>0</v>
      </c>
      <c r="Q256" s="596">
        <f t="shared" si="3"/>
        <v>0</v>
      </c>
      <c r="R256" s="597" t="str">
        <f>IF('別紙様式3-1'!$Y$26="×","該当","非該当")</f>
        <v>非該当</v>
      </c>
    </row>
    <row r="257" spans="1:18">
      <c r="A257" s="595">
        <v>256</v>
      </c>
      <c r="B257" s="595">
        <f>基本情報入力シート!C294</f>
        <v>0</v>
      </c>
      <c r="C257" s="595">
        <f>基本情報入力シート!M294</f>
        <v>0</v>
      </c>
      <c r="D257" s="595">
        <f>基本情報入力シート!R294</f>
        <v>0</v>
      </c>
      <c r="E257" s="595">
        <f>基本情報入力シート!W294</f>
        <v>0</v>
      </c>
      <c r="F257" s="595">
        <f>基本情報入力シート!X294</f>
        <v>0</v>
      </c>
      <c r="G257" s="595">
        <f>基本情報入力シート!Y294</f>
        <v>0</v>
      </c>
      <c r="H257" s="595">
        <f>基本情報入力シート!$M$23</f>
        <v>0</v>
      </c>
      <c r="I257" s="595">
        <f>基本情報入力シート!$M$30</f>
        <v>0</v>
      </c>
      <c r="J257" s="595">
        <f>基本情報入力シート!$M$31</f>
        <v>0</v>
      </c>
      <c r="K257" s="595">
        <f>基本情報入力シート!$M$32</f>
        <v>0</v>
      </c>
      <c r="L257" s="595">
        <f>'別紙様式3-2（加算　個票）'!P269</f>
        <v>0</v>
      </c>
      <c r="M257" s="596">
        <f>'別紙様式3-2（加算　個票）'!Q269</f>
        <v>0</v>
      </c>
      <c r="N257" s="595">
        <f>'別紙様式3-2（加算　個票）'!Y269</f>
        <v>0</v>
      </c>
      <c r="O257" s="596">
        <f>'別紙様式3-2（加算　個票）'!Z269</f>
        <v>0</v>
      </c>
      <c r="P257" s="596">
        <f>'別紙様式3-2（加算　個票）'!AG269</f>
        <v>0</v>
      </c>
      <c r="Q257" s="596">
        <f t="shared" si="3"/>
        <v>0</v>
      </c>
      <c r="R257" s="597" t="str">
        <f>IF('別紙様式3-1'!$Y$26="×","該当","非該当")</f>
        <v>非該当</v>
      </c>
    </row>
    <row r="258" spans="1:18">
      <c r="A258" s="595">
        <v>257</v>
      </c>
      <c r="B258" s="595">
        <f>基本情報入力シート!C295</f>
        <v>0</v>
      </c>
      <c r="C258" s="595">
        <f>基本情報入力シート!M295</f>
        <v>0</v>
      </c>
      <c r="D258" s="595">
        <f>基本情報入力シート!R295</f>
        <v>0</v>
      </c>
      <c r="E258" s="595">
        <f>基本情報入力シート!W295</f>
        <v>0</v>
      </c>
      <c r="F258" s="595">
        <f>基本情報入力シート!X295</f>
        <v>0</v>
      </c>
      <c r="G258" s="595">
        <f>基本情報入力シート!Y295</f>
        <v>0</v>
      </c>
      <c r="H258" s="595">
        <f>基本情報入力シート!$M$23</f>
        <v>0</v>
      </c>
      <c r="I258" s="595">
        <f>基本情報入力シート!$M$30</f>
        <v>0</v>
      </c>
      <c r="J258" s="595">
        <f>基本情報入力シート!$M$31</f>
        <v>0</v>
      </c>
      <c r="K258" s="595">
        <f>基本情報入力シート!$M$32</f>
        <v>0</v>
      </c>
      <c r="L258" s="595">
        <f>'別紙様式3-2（加算　個票）'!P270</f>
        <v>0</v>
      </c>
      <c r="M258" s="596">
        <f>'別紙様式3-2（加算　個票）'!Q270</f>
        <v>0</v>
      </c>
      <c r="N258" s="595">
        <f>'別紙様式3-2（加算　個票）'!Y270</f>
        <v>0</v>
      </c>
      <c r="O258" s="596">
        <f>'別紙様式3-2（加算　個票）'!Z270</f>
        <v>0</v>
      </c>
      <c r="P258" s="596">
        <f>'別紙様式3-2（加算　個票）'!AG270</f>
        <v>0</v>
      </c>
      <c r="Q258" s="596">
        <f t="shared" si="3"/>
        <v>0</v>
      </c>
      <c r="R258" s="597" t="str">
        <f>IF('別紙様式3-1'!$Y$26="×","該当","非該当")</f>
        <v>非該当</v>
      </c>
    </row>
    <row r="259" spans="1:18">
      <c r="A259" s="595">
        <v>258</v>
      </c>
      <c r="B259" s="595">
        <f>基本情報入力シート!C296</f>
        <v>0</v>
      </c>
      <c r="C259" s="595">
        <f>基本情報入力シート!M296</f>
        <v>0</v>
      </c>
      <c r="D259" s="595">
        <f>基本情報入力シート!R296</f>
        <v>0</v>
      </c>
      <c r="E259" s="595">
        <f>基本情報入力シート!W296</f>
        <v>0</v>
      </c>
      <c r="F259" s="595">
        <f>基本情報入力シート!X296</f>
        <v>0</v>
      </c>
      <c r="G259" s="595">
        <f>基本情報入力シート!Y296</f>
        <v>0</v>
      </c>
      <c r="H259" s="595">
        <f>基本情報入力シート!$M$23</f>
        <v>0</v>
      </c>
      <c r="I259" s="595">
        <f>基本情報入力シート!$M$30</f>
        <v>0</v>
      </c>
      <c r="J259" s="595">
        <f>基本情報入力シート!$M$31</f>
        <v>0</v>
      </c>
      <c r="K259" s="595">
        <f>基本情報入力シート!$M$32</f>
        <v>0</v>
      </c>
      <c r="L259" s="595">
        <f>'別紙様式3-2（加算　個票）'!P271</f>
        <v>0</v>
      </c>
      <c r="M259" s="596">
        <f>'別紙様式3-2（加算　個票）'!Q271</f>
        <v>0</v>
      </c>
      <c r="N259" s="595">
        <f>'別紙様式3-2（加算　個票）'!Y271</f>
        <v>0</v>
      </c>
      <c r="O259" s="596">
        <f>'別紙様式3-2（加算　個票）'!Z271</f>
        <v>0</v>
      </c>
      <c r="P259" s="596">
        <f>'別紙様式3-2（加算　個票）'!AG271</f>
        <v>0</v>
      </c>
      <c r="Q259" s="596">
        <f t="shared" ref="Q259:Q322" si="4">M259+O259-P259</f>
        <v>0</v>
      </c>
      <c r="R259" s="597" t="str">
        <f>IF('別紙様式3-1'!$Y$26="×","該当","非該当")</f>
        <v>非該当</v>
      </c>
    </row>
    <row r="260" spans="1:18">
      <c r="A260" s="595">
        <v>259</v>
      </c>
      <c r="B260" s="595">
        <f>基本情報入力シート!C297</f>
        <v>0</v>
      </c>
      <c r="C260" s="595">
        <f>基本情報入力シート!M297</f>
        <v>0</v>
      </c>
      <c r="D260" s="595">
        <f>基本情報入力シート!R297</f>
        <v>0</v>
      </c>
      <c r="E260" s="595">
        <f>基本情報入力シート!W297</f>
        <v>0</v>
      </c>
      <c r="F260" s="595">
        <f>基本情報入力シート!X297</f>
        <v>0</v>
      </c>
      <c r="G260" s="595">
        <f>基本情報入力シート!Y297</f>
        <v>0</v>
      </c>
      <c r="H260" s="595">
        <f>基本情報入力シート!$M$23</f>
        <v>0</v>
      </c>
      <c r="I260" s="595">
        <f>基本情報入力シート!$M$30</f>
        <v>0</v>
      </c>
      <c r="J260" s="595">
        <f>基本情報入力シート!$M$31</f>
        <v>0</v>
      </c>
      <c r="K260" s="595">
        <f>基本情報入力シート!$M$32</f>
        <v>0</v>
      </c>
      <c r="L260" s="595">
        <f>'別紙様式3-2（加算　個票）'!P272</f>
        <v>0</v>
      </c>
      <c r="M260" s="596">
        <f>'別紙様式3-2（加算　個票）'!Q272</f>
        <v>0</v>
      </c>
      <c r="N260" s="595">
        <f>'別紙様式3-2（加算　個票）'!Y272</f>
        <v>0</v>
      </c>
      <c r="O260" s="596">
        <f>'別紙様式3-2（加算　個票）'!Z272</f>
        <v>0</v>
      </c>
      <c r="P260" s="596">
        <f>'別紙様式3-2（加算　個票）'!AG272</f>
        <v>0</v>
      </c>
      <c r="Q260" s="596">
        <f t="shared" si="4"/>
        <v>0</v>
      </c>
      <c r="R260" s="597" t="str">
        <f>IF('別紙様式3-1'!$Y$26="×","該当","非該当")</f>
        <v>非該当</v>
      </c>
    </row>
    <row r="261" spans="1:18">
      <c r="A261" s="595">
        <v>260</v>
      </c>
      <c r="B261" s="595">
        <f>基本情報入力シート!C298</f>
        <v>0</v>
      </c>
      <c r="C261" s="595">
        <f>基本情報入力シート!M298</f>
        <v>0</v>
      </c>
      <c r="D261" s="595">
        <f>基本情報入力シート!R298</f>
        <v>0</v>
      </c>
      <c r="E261" s="595">
        <f>基本情報入力シート!W298</f>
        <v>0</v>
      </c>
      <c r="F261" s="595">
        <f>基本情報入力シート!X298</f>
        <v>0</v>
      </c>
      <c r="G261" s="595">
        <f>基本情報入力シート!Y298</f>
        <v>0</v>
      </c>
      <c r="H261" s="595">
        <f>基本情報入力シート!$M$23</f>
        <v>0</v>
      </c>
      <c r="I261" s="595">
        <f>基本情報入力シート!$M$30</f>
        <v>0</v>
      </c>
      <c r="J261" s="595">
        <f>基本情報入力シート!$M$31</f>
        <v>0</v>
      </c>
      <c r="K261" s="595">
        <f>基本情報入力シート!$M$32</f>
        <v>0</v>
      </c>
      <c r="L261" s="595">
        <f>'別紙様式3-2（加算　個票）'!P273</f>
        <v>0</v>
      </c>
      <c r="M261" s="596">
        <f>'別紙様式3-2（加算　個票）'!Q273</f>
        <v>0</v>
      </c>
      <c r="N261" s="595">
        <f>'別紙様式3-2（加算　個票）'!Y273</f>
        <v>0</v>
      </c>
      <c r="O261" s="596">
        <f>'別紙様式3-2（加算　個票）'!Z273</f>
        <v>0</v>
      </c>
      <c r="P261" s="596">
        <f>'別紙様式3-2（加算　個票）'!AG273</f>
        <v>0</v>
      </c>
      <c r="Q261" s="596">
        <f t="shared" si="4"/>
        <v>0</v>
      </c>
      <c r="R261" s="597" t="str">
        <f>IF('別紙様式3-1'!$Y$26="×","該当","非該当")</f>
        <v>非該当</v>
      </c>
    </row>
    <row r="262" spans="1:18">
      <c r="A262" s="595">
        <v>261</v>
      </c>
      <c r="B262" s="595">
        <f>基本情報入力シート!C299</f>
        <v>0</v>
      </c>
      <c r="C262" s="595">
        <f>基本情報入力シート!M299</f>
        <v>0</v>
      </c>
      <c r="D262" s="595">
        <f>基本情報入力シート!R299</f>
        <v>0</v>
      </c>
      <c r="E262" s="595">
        <f>基本情報入力シート!W299</f>
        <v>0</v>
      </c>
      <c r="F262" s="595">
        <f>基本情報入力シート!X299</f>
        <v>0</v>
      </c>
      <c r="G262" s="595">
        <f>基本情報入力シート!Y299</f>
        <v>0</v>
      </c>
      <c r="H262" s="595">
        <f>基本情報入力シート!$M$23</f>
        <v>0</v>
      </c>
      <c r="I262" s="595">
        <f>基本情報入力シート!$M$30</f>
        <v>0</v>
      </c>
      <c r="J262" s="595">
        <f>基本情報入力シート!$M$31</f>
        <v>0</v>
      </c>
      <c r="K262" s="595">
        <f>基本情報入力シート!$M$32</f>
        <v>0</v>
      </c>
      <c r="L262" s="595">
        <f>'別紙様式3-2（加算　個票）'!P274</f>
        <v>0</v>
      </c>
      <c r="M262" s="596">
        <f>'別紙様式3-2（加算　個票）'!Q274</f>
        <v>0</v>
      </c>
      <c r="N262" s="595">
        <f>'別紙様式3-2（加算　個票）'!Y274</f>
        <v>0</v>
      </c>
      <c r="O262" s="596">
        <f>'別紙様式3-2（加算　個票）'!Z274</f>
        <v>0</v>
      </c>
      <c r="P262" s="596">
        <f>'別紙様式3-2（加算　個票）'!AG274</f>
        <v>0</v>
      </c>
      <c r="Q262" s="596">
        <f t="shared" si="4"/>
        <v>0</v>
      </c>
      <c r="R262" s="597" t="str">
        <f>IF('別紙様式3-1'!$Y$26="×","該当","非該当")</f>
        <v>非該当</v>
      </c>
    </row>
    <row r="263" spans="1:18">
      <c r="A263" s="595">
        <v>262</v>
      </c>
      <c r="B263" s="595">
        <f>基本情報入力シート!C300</f>
        <v>0</v>
      </c>
      <c r="C263" s="595">
        <f>基本情報入力シート!M300</f>
        <v>0</v>
      </c>
      <c r="D263" s="595">
        <f>基本情報入力シート!R300</f>
        <v>0</v>
      </c>
      <c r="E263" s="595">
        <f>基本情報入力シート!W300</f>
        <v>0</v>
      </c>
      <c r="F263" s="595">
        <f>基本情報入力シート!X300</f>
        <v>0</v>
      </c>
      <c r="G263" s="595">
        <f>基本情報入力シート!Y300</f>
        <v>0</v>
      </c>
      <c r="H263" s="595">
        <f>基本情報入力シート!$M$23</f>
        <v>0</v>
      </c>
      <c r="I263" s="595">
        <f>基本情報入力シート!$M$30</f>
        <v>0</v>
      </c>
      <c r="J263" s="595">
        <f>基本情報入力シート!$M$31</f>
        <v>0</v>
      </c>
      <c r="K263" s="595">
        <f>基本情報入力シート!$M$32</f>
        <v>0</v>
      </c>
      <c r="L263" s="595">
        <f>'別紙様式3-2（加算　個票）'!P275</f>
        <v>0</v>
      </c>
      <c r="M263" s="596">
        <f>'別紙様式3-2（加算　個票）'!Q275</f>
        <v>0</v>
      </c>
      <c r="N263" s="595">
        <f>'別紙様式3-2（加算　個票）'!Y275</f>
        <v>0</v>
      </c>
      <c r="O263" s="596">
        <f>'別紙様式3-2（加算　個票）'!Z275</f>
        <v>0</v>
      </c>
      <c r="P263" s="596">
        <f>'別紙様式3-2（加算　個票）'!AG275</f>
        <v>0</v>
      </c>
      <c r="Q263" s="596">
        <f t="shared" si="4"/>
        <v>0</v>
      </c>
      <c r="R263" s="597" t="str">
        <f>IF('別紙様式3-1'!$Y$26="×","該当","非該当")</f>
        <v>非該当</v>
      </c>
    </row>
    <row r="264" spans="1:18">
      <c r="A264" s="595">
        <v>263</v>
      </c>
      <c r="B264" s="595">
        <f>基本情報入力シート!C301</f>
        <v>0</v>
      </c>
      <c r="C264" s="595">
        <f>基本情報入力シート!M301</f>
        <v>0</v>
      </c>
      <c r="D264" s="595">
        <f>基本情報入力シート!R301</f>
        <v>0</v>
      </c>
      <c r="E264" s="595">
        <f>基本情報入力シート!W301</f>
        <v>0</v>
      </c>
      <c r="F264" s="595">
        <f>基本情報入力シート!X301</f>
        <v>0</v>
      </c>
      <c r="G264" s="595">
        <f>基本情報入力シート!Y301</f>
        <v>0</v>
      </c>
      <c r="H264" s="595">
        <f>基本情報入力シート!$M$23</f>
        <v>0</v>
      </c>
      <c r="I264" s="595">
        <f>基本情報入力シート!$M$30</f>
        <v>0</v>
      </c>
      <c r="J264" s="595">
        <f>基本情報入力シート!$M$31</f>
        <v>0</v>
      </c>
      <c r="K264" s="595">
        <f>基本情報入力シート!$M$32</f>
        <v>0</v>
      </c>
      <c r="L264" s="595">
        <f>'別紙様式3-2（加算　個票）'!P276</f>
        <v>0</v>
      </c>
      <c r="M264" s="596">
        <f>'別紙様式3-2（加算　個票）'!Q276</f>
        <v>0</v>
      </c>
      <c r="N264" s="595">
        <f>'別紙様式3-2（加算　個票）'!Y276</f>
        <v>0</v>
      </c>
      <c r="O264" s="596">
        <f>'別紙様式3-2（加算　個票）'!Z276</f>
        <v>0</v>
      </c>
      <c r="P264" s="596">
        <f>'別紙様式3-2（加算　個票）'!AG276</f>
        <v>0</v>
      </c>
      <c r="Q264" s="596">
        <f t="shared" si="4"/>
        <v>0</v>
      </c>
      <c r="R264" s="597" t="str">
        <f>IF('別紙様式3-1'!$Y$26="×","該当","非該当")</f>
        <v>非該当</v>
      </c>
    </row>
    <row r="265" spans="1:18">
      <c r="A265" s="595">
        <v>264</v>
      </c>
      <c r="B265" s="595">
        <f>基本情報入力シート!C302</f>
        <v>0</v>
      </c>
      <c r="C265" s="595">
        <f>基本情報入力シート!M302</f>
        <v>0</v>
      </c>
      <c r="D265" s="595">
        <f>基本情報入力シート!R302</f>
        <v>0</v>
      </c>
      <c r="E265" s="595">
        <f>基本情報入力シート!W302</f>
        <v>0</v>
      </c>
      <c r="F265" s="595">
        <f>基本情報入力シート!X302</f>
        <v>0</v>
      </c>
      <c r="G265" s="595">
        <f>基本情報入力シート!Y302</f>
        <v>0</v>
      </c>
      <c r="H265" s="595">
        <f>基本情報入力シート!$M$23</f>
        <v>0</v>
      </c>
      <c r="I265" s="595">
        <f>基本情報入力シート!$M$30</f>
        <v>0</v>
      </c>
      <c r="J265" s="595">
        <f>基本情報入力シート!$M$31</f>
        <v>0</v>
      </c>
      <c r="K265" s="595">
        <f>基本情報入力シート!$M$32</f>
        <v>0</v>
      </c>
      <c r="L265" s="595">
        <f>'別紙様式3-2（加算　個票）'!P277</f>
        <v>0</v>
      </c>
      <c r="M265" s="596">
        <f>'別紙様式3-2（加算　個票）'!Q277</f>
        <v>0</v>
      </c>
      <c r="N265" s="595">
        <f>'別紙様式3-2（加算　個票）'!Y277</f>
        <v>0</v>
      </c>
      <c r="O265" s="596">
        <f>'別紙様式3-2（加算　個票）'!Z277</f>
        <v>0</v>
      </c>
      <c r="P265" s="596">
        <f>'別紙様式3-2（加算　個票）'!AG277</f>
        <v>0</v>
      </c>
      <c r="Q265" s="596">
        <f t="shared" si="4"/>
        <v>0</v>
      </c>
      <c r="R265" s="597" t="str">
        <f>IF('別紙様式3-1'!$Y$26="×","該当","非該当")</f>
        <v>非該当</v>
      </c>
    </row>
    <row r="266" spans="1:18">
      <c r="A266" s="595">
        <v>265</v>
      </c>
      <c r="B266" s="595">
        <f>基本情報入力シート!C303</f>
        <v>0</v>
      </c>
      <c r="C266" s="595">
        <f>基本情報入力シート!M303</f>
        <v>0</v>
      </c>
      <c r="D266" s="595">
        <f>基本情報入力シート!R303</f>
        <v>0</v>
      </c>
      <c r="E266" s="595">
        <f>基本情報入力シート!W303</f>
        <v>0</v>
      </c>
      <c r="F266" s="595">
        <f>基本情報入力シート!X303</f>
        <v>0</v>
      </c>
      <c r="G266" s="595">
        <f>基本情報入力シート!Y303</f>
        <v>0</v>
      </c>
      <c r="H266" s="595">
        <f>基本情報入力シート!$M$23</f>
        <v>0</v>
      </c>
      <c r="I266" s="595">
        <f>基本情報入力シート!$M$30</f>
        <v>0</v>
      </c>
      <c r="J266" s="595">
        <f>基本情報入力シート!$M$31</f>
        <v>0</v>
      </c>
      <c r="K266" s="595">
        <f>基本情報入力シート!$M$32</f>
        <v>0</v>
      </c>
      <c r="L266" s="595">
        <f>'別紙様式3-2（加算　個票）'!P278</f>
        <v>0</v>
      </c>
      <c r="M266" s="596">
        <f>'別紙様式3-2（加算　個票）'!Q278</f>
        <v>0</v>
      </c>
      <c r="N266" s="595">
        <f>'別紙様式3-2（加算　個票）'!Y278</f>
        <v>0</v>
      </c>
      <c r="O266" s="596">
        <f>'別紙様式3-2（加算　個票）'!Z278</f>
        <v>0</v>
      </c>
      <c r="P266" s="596">
        <f>'別紙様式3-2（加算　個票）'!AG278</f>
        <v>0</v>
      </c>
      <c r="Q266" s="596">
        <f t="shared" si="4"/>
        <v>0</v>
      </c>
      <c r="R266" s="597" t="str">
        <f>IF('別紙様式3-1'!$Y$26="×","該当","非該当")</f>
        <v>非該当</v>
      </c>
    </row>
    <row r="267" spans="1:18">
      <c r="A267" s="595">
        <v>266</v>
      </c>
      <c r="B267" s="595">
        <f>基本情報入力シート!C304</f>
        <v>0</v>
      </c>
      <c r="C267" s="595">
        <f>基本情報入力シート!M304</f>
        <v>0</v>
      </c>
      <c r="D267" s="595">
        <f>基本情報入力シート!R304</f>
        <v>0</v>
      </c>
      <c r="E267" s="595">
        <f>基本情報入力シート!W304</f>
        <v>0</v>
      </c>
      <c r="F267" s="595">
        <f>基本情報入力シート!X304</f>
        <v>0</v>
      </c>
      <c r="G267" s="595">
        <f>基本情報入力シート!Y304</f>
        <v>0</v>
      </c>
      <c r="H267" s="595">
        <f>基本情報入力シート!$M$23</f>
        <v>0</v>
      </c>
      <c r="I267" s="595">
        <f>基本情報入力シート!$M$30</f>
        <v>0</v>
      </c>
      <c r="J267" s="595">
        <f>基本情報入力シート!$M$31</f>
        <v>0</v>
      </c>
      <c r="K267" s="595">
        <f>基本情報入力シート!$M$32</f>
        <v>0</v>
      </c>
      <c r="L267" s="595">
        <f>'別紙様式3-2（加算　個票）'!P279</f>
        <v>0</v>
      </c>
      <c r="M267" s="596">
        <f>'別紙様式3-2（加算　個票）'!Q279</f>
        <v>0</v>
      </c>
      <c r="N267" s="595">
        <f>'別紙様式3-2（加算　個票）'!Y279</f>
        <v>0</v>
      </c>
      <c r="O267" s="596">
        <f>'別紙様式3-2（加算　個票）'!Z279</f>
        <v>0</v>
      </c>
      <c r="P267" s="596">
        <f>'別紙様式3-2（加算　個票）'!AG279</f>
        <v>0</v>
      </c>
      <c r="Q267" s="596">
        <f t="shared" si="4"/>
        <v>0</v>
      </c>
      <c r="R267" s="597" t="str">
        <f>IF('別紙様式3-1'!$Y$26="×","該当","非該当")</f>
        <v>非該当</v>
      </c>
    </row>
    <row r="268" spans="1:18">
      <c r="A268" s="595">
        <v>267</v>
      </c>
      <c r="B268" s="595">
        <f>基本情報入力シート!C305</f>
        <v>0</v>
      </c>
      <c r="C268" s="595">
        <f>基本情報入力シート!M305</f>
        <v>0</v>
      </c>
      <c r="D268" s="595">
        <f>基本情報入力シート!R305</f>
        <v>0</v>
      </c>
      <c r="E268" s="595">
        <f>基本情報入力シート!W305</f>
        <v>0</v>
      </c>
      <c r="F268" s="595">
        <f>基本情報入力シート!X305</f>
        <v>0</v>
      </c>
      <c r="G268" s="595">
        <f>基本情報入力シート!Y305</f>
        <v>0</v>
      </c>
      <c r="H268" s="595">
        <f>基本情報入力シート!$M$23</f>
        <v>0</v>
      </c>
      <c r="I268" s="595">
        <f>基本情報入力シート!$M$30</f>
        <v>0</v>
      </c>
      <c r="J268" s="595">
        <f>基本情報入力シート!$M$31</f>
        <v>0</v>
      </c>
      <c r="K268" s="595">
        <f>基本情報入力シート!$M$32</f>
        <v>0</v>
      </c>
      <c r="L268" s="595">
        <f>'別紙様式3-2（加算　個票）'!P280</f>
        <v>0</v>
      </c>
      <c r="M268" s="596">
        <f>'別紙様式3-2（加算　個票）'!Q280</f>
        <v>0</v>
      </c>
      <c r="N268" s="595">
        <f>'別紙様式3-2（加算　個票）'!Y280</f>
        <v>0</v>
      </c>
      <c r="O268" s="596">
        <f>'別紙様式3-2（加算　個票）'!Z280</f>
        <v>0</v>
      </c>
      <c r="P268" s="596">
        <f>'別紙様式3-2（加算　個票）'!AG280</f>
        <v>0</v>
      </c>
      <c r="Q268" s="596">
        <f t="shared" si="4"/>
        <v>0</v>
      </c>
      <c r="R268" s="597" t="str">
        <f>IF('別紙様式3-1'!$Y$26="×","該当","非該当")</f>
        <v>非該当</v>
      </c>
    </row>
    <row r="269" spans="1:18">
      <c r="A269" s="595">
        <v>268</v>
      </c>
      <c r="B269" s="595">
        <f>基本情報入力シート!C306</f>
        <v>0</v>
      </c>
      <c r="C269" s="595">
        <f>基本情報入力シート!M306</f>
        <v>0</v>
      </c>
      <c r="D269" s="595">
        <f>基本情報入力シート!R306</f>
        <v>0</v>
      </c>
      <c r="E269" s="595">
        <f>基本情報入力シート!W306</f>
        <v>0</v>
      </c>
      <c r="F269" s="595">
        <f>基本情報入力シート!X306</f>
        <v>0</v>
      </c>
      <c r="G269" s="595">
        <f>基本情報入力シート!Y306</f>
        <v>0</v>
      </c>
      <c r="H269" s="595">
        <f>基本情報入力シート!$M$23</f>
        <v>0</v>
      </c>
      <c r="I269" s="595">
        <f>基本情報入力シート!$M$30</f>
        <v>0</v>
      </c>
      <c r="J269" s="595">
        <f>基本情報入力シート!$M$31</f>
        <v>0</v>
      </c>
      <c r="K269" s="595">
        <f>基本情報入力シート!$M$32</f>
        <v>0</v>
      </c>
      <c r="L269" s="595">
        <f>'別紙様式3-2（加算　個票）'!P281</f>
        <v>0</v>
      </c>
      <c r="M269" s="596">
        <f>'別紙様式3-2（加算　個票）'!Q281</f>
        <v>0</v>
      </c>
      <c r="N269" s="595">
        <f>'別紙様式3-2（加算　個票）'!Y281</f>
        <v>0</v>
      </c>
      <c r="O269" s="596">
        <f>'別紙様式3-2（加算　個票）'!Z281</f>
        <v>0</v>
      </c>
      <c r="P269" s="596">
        <f>'別紙様式3-2（加算　個票）'!AG281</f>
        <v>0</v>
      </c>
      <c r="Q269" s="596">
        <f t="shared" si="4"/>
        <v>0</v>
      </c>
      <c r="R269" s="597" t="str">
        <f>IF('別紙様式3-1'!$Y$26="×","該当","非該当")</f>
        <v>非該当</v>
      </c>
    </row>
    <row r="270" spans="1:18">
      <c r="A270" s="595">
        <v>269</v>
      </c>
      <c r="B270" s="595">
        <f>基本情報入力シート!C307</f>
        <v>0</v>
      </c>
      <c r="C270" s="595">
        <f>基本情報入力シート!M307</f>
        <v>0</v>
      </c>
      <c r="D270" s="595">
        <f>基本情報入力シート!R307</f>
        <v>0</v>
      </c>
      <c r="E270" s="595">
        <f>基本情報入力シート!W307</f>
        <v>0</v>
      </c>
      <c r="F270" s="595">
        <f>基本情報入力シート!X307</f>
        <v>0</v>
      </c>
      <c r="G270" s="595">
        <f>基本情報入力シート!Y307</f>
        <v>0</v>
      </c>
      <c r="H270" s="595">
        <f>基本情報入力シート!$M$23</f>
        <v>0</v>
      </c>
      <c r="I270" s="595">
        <f>基本情報入力シート!$M$30</f>
        <v>0</v>
      </c>
      <c r="J270" s="595">
        <f>基本情報入力シート!$M$31</f>
        <v>0</v>
      </c>
      <c r="K270" s="595">
        <f>基本情報入力シート!$M$32</f>
        <v>0</v>
      </c>
      <c r="L270" s="595">
        <f>'別紙様式3-2（加算　個票）'!P282</f>
        <v>0</v>
      </c>
      <c r="M270" s="596">
        <f>'別紙様式3-2（加算　個票）'!Q282</f>
        <v>0</v>
      </c>
      <c r="N270" s="595">
        <f>'別紙様式3-2（加算　個票）'!Y282</f>
        <v>0</v>
      </c>
      <c r="O270" s="596">
        <f>'別紙様式3-2（加算　個票）'!Z282</f>
        <v>0</v>
      </c>
      <c r="P270" s="596">
        <f>'別紙様式3-2（加算　個票）'!AG282</f>
        <v>0</v>
      </c>
      <c r="Q270" s="596">
        <f t="shared" si="4"/>
        <v>0</v>
      </c>
      <c r="R270" s="597" t="str">
        <f>IF('別紙様式3-1'!$Y$26="×","該当","非該当")</f>
        <v>非該当</v>
      </c>
    </row>
    <row r="271" spans="1:18">
      <c r="A271" s="595">
        <v>270</v>
      </c>
      <c r="B271" s="595">
        <f>基本情報入力シート!C308</f>
        <v>0</v>
      </c>
      <c r="C271" s="595">
        <f>基本情報入力シート!M308</f>
        <v>0</v>
      </c>
      <c r="D271" s="595">
        <f>基本情報入力シート!R308</f>
        <v>0</v>
      </c>
      <c r="E271" s="595">
        <f>基本情報入力シート!W308</f>
        <v>0</v>
      </c>
      <c r="F271" s="595">
        <f>基本情報入力シート!X308</f>
        <v>0</v>
      </c>
      <c r="G271" s="595">
        <f>基本情報入力シート!Y308</f>
        <v>0</v>
      </c>
      <c r="H271" s="595">
        <f>基本情報入力シート!$M$23</f>
        <v>0</v>
      </c>
      <c r="I271" s="595">
        <f>基本情報入力シート!$M$30</f>
        <v>0</v>
      </c>
      <c r="J271" s="595">
        <f>基本情報入力シート!$M$31</f>
        <v>0</v>
      </c>
      <c r="K271" s="595">
        <f>基本情報入力シート!$M$32</f>
        <v>0</v>
      </c>
      <c r="L271" s="595">
        <f>'別紙様式3-2（加算　個票）'!P283</f>
        <v>0</v>
      </c>
      <c r="M271" s="596">
        <f>'別紙様式3-2（加算　個票）'!Q283</f>
        <v>0</v>
      </c>
      <c r="N271" s="595">
        <f>'別紙様式3-2（加算　個票）'!Y283</f>
        <v>0</v>
      </c>
      <c r="O271" s="596">
        <f>'別紙様式3-2（加算　個票）'!Z283</f>
        <v>0</v>
      </c>
      <c r="P271" s="596">
        <f>'別紙様式3-2（加算　個票）'!AG283</f>
        <v>0</v>
      </c>
      <c r="Q271" s="596">
        <f t="shared" si="4"/>
        <v>0</v>
      </c>
      <c r="R271" s="597" t="str">
        <f>IF('別紙様式3-1'!$Y$26="×","該当","非該当")</f>
        <v>非該当</v>
      </c>
    </row>
    <row r="272" spans="1:18">
      <c r="A272" s="595">
        <v>271</v>
      </c>
      <c r="B272" s="595">
        <f>基本情報入力シート!C309</f>
        <v>0</v>
      </c>
      <c r="C272" s="595">
        <f>基本情報入力シート!M309</f>
        <v>0</v>
      </c>
      <c r="D272" s="595">
        <f>基本情報入力シート!R309</f>
        <v>0</v>
      </c>
      <c r="E272" s="595">
        <f>基本情報入力シート!W309</f>
        <v>0</v>
      </c>
      <c r="F272" s="595">
        <f>基本情報入力シート!X309</f>
        <v>0</v>
      </c>
      <c r="G272" s="595">
        <f>基本情報入力シート!Y309</f>
        <v>0</v>
      </c>
      <c r="H272" s="595">
        <f>基本情報入力シート!$M$23</f>
        <v>0</v>
      </c>
      <c r="I272" s="595">
        <f>基本情報入力シート!$M$30</f>
        <v>0</v>
      </c>
      <c r="J272" s="595">
        <f>基本情報入力シート!$M$31</f>
        <v>0</v>
      </c>
      <c r="K272" s="595">
        <f>基本情報入力シート!$M$32</f>
        <v>0</v>
      </c>
      <c r="L272" s="595">
        <f>'別紙様式3-2（加算　個票）'!P284</f>
        <v>0</v>
      </c>
      <c r="M272" s="596">
        <f>'別紙様式3-2（加算　個票）'!Q284</f>
        <v>0</v>
      </c>
      <c r="N272" s="595">
        <f>'別紙様式3-2（加算　個票）'!Y284</f>
        <v>0</v>
      </c>
      <c r="O272" s="596">
        <f>'別紙様式3-2（加算　個票）'!Z284</f>
        <v>0</v>
      </c>
      <c r="P272" s="596">
        <f>'別紙様式3-2（加算　個票）'!AG284</f>
        <v>0</v>
      </c>
      <c r="Q272" s="596">
        <f t="shared" si="4"/>
        <v>0</v>
      </c>
      <c r="R272" s="597" t="str">
        <f>IF('別紙様式3-1'!$Y$26="×","該当","非該当")</f>
        <v>非該当</v>
      </c>
    </row>
    <row r="273" spans="1:18">
      <c r="A273" s="595">
        <v>272</v>
      </c>
      <c r="B273" s="595">
        <f>基本情報入力シート!C310</f>
        <v>0</v>
      </c>
      <c r="C273" s="595">
        <f>基本情報入力シート!M310</f>
        <v>0</v>
      </c>
      <c r="D273" s="595">
        <f>基本情報入力シート!R310</f>
        <v>0</v>
      </c>
      <c r="E273" s="595">
        <f>基本情報入力シート!W310</f>
        <v>0</v>
      </c>
      <c r="F273" s="595">
        <f>基本情報入力シート!X310</f>
        <v>0</v>
      </c>
      <c r="G273" s="595">
        <f>基本情報入力シート!Y310</f>
        <v>0</v>
      </c>
      <c r="H273" s="595">
        <f>基本情報入力シート!$M$23</f>
        <v>0</v>
      </c>
      <c r="I273" s="595">
        <f>基本情報入力シート!$M$30</f>
        <v>0</v>
      </c>
      <c r="J273" s="595">
        <f>基本情報入力シート!$M$31</f>
        <v>0</v>
      </c>
      <c r="K273" s="595">
        <f>基本情報入力シート!$M$32</f>
        <v>0</v>
      </c>
      <c r="L273" s="595">
        <f>'別紙様式3-2（加算　個票）'!P285</f>
        <v>0</v>
      </c>
      <c r="M273" s="596">
        <f>'別紙様式3-2（加算　個票）'!Q285</f>
        <v>0</v>
      </c>
      <c r="N273" s="595">
        <f>'別紙様式3-2（加算　個票）'!Y285</f>
        <v>0</v>
      </c>
      <c r="O273" s="596">
        <f>'別紙様式3-2（加算　個票）'!Z285</f>
        <v>0</v>
      </c>
      <c r="P273" s="596">
        <f>'別紙様式3-2（加算　個票）'!AG285</f>
        <v>0</v>
      </c>
      <c r="Q273" s="596">
        <f t="shared" si="4"/>
        <v>0</v>
      </c>
      <c r="R273" s="597" t="str">
        <f>IF('別紙様式3-1'!$Y$26="×","該当","非該当")</f>
        <v>非該当</v>
      </c>
    </row>
    <row r="274" spans="1:18">
      <c r="A274" s="595">
        <v>273</v>
      </c>
      <c r="B274" s="595">
        <f>基本情報入力シート!C311</f>
        <v>0</v>
      </c>
      <c r="C274" s="595">
        <f>基本情報入力シート!M311</f>
        <v>0</v>
      </c>
      <c r="D274" s="595">
        <f>基本情報入力シート!R311</f>
        <v>0</v>
      </c>
      <c r="E274" s="595">
        <f>基本情報入力シート!W311</f>
        <v>0</v>
      </c>
      <c r="F274" s="595">
        <f>基本情報入力シート!X311</f>
        <v>0</v>
      </c>
      <c r="G274" s="595">
        <f>基本情報入力シート!Y311</f>
        <v>0</v>
      </c>
      <c r="H274" s="595">
        <f>基本情報入力シート!$M$23</f>
        <v>0</v>
      </c>
      <c r="I274" s="595">
        <f>基本情報入力シート!$M$30</f>
        <v>0</v>
      </c>
      <c r="J274" s="595">
        <f>基本情報入力シート!$M$31</f>
        <v>0</v>
      </c>
      <c r="K274" s="595">
        <f>基本情報入力シート!$M$32</f>
        <v>0</v>
      </c>
      <c r="L274" s="595">
        <f>'別紙様式3-2（加算　個票）'!P286</f>
        <v>0</v>
      </c>
      <c r="M274" s="596">
        <f>'別紙様式3-2（加算　個票）'!Q286</f>
        <v>0</v>
      </c>
      <c r="N274" s="595">
        <f>'別紙様式3-2（加算　個票）'!Y286</f>
        <v>0</v>
      </c>
      <c r="O274" s="596">
        <f>'別紙様式3-2（加算　個票）'!Z286</f>
        <v>0</v>
      </c>
      <c r="P274" s="596">
        <f>'別紙様式3-2（加算　個票）'!AG286</f>
        <v>0</v>
      </c>
      <c r="Q274" s="596">
        <f t="shared" si="4"/>
        <v>0</v>
      </c>
      <c r="R274" s="597" t="str">
        <f>IF('別紙様式3-1'!$Y$26="×","該当","非該当")</f>
        <v>非該当</v>
      </c>
    </row>
    <row r="275" spans="1:18">
      <c r="A275" s="595">
        <v>274</v>
      </c>
      <c r="B275" s="595">
        <f>基本情報入力シート!C312</f>
        <v>0</v>
      </c>
      <c r="C275" s="595">
        <f>基本情報入力シート!M312</f>
        <v>0</v>
      </c>
      <c r="D275" s="595">
        <f>基本情報入力シート!R312</f>
        <v>0</v>
      </c>
      <c r="E275" s="595">
        <f>基本情報入力シート!W312</f>
        <v>0</v>
      </c>
      <c r="F275" s="595">
        <f>基本情報入力シート!X312</f>
        <v>0</v>
      </c>
      <c r="G275" s="595">
        <f>基本情報入力シート!Y312</f>
        <v>0</v>
      </c>
      <c r="H275" s="595">
        <f>基本情報入力シート!$M$23</f>
        <v>0</v>
      </c>
      <c r="I275" s="595">
        <f>基本情報入力シート!$M$30</f>
        <v>0</v>
      </c>
      <c r="J275" s="595">
        <f>基本情報入力シート!$M$31</f>
        <v>0</v>
      </c>
      <c r="K275" s="595">
        <f>基本情報入力シート!$M$32</f>
        <v>0</v>
      </c>
      <c r="L275" s="595">
        <f>'別紙様式3-2（加算　個票）'!P287</f>
        <v>0</v>
      </c>
      <c r="M275" s="596">
        <f>'別紙様式3-2（加算　個票）'!Q287</f>
        <v>0</v>
      </c>
      <c r="N275" s="595">
        <f>'別紙様式3-2（加算　個票）'!Y287</f>
        <v>0</v>
      </c>
      <c r="O275" s="596">
        <f>'別紙様式3-2（加算　個票）'!Z287</f>
        <v>0</v>
      </c>
      <c r="P275" s="596">
        <f>'別紙様式3-2（加算　個票）'!AG287</f>
        <v>0</v>
      </c>
      <c r="Q275" s="596">
        <f t="shared" si="4"/>
        <v>0</v>
      </c>
      <c r="R275" s="597" t="str">
        <f>IF('別紙様式3-1'!$Y$26="×","該当","非該当")</f>
        <v>非該当</v>
      </c>
    </row>
    <row r="276" spans="1:18">
      <c r="A276" s="595">
        <v>275</v>
      </c>
      <c r="B276" s="595">
        <f>基本情報入力シート!C313</f>
        <v>0</v>
      </c>
      <c r="C276" s="595">
        <f>基本情報入力シート!M313</f>
        <v>0</v>
      </c>
      <c r="D276" s="595">
        <f>基本情報入力シート!R313</f>
        <v>0</v>
      </c>
      <c r="E276" s="595">
        <f>基本情報入力シート!W313</f>
        <v>0</v>
      </c>
      <c r="F276" s="595">
        <f>基本情報入力シート!X313</f>
        <v>0</v>
      </c>
      <c r="G276" s="595">
        <f>基本情報入力シート!Y313</f>
        <v>0</v>
      </c>
      <c r="H276" s="595">
        <f>基本情報入力シート!$M$23</f>
        <v>0</v>
      </c>
      <c r="I276" s="595">
        <f>基本情報入力シート!$M$30</f>
        <v>0</v>
      </c>
      <c r="J276" s="595">
        <f>基本情報入力シート!$M$31</f>
        <v>0</v>
      </c>
      <c r="K276" s="595">
        <f>基本情報入力シート!$M$32</f>
        <v>0</v>
      </c>
      <c r="L276" s="595">
        <f>'別紙様式3-2（加算　個票）'!P288</f>
        <v>0</v>
      </c>
      <c r="M276" s="596">
        <f>'別紙様式3-2（加算　個票）'!Q288</f>
        <v>0</v>
      </c>
      <c r="N276" s="595">
        <f>'別紙様式3-2（加算　個票）'!Y288</f>
        <v>0</v>
      </c>
      <c r="O276" s="596">
        <f>'別紙様式3-2（加算　個票）'!Z288</f>
        <v>0</v>
      </c>
      <c r="P276" s="596">
        <f>'別紙様式3-2（加算　個票）'!AG288</f>
        <v>0</v>
      </c>
      <c r="Q276" s="596">
        <f t="shared" si="4"/>
        <v>0</v>
      </c>
      <c r="R276" s="597" t="str">
        <f>IF('別紙様式3-1'!$Y$26="×","該当","非該当")</f>
        <v>非該当</v>
      </c>
    </row>
    <row r="277" spans="1:18">
      <c r="A277" s="595">
        <v>276</v>
      </c>
      <c r="B277" s="595">
        <f>基本情報入力シート!C314</f>
        <v>0</v>
      </c>
      <c r="C277" s="595">
        <f>基本情報入力シート!M314</f>
        <v>0</v>
      </c>
      <c r="D277" s="595">
        <f>基本情報入力シート!R314</f>
        <v>0</v>
      </c>
      <c r="E277" s="595">
        <f>基本情報入力シート!W314</f>
        <v>0</v>
      </c>
      <c r="F277" s="595">
        <f>基本情報入力シート!X314</f>
        <v>0</v>
      </c>
      <c r="G277" s="595">
        <f>基本情報入力シート!Y314</f>
        <v>0</v>
      </c>
      <c r="H277" s="595">
        <f>基本情報入力シート!$M$23</f>
        <v>0</v>
      </c>
      <c r="I277" s="595">
        <f>基本情報入力シート!$M$30</f>
        <v>0</v>
      </c>
      <c r="J277" s="595">
        <f>基本情報入力シート!$M$31</f>
        <v>0</v>
      </c>
      <c r="K277" s="595">
        <f>基本情報入力シート!$M$32</f>
        <v>0</v>
      </c>
      <c r="L277" s="595">
        <f>'別紙様式3-2（加算　個票）'!P289</f>
        <v>0</v>
      </c>
      <c r="M277" s="596">
        <f>'別紙様式3-2（加算　個票）'!Q289</f>
        <v>0</v>
      </c>
      <c r="N277" s="595">
        <f>'別紙様式3-2（加算　個票）'!Y289</f>
        <v>0</v>
      </c>
      <c r="O277" s="596">
        <f>'別紙様式3-2（加算　個票）'!Z289</f>
        <v>0</v>
      </c>
      <c r="P277" s="596">
        <f>'別紙様式3-2（加算　個票）'!AG289</f>
        <v>0</v>
      </c>
      <c r="Q277" s="596">
        <f t="shared" si="4"/>
        <v>0</v>
      </c>
      <c r="R277" s="597" t="str">
        <f>IF('別紙様式3-1'!$Y$26="×","該当","非該当")</f>
        <v>非該当</v>
      </c>
    </row>
    <row r="278" spans="1:18">
      <c r="A278" s="595">
        <v>277</v>
      </c>
      <c r="B278" s="595">
        <f>基本情報入力シート!C315</f>
        <v>0</v>
      </c>
      <c r="C278" s="595">
        <f>基本情報入力シート!M315</f>
        <v>0</v>
      </c>
      <c r="D278" s="595">
        <f>基本情報入力シート!R315</f>
        <v>0</v>
      </c>
      <c r="E278" s="595">
        <f>基本情報入力シート!W315</f>
        <v>0</v>
      </c>
      <c r="F278" s="595">
        <f>基本情報入力シート!X315</f>
        <v>0</v>
      </c>
      <c r="G278" s="595">
        <f>基本情報入力シート!Y315</f>
        <v>0</v>
      </c>
      <c r="H278" s="595">
        <f>基本情報入力シート!$M$23</f>
        <v>0</v>
      </c>
      <c r="I278" s="595">
        <f>基本情報入力シート!$M$30</f>
        <v>0</v>
      </c>
      <c r="J278" s="595">
        <f>基本情報入力シート!$M$31</f>
        <v>0</v>
      </c>
      <c r="K278" s="595">
        <f>基本情報入力シート!$M$32</f>
        <v>0</v>
      </c>
      <c r="L278" s="595">
        <f>'別紙様式3-2（加算　個票）'!P290</f>
        <v>0</v>
      </c>
      <c r="M278" s="596">
        <f>'別紙様式3-2（加算　個票）'!Q290</f>
        <v>0</v>
      </c>
      <c r="N278" s="595">
        <f>'別紙様式3-2（加算　個票）'!Y290</f>
        <v>0</v>
      </c>
      <c r="O278" s="596">
        <f>'別紙様式3-2（加算　個票）'!Z290</f>
        <v>0</v>
      </c>
      <c r="P278" s="596">
        <f>'別紙様式3-2（加算　個票）'!AG290</f>
        <v>0</v>
      </c>
      <c r="Q278" s="596">
        <f t="shared" si="4"/>
        <v>0</v>
      </c>
      <c r="R278" s="597" t="str">
        <f>IF('別紙様式3-1'!$Y$26="×","該当","非該当")</f>
        <v>非該当</v>
      </c>
    </row>
    <row r="279" spans="1:18">
      <c r="A279" s="595">
        <v>278</v>
      </c>
      <c r="B279" s="595">
        <f>基本情報入力シート!C316</f>
        <v>0</v>
      </c>
      <c r="C279" s="595">
        <f>基本情報入力シート!M316</f>
        <v>0</v>
      </c>
      <c r="D279" s="595">
        <f>基本情報入力シート!R316</f>
        <v>0</v>
      </c>
      <c r="E279" s="595">
        <f>基本情報入力シート!W316</f>
        <v>0</v>
      </c>
      <c r="F279" s="595">
        <f>基本情報入力シート!X316</f>
        <v>0</v>
      </c>
      <c r="G279" s="595">
        <f>基本情報入力シート!Y316</f>
        <v>0</v>
      </c>
      <c r="H279" s="595">
        <f>基本情報入力シート!$M$23</f>
        <v>0</v>
      </c>
      <c r="I279" s="595">
        <f>基本情報入力シート!$M$30</f>
        <v>0</v>
      </c>
      <c r="J279" s="595">
        <f>基本情報入力シート!$M$31</f>
        <v>0</v>
      </c>
      <c r="K279" s="595">
        <f>基本情報入力シート!$M$32</f>
        <v>0</v>
      </c>
      <c r="L279" s="595">
        <f>'別紙様式3-2（加算　個票）'!P291</f>
        <v>0</v>
      </c>
      <c r="M279" s="596">
        <f>'別紙様式3-2（加算　個票）'!Q291</f>
        <v>0</v>
      </c>
      <c r="N279" s="595">
        <f>'別紙様式3-2（加算　個票）'!Y291</f>
        <v>0</v>
      </c>
      <c r="O279" s="596">
        <f>'別紙様式3-2（加算　個票）'!Z291</f>
        <v>0</v>
      </c>
      <c r="P279" s="596">
        <f>'別紙様式3-2（加算　個票）'!AG291</f>
        <v>0</v>
      </c>
      <c r="Q279" s="596">
        <f t="shared" si="4"/>
        <v>0</v>
      </c>
      <c r="R279" s="597" t="str">
        <f>IF('別紙様式3-1'!$Y$26="×","該当","非該当")</f>
        <v>非該当</v>
      </c>
    </row>
    <row r="280" spans="1:18">
      <c r="A280" s="595">
        <v>279</v>
      </c>
      <c r="B280" s="595">
        <f>基本情報入力シート!C317</f>
        <v>0</v>
      </c>
      <c r="C280" s="595">
        <f>基本情報入力シート!M317</f>
        <v>0</v>
      </c>
      <c r="D280" s="595">
        <f>基本情報入力シート!R317</f>
        <v>0</v>
      </c>
      <c r="E280" s="595">
        <f>基本情報入力シート!W317</f>
        <v>0</v>
      </c>
      <c r="F280" s="595">
        <f>基本情報入力シート!X317</f>
        <v>0</v>
      </c>
      <c r="G280" s="595">
        <f>基本情報入力シート!Y317</f>
        <v>0</v>
      </c>
      <c r="H280" s="595">
        <f>基本情報入力シート!$M$23</f>
        <v>0</v>
      </c>
      <c r="I280" s="595">
        <f>基本情報入力シート!$M$30</f>
        <v>0</v>
      </c>
      <c r="J280" s="595">
        <f>基本情報入力シート!$M$31</f>
        <v>0</v>
      </c>
      <c r="K280" s="595">
        <f>基本情報入力シート!$M$32</f>
        <v>0</v>
      </c>
      <c r="L280" s="595">
        <f>'別紙様式3-2（加算　個票）'!P292</f>
        <v>0</v>
      </c>
      <c r="M280" s="596">
        <f>'別紙様式3-2（加算　個票）'!Q292</f>
        <v>0</v>
      </c>
      <c r="N280" s="595">
        <f>'別紙様式3-2（加算　個票）'!Y292</f>
        <v>0</v>
      </c>
      <c r="O280" s="596">
        <f>'別紙様式3-2（加算　個票）'!Z292</f>
        <v>0</v>
      </c>
      <c r="P280" s="596">
        <f>'別紙様式3-2（加算　個票）'!AG292</f>
        <v>0</v>
      </c>
      <c r="Q280" s="596">
        <f t="shared" si="4"/>
        <v>0</v>
      </c>
      <c r="R280" s="597" t="str">
        <f>IF('別紙様式3-1'!$Y$26="×","該当","非該当")</f>
        <v>非該当</v>
      </c>
    </row>
    <row r="281" spans="1:18">
      <c r="A281" s="595">
        <v>280</v>
      </c>
      <c r="B281" s="595">
        <f>基本情報入力シート!C318</f>
        <v>0</v>
      </c>
      <c r="C281" s="595">
        <f>基本情報入力シート!M318</f>
        <v>0</v>
      </c>
      <c r="D281" s="595">
        <f>基本情報入力シート!R318</f>
        <v>0</v>
      </c>
      <c r="E281" s="595">
        <f>基本情報入力シート!W318</f>
        <v>0</v>
      </c>
      <c r="F281" s="595">
        <f>基本情報入力シート!X318</f>
        <v>0</v>
      </c>
      <c r="G281" s="595">
        <f>基本情報入力シート!Y318</f>
        <v>0</v>
      </c>
      <c r="H281" s="595">
        <f>基本情報入力シート!$M$23</f>
        <v>0</v>
      </c>
      <c r="I281" s="595">
        <f>基本情報入力シート!$M$30</f>
        <v>0</v>
      </c>
      <c r="J281" s="595">
        <f>基本情報入力シート!$M$31</f>
        <v>0</v>
      </c>
      <c r="K281" s="595">
        <f>基本情報入力シート!$M$32</f>
        <v>0</v>
      </c>
      <c r="L281" s="595">
        <f>'別紙様式3-2（加算　個票）'!P293</f>
        <v>0</v>
      </c>
      <c r="M281" s="596">
        <f>'別紙様式3-2（加算　個票）'!Q293</f>
        <v>0</v>
      </c>
      <c r="N281" s="595">
        <f>'別紙様式3-2（加算　個票）'!Y293</f>
        <v>0</v>
      </c>
      <c r="O281" s="596">
        <f>'別紙様式3-2（加算　個票）'!Z293</f>
        <v>0</v>
      </c>
      <c r="P281" s="596">
        <f>'別紙様式3-2（加算　個票）'!AG293</f>
        <v>0</v>
      </c>
      <c r="Q281" s="596">
        <f t="shared" si="4"/>
        <v>0</v>
      </c>
      <c r="R281" s="597" t="str">
        <f>IF('別紙様式3-1'!$Y$26="×","該当","非該当")</f>
        <v>非該当</v>
      </c>
    </row>
    <row r="282" spans="1:18">
      <c r="A282" s="595">
        <v>281</v>
      </c>
      <c r="B282" s="595">
        <f>基本情報入力シート!C319</f>
        <v>0</v>
      </c>
      <c r="C282" s="595">
        <f>基本情報入力シート!M319</f>
        <v>0</v>
      </c>
      <c r="D282" s="595">
        <f>基本情報入力シート!R319</f>
        <v>0</v>
      </c>
      <c r="E282" s="595">
        <f>基本情報入力シート!W319</f>
        <v>0</v>
      </c>
      <c r="F282" s="595">
        <f>基本情報入力シート!X319</f>
        <v>0</v>
      </c>
      <c r="G282" s="595">
        <f>基本情報入力シート!Y319</f>
        <v>0</v>
      </c>
      <c r="H282" s="595">
        <f>基本情報入力シート!$M$23</f>
        <v>0</v>
      </c>
      <c r="I282" s="595">
        <f>基本情報入力シート!$M$30</f>
        <v>0</v>
      </c>
      <c r="J282" s="595">
        <f>基本情報入力シート!$M$31</f>
        <v>0</v>
      </c>
      <c r="K282" s="595">
        <f>基本情報入力シート!$M$32</f>
        <v>0</v>
      </c>
      <c r="L282" s="595">
        <f>'別紙様式3-2（加算　個票）'!P294</f>
        <v>0</v>
      </c>
      <c r="M282" s="596">
        <f>'別紙様式3-2（加算　個票）'!Q294</f>
        <v>0</v>
      </c>
      <c r="N282" s="595">
        <f>'別紙様式3-2（加算　個票）'!Y294</f>
        <v>0</v>
      </c>
      <c r="O282" s="596">
        <f>'別紙様式3-2（加算　個票）'!Z294</f>
        <v>0</v>
      </c>
      <c r="P282" s="596">
        <f>'別紙様式3-2（加算　個票）'!AG294</f>
        <v>0</v>
      </c>
      <c r="Q282" s="596">
        <f t="shared" si="4"/>
        <v>0</v>
      </c>
      <c r="R282" s="597" t="str">
        <f>IF('別紙様式3-1'!$Y$26="×","該当","非該当")</f>
        <v>非該当</v>
      </c>
    </row>
    <row r="283" spans="1:18">
      <c r="A283" s="595">
        <v>282</v>
      </c>
      <c r="B283" s="595">
        <f>基本情報入力シート!C320</f>
        <v>0</v>
      </c>
      <c r="C283" s="595">
        <f>基本情報入力シート!M320</f>
        <v>0</v>
      </c>
      <c r="D283" s="595">
        <f>基本情報入力シート!R320</f>
        <v>0</v>
      </c>
      <c r="E283" s="595">
        <f>基本情報入力シート!W320</f>
        <v>0</v>
      </c>
      <c r="F283" s="595">
        <f>基本情報入力シート!X320</f>
        <v>0</v>
      </c>
      <c r="G283" s="595">
        <f>基本情報入力シート!Y320</f>
        <v>0</v>
      </c>
      <c r="H283" s="595">
        <f>基本情報入力シート!$M$23</f>
        <v>0</v>
      </c>
      <c r="I283" s="595">
        <f>基本情報入力シート!$M$30</f>
        <v>0</v>
      </c>
      <c r="J283" s="595">
        <f>基本情報入力シート!$M$31</f>
        <v>0</v>
      </c>
      <c r="K283" s="595">
        <f>基本情報入力シート!$M$32</f>
        <v>0</v>
      </c>
      <c r="L283" s="595">
        <f>'別紙様式3-2（加算　個票）'!P295</f>
        <v>0</v>
      </c>
      <c r="M283" s="596">
        <f>'別紙様式3-2（加算　個票）'!Q295</f>
        <v>0</v>
      </c>
      <c r="N283" s="595">
        <f>'別紙様式3-2（加算　個票）'!Y295</f>
        <v>0</v>
      </c>
      <c r="O283" s="596">
        <f>'別紙様式3-2（加算　個票）'!Z295</f>
        <v>0</v>
      </c>
      <c r="P283" s="596">
        <f>'別紙様式3-2（加算　個票）'!AG295</f>
        <v>0</v>
      </c>
      <c r="Q283" s="596">
        <f t="shared" si="4"/>
        <v>0</v>
      </c>
      <c r="R283" s="597" t="str">
        <f>IF('別紙様式3-1'!$Y$26="×","該当","非該当")</f>
        <v>非該当</v>
      </c>
    </row>
    <row r="284" spans="1:18">
      <c r="A284" s="595">
        <v>283</v>
      </c>
      <c r="B284" s="595">
        <f>基本情報入力シート!C321</f>
        <v>0</v>
      </c>
      <c r="C284" s="595">
        <f>基本情報入力シート!M321</f>
        <v>0</v>
      </c>
      <c r="D284" s="595">
        <f>基本情報入力シート!R321</f>
        <v>0</v>
      </c>
      <c r="E284" s="595">
        <f>基本情報入力シート!W321</f>
        <v>0</v>
      </c>
      <c r="F284" s="595">
        <f>基本情報入力シート!X321</f>
        <v>0</v>
      </c>
      <c r="G284" s="595">
        <f>基本情報入力シート!Y321</f>
        <v>0</v>
      </c>
      <c r="H284" s="595">
        <f>基本情報入力シート!$M$23</f>
        <v>0</v>
      </c>
      <c r="I284" s="595">
        <f>基本情報入力シート!$M$30</f>
        <v>0</v>
      </c>
      <c r="J284" s="595">
        <f>基本情報入力シート!$M$31</f>
        <v>0</v>
      </c>
      <c r="K284" s="595">
        <f>基本情報入力シート!$M$32</f>
        <v>0</v>
      </c>
      <c r="L284" s="595">
        <f>'別紙様式3-2（加算　個票）'!P296</f>
        <v>0</v>
      </c>
      <c r="M284" s="596">
        <f>'別紙様式3-2（加算　個票）'!Q296</f>
        <v>0</v>
      </c>
      <c r="N284" s="595">
        <f>'別紙様式3-2（加算　個票）'!Y296</f>
        <v>0</v>
      </c>
      <c r="O284" s="596">
        <f>'別紙様式3-2（加算　個票）'!Z296</f>
        <v>0</v>
      </c>
      <c r="P284" s="596">
        <f>'別紙様式3-2（加算　個票）'!AG296</f>
        <v>0</v>
      </c>
      <c r="Q284" s="596">
        <f t="shared" si="4"/>
        <v>0</v>
      </c>
      <c r="R284" s="597" t="str">
        <f>IF('別紙様式3-1'!$Y$26="×","該当","非該当")</f>
        <v>非該当</v>
      </c>
    </row>
    <row r="285" spans="1:18">
      <c r="A285" s="595">
        <v>284</v>
      </c>
      <c r="B285" s="595">
        <f>基本情報入力シート!C322</f>
        <v>0</v>
      </c>
      <c r="C285" s="595">
        <f>基本情報入力シート!M322</f>
        <v>0</v>
      </c>
      <c r="D285" s="595">
        <f>基本情報入力シート!R322</f>
        <v>0</v>
      </c>
      <c r="E285" s="595">
        <f>基本情報入力シート!W322</f>
        <v>0</v>
      </c>
      <c r="F285" s="595">
        <f>基本情報入力シート!X322</f>
        <v>0</v>
      </c>
      <c r="G285" s="595">
        <f>基本情報入力シート!Y322</f>
        <v>0</v>
      </c>
      <c r="H285" s="595">
        <f>基本情報入力シート!$M$23</f>
        <v>0</v>
      </c>
      <c r="I285" s="595">
        <f>基本情報入力シート!$M$30</f>
        <v>0</v>
      </c>
      <c r="J285" s="595">
        <f>基本情報入力シート!$M$31</f>
        <v>0</v>
      </c>
      <c r="K285" s="595">
        <f>基本情報入力シート!$M$32</f>
        <v>0</v>
      </c>
      <c r="L285" s="595">
        <f>'別紙様式3-2（加算　個票）'!P297</f>
        <v>0</v>
      </c>
      <c r="M285" s="596">
        <f>'別紙様式3-2（加算　個票）'!Q297</f>
        <v>0</v>
      </c>
      <c r="N285" s="595">
        <f>'別紙様式3-2（加算　個票）'!Y297</f>
        <v>0</v>
      </c>
      <c r="O285" s="596">
        <f>'別紙様式3-2（加算　個票）'!Z297</f>
        <v>0</v>
      </c>
      <c r="P285" s="596">
        <f>'別紙様式3-2（加算　個票）'!AG297</f>
        <v>0</v>
      </c>
      <c r="Q285" s="596">
        <f t="shared" si="4"/>
        <v>0</v>
      </c>
      <c r="R285" s="597" t="str">
        <f>IF('別紙様式3-1'!$Y$26="×","該当","非該当")</f>
        <v>非該当</v>
      </c>
    </row>
    <row r="286" spans="1:18">
      <c r="A286" s="595">
        <v>285</v>
      </c>
      <c r="B286" s="595">
        <f>基本情報入力シート!C323</f>
        <v>0</v>
      </c>
      <c r="C286" s="595">
        <f>基本情報入力シート!M323</f>
        <v>0</v>
      </c>
      <c r="D286" s="595">
        <f>基本情報入力シート!R323</f>
        <v>0</v>
      </c>
      <c r="E286" s="595">
        <f>基本情報入力シート!W323</f>
        <v>0</v>
      </c>
      <c r="F286" s="595">
        <f>基本情報入力シート!X323</f>
        <v>0</v>
      </c>
      <c r="G286" s="595">
        <f>基本情報入力シート!Y323</f>
        <v>0</v>
      </c>
      <c r="H286" s="595">
        <f>基本情報入力シート!$M$23</f>
        <v>0</v>
      </c>
      <c r="I286" s="595">
        <f>基本情報入力シート!$M$30</f>
        <v>0</v>
      </c>
      <c r="J286" s="595">
        <f>基本情報入力シート!$M$31</f>
        <v>0</v>
      </c>
      <c r="K286" s="595">
        <f>基本情報入力シート!$M$32</f>
        <v>0</v>
      </c>
      <c r="L286" s="595">
        <f>'別紙様式3-2（加算　個票）'!P298</f>
        <v>0</v>
      </c>
      <c r="M286" s="596">
        <f>'別紙様式3-2（加算　個票）'!Q298</f>
        <v>0</v>
      </c>
      <c r="N286" s="595">
        <f>'別紙様式3-2（加算　個票）'!Y298</f>
        <v>0</v>
      </c>
      <c r="O286" s="596">
        <f>'別紙様式3-2（加算　個票）'!Z298</f>
        <v>0</v>
      </c>
      <c r="P286" s="596">
        <f>'別紙様式3-2（加算　個票）'!AG298</f>
        <v>0</v>
      </c>
      <c r="Q286" s="596">
        <f t="shared" si="4"/>
        <v>0</v>
      </c>
      <c r="R286" s="597" t="str">
        <f>IF('別紙様式3-1'!$Y$26="×","該当","非該当")</f>
        <v>非該当</v>
      </c>
    </row>
    <row r="287" spans="1:18">
      <c r="A287" s="595">
        <v>286</v>
      </c>
      <c r="B287" s="595">
        <f>基本情報入力シート!C324</f>
        <v>0</v>
      </c>
      <c r="C287" s="595">
        <f>基本情報入力シート!M324</f>
        <v>0</v>
      </c>
      <c r="D287" s="595">
        <f>基本情報入力シート!R324</f>
        <v>0</v>
      </c>
      <c r="E287" s="595">
        <f>基本情報入力シート!W324</f>
        <v>0</v>
      </c>
      <c r="F287" s="595">
        <f>基本情報入力シート!X324</f>
        <v>0</v>
      </c>
      <c r="G287" s="595">
        <f>基本情報入力シート!Y324</f>
        <v>0</v>
      </c>
      <c r="H287" s="595">
        <f>基本情報入力シート!$M$23</f>
        <v>0</v>
      </c>
      <c r="I287" s="595">
        <f>基本情報入力シート!$M$30</f>
        <v>0</v>
      </c>
      <c r="J287" s="595">
        <f>基本情報入力シート!$M$31</f>
        <v>0</v>
      </c>
      <c r="K287" s="595">
        <f>基本情報入力シート!$M$32</f>
        <v>0</v>
      </c>
      <c r="L287" s="595">
        <f>'別紙様式3-2（加算　個票）'!P299</f>
        <v>0</v>
      </c>
      <c r="M287" s="596">
        <f>'別紙様式3-2（加算　個票）'!Q299</f>
        <v>0</v>
      </c>
      <c r="N287" s="595">
        <f>'別紙様式3-2（加算　個票）'!Y299</f>
        <v>0</v>
      </c>
      <c r="O287" s="596">
        <f>'別紙様式3-2（加算　個票）'!Z299</f>
        <v>0</v>
      </c>
      <c r="P287" s="596">
        <f>'別紙様式3-2（加算　個票）'!AG299</f>
        <v>0</v>
      </c>
      <c r="Q287" s="596">
        <f t="shared" si="4"/>
        <v>0</v>
      </c>
      <c r="R287" s="597" t="str">
        <f>IF('別紙様式3-1'!$Y$26="×","該当","非該当")</f>
        <v>非該当</v>
      </c>
    </row>
    <row r="288" spans="1:18">
      <c r="A288" s="595">
        <v>287</v>
      </c>
      <c r="B288" s="595">
        <f>基本情報入力シート!C325</f>
        <v>0</v>
      </c>
      <c r="C288" s="595">
        <f>基本情報入力シート!M325</f>
        <v>0</v>
      </c>
      <c r="D288" s="595">
        <f>基本情報入力シート!R325</f>
        <v>0</v>
      </c>
      <c r="E288" s="595">
        <f>基本情報入力シート!W325</f>
        <v>0</v>
      </c>
      <c r="F288" s="595">
        <f>基本情報入力シート!X325</f>
        <v>0</v>
      </c>
      <c r="G288" s="595">
        <f>基本情報入力シート!Y325</f>
        <v>0</v>
      </c>
      <c r="H288" s="595">
        <f>基本情報入力シート!$M$23</f>
        <v>0</v>
      </c>
      <c r="I288" s="595">
        <f>基本情報入力シート!$M$30</f>
        <v>0</v>
      </c>
      <c r="J288" s="595">
        <f>基本情報入力シート!$M$31</f>
        <v>0</v>
      </c>
      <c r="K288" s="595">
        <f>基本情報入力シート!$M$32</f>
        <v>0</v>
      </c>
      <c r="L288" s="595">
        <f>'別紙様式3-2（加算　個票）'!P300</f>
        <v>0</v>
      </c>
      <c r="M288" s="596">
        <f>'別紙様式3-2（加算　個票）'!Q300</f>
        <v>0</v>
      </c>
      <c r="N288" s="595">
        <f>'別紙様式3-2（加算　個票）'!Y300</f>
        <v>0</v>
      </c>
      <c r="O288" s="596">
        <f>'別紙様式3-2（加算　個票）'!Z300</f>
        <v>0</v>
      </c>
      <c r="P288" s="596">
        <f>'別紙様式3-2（加算　個票）'!AG300</f>
        <v>0</v>
      </c>
      <c r="Q288" s="596">
        <f t="shared" si="4"/>
        <v>0</v>
      </c>
      <c r="R288" s="597" t="str">
        <f>IF('別紙様式3-1'!$Y$26="×","該当","非該当")</f>
        <v>非該当</v>
      </c>
    </row>
    <row r="289" spans="1:18">
      <c r="A289" s="595">
        <v>288</v>
      </c>
      <c r="B289" s="595">
        <f>基本情報入力シート!C326</f>
        <v>0</v>
      </c>
      <c r="C289" s="595">
        <f>基本情報入力シート!M326</f>
        <v>0</v>
      </c>
      <c r="D289" s="595">
        <f>基本情報入力シート!R326</f>
        <v>0</v>
      </c>
      <c r="E289" s="595">
        <f>基本情報入力シート!W326</f>
        <v>0</v>
      </c>
      <c r="F289" s="595">
        <f>基本情報入力シート!X326</f>
        <v>0</v>
      </c>
      <c r="G289" s="595">
        <f>基本情報入力シート!Y326</f>
        <v>0</v>
      </c>
      <c r="H289" s="595">
        <f>基本情報入力シート!$M$23</f>
        <v>0</v>
      </c>
      <c r="I289" s="595">
        <f>基本情報入力シート!$M$30</f>
        <v>0</v>
      </c>
      <c r="J289" s="595">
        <f>基本情報入力シート!$M$31</f>
        <v>0</v>
      </c>
      <c r="K289" s="595">
        <f>基本情報入力シート!$M$32</f>
        <v>0</v>
      </c>
      <c r="L289" s="595">
        <f>'別紙様式3-2（加算　個票）'!P301</f>
        <v>0</v>
      </c>
      <c r="M289" s="596">
        <f>'別紙様式3-2（加算　個票）'!Q301</f>
        <v>0</v>
      </c>
      <c r="N289" s="595">
        <f>'別紙様式3-2（加算　個票）'!Y301</f>
        <v>0</v>
      </c>
      <c r="O289" s="596">
        <f>'別紙様式3-2（加算　個票）'!Z301</f>
        <v>0</v>
      </c>
      <c r="P289" s="596">
        <f>'別紙様式3-2（加算　個票）'!AG301</f>
        <v>0</v>
      </c>
      <c r="Q289" s="596">
        <f t="shared" si="4"/>
        <v>0</v>
      </c>
      <c r="R289" s="597" t="str">
        <f>IF('別紙様式3-1'!$Y$26="×","該当","非該当")</f>
        <v>非該当</v>
      </c>
    </row>
    <row r="290" spans="1:18">
      <c r="A290" s="595">
        <v>289</v>
      </c>
      <c r="B290" s="595">
        <f>基本情報入力シート!C327</f>
        <v>0</v>
      </c>
      <c r="C290" s="595">
        <f>基本情報入力シート!M327</f>
        <v>0</v>
      </c>
      <c r="D290" s="595">
        <f>基本情報入力シート!R327</f>
        <v>0</v>
      </c>
      <c r="E290" s="595">
        <f>基本情報入力シート!W327</f>
        <v>0</v>
      </c>
      <c r="F290" s="595">
        <f>基本情報入力シート!X327</f>
        <v>0</v>
      </c>
      <c r="G290" s="595">
        <f>基本情報入力シート!Y327</f>
        <v>0</v>
      </c>
      <c r="H290" s="595">
        <f>基本情報入力シート!$M$23</f>
        <v>0</v>
      </c>
      <c r="I290" s="595">
        <f>基本情報入力シート!$M$30</f>
        <v>0</v>
      </c>
      <c r="J290" s="595">
        <f>基本情報入力シート!$M$31</f>
        <v>0</v>
      </c>
      <c r="K290" s="595">
        <f>基本情報入力シート!$M$32</f>
        <v>0</v>
      </c>
      <c r="L290" s="595">
        <f>'別紙様式3-2（加算　個票）'!P302</f>
        <v>0</v>
      </c>
      <c r="M290" s="596">
        <f>'別紙様式3-2（加算　個票）'!Q302</f>
        <v>0</v>
      </c>
      <c r="N290" s="595">
        <f>'別紙様式3-2（加算　個票）'!Y302</f>
        <v>0</v>
      </c>
      <c r="O290" s="596">
        <f>'別紙様式3-2（加算　個票）'!Z302</f>
        <v>0</v>
      </c>
      <c r="P290" s="596">
        <f>'別紙様式3-2（加算　個票）'!AG302</f>
        <v>0</v>
      </c>
      <c r="Q290" s="596">
        <f t="shared" si="4"/>
        <v>0</v>
      </c>
      <c r="R290" s="597" t="str">
        <f>IF('別紙様式3-1'!$Y$26="×","該当","非該当")</f>
        <v>非該当</v>
      </c>
    </row>
    <row r="291" spans="1:18">
      <c r="A291" s="595">
        <v>290</v>
      </c>
      <c r="B291" s="595">
        <f>基本情報入力シート!C328</f>
        <v>0</v>
      </c>
      <c r="C291" s="595">
        <f>基本情報入力シート!M328</f>
        <v>0</v>
      </c>
      <c r="D291" s="595">
        <f>基本情報入力シート!R328</f>
        <v>0</v>
      </c>
      <c r="E291" s="595">
        <f>基本情報入力シート!W328</f>
        <v>0</v>
      </c>
      <c r="F291" s="595">
        <f>基本情報入力シート!X328</f>
        <v>0</v>
      </c>
      <c r="G291" s="595">
        <f>基本情報入力シート!Y328</f>
        <v>0</v>
      </c>
      <c r="H291" s="595">
        <f>基本情報入力シート!$M$23</f>
        <v>0</v>
      </c>
      <c r="I291" s="595">
        <f>基本情報入力シート!$M$30</f>
        <v>0</v>
      </c>
      <c r="J291" s="595">
        <f>基本情報入力シート!$M$31</f>
        <v>0</v>
      </c>
      <c r="K291" s="595">
        <f>基本情報入力シート!$M$32</f>
        <v>0</v>
      </c>
      <c r="L291" s="595">
        <f>'別紙様式3-2（加算　個票）'!P303</f>
        <v>0</v>
      </c>
      <c r="M291" s="596">
        <f>'別紙様式3-2（加算　個票）'!Q303</f>
        <v>0</v>
      </c>
      <c r="N291" s="595">
        <f>'別紙様式3-2（加算　個票）'!Y303</f>
        <v>0</v>
      </c>
      <c r="O291" s="596">
        <f>'別紙様式3-2（加算　個票）'!Z303</f>
        <v>0</v>
      </c>
      <c r="P291" s="596">
        <f>'別紙様式3-2（加算　個票）'!AG303</f>
        <v>0</v>
      </c>
      <c r="Q291" s="596">
        <f t="shared" si="4"/>
        <v>0</v>
      </c>
      <c r="R291" s="597" t="str">
        <f>IF('別紙様式3-1'!$Y$26="×","該当","非該当")</f>
        <v>非該当</v>
      </c>
    </row>
    <row r="292" spans="1:18">
      <c r="A292" s="595">
        <v>291</v>
      </c>
      <c r="B292" s="595">
        <f>基本情報入力シート!C329</f>
        <v>0</v>
      </c>
      <c r="C292" s="595">
        <f>基本情報入力シート!M329</f>
        <v>0</v>
      </c>
      <c r="D292" s="595">
        <f>基本情報入力シート!R329</f>
        <v>0</v>
      </c>
      <c r="E292" s="595">
        <f>基本情報入力シート!W329</f>
        <v>0</v>
      </c>
      <c r="F292" s="595">
        <f>基本情報入力シート!X329</f>
        <v>0</v>
      </c>
      <c r="G292" s="595">
        <f>基本情報入力シート!Y329</f>
        <v>0</v>
      </c>
      <c r="H292" s="595">
        <f>基本情報入力シート!$M$23</f>
        <v>0</v>
      </c>
      <c r="I292" s="595">
        <f>基本情報入力シート!$M$30</f>
        <v>0</v>
      </c>
      <c r="J292" s="595">
        <f>基本情報入力シート!$M$31</f>
        <v>0</v>
      </c>
      <c r="K292" s="595">
        <f>基本情報入力シート!$M$32</f>
        <v>0</v>
      </c>
      <c r="L292" s="595">
        <f>'別紙様式3-2（加算　個票）'!P304</f>
        <v>0</v>
      </c>
      <c r="M292" s="596">
        <f>'別紙様式3-2（加算　個票）'!Q304</f>
        <v>0</v>
      </c>
      <c r="N292" s="595">
        <f>'別紙様式3-2（加算　個票）'!Y304</f>
        <v>0</v>
      </c>
      <c r="O292" s="596">
        <f>'別紙様式3-2（加算　個票）'!Z304</f>
        <v>0</v>
      </c>
      <c r="P292" s="596">
        <f>'別紙様式3-2（加算　個票）'!AG304</f>
        <v>0</v>
      </c>
      <c r="Q292" s="596">
        <f t="shared" si="4"/>
        <v>0</v>
      </c>
      <c r="R292" s="597" t="str">
        <f>IF('別紙様式3-1'!$Y$26="×","該当","非該当")</f>
        <v>非該当</v>
      </c>
    </row>
    <row r="293" spans="1:18">
      <c r="A293" s="595">
        <v>292</v>
      </c>
      <c r="B293" s="595">
        <f>基本情報入力シート!C330</f>
        <v>0</v>
      </c>
      <c r="C293" s="595">
        <f>基本情報入力シート!M330</f>
        <v>0</v>
      </c>
      <c r="D293" s="595">
        <f>基本情報入力シート!R330</f>
        <v>0</v>
      </c>
      <c r="E293" s="595">
        <f>基本情報入力シート!W330</f>
        <v>0</v>
      </c>
      <c r="F293" s="595">
        <f>基本情報入力シート!X330</f>
        <v>0</v>
      </c>
      <c r="G293" s="595">
        <f>基本情報入力シート!Y330</f>
        <v>0</v>
      </c>
      <c r="H293" s="595">
        <f>基本情報入力シート!$M$23</f>
        <v>0</v>
      </c>
      <c r="I293" s="595">
        <f>基本情報入力シート!$M$30</f>
        <v>0</v>
      </c>
      <c r="J293" s="595">
        <f>基本情報入力シート!$M$31</f>
        <v>0</v>
      </c>
      <c r="K293" s="595">
        <f>基本情報入力シート!$M$32</f>
        <v>0</v>
      </c>
      <c r="L293" s="595">
        <f>'別紙様式3-2（加算　個票）'!P305</f>
        <v>0</v>
      </c>
      <c r="M293" s="596">
        <f>'別紙様式3-2（加算　個票）'!Q305</f>
        <v>0</v>
      </c>
      <c r="N293" s="595">
        <f>'別紙様式3-2（加算　個票）'!Y305</f>
        <v>0</v>
      </c>
      <c r="O293" s="596">
        <f>'別紙様式3-2（加算　個票）'!Z305</f>
        <v>0</v>
      </c>
      <c r="P293" s="596">
        <f>'別紙様式3-2（加算　個票）'!AG305</f>
        <v>0</v>
      </c>
      <c r="Q293" s="596">
        <f t="shared" si="4"/>
        <v>0</v>
      </c>
      <c r="R293" s="597" t="str">
        <f>IF('別紙様式3-1'!$Y$26="×","該当","非該当")</f>
        <v>非該当</v>
      </c>
    </row>
    <row r="294" spans="1:18">
      <c r="A294" s="595">
        <v>293</v>
      </c>
      <c r="B294" s="595">
        <f>基本情報入力シート!C331</f>
        <v>0</v>
      </c>
      <c r="C294" s="595">
        <f>基本情報入力シート!M331</f>
        <v>0</v>
      </c>
      <c r="D294" s="595">
        <f>基本情報入力シート!R331</f>
        <v>0</v>
      </c>
      <c r="E294" s="595">
        <f>基本情報入力シート!W331</f>
        <v>0</v>
      </c>
      <c r="F294" s="595">
        <f>基本情報入力シート!X331</f>
        <v>0</v>
      </c>
      <c r="G294" s="595">
        <f>基本情報入力シート!Y331</f>
        <v>0</v>
      </c>
      <c r="H294" s="595">
        <f>基本情報入力シート!$M$23</f>
        <v>0</v>
      </c>
      <c r="I294" s="595">
        <f>基本情報入力シート!$M$30</f>
        <v>0</v>
      </c>
      <c r="J294" s="595">
        <f>基本情報入力シート!$M$31</f>
        <v>0</v>
      </c>
      <c r="K294" s="595">
        <f>基本情報入力シート!$M$32</f>
        <v>0</v>
      </c>
      <c r="L294" s="595">
        <f>'別紙様式3-2（加算　個票）'!P306</f>
        <v>0</v>
      </c>
      <c r="M294" s="596">
        <f>'別紙様式3-2（加算　個票）'!Q306</f>
        <v>0</v>
      </c>
      <c r="N294" s="595">
        <f>'別紙様式3-2（加算　個票）'!Y306</f>
        <v>0</v>
      </c>
      <c r="O294" s="596">
        <f>'別紙様式3-2（加算　個票）'!Z306</f>
        <v>0</v>
      </c>
      <c r="P294" s="596">
        <f>'別紙様式3-2（加算　個票）'!AG306</f>
        <v>0</v>
      </c>
      <c r="Q294" s="596">
        <f t="shared" si="4"/>
        <v>0</v>
      </c>
      <c r="R294" s="597" t="str">
        <f>IF('別紙様式3-1'!$Y$26="×","該当","非該当")</f>
        <v>非該当</v>
      </c>
    </row>
    <row r="295" spans="1:18">
      <c r="A295" s="595">
        <v>294</v>
      </c>
      <c r="B295" s="595">
        <f>基本情報入力シート!C332</f>
        <v>0</v>
      </c>
      <c r="C295" s="595">
        <f>基本情報入力シート!M332</f>
        <v>0</v>
      </c>
      <c r="D295" s="595">
        <f>基本情報入力シート!R332</f>
        <v>0</v>
      </c>
      <c r="E295" s="595">
        <f>基本情報入力シート!W332</f>
        <v>0</v>
      </c>
      <c r="F295" s="595">
        <f>基本情報入力シート!X332</f>
        <v>0</v>
      </c>
      <c r="G295" s="595">
        <f>基本情報入力シート!Y332</f>
        <v>0</v>
      </c>
      <c r="H295" s="595">
        <f>基本情報入力シート!$M$23</f>
        <v>0</v>
      </c>
      <c r="I295" s="595">
        <f>基本情報入力シート!$M$30</f>
        <v>0</v>
      </c>
      <c r="J295" s="595">
        <f>基本情報入力シート!$M$31</f>
        <v>0</v>
      </c>
      <c r="K295" s="595">
        <f>基本情報入力シート!$M$32</f>
        <v>0</v>
      </c>
      <c r="L295" s="595">
        <f>'別紙様式3-2（加算　個票）'!P307</f>
        <v>0</v>
      </c>
      <c r="M295" s="596">
        <f>'別紙様式3-2（加算　個票）'!Q307</f>
        <v>0</v>
      </c>
      <c r="N295" s="595">
        <f>'別紙様式3-2（加算　個票）'!Y307</f>
        <v>0</v>
      </c>
      <c r="O295" s="596">
        <f>'別紙様式3-2（加算　個票）'!Z307</f>
        <v>0</v>
      </c>
      <c r="P295" s="596">
        <f>'別紙様式3-2（加算　個票）'!AG307</f>
        <v>0</v>
      </c>
      <c r="Q295" s="596">
        <f t="shared" si="4"/>
        <v>0</v>
      </c>
      <c r="R295" s="597" t="str">
        <f>IF('別紙様式3-1'!$Y$26="×","該当","非該当")</f>
        <v>非該当</v>
      </c>
    </row>
    <row r="296" spans="1:18">
      <c r="A296" s="595">
        <v>295</v>
      </c>
      <c r="B296" s="595">
        <f>基本情報入力シート!C333</f>
        <v>0</v>
      </c>
      <c r="C296" s="595">
        <f>基本情報入力シート!M333</f>
        <v>0</v>
      </c>
      <c r="D296" s="595">
        <f>基本情報入力シート!R333</f>
        <v>0</v>
      </c>
      <c r="E296" s="595">
        <f>基本情報入力シート!W333</f>
        <v>0</v>
      </c>
      <c r="F296" s="595">
        <f>基本情報入力シート!X333</f>
        <v>0</v>
      </c>
      <c r="G296" s="595">
        <f>基本情報入力シート!Y333</f>
        <v>0</v>
      </c>
      <c r="H296" s="595">
        <f>基本情報入力シート!$M$23</f>
        <v>0</v>
      </c>
      <c r="I296" s="595">
        <f>基本情報入力シート!$M$30</f>
        <v>0</v>
      </c>
      <c r="J296" s="595">
        <f>基本情報入力シート!$M$31</f>
        <v>0</v>
      </c>
      <c r="K296" s="595">
        <f>基本情報入力シート!$M$32</f>
        <v>0</v>
      </c>
      <c r="L296" s="595">
        <f>'別紙様式3-2（加算　個票）'!P308</f>
        <v>0</v>
      </c>
      <c r="M296" s="596">
        <f>'別紙様式3-2（加算　個票）'!Q308</f>
        <v>0</v>
      </c>
      <c r="N296" s="595">
        <f>'別紙様式3-2（加算　個票）'!Y308</f>
        <v>0</v>
      </c>
      <c r="O296" s="596">
        <f>'別紙様式3-2（加算　個票）'!Z308</f>
        <v>0</v>
      </c>
      <c r="P296" s="596">
        <f>'別紙様式3-2（加算　個票）'!AG308</f>
        <v>0</v>
      </c>
      <c r="Q296" s="596">
        <f t="shared" si="4"/>
        <v>0</v>
      </c>
      <c r="R296" s="597" t="str">
        <f>IF('別紙様式3-1'!$Y$26="×","該当","非該当")</f>
        <v>非該当</v>
      </c>
    </row>
    <row r="297" spans="1:18">
      <c r="A297" s="595">
        <v>296</v>
      </c>
      <c r="B297" s="595">
        <f>基本情報入力シート!C334</f>
        <v>0</v>
      </c>
      <c r="C297" s="595">
        <f>基本情報入力シート!M334</f>
        <v>0</v>
      </c>
      <c r="D297" s="595">
        <f>基本情報入力シート!R334</f>
        <v>0</v>
      </c>
      <c r="E297" s="595">
        <f>基本情報入力シート!W334</f>
        <v>0</v>
      </c>
      <c r="F297" s="595">
        <f>基本情報入力シート!X334</f>
        <v>0</v>
      </c>
      <c r="G297" s="595">
        <f>基本情報入力シート!Y334</f>
        <v>0</v>
      </c>
      <c r="H297" s="595">
        <f>基本情報入力シート!$M$23</f>
        <v>0</v>
      </c>
      <c r="I297" s="595">
        <f>基本情報入力シート!$M$30</f>
        <v>0</v>
      </c>
      <c r="J297" s="595">
        <f>基本情報入力シート!$M$31</f>
        <v>0</v>
      </c>
      <c r="K297" s="595">
        <f>基本情報入力シート!$M$32</f>
        <v>0</v>
      </c>
      <c r="L297" s="595">
        <f>'別紙様式3-2（加算　個票）'!P309</f>
        <v>0</v>
      </c>
      <c r="M297" s="596">
        <f>'別紙様式3-2（加算　個票）'!Q309</f>
        <v>0</v>
      </c>
      <c r="N297" s="595">
        <f>'別紙様式3-2（加算　個票）'!Y309</f>
        <v>0</v>
      </c>
      <c r="O297" s="596">
        <f>'別紙様式3-2（加算　個票）'!Z309</f>
        <v>0</v>
      </c>
      <c r="P297" s="596">
        <f>'別紙様式3-2（加算　個票）'!AG309</f>
        <v>0</v>
      </c>
      <c r="Q297" s="596">
        <f t="shared" si="4"/>
        <v>0</v>
      </c>
      <c r="R297" s="597" t="str">
        <f>IF('別紙様式3-1'!$Y$26="×","該当","非該当")</f>
        <v>非該当</v>
      </c>
    </row>
    <row r="298" spans="1:18">
      <c r="A298" s="595">
        <v>297</v>
      </c>
      <c r="B298" s="595">
        <f>基本情報入力シート!C335</f>
        <v>0</v>
      </c>
      <c r="C298" s="595">
        <f>基本情報入力シート!M335</f>
        <v>0</v>
      </c>
      <c r="D298" s="595">
        <f>基本情報入力シート!R335</f>
        <v>0</v>
      </c>
      <c r="E298" s="595">
        <f>基本情報入力シート!W335</f>
        <v>0</v>
      </c>
      <c r="F298" s="595">
        <f>基本情報入力シート!X335</f>
        <v>0</v>
      </c>
      <c r="G298" s="595">
        <f>基本情報入力シート!Y335</f>
        <v>0</v>
      </c>
      <c r="H298" s="595">
        <f>基本情報入力シート!$M$23</f>
        <v>0</v>
      </c>
      <c r="I298" s="595">
        <f>基本情報入力シート!$M$30</f>
        <v>0</v>
      </c>
      <c r="J298" s="595">
        <f>基本情報入力シート!$M$31</f>
        <v>0</v>
      </c>
      <c r="K298" s="595">
        <f>基本情報入力シート!$M$32</f>
        <v>0</v>
      </c>
      <c r="L298" s="595">
        <f>'別紙様式3-2（加算　個票）'!P310</f>
        <v>0</v>
      </c>
      <c r="M298" s="596">
        <f>'別紙様式3-2（加算　個票）'!Q310</f>
        <v>0</v>
      </c>
      <c r="N298" s="595">
        <f>'別紙様式3-2（加算　個票）'!Y310</f>
        <v>0</v>
      </c>
      <c r="O298" s="596">
        <f>'別紙様式3-2（加算　個票）'!Z310</f>
        <v>0</v>
      </c>
      <c r="P298" s="596">
        <f>'別紙様式3-2（加算　個票）'!AG310</f>
        <v>0</v>
      </c>
      <c r="Q298" s="596">
        <f t="shared" si="4"/>
        <v>0</v>
      </c>
      <c r="R298" s="597" t="str">
        <f>IF('別紙様式3-1'!$Y$26="×","該当","非該当")</f>
        <v>非該当</v>
      </c>
    </row>
    <row r="299" spans="1:18">
      <c r="A299" s="595">
        <v>298</v>
      </c>
      <c r="B299" s="595">
        <f>基本情報入力シート!C336</f>
        <v>0</v>
      </c>
      <c r="C299" s="595">
        <f>基本情報入力シート!M336</f>
        <v>0</v>
      </c>
      <c r="D299" s="595">
        <f>基本情報入力シート!R336</f>
        <v>0</v>
      </c>
      <c r="E299" s="595">
        <f>基本情報入力シート!W336</f>
        <v>0</v>
      </c>
      <c r="F299" s="595">
        <f>基本情報入力シート!X336</f>
        <v>0</v>
      </c>
      <c r="G299" s="595">
        <f>基本情報入力シート!Y336</f>
        <v>0</v>
      </c>
      <c r="H299" s="595">
        <f>基本情報入力シート!$M$23</f>
        <v>0</v>
      </c>
      <c r="I299" s="595">
        <f>基本情報入力シート!$M$30</f>
        <v>0</v>
      </c>
      <c r="J299" s="595">
        <f>基本情報入力シート!$M$31</f>
        <v>0</v>
      </c>
      <c r="K299" s="595">
        <f>基本情報入力シート!$M$32</f>
        <v>0</v>
      </c>
      <c r="L299" s="595">
        <f>'別紙様式3-2（加算　個票）'!P311</f>
        <v>0</v>
      </c>
      <c r="M299" s="596">
        <f>'別紙様式3-2（加算　個票）'!Q311</f>
        <v>0</v>
      </c>
      <c r="N299" s="595">
        <f>'別紙様式3-2（加算　個票）'!Y311</f>
        <v>0</v>
      </c>
      <c r="O299" s="596">
        <f>'別紙様式3-2（加算　個票）'!Z311</f>
        <v>0</v>
      </c>
      <c r="P299" s="596">
        <f>'別紙様式3-2（加算　個票）'!AG311</f>
        <v>0</v>
      </c>
      <c r="Q299" s="596">
        <f t="shared" si="4"/>
        <v>0</v>
      </c>
      <c r="R299" s="597" t="str">
        <f>IF('別紙様式3-1'!$Y$26="×","該当","非該当")</f>
        <v>非該当</v>
      </c>
    </row>
    <row r="300" spans="1:18">
      <c r="A300" s="595">
        <v>299</v>
      </c>
      <c r="B300" s="595">
        <f>基本情報入力シート!C337</f>
        <v>0</v>
      </c>
      <c r="C300" s="595">
        <f>基本情報入力シート!M337</f>
        <v>0</v>
      </c>
      <c r="D300" s="595">
        <f>基本情報入力シート!R337</f>
        <v>0</v>
      </c>
      <c r="E300" s="595">
        <f>基本情報入力シート!W337</f>
        <v>0</v>
      </c>
      <c r="F300" s="595">
        <f>基本情報入力シート!X337</f>
        <v>0</v>
      </c>
      <c r="G300" s="595">
        <f>基本情報入力シート!Y337</f>
        <v>0</v>
      </c>
      <c r="H300" s="595">
        <f>基本情報入力シート!$M$23</f>
        <v>0</v>
      </c>
      <c r="I300" s="595">
        <f>基本情報入力シート!$M$30</f>
        <v>0</v>
      </c>
      <c r="J300" s="595">
        <f>基本情報入力シート!$M$31</f>
        <v>0</v>
      </c>
      <c r="K300" s="595">
        <f>基本情報入力シート!$M$32</f>
        <v>0</v>
      </c>
      <c r="L300" s="595">
        <f>'別紙様式3-2（加算　個票）'!P312</f>
        <v>0</v>
      </c>
      <c r="M300" s="596">
        <f>'別紙様式3-2（加算　個票）'!Q312</f>
        <v>0</v>
      </c>
      <c r="N300" s="595">
        <f>'別紙様式3-2（加算　個票）'!Y312</f>
        <v>0</v>
      </c>
      <c r="O300" s="596">
        <f>'別紙様式3-2（加算　個票）'!Z312</f>
        <v>0</v>
      </c>
      <c r="P300" s="596">
        <f>'別紙様式3-2（加算　個票）'!AG312</f>
        <v>0</v>
      </c>
      <c r="Q300" s="596">
        <f t="shared" si="4"/>
        <v>0</v>
      </c>
      <c r="R300" s="597" t="str">
        <f>IF('別紙様式3-1'!$Y$26="×","該当","非該当")</f>
        <v>非該当</v>
      </c>
    </row>
    <row r="301" spans="1:18">
      <c r="A301" s="595">
        <v>300</v>
      </c>
      <c r="B301" s="595">
        <f>基本情報入力シート!C338</f>
        <v>0</v>
      </c>
      <c r="C301" s="595">
        <f>基本情報入力シート!M338</f>
        <v>0</v>
      </c>
      <c r="D301" s="595">
        <f>基本情報入力シート!R338</f>
        <v>0</v>
      </c>
      <c r="E301" s="595">
        <f>基本情報入力シート!W338</f>
        <v>0</v>
      </c>
      <c r="F301" s="595">
        <f>基本情報入力シート!X338</f>
        <v>0</v>
      </c>
      <c r="G301" s="595">
        <f>基本情報入力シート!Y338</f>
        <v>0</v>
      </c>
      <c r="H301" s="595">
        <f>基本情報入力シート!$M$23</f>
        <v>0</v>
      </c>
      <c r="I301" s="595">
        <f>基本情報入力シート!$M$30</f>
        <v>0</v>
      </c>
      <c r="J301" s="595">
        <f>基本情報入力シート!$M$31</f>
        <v>0</v>
      </c>
      <c r="K301" s="595">
        <f>基本情報入力シート!$M$32</f>
        <v>0</v>
      </c>
      <c r="L301" s="595">
        <f>'別紙様式3-2（加算　個票）'!P313</f>
        <v>0</v>
      </c>
      <c r="M301" s="596">
        <f>'別紙様式3-2（加算　個票）'!Q313</f>
        <v>0</v>
      </c>
      <c r="N301" s="595">
        <f>'別紙様式3-2（加算　個票）'!Y313</f>
        <v>0</v>
      </c>
      <c r="O301" s="596">
        <f>'別紙様式3-2（加算　個票）'!Z313</f>
        <v>0</v>
      </c>
      <c r="P301" s="596">
        <f>'別紙様式3-2（加算　個票）'!AG313</f>
        <v>0</v>
      </c>
      <c r="Q301" s="596">
        <f t="shared" si="4"/>
        <v>0</v>
      </c>
      <c r="R301" s="597" t="str">
        <f>IF('別紙様式3-1'!$Y$26="×","該当","非該当")</f>
        <v>非該当</v>
      </c>
    </row>
    <row r="302" spans="1:18">
      <c r="A302" s="595">
        <v>301</v>
      </c>
      <c r="B302" s="595">
        <f>基本情報入力シート!C339</f>
        <v>0</v>
      </c>
      <c r="C302" s="595">
        <f>基本情報入力シート!M339</f>
        <v>0</v>
      </c>
      <c r="D302" s="595">
        <f>基本情報入力シート!R339</f>
        <v>0</v>
      </c>
      <c r="E302" s="595">
        <f>基本情報入力シート!W339</f>
        <v>0</v>
      </c>
      <c r="F302" s="595">
        <f>基本情報入力シート!X339</f>
        <v>0</v>
      </c>
      <c r="G302" s="595">
        <f>基本情報入力シート!Y339</f>
        <v>0</v>
      </c>
      <c r="H302" s="595">
        <f>基本情報入力シート!$M$23</f>
        <v>0</v>
      </c>
      <c r="I302" s="595">
        <f>基本情報入力シート!$M$30</f>
        <v>0</v>
      </c>
      <c r="J302" s="595">
        <f>基本情報入力シート!$M$31</f>
        <v>0</v>
      </c>
      <c r="K302" s="595">
        <f>基本情報入力シート!$M$32</f>
        <v>0</v>
      </c>
      <c r="L302" s="595">
        <f>'別紙様式3-2（加算　個票）'!P314</f>
        <v>0</v>
      </c>
      <c r="M302" s="596">
        <f>'別紙様式3-2（加算　個票）'!Q314</f>
        <v>0</v>
      </c>
      <c r="N302" s="595">
        <f>'別紙様式3-2（加算　個票）'!Y314</f>
        <v>0</v>
      </c>
      <c r="O302" s="596">
        <f>'別紙様式3-2（加算　個票）'!Z314</f>
        <v>0</v>
      </c>
      <c r="P302" s="596">
        <f>'別紙様式3-2（加算　個票）'!AG314</f>
        <v>0</v>
      </c>
      <c r="Q302" s="596">
        <f t="shared" si="4"/>
        <v>0</v>
      </c>
      <c r="R302" s="597" t="str">
        <f>IF('別紙様式3-1'!$Y$26="×","該当","非該当")</f>
        <v>非該当</v>
      </c>
    </row>
    <row r="303" spans="1:18">
      <c r="A303" s="595">
        <v>302</v>
      </c>
      <c r="B303" s="595">
        <f>基本情報入力シート!C340</f>
        <v>0</v>
      </c>
      <c r="C303" s="595">
        <f>基本情報入力シート!M340</f>
        <v>0</v>
      </c>
      <c r="D303" s="595">
        <f>基本情報入力シート!R340</f>
        <v>0</v>
      </c>
      <c r="E303" s="595">
        <f>基本情報入力シート!W340</f>
        <v>0</v>
      </c>
      <c r="F303" s="595">
        <f>基本情報入力シート!X340</f>
        <v>0</v>
      </c>
      <c r="G303" s="595">
        <f>基本情報入力シート!Y340</f>
        <v>0</v>
      </c>
      <c r="H303" s="595">
        <f>基本情報入力シート!$M$23</f>
        <v>0</v>
      </c>
      <c r="I303" s="595">
        <f>基本情報入力シート!$M$30</f>
        <v>0</v>
      </c>
      <c r="J303" s="595">
        <f>基本情報入力シート!$M$31</f>
        <v>0</v>
      </c>
      <c r="K303" s="595">
        <f>基本情報入力シート!$M$32</f>
        <v>0</v>
      </c>
      <c r="L303" s="595">
        <f>'別紙様式3-2（加算　個票）'!P315</f>
        <v>0</v>
      </c>
      <c r="M303" s="596">
        <f>'別紙様式3-2（加算　個票）'!Q315</f>
        <v>0</v>
      </c>
      <c r="N303" s="595">
        <f>'別紙様式3-2（加算　個票）'!Y315</f>
        <v>0</v>
      </c>
      <c r="O303" s="596">
        <f>'別紙様式3-2（加算　個票）'!Z315</f>
        <v>0</v>
      </c>
      <c r="P303" s="596">
        <f>'別紙様式3-2（加算　個票）'!AG315</f>
        <v>0</v>
      </c>
      <c r="Q303" s="596">
        <f t="shared" si="4"/>
        <v>0</v>
      </c>
      <c r="R303" s="597" t="str">
        <f>IF('別紙様式3-1'!$Y$26="×","該当","非該当")</f>
        <v>非該当</v>
      </c>
    </row>
    <row r="304" spans="1:18">
      <c r="A304" s="595">
        <v>303</v>
      </c>
      <c r="B304" s="595">
        <f>基本情報入力シート!C341</f>
        <v>0</v>
      </c>
      <c r="C304" s="595">
        <f>基本情報入力シート!M341</f>
        <v>0</v>
      </c>
      <c r="D304" s="595">
        <f>基本情報入力シート!R341</f>
        <v>0</v>
      </c>
      <c r="E304" s="595">
        <f>基本情報入力シート!W341</f>
        <v>0</v>
      </c>
      <c r="F304" s="595">
        <f>基本情報入力シート!X341</f>
        <v>0</v>
      </c>
      <c r="G304" s="595">
        <f>基本情報入力シート!Y341</f>
        <v>0</v>
      </c>
      <c r="H304" s="595">
        <f>基本情報入力シート!$M$23</f>
        <v>0</v>
      </c>
      <c r="I304" s="595">
        <f>基本情報入力シート!$M$30</f>
        <v>0</v>
      </c>
      <c r="J304" s="595">
        <f>基本情報入力シート!$M$31</f>
        <v>0</v>
      </c>
      <c r="K304" s="595">
        <f>基本情報入力シート!$M$32</f>
        <v>0</v>
      </c>
      <c r="L304" s="595">
        <f>'別紙様式3-2（加算　個票）'!P316</f>
        <v>0</v>
      </c>
      <c r="M304" s="596">
        <f>'別紙様式3-2（加算　個票）'!Q316</f>
        <v>0</v>
      </c>
      <c r="N304" s="595">
        <f>'別紙様式3-2（加算　個票）'!Y316</f>
        <v>0</v>
      </c>
      <c r="O304" s="596">
        <f>'別紙様式3-2（加算　個票）'!Z316</f>
        <v>0</v>
      </c>
      <c r="P304" s="596">
        <f>'別紙様式3-2（加算　個票）'!AG316</f>
        <v>0</v>
      </c>
      <c r="Q304" s="596">
        <f t="shared" si="4"/>
        <v>0</v>
      </c>
      <c r="R304" s="597" t="str">
        <f>IF('別紙様式3-1'!$Y$26="×","該当","非該当")</f>
        <v>非該当</v>
      </c>
    </row>
    <row r="305" spans="1:18">
      <c r="A305" s="595">
        <v>304</v>
      </c>
      <c r="B305" s="595">
        <f>基本情報入力シート!C342</f>
        <v>0</v>
      </c>
      <c r="C305" s="595">
        <f>基本情報入力シート!M342</f>
        <v>0</v>
      </c>
      <c r="D305" s="595">
        <f>基本情報入力シート!R342</f>
        <v>0</v>
      </c>
      <c r="E305" s="595">
        <f>基本情報入力シート!W342</f>
        <v>0</v>
      </c>
      <c r="F305" s="595">
        <f>基本情報入力シート!X342</f>
        <v>0</v>
      </c>
      <c r="G305" s="595">
        <f>基本情報入力シート!Y342</f>
        <v>0</v>
      </c>
      <c r="H305" s="595">
        <f>基本情報入力シート!$M$23</f>
        <v>0</v>
      </c>
      <c r="I305" s="595">
        <f>基本情報入力シート!$M$30</f>
        <v>0</v>
      </c>
      <c r="J305" s="595">
        <f>基本情報入力シート!$M$31</f>
        <v>0</v>
      </c>
      <c r="K305" s="595">
        <f>基本情報入力シート!$M$32</f>
        <v>0</v>
      </c>
      <c r="L305" s="595">
        <f>'別紙様式3-2（加算　個票）'!P317</f>
        <v>0</v>
      </c>
      <c r="M305" s="596">
        <f>'別紙様式3-2（加算　個票）'!Q317</f>
        <v>0</v>
      </c>
      <c r="N305" s="595">
        <f>'別紙様式3-2（加算　個票）'!Y317</f>
        <v>0</v>
      </c>
      <c r="O305" s="596">
        <f>'別紙様式3-2（加算　個票）'!Z317</f>
        <v>0</v>
      </c>
      <c r="P305" s="596">
        <f>'別紙様式3-2（加算　個票）'!AG317</f>
        <v>0</v>
      </c>
      <c r="Q305" s="596">
        <f t="shared" si="4"/>
        <v>0</v>
      </c>
      <c r="R305" s="597" t="str">
        <f>IF('別紙様式3-1'!$Y$26="×","該当","非該当")</f>
        <v>非該当</v>
      </c>
    </row>
    <row r="306" spans="1:18">
      <c r="A306" s="595">
        <v>305</v>
      </c>
      <c r="B306" s="595">
        <f>基本情報入力シート!C343</f>
        <v>0</v>
      </c>
      <c r="C306" s="595">
        <f>基本情報入力シート!M343</f>
        <v>0</v>
      </c>
      <c r="D306" s="595">
        <f>基本情報入力シート!R343</f>
        <v>0</v>
      </c>
      <c r="E306" s="595">
        <f>基本情報入力シート!W343</f>
        <v>0</v>
      </c>
      <c r="F306" s="595">
        <f>基本情報入力シート!X343</f>
        <v>0</v>
      </c>
      <c r="G306" s="595">
        <f>基本情報入力シート!Y343</f>
        <v>0</v>
      </c>
      <c r="H306" s="595">
        <f>基本情報入力シート!$M$23</f>
        <v>0</v>
      </c>
      <c r="I306" s="595">
        <f>基本情報入力シート!$M$30</f>
        <v>0</v>
      </c>
      <c r="J306" s="595">
        <f>基本情報入力シート!$M$31</f>
        <v>0</v>
      </c>
      <c r="K306" s="595">
        <f>基本情報入力シート!$M$32</f>
        <v>0</v>
      </c>
      <c r="L306" s="595">
        <f>'別紙様式3-2（加算　個票）'!P318</f>
        <v>0</v>
      </c>
      <c r="M306" s="596">
        <f>'別紙様式3-2（加算　個票）'!Q318</f>
        <v>0</v>
      </c>
      <c r="N306" s="595">
        <f>'別紙様式3-2（加算　個票）'!Y318</f>
        <v>0</v>
      </c>
      <c r="O306" s="596">
        <f>'別紙様式3-2（加算　個票）'!Z318</f>
        <v>0</v>
      </c>
      <c r="P306" s="596">
        <f>'別紙様式3-2（加算　個票）'!AG318</f>
        <v>0</v>
      </c>
      <c r="Q306" s="596">
        <f t="shared" si="4"/>
        <v>0</v>
      </c>
      <c r="R306" s="597" t="str">
        <f>IF('別紙様式3-1'!$Y$26="×","該当","非該当")</f>
        <v>非該当</v>
      </c>
    </row>
    <row r="307" spans="1:18">
      <c r="A307" s="595">
        <v>306</v>
      </c>
      <c r="B307" s="595">
        <f>基本情報入力シート!C344</f>
        <v>0</v>
      </c>
      <c r="C307" s="595">
        <f>基本情報入力シート!M344</f>
        <v>0</v>
      </c>
      <c r="D307" s="595">
        <f>基本情報入力シート!R344</f>
        <v>0</v>
      </c>
      <c r="E307" s="595">
        <f>基本情報入力シート!W344</f>
        <v>0</v>
      </c>
      <c r="F307" s="595">
        <f>基本情報入力シート!X344</f>
        <v>0</v>
      </c>
      <c r="G307" s="595">
        <f>基本情報入力シート!Y344</f>
        <v>0</v>
      </c>
      <c r="H307" s="595">
        <f>基本情報入力シート!$M$23</f>
        <v>0</v>
      </c>
      <c r="I307" s="595">
        <f>基本情報入力シート!$M$30</f>
        <v>0</v>
      </c>
      <c r="J307" s="595">
        <f>基本情報入力シート!$M$31</f>
        <v>0</v>
      </c>
      <c r="K307" s="595">
        <f>基本情報入力シート!$M$32</f>
        <v>0</v>
      </c>
      <c r="L307" s="595">
        <f>'別紙様式3-2（加算　個票）'!P319</f>
        <v>0</v>
      </c>
      <c r="M307" s="596">
        <f>'別紙様式3-2（加算　個票）'!Q319</f>
        <v>0</v>
      </c>
      <c r="N307" s="595">
        <f>'別紙様式3-2（加算　個票）'!Y319</f>
        <v>0</v>
      </c>
      <c r="O307" s="596">
        <f>'別紙様式3-2（加算　個票）'!Z319</f>
        <v>0</v>
      </c>
      <c r="P307" s="596">
        <f>'別紙様式3-2（加算　個票）'!AG319</f>
        <v>0</v>
      </c>
      <c r="Q307" s="596">
        <f t="shared" si="4"/>
        <v>0</v>
      </c>
      <c r="R307" s="597" t="str">
        <f>IF('別紙様式3-1'!$Y$26="×","該当","非該当")</f>
        <v>非該当</v>
      </c>
    </row>
    <row r="308" spans="1:18">
      <c r="A308" s="595">
        <v>307</v>
      </c>
      <c r="B308" s="595">
        <f>基本情報入力シート!C345</f>
        <v>0</v>
      </c>
      <c r="C308" s="595">
        <f>基本情報入力シート!M345</f>
        <v>0</v>
      </c>
      <c r="D308" s="595">
        <f>基本情報入力シート!R345</f>
        <v>0</v>
      </c>
      <c r="E308" s="595">
        <f>基本情報入力シート!W345</f>
        <v>0</v>
      </c>
      <c r="F308" s="595">
        <f>基本情報入力シート!X345</f>
        <v>0</v>
      </c>
      <c r="G308" s="595">
        <f>基本情報入力シート!Y345</f>
        <v>0</v>
      </c>
      <c r="H308" s="595">
        <f>基本情報入力シート!$M$23</f>
        <v>0</v>
      </c>
      <c r="I308" s="595">
        <f>基本情報入力シート!$M$30</f>
        <v>0</v>
      </c>
      <c r="J308" s="595">
        <f>基本情報入力シート!$M$31</f>
        <v>0</v>
      </c>
      <c r="K308" s="595">
        <f>基本情報入力シート!$M$32</f>
        <v>0</v>
      </c>
      <c r="L308" s="595">
        <f>'別紙様式3-2（加算　個票）'!P320</f>
        <v>0</v>
      </c>
      <c r="M308" s="596">
        <f>'別紙様式3-2（加算　個票）'!Q320</f>
        <v>0</v>
      </c>
      <c r="N308" s="595">
        <f>'別紙様式3-2（加算　個票）'!Y320</f>
        <v>0</v>
      </c>
      <c r="O308" s="596">
        <f>'別紙様式3-2（加算　個票）'!Z320</f>
        <v>0</v>
      </c>
      <c r="P308" s="596">
        <f>'別紙様式3-2（加算　個票）'!AG320</f>
        <v>0</v>
      </c>
      <c r="Q308" s="596">
        <f t="shared" si="4"/>
        <v>0</v>
      </c>
      <c r="R308" s="597" t="str">
        <f>IF('別紙様式3-1'!$Y$26="×","該当","非該当")</f>
        <v>非該当</v>
      </c>
    </row>
    <row r="309" spans="1:18">
      <c r="A309" s="595">
        <v>308</v>
      </c>
      <c r="B309" s="595">
        <f>基本情報入力シート!C346</f>
        <v>0</v>
      </c>
      <c r="C309" s="595">
        <f>基本情報入力シート!M346</f>
        <v>0</v>
      </c>
      <c r="D309" s="595">
        <f>基本情報入力シート!R346</f>
        <v>0</v>
      </c>
      <c r="E309" s="595">
        <f>基本情報入力シート!W346</f>
        <v>0</v>
      </c>
      <c r="F309" s="595">
        <f>基本情報入力シート!X346</f>
        <v>0</v>
      </c>
      <c r="G309" s="595">
        <f>基本情報入力シート!Y346</f>
        <v>0</v>
      </c>
      <c r="H309" s="595">
        <f>基本情報入力シート!$M$23</f>
        <v>0</v>
      </c>
      <c r="I309" s="595">
        <f>基本情報入力シート!$M$30</f>
        <v>0</v>
      </c>
      <c r="J309" s="595">
        <f>基本情報入力シート!$M$31</f>
        <v>0</v>
      </c>
      <c r="K309" s="595">
        <f>基本情報入力シート!$M$32</f>
        <v>0</v>
      </c>
      <c r="L309" s="595">
        <f>'別紙様式3-2（加算　個票）'!P321</f>
        <v>0</v>
      </c>
      <c r="M309" s="596">
        <f>'別紙様式3-2（加算　個票）'!Q321</f>
        <v>0</v>
      </c>
      <c r="N309" s="595">
        <f>'別紙様式3-2（加算　個票）'!Y321</f>
        <v>0</v>
      </c>
      <c r="O309" s="596">
        <f>'別紙様式3-2（加算　個票）'!Z321</f>
        <v>0</v>
      </c>
      <c r="P309" s="596">
        <f>'別紙様式3-2（加算　個票）'!AG321</f>
        <v>0</v>
      </c>
      <c r="Q309" s="596">
        <f t="shared" si="4"/>
        <v>0</v>
      </c>
      <c r="R309" s="597" t="str">
        <f>IF('別紙様式3-1'!$Y$26="×","該当","非該当")</f>
        <v>非該当</v>
      </c>
    </row>
    <row r="310" spans="1:18">
      <c r="A310" s="595">
        <v>309</v>
      </c>
      <c r="B310" s="595">
        <f>基本情報入力シート!C347</f>
        <v>0</v>
      </c>
      <c r="C310" s="595">
        <f>基本情報入力シート!M347</f>
        <v>0</v>
      </c>
      <c r="D310" s="595">
        <f>基本情報入力シート!R347</f>
        <v>0</v>
      </c>
      <c r="E310" s="595">
        <f>基本情報入力シート!W347</f>
        <v>0</v>
      </c>
      <c r="F310" s="595">
        <f>基本情報入力シート!X347</f>
        <v>0</v>
      </c>
      <c r="G310" s="595">
        <f>基本情報入力シート!Y347</f>
        <v>0</v>
      </c>
      <c r="H310" s="595">
        <f>基本情報入力シート!$M$23</f>
        <v>0</v>
      </c>
      <c r="I310" s="595">
        <f>基本情報入力シート!$M$30</f>
        <v>0</v>
      </c>
      <c r="J310" s="595">
        <f>基本情報入力シート!$M$31</f>
        <v>0</v>
      </c>
      <c r="K310" s="595">
        <f>基本情報入力シート!$M$32</f>
        <v>0</v>
      </c>
      <c r="L310" s="595">
        <f>'別紙様式3-2（加算　個票）'!P322</f>
        <v>0</v>
      </c>
      <c r="M310" s="596">
        <f>'別紙様式3-2（加算　個票）'!Q322</f>
        <v>0</v>
      </c>
      <c r="N310" s="595">
        <f>'別紙様式3-2（加算　個票）'!Y322</f>
        <v>0</v>
      </c>
      <c r="O310" s="596">
        <f>'別紙様式3-2（加算　個票）'!Z322</f>
        <v>0</v>
      </c>
      <c r="P310" s="596">
        <f>'別紙様式3-2（加算　個票）'!AG322</f>
        <v>0</v>
      </c>
      <c r="Q310" s="596">
        <f t="shared" si="4"/>
        <v>0</v>
      </c>
      <c r="R310" s="597" t="str">
        <f>IF('別紙様式3-1'!$Y$26="×","該当","非該当")</f>
        <v>非該当</v>
      </c>
    </row>
    <row r="311" spans="1:18">
      <c r="A311" s="595">
        <v>310</v>
      </c>
      <c r="B311" s="595">
        <f>基本情報入力シート!C348</f>
        <v>0</v>
      </c>
      <c r="C311" s="595">
        <f>基本情報入力シート!M348</f>
        <v>0</v>
      </c>
      <c r="D311" s="595">
        <f>基本情報入力シート!R348</f>
        <v>0</v>
      </c>
      <c r="E311" s="595">
        <f>基本情報入力シート!W348</f>
        <v>0</v>
      </c>
      <c r="F311" s="595">
        <f>基本情報入力シート!X348</f>
        <v>0</v>
      </c>
      <c r="G311" s="595">
        <f>基本情報入力シート!Y348</f>
        <v>0</v>
      </c>
      <c r="H311" s="595">
        <f>基本情報入力シート!$M$23</f>
        <v>0</v>
      </c>
      <c r="I311" s="595">
        <f>基本情報入力シート!$M$30</f>
        <v>0</v>
      </c>
      <c r="J311" s="595">
        <f>基本情報入力シート!$M$31</f>
        <v>0</v>
      </c>
      <c r="K311" s="595">
        <f>基本情報入力シート!$M$32</f>
        <v>0</v>
      </c>
      <c r="L311" s="595">
        <f>'別紙様式3-2（加算　個票）'!P323</f>
        <v>0</v>
      </c>
      <c r="M311" s="596">
        <f>'別紙様式3-2（加算　個票）'!Q323</f>
        <v>0</v>
      </c>
      <c r="N311" s="595">
        <f>'別紙様式3-2（加算　個票）'!Y323</f>
        <v>0</v>
      </c>
      <c r="O311" s="596">
        <f>'別紙様式3-2（加算　個票）'!Z323</f>
        <v>0</v>
      </c>
      <c r="P311" s="596">
        <f>'別紙様式3-2（加算　個票）'!AG323</f>
        <v>0</v>
      </c>
      <c r="Q311" s="596">
        <f t="shared" si="4"/>
        <v>0</v>
      </c>
      <c r="R311" s="597" t="str">
        <f>IF('別紙様式3-1'!$Y$26="×","該当","非該当")</f>
        <v>非該当</v>
      </c>
    </row>
    <row r="312" spans="1:18">
      <c r="A312" s="595">
        <v>311</v>
      </c>
      <c r="B312" s="595">
        <f>基本情報入力シート!C349</f>
        <v>0</v>
      </c>
      <c r="C312" s="595">
        <f>基本情報入力シート!M349</f>
        <v>0</v>
      </c>
      <c r="D312" s="595">
        <f>基本情報入力シート!R349</f>
        <v>0</v>
      </c>
      <c r="E312" s="595">
        <f>基本情報入力シート!W349</f>
        <v>0</v>
      </c>
      <c r="F312" s="595">
        <f>基本情報入力シート!X349</f>
        <v>0</v>
      </c>
      <c r="G312" s="595">
        <f>基本情報入力シート!Y349</f>
        <v>0</v>
      </c>
      <c r="H312" s="595">
        <f>基本情報入力シート!$M$23</f>
        <v>0</v>
      </c>
      <c r="I312" s="595">
        <f>基本情報入力シート!$M$30</f>
        <v>0</v>
      </c>
      <c r="J312" s="595">
        <f>基本情報入力シート!$M$31</f>
        <v>0</v>
      </c>
      <c r="K312" s="595">
        <f>基本情報入力シート!$M$32</f>
        <v>0</v>
      </c>
      <c r="L312" s="595">
        <f>'別紙様式3-2（加算　個票）'!P324</f>
        <v>0</v>
      </c>
      <c r="M312" s="596">
        <f>'別紙様式3-2（加算　個票）'!Q324</f>
        <v>0</v>
      </c>
      <c r="N312" s="595">
        <f>'別紙様式3-2（加算　個票）'!Y324</f>
        <v>0</v>
      </c>
      <c r="O312" s="596">
        <f>'別紙様式3-2（加算　個票）'!Z324</f>
        <v>0</v>
      </c>
      <c r="P312" s="596">
        <f>'別紙様式3-2（加算　個票）'!AG324</f>
        <v>0</v>
      </c>
      <c r="Q312" s="596">
        <f t="shared" si="4"/>
        <v>0</v>
      </c>
      <c r="R312" s="597" t="str">
        <f>IF('別紙様式3-1'!$Y$26="×","該当","非該当")</f>
        <v>非該当</v>
      </c>
    </row>
    <row r="313" spans="1:18">
      <c r="A313" s="595">
        <v>312</v>
      </c>
      <c r="B313" s="595">
        <f>基本情報入力シート!C350</f>
        <v>0</v>
      </c>
      <c r="C313" s="595">
        <f>基本情報入力シート!M350</f>
        <v>0</v>
      </c>
      <c r="D313" s="595">
        <f>基本情報入力シート!R350</f>
        <v>0</v>
      </c>
      <c r="E313" s="595">
        <f>基本情報入力シート!W350</f>
        <v>0</v>
      </c>
      <c r="F313" s="595">
        <f>基本情報入力シート!X350</f>
        <v>0</v>
      </c>
      <c r="G313" s="595">
        <f>基本情報入力シート!Y350</f>
        <v>0</v>
      </c>
      <c r="H313" s="595">
        <f>基本情報入力シート!$M$23</f>
        <v>0</v>
      </c>
      <c r="I313" s="595">
        <f>基本情報入力シート!$M$30</f>
        <v>0</v>
      </c>
      <c r="J313" s="595">
        <f>基本情報入力シート!$M$31</f>
        <v>0</v>
      </c>
      <c r="K313" s="595">
        <f>基本情報入力シート!$M$32</f>
        <v>0</v>
      </c>
      <c r="L313" s="595">
        <f>'別紙様式3-2（加算　個票）'!P325</f>
        <v>0</v>
      </c>
      <c r="M313" s="596">
        <f>'別紙様式3-2（加算　個票）'!Q325</f>
        <v>0</v>
      </c>
      <c r="N313" s="595">
        <f>'別紙様式3-2（加算　個票）'!Y325</f>
        <v>0</v>
      </c>
      <c r="O313" s="596">
        <f>'別紙様式3-2（加算　個票）'!Z325</f>
        <v>0</v>
      </c>
      <c r="P313" s="596">
        <f>'別紙様式3-2（加算　個票）'!AG325</f>
        <v>0</v>
      </c>
      <c r="Q313" s="596">
        <f t="shared" si="4"/>
        <v>0</v>
      </c>
      <c r="R313" s="597" t="str">
        <f>IF('別紙様式3-1'!$Y$26="×","該当","非該当")</f>
        <v>非該当</v>
      </c>
    </row>
    <row r="314" spans="1:18">
      <c r="A314" s="595">
        <v>313</v>
      </c>
      <c r="B314" s="595">
        <f>基本情報入力シート!C351</f>
        <v>0</v>
      </c>
      <c r="C314" s="595">
        <f>基本情報入力シート!M351</f>
        <v>0</v>
      </c>
      <c r="D314" s="595">
        <f>基本情報入力シート!R351</f>
        <v>0</v>
      </c>
      <c r="E314" s="595">
        <f>基本情報入力シート!W351</f>
        <v>0</v>
      </c>
      <c r="F314" s="595">
        <f>基本情報入力シート!X351</f>
        <v>0</v>
      </c>
      <c r="G314" s="595">
        <f>基本情報入力シート!Y351</f>
        <v>0</v>
      </c>
      <c r="H314" s="595">
        <f>基本情報入力シート!$M$23</f>
        <v>0</v>
      </c>
      <c r="I314" s="595">
        <f>基本情報入力シート!$M$30</f>
        <v>0</v>
      </c>
      <c r="J314" s="595">
        <f>基本情報入力シート!$M$31</f>
        <v>0</v>
      </c>
      <c r="K314" s="595">
        <f>基本情報入力シート!$M$32</f>
        <v>0</v>
      </c>
      <c r="L314" s="595">
        <f>'別紙様式3-2（加算　個票）'!P326</f>
        <v>0</v>
      </c>
      <c r="M314" s="596">
        <f>'別紙様式3-2（加算　個票）'!Q326</f>
        <v>0</v>
      </c>
      <c r="N314" s="595">
        <f>'別紙様式3-2（加算　個票）'!Y326</f>
        <v>0</v>
      </c>
      <c r="O314" s="596">
        <f>'別紙様式3-2（加算　個票）'!Z326</f>
        <v>0</v>
      </c>
      <c r="P314" s="596">
        <f>'別紙様式3-2（加算　個票）'!AG326</f>
        <v>0</v>
      </c>
      <c r="Q314" s="596">
        <f t="shared" si="4"/>
        <v>0</v>
      </c>
      <c r="R314" s="597" t="str">
        <f>IF('別紙様式3-1'!$Y$26="×","該当","非該当")</f>
        <v>非該当</v>
      </c>
    </row>
    <row r="315" spans="1:18">
      <c r="A315" s="595">
        <v>314</v>
      </c>
      <c r="B315" s="595">
        <f>基本情報入力シート!C352</f>
        <v>0</v>
      </c>
      <c r="C315" s="595">
        <f>基本情報入力シート!M352</f>
        <v>0</v>
      </c>
      <c r="D315" s="595">
        <f>基本情報入力シート!R352</f>
        <v>0</v>
      </c>
      <c r="E315" s="595">
        <f>基本情報入力シート!W352</f>
        <v>0</v>
      </c>
      <c r="F315" s="595">
        <f>基本情報入力シート!X352</f>
        <v>0</v>
      </c>
      <c r="G315" s="595">
        <f>基本情報入力シート!Y352</f>
        <v>0</v>
      </c>
      <c r="H315" s="595">
        <f>基本情報入力シート!$M$23</f>
        <v>0</v>
      </c>
      <c r="I315" s="595">
        <f>基本情報入力シート!$M$30</f>
        <v>0</v>
      </c>
      <c r="J315" s="595">
        <f>基本情報入力シート!$M$31</f>
        <v>0</v>
      </c>
      <c r="K315" s="595">
        <f>基本情報入力シート!$M$32</f>
        <v>0</v>
      </c>
      <c r="L315" s="595">
        <f>'別紙様式3-2（加算　個票）'!P327</f>
        <v>0</v>
      </c>
      <c r="M315" s="596">
        <f>'別紙様式3-2（加算　個票）'!Q327</f>
        <v>0</v>
      </c>
      <c r="N315" s="595">
        <f>'別紙様式3-2（加算　個票）'!Y327</f>
        <v>0</v>
      </c>
      <c r="O315" s="596">
        <f>'別紙様式3-2（加算　個票）'!Z327</f>
        <v>0</v>
      </c>
      <c r="P315" s="596">
        <f>'別紙様式3-2（加算　個票）'!AG327</f>
        <v>0</v>
      </c>
      <c r="Q315" s="596">
        <f t="shared" si="4"/>
        <v>0</v>
      </c>
      <c r="R315" s="597" t="str">
        <f>IF('別紙様式3-1'!$Y$26="×","該当","非該当")</f>
        <v>非該当</v>
      </c>
    </row>
    <row r="316" spans="1:18">
      <c r="A316" s="595">
        <v>315</v>
      </c>
      <c r="B316" s="595">
        <f>基本情報入力シート!C353</f>
        <v>0</v>
      </c>
      <c r="C316" s="595">
        <f>基本情報入力シート!M353</f>
        <v>0</v>
      </c>
      <c r="D316" s="595">
        <f>基本情報入力シート!R353</f>
        <v>0</v>
      </c>
      <c r="E316" s="595">
        <f>基本情報入力シート!W353</f>
        <v>0</v>
      </c>
      <c r="F316" s="595">
        <f>基本情報入力シート!X353</f>
        <v>0</v>
      </c>
      <c r="G316" s="595">
        <f>基本情報入力シート!Y353</f>
        <v>0</v>
      </c>
      <c r="H316" s="595">
        <f>基本情報入力シート!$M$23</f>
        <v>0</v>
      </c>
      <c r="I316" s="595">
        <f>基本情報入力シート!$M$30</f>
        <v>0</v>
      </c>
      <c r="J316" s="595">
        <f>基本情報入力シート!$M$31</f>
        <v>0</v>
      </c>
      <c r="K316" s="595">
        <f>基本情報入力シート!$M$32</f>
        <v>0</v>
      </c>
      <c r="L316" s="595">
        <f>'別紙様式3-2（加算　個票）'!P328</f>
        <v>0</v>
      </c>
      <c r="M316" s="596">
        <f>'別紙様式3-2（加算　個票）'!Q328</f>
        <v>0</v>
      </c>
      <c r="N316" s="595">
        <f>'別紙様式3-2（加算　個票）'!Y328</f>
        <v>0</v>
      </c>
      <c r="O316" s="596">
        <f>'別紙様式3-2（加算　個票）'!Z328</f>
        <v>0</v>
      </c>
      <c r="P316" s="596">
        <f>'別紙様式3-2（加算　個票）'!AG328</f>
        <v>0</v>
      </c>
      <c r="Q316" s="596">
        <f t="shared" si="4"/>
        <v>0</v>
      </c>
      <c r="R316" s="597" t="str">
        <f>IF('別紙様式3-1'!$Y$26="×","該当","非該当")</f>
        <v>非該当</v>
      </c>
    </row>
    <row r="317" spans="1:18">
      <c r="A317" s="595">
        <v>316</v>
      </c>
      <c r="B317" s="595">
        <f>基本情報入力シート!C354</f>
        <v>0</v>
      </c>
      <c r="C317" s="595">
        <f>基本情報入力シート!M354</f>
        <v>0</v>
      </c>
      <c r="D317" s="595">
        <f>基本情報入力シート!R354</f>
        <v>0</v>
      </c>
      <c r="E317" s="595">
        <f>基本情報入力シート!W354</f>
        <v>0</v>
      </c>
      <c r="F317" s="595">
        <f>基本情報入力シート!X354</f>
        <v>0</v>
      </c>
      <c r="G317" s="595">
        <f>基本情報入力シート!Y354</f>
        <v>0</v>
      </c>
      <c r="H317" s="595">
        <f>基本情報入力シート!$M$23</f>
        <v>0</v>
      </c>
      <c r="I317" s="595">
        <f>基本情報入力シート!$M$30</f>
        <v>0</v>
      </c>
      <c r="J317" s="595">
        <f>基本情報入力シート!$M$31</f>
        <v>0</v>
      </c>
      <c r="K317" s="595">
        <f>基本情報入力シート!$M$32</f>
        <v>0</v>
      </c>
      <c r="L317" s="595">
        <f>'別紙様式3-2（加算　個票）'!P329</f>
        <v>0</v>
      </c>
      <c r="M317" s="596">
        <f>'別紙様式3-2（加算　個票）'!Q329</f>
        <v>0</v>
      </c>
      <c r="N317" s="595">
        <f>'別紙様式3-2（加算　個票）'!Y329</f>
        <v>0</v>
      </c>
      <c r="O317" s="596">
        <f>'別紙様式3-2（加算　個票）'!Z329</f>
        <v>0</v>
      </c>
      <c r="P317" s="596">
        <f>'別紙様式3-2（加算　個票）'!AG329</f>
        <v>0</v>
      </c>
      <c r="Q317" s="596">
        <f t="shared" si="4"/>
        <v>0</v>
      </c>
      <c r="R317" s="597" t="str">
        <f>IF('別紙様式3-1'!$Y$26="×","該当","非該当")</f>
        <v>非該当</v>
      </c>
    </row>
    <row r="318" spans="1:18">
      <c r="A318" s="595">
        <v>317</v>
      </c>
      <c r="B318" s="595">
        <f>基本情報入力シート!C355</f>
        <v>0</v>
      </c>
      <c r="C318" s="595">
        <f>基本情報入力シート!M355</f>
        <v>0</v>
      </c>
      <c r="D318" s="595">
        <f>基本情報入力シート!R355</f>
        <v>0</v>
      </c>
      <c r="E318" s="595">
        <f>基本情報入力シート!W355</f>
        <v>0</v>
      </c>
      <c r="F318" s="595">
        <f>基本情報入力シート!X355</f>
        <v>0</v>
      </c>
      <c r="G318" s="595">
        <f>基本情報入力シート!Y355</f>
        <v>0</v>
      </c>
      <c r="H318" s="595">
        <f>基本情報入力シート!$M$23</f>
        <v>0</v>
      </c>
      <c r="I318" s="595">
        <f>基本情報入力シート!$M$30</f>
        <v>0</v>
      </c>
      <c r="J318" s="595">
        <f>基本情報入力シート!$M$31</f>
        <v>0</v>
      </c>
      <c r="K318" s="595">
        <f>基本情報入力シート!$M$32</f>
        <v>0</v>
      </c>
      <c r="L318" s="595">
        <f>'別紙様式3-2（加算　個票）'!P330</f>
        <v>0</v>
      </c>
      <c r="M318" s="596">
        <f>'別紙様式3-2（加算　個票）'!Q330</f>
        <v>0</v>
      </c>
      <c r="N318" s="595">
        <f>'別紙様式3-2（加算　個票）'!Y330</f>
        <v>0</v>
      </c>
      <c r="O318" s="596">
        <f>'別紙様式3-2（加算　個票）'!Z330</f>
        <v>0</v>
      </c>
      <c r="P318" s="596">
        <f>'別紙様式3-2（加算　個票）'!AG330</f>
        <v>0</v>
      </c>
      <c r="Q318" s="596">
        <f t="shared" si="4"/>
        <v>0</v>
      </c>
      <c r="R318" s="597" t="str">
        <f>IF('別紙様式3-1'!$Y$26="×","該当","非該当")</f>
        <v>非該当</v>
      </c>
    </row>
    <row r="319" spans="1:18">
      <c r="A319" s="595">
        <v>318</v>
      </c>
      <c r="B319" s="595">
        <f>基本情報入力シート!C356</f>
        <v>0</v>
      </c>
      <c r="C319" s="595">
        <f>基本情報入力シート!M356</f>
        <v>0</v>
      </c>
      <c r="D319" s="595">
        <f>基本情報入力シート!R356</f>
        <v>0</v>
      </c>
      <c r="E319" s="595">
        <f>基本情報入力シート!W356</f>
        <v>0</v>
      </c>
      <c r="F319" s="595">
        <f>基本情報入力シート!X356</f>
        <v>0</v>
      </c>
      <c r="G319" s="595">
        <f>基本情報入力シート!Y356</f>
        <v>0</v>
      </c>
      <c r="H319" s="595">
        <f>基本情報入力シート!$M$23</f>
        <v>0</v>
      </c>
      <c r="I319" s="595">
        <f>基本情報入力シート!$M$30</f>
        <v>0</v>
      </c>
      <c r="J319" s="595">
        <f>基本情報入力シート!$M$31</f>
        <v>0</v>
      </c>
      <c r="K319" s="595">
        <f>基本情報入力シート!$M$32</f>
        <v>0</v>
      </c>
      <c r="L319" s="595">
        <f>'別紙様式3-2（加算　個票）'!P331</f>
        <v>0</v>
      </c>
      <c r="M319" s="596">
        <f>'別紙様式3-2（加算　個票）'!Q331</f>
        <v>0</v>
      </c>
      <c r="N319" s="595">
        <f>'別紙様式3-2（加算　個票）'!Y331</f>
        <v>0</v>
      </c>
      <c r="O319" s="596">
        <f>'別紙様式3-2（加算　個票）'!Z331</f>
        <v>0</v>
      </c>
      <c r="P319" s="596">
        <f>'別紙様式3-2（加算　個票）'!AG331</f>
        <v>0</v>
      </c>
      <c r="Q319" s="596">
        <f t="shared" si="4"/>
        <v>0</v>
      </c>
      <c r="R319" s="597" t="str">
        <f>IF('別紙様式3-1'!$Y$26="×","該当","非該当")</f>
        <v>非該当</v>
      </c>
    </row>
    <row r="320" spans="1:18">
      <c r="A320" s="595">
        <v>319</v>
      </c>
      <c r="B320" s="595">
        <f>基本情報入力シート!C357</f>
        <v>0</v>
      </c>
      <c r="C320" s="595">
        <f>基本情報入力シート!M357</f>
        <v>0</v>
      </c>
      <c r="D320" s="595">
        <f>基本情報入力シート!R357</f>
        <v>0</v>
      </c>
      <c r="E320" s="595">
        <f>基本情報入力シート!W357</f>
        <v>0</v>
      </c>
      <c r="F320" s="595">
        <f>基本情報入力シート!X357</f>
        <v>0</v>
      </c>
      <c r="G320" s="595">
        <f>基本情報入力シート!Y357</f>
        <v>0</v>
      </c>
      <c r="H320" s="595">
        <f>基本情報入力シート!$M$23</f>
        <v>0</v>
      </c>
      <c r="I320" s="595">
        <f>基本情報入力シート!$M$30</f>
        <v>0</v>
      </c>
      <c r="J320" s="595">
        <f>基本情報入力シート!$M$31</f>
        <v>0</v>
      </c>
      <c r="K320" s="595">
        <f>基本情報入力シート!$M$32</f>
        <v>0</v>
      </c>
      <c r="L320" s="595">
        <f>'別紙様式3-2（加算　個票）'!P332</f>
        <v>0</v>
      </c>
      <c r="M320" s="596">
        <f>'別紙様式3-2（加算　個票）'!Q332</f>
        <v>0</v>
      </c>
      <c r="N320" s="595">
        <f>'別紙様式3-2（加算　個票）'!Y332</f>
        <v>0</v>
      </c>
      <c r="O320" s="596">
        <f>'別紙様式3-2（加算　個票）'!Z332</f>
        <v>0</v>
      </c>
      <c r="P320" s="596">
        <f>'別紙様式3-2（加算　個票）'!AG332</f>
        <v>0</v>
      </c>
      <c r="Q320" s="596">
        <f t="shared" si="4"/>
        <v>0</v>
      </c>
      <c r="R320" s="597" t="str">
        <f>IF('別紙様式3-1'!$Y$26="×","該当","非該当")</f>
        <v>非該当</v>
      </c>
    </row>
    <row r="321" spans="1:18">
      <c r="A321" s="595">
        <v>320</v>
      </c>
      <c r="B321" s="595">
        <f>基本情報入力シート!C358</f>
        <v>0</v>
      </c>
      <c r="C321" s="595">
        <f>基本情報入力シート!M358</f>
        <v>0</v>
      </c>
      <c r="D321" s="595">
        <f>基本情報入力シート!R358</f>
        <v>0</v>
      </c>
      <c r="E321" s="595">
        <f>基本情報入力シート!W358</f>
        <v>0</v>
      </c>
      <c r="F321" s="595">
        <f>基本情報入力シート!X358</f>
        <v>0</v>
      </c>
      <c r="G321" s="595">
        <f>基本情報入力シート!Y358</f>
        <v>0</v>
      </c>
      <c r="H321" s="595">
        <f>基本情報入力シート!$M$23</f>
        <v>0</v>
      </c>
      <c r="I321" s="595">
        <f>基本情報入力シート!$M$30</f>
        <v>0</v>
      </c>
      <c r="J321" s="595">
        <f>基本情報入力シート!$M$31</f>
        <v>0</v>
      </c>
      <c r="K321" s="595">
        <f>基本情報入力シート!$M$32</f>
        <v>0</v>
      </c>
      <c r="L321" s="595">
        <f>'別紙様式3-2（加算　個票）'!P333</f>
        <v>0</v>
      </c>
      <c r="M321" s="596">
        <f>'別紙様式3-2（加算　個票）'!Q333</f>
        <v>0</v>
      </c>
      <c r="N321" s="595">
        <f>'別紙様式3-2（加算　個票）'!Y333</f>
        <v>0</v>
      </c>
      <c r="O321" s="596">
        <f>'別紙様式3-2（加算　個票）'!Z333</f>
        <v>0</v>
      </c>
      <c r="P321" s="596">
        <f>'別紙様式3-2（加算　個票）'!AG333</f>
        <v>0</v>
      </c>
      <c r="Q321" s="596">
        <f t="shared" si="4"/>
        <v>0</v>
      </c>
      <c r="R321" s="597" t="str">
        <f>IF('別紙様式3-1'!$Y$26="×","該当","非該当")</f>
        <v>非該当</v>
      </c>
    </row>
    <row r="322" spans="1:18">
      <c r="A322" s="595">
        <v>321</v>
      </c>
      <c r="B322" s="595">
        <f>基本情報入力シート!C359</f>
        <v>0</v>
      </c>
      <c r="C322" s="595">
        <f>基本情報入力シート!M359</f>
        <v>0</v>
      </c>
      <c r="D322" s="595">
        <f>基本情報入力シート!R359</f>
        <v>0</v>
      </c>
      <c r="E322" s="595">
        <f>基本情報入力シート!W359</f>
        <v>0</v>
      </c>
      <c r="F322" s="595">
        <f>基本情報入力シート!X359</f>
        <v>0</v>
      </c>
      <c r="G322" s="595">
        <f>基本情報入力シート!Y359</f>
        <v>0</v>
      </c>
      <c r="H322" s="595">
        <f>基本情報入力シート!$M$23</f>
        <v>0</v>
      </c>
      <c r="I322" s="595">
        <f>基本情報入力シート!$M$30</f>
        <v>0</v>
      </c>
      <c r="J322" s="595">
        <f>基本情報入力シート!$M$31</f>
        <v>0</v>
      </c>
      <c r="K322" s="595">
        <f>基本情報入力シート!$M$32</f>
        <v>0</v>
      </c>
      <c r="L322" s="595">
        <f>'別紙様式3-2（加算　個票）'!P334</f>
        <v>0</v>
      </c>
      <c r="M322" s="596">
        <f>'別紙様式3-2（加算　個票）'!Q334</f>
        <v>0</v>
      </c>
      <c r="N322" s="595">
        <f>'別紙様式3-2（加算　個票）'!Y334</f>
        <v>0</v>
      </c>
      <c r="O322" s="596">
        <f>'別紙様式3-2（加算　個票）'!Z334</f>
        <v>0</v>
      </c>
      <c r="P322" s="596">
        <f>'別紙様式3-2（加算　個票）'!AG334</f>
        <v>0</v>
      </c>
      <c r="Q322" s="596">
        <f t="shared" si="4"/>
        <v>0</v>
      </c>
      <c r="R322" s="597" t="str">
        <f>IF('別紙様式3-1'!$Y$26="×","該当","非該当")</f>
        <v>非該当</v>
      </c>
    </row>
    <row r="323" spans="1:18">
      <c r="A323" s="595">
        <v>322</v>
      </c>
      <c r="B323" s="595">
        <f>基本情報入力シート!C360</f>
        <v>0</v>
      </c>
      <c r="C323" s="595">
        <f>基本情報入力シート!M360</f>
        <v>0</v>
      </c>
      <c r="D323" s="595">
        <f>基本情報入力シート!R360</f>
        <v>0</v>
      </c>
      <c r="E323" s="595">
        <f>基本情報入力シート!W360</f>
        <v>0</v>
      </c>
      <c r="F323" s="595">
        <f>基本情報入力シート!X360</f>
        <v>0</v>
      </c>
      <c r="G323" s="595">
        <f>基本情報入力シート!Y360</f>
        <v>0</v>
      </c>
      <c r="H323" s="595">
        <f>基本情報入力シート!$M$23</f>
        <v>0</v>
      </c>
      <c r="I323" s="595">
        <f>基本情報入力シート!$M$30</f>
        <v>0</v>
      </c>
      <c r="J323" s="595">
        <f>基本情報入力シート!$M$31</f>
        <v>0</v>
      </c>
      <c r="K323" s="595">
        <f>基本情報入力シート!$M$32</f>
        <v>0</v>
      </c>
      <c r="L323" s="595">
        <f>'別紙様式3-2（加算　個票）'!P335</f>
        <v>0</v>
      </c>
      <c r="M323" s="596">
        <f>'別紙様式3-2（加算　個票）'!Q335</f>
        <v>0</v>
      </c>
      <c r="N323" s="595">
        <f>'別紙様式3-2（加算　個票）'!Y335</f>
        <v>0</v>
      </c>
      <c r="O323" s="596">
        <f>'別紙様式3-2（加算　個票）'!Z335</f>
        <v>0</v>
      </c>
      <c r="P323" s="596">
        <f>'別紙様式3-2（加算　個票）'!AG335</f>
        <v>0</v>
      </c>
      <c r="Q323" s="596">
        <f t="shared" ref="Q323:Q386" si="5">M323+O323-P323</f>
        <v>0</v>
      </c>
      <c r="R323" s="597" t="str">
        <f>IF('別紙様式3-1'!$Y$26="×","該当","非該当")</f>
        <v>非該当</v>
      </c>
    </row>
    <row r="324" spans="1:18">
      <c r="A324" s="595">
        <v>323</v>
      </c>
      <c r="B324" s="595">
        <f>基本情報入力シート!C361</f>
        <v>0</v>
      </c>
      <c r="C324" s="595">
        <f>基本情報入力シート!M361</f>
        <v>0</v>
      </c>
      <c r="D324" s="595">
        <f>基本情報入力シート!R361</f>
        <v>0</v>
      </c>
      <c r="E324" s="595">
        <f>基本情報入力シート!W361</f>
        <v>0</v>
      </c>
      <c r="F324" s="595">
        <f>基本情報入力シート!X361</f>
        <v>0</v>
      </c>
      <c r="G324" s="595">
        <f>基本情報入力シート!Y361</f>
        <v>0</v>
      </c>
      <c r="H324" s="595">
        <f>基本情報入力シート!$M$23</f>
        <v>0</v>
      </c>
      <c r="I324" s="595">
        <f>基本情報入力シート!$M$30</f>
        <v>0</v>
      </c>
      <c r="J324" s="595">
        <f>基本情報入力シート!$M$31</f>
        <v>0</v>
      </c>
      <c r="K324" s="595">
        <f>基本情報入力シート!$M$32</f>
        <v>0</v>
      </c>
      <c r="L324" s="595">
        <f>'別紙様式3-2（加算　個票）'!P336</f>
        <v>0</v>
      </c>
      <c r="M324" s="596">
        <f>'別紙様式3-2（加算　個票）'!Q336</f>
        <v>0</v>
      </c>
      <c r="N324" s="595">
        <f>'別紙様式3-2（加算　個票）'!Y336</f>
        <v>0</v>
      </c>
      <c r="O324" s="596">
        <f>'別紙様式3-2（加算　個票）'!Z336</f>
        <v>0</v>
      </c>
      <c r="P324" s="596">
        <f>'別紙様式3-2（加算　個票）'!AG336</f>
        <v>0</v>
      </c>
      <c r="Q324" s="596">
        <f t="shared" si="5"/>
        <v>0</v>
      </c>
      <c r="R324" s="597" t="str">
        <f>IF('別紙様式3-1'!$Y$26="×","該当","非該当")</f>
        <v>非該当</v>
      </c>
    </row>
    <row r="325" spans="1:18">
      <c r="A325" s="595">
        <v>324</v>
      </c>
      <c r="B325" s="595">
        <f>基本情報入力シート!C362</f>
        <v>0</v>
      </c>
      <c r="C325" s="595">
        <f>基本情報入力シート!M362</f>
        <v>0</v>
      </c>
      <c r="D325" s="595">
        <f>基本情報入力シート!R362</f>
        <v>0</v>
      </c>
      <c r="E325" s="595">
        <f>基本情報入力シート!W362</f>
        <v>0</v>
      </c>
      <c r="F325" s="595">
        <f>基本情報入力シート!X362</f>
        <v>0</v>
      </c>
      <c r="G325" s="595">
        <f>基本情報入力シート!Y362</f>
        <v>0</v>
      </c>
      <c r="H325" s="595">
        <f>基本情報入力シート!$M$23</f>
        <v>0</v>
      </c>
      <c r="I325" s="595">
        <f>基本情報入力シート!$M$30</f>
        <v>0</v>
      </c>
      <c r="J325" s="595">
        <f>基本情報入力シート!$M$31</f>
        <v>0</v>
      </c>
      <c r="K325" s="595">
        <f>基本情報入力シート!$M$32</f>
        <v>0</v>
      </c>
      <c r="L325" s="595">
        <f>'別紙様式3-2（加算　個票）'!P337</f>
        <v>0</v>
      </c>
      <c r="M325" s="596">
        <f>'別紙様式3-2（加算　個票）'!Q337</f>
        <v>0</v>
      </c>
      <c r="N325" s="595">
        <f>'別紙様式3-2（加算　個票）'!Y337</f>
        <v>0</v>
      </c>
      <c r="O325" s="596">
        <f>'別紙様式3-2（加算　個票）'!Z337</f>
        <v>0</v>
      </c>
      <c r="P325" s="596">
        <f>'別紙様式3-2（加算　個票）'!AG337</f>
        <v>0</v>
      </c>
      <c r="Q325" s="596">
        <f t="shared" si="5"/>
        <v>0</v>
      </c>
      <c r="R325" s="597" t="str">
        <f>IF('別紙様式3-1'!$Y$26="×","該当","非該当")</f>
        <v>非該当</v>
      </c>
    </row>
    <row r="326" spans="1:18">
      <c r="A326" s="595">
        <v>325</v>
      </c>
      <c r="B326" s="595">
        <f>基本情報入力シート!C363</f>
        <v>0</v>
      </c>
      <c r="C326" s="595">
        <f>基本情報入力シート!M363</f>
        <v>0</v>
      </c>
      <c r="D326" s="595">
        <f>基本情報入力シート!R363</f>
        <v>0</v>
      </c>
      <c r="E326" s="595">
        <f>基本情報入力シート!W363</f>
        <v>0</v>
      </c>
      <c r="F326" s="595">
        <f>基本情報入力シート!X363</f>
        <v>0</v>
      </c>
      <c r="G326" s="595">
        <f>基本情報入力シート!Y363</f>
        <v>0</v>
      </c>
      <c r="H326" s="595">
        <f>基本情報入力シート!$M$23</f>
        <v>0</v>
      </c>
      <c r="I326" s="595">
        <f>基本情報入力シート!$M$30</f>
        <v>0</v>
      </c>
      <c r="J326" s="595">
        <f>基本情報入力シート!$M$31</f>
        <v>0</v>
      </c>
      <c r="K326" s="595">
        <f>基本情報入力シート!$M$32</f>
        <v>0</v>
      </c>
      <c r="L326" s="595">
        <f>'別紙様式3-2（加算　個票）'!P338</f>
        <v>0</v>
      </c>
      <c r="M326" s="596">
        <f>'別紙様式3-2（加算　個票）'!Q338</f>
        <v>0</v>
      </c>
      <c r="N326" s="595">
        <f>'別紙様式3-2（加算　個票）'!Y338</f>
        <v>0</v>
      </c>
      <c r="O326" s="596">
        <f>'別紙様式3-2（加算　個票）'!Z338</f>
        <v>0</v>
      </c>
      <c r="P326" s="596">
        <f>'別紙様式3-2（加算　個票）'!AG338</f>
        <v>0</v>
      </c>
      <c r="Q326" s="596">
        <f t="shared" si="5"/>
        <v>0</v>
      </c>
      <c r="R326" s="597" t="str">
        <f>IF('別紙様式3-1'!$Y$26="×","該当","非該当")</f>
        <v>非該当</v>
      </c>
    </row>
    <row r="327" spans="1:18">
      <c r="A327" s="595">
        <v>326</v>
      </c>
      <c r="B327" s="595">
        <f>基本情報入力シート!C364</f>
        <v>0</v>
      </c>
      <c r="C327" s="595">
        <f>基本情報入力シート!M364</f>
        <v>0</v>
      </c>
      <c r="D327" s="595">
        <f>基本情報入力シート!R364</f>
        <v>0</v>
      </c>
      <c r="E327" s="595">
        <f>基本情報入力シート!W364</f>
        <v>0</v>
      </c>
      <c r="F327" s="595">
        <f>基本情報入力シート!X364</f>
        <v>0</v>
      </c>
      <c r="G327" s="595">
        <f>基本情報入力シート!Y364</f>
        <v>0</v>
      </c>
      <c r="H327" s="595">
        <f>基本情報入力シート!$M$23</f>
        <v>0</v>
      </c>
      <c r="I327" s="595">
        <f>基本情報入力シート!$M$30</f>
        <v>0</v>
      </c>
      <c r="J327" s="595">
        <f>基本情報入力シート!$M$31</f>
        <v>0</v>
      </c>
      <c r="K327" s="595">
        <f>基本情報入力シート!$M$32</f>
        <v>0</v>
      </c>
      <c r="L327" s="595">
        <f>'別紙様式3-2（加算　個票）'!P339</f>
        <v>0</v>
      </c>
      <c r="M327" s="596">
        <f>'別紙様式3-2（加算　個票）'!Q339</f>
        <v>0</v>
      </c>
      <c r="N327" s="595">
        <f>'別紙様式3-2（加算　個票）'!Y339</f>
        <v>0</v>
      </c>
      <c r="O327" s="596">
        <f>'別紙様式3-2（加算　個票）'!Z339</f>
        <v>0</v>
      </c>
      <c r="P327" s="596">
        <f>'別紙様式3-2（加算　個票）'!AG339</f>
        <v>0</v>
      </c>
      <c r="Q327" s="596">
        <f t="shared" si="5"/>
        <v>0</v>
      </c>
      <c r="R327" s="597" t="str">
        <f>IF('別紙様式3-1'!$Y$26="×","該当","非該当")</f>
        <v>非該当</v>
      </c>
    </row>
    <row r="328" spans="1:18">
      <c r="A328" s="595">
        <v>327</v>
      </c>
      <c r="B328" s="595">
        <f>基本情報入力シート!C365</f>
        <v>0</v>
      </c>
      <c r="C328" s="595">
        <f>基本情報入力シート!M365</f>
        <v>0</v>
      </c>
      <c r="D328" s="595">
        <f>基本情報入力シート!R365</f>
        <v>0</v>
      </c>
      <c r="E328" s="595">
        <f>基本情報入力シート!W365</f>
        <v>0</v>
      </c>
      <c r="F328" s="595">
        <f>基本情報入力シート!X365</f>
        <v>0</v>
      </c>
      <c r="G328" s="595">
        <f>基本情報入力シート!Y365</f>
        <v>0</v>
      </c>
      <c r="H328" s="595">
        <f>基本情報入力シート!$M$23</f>
        <v>0</v>
      </c>
      <c r="I328" s="595">
        <f>基本情報入力シート!$M$30</f>
        <v>0</v>
      </c>
      <c r="J328" s="595">
        <f>基本情報入力シート!$M$31</f>
        <v>0</v>
      </c>
      <c r="K328" s="595">
        <f>基本情報入力シート!$M$32</f>
        <v>0</v>
      </c>
      <c r="L328" s="595">
        <f>'別紙様式3-2（加算　個票）'!P340</f>
        <v>0</v>
      </c>
      <c r="M328" s="596">
        <f>'別紙様式3-2（加算　個票）'!Q340</f>
        <v>0</v>
      </c>
      <c r="N328" s="595">
        <f>'別紙様式3-2（加算　個票）'!Y340</f>
        <v>0</v>
      </c>
      <c r="O328" s="596">
        <f>'別紙様式3-2（加算　個票）'!Z340</f>
        <v>0</v>
      </c>
      <c r="P328" s="596">
        <f>'別紙様式3-2（加算　個票）'!AG340</f>
        <v>0</v>
      </c>
      <c r="Q328" s="596">
        <f t="shared" si="5"/>
        <v>0</v>
      </c>
      <c r="R328" s="597" t="str">
        <f>IF('別紙様式3-1'!$Y$26="×","該当","非該当")</f>
        <v>非該当</v>
      </c>
    </row>
    <row r="329" spans="1:18">
      <c r="A329" s="595">
        <v>328</v>
      </c>
      <c r="B329" s="595">
        <f>基本情報入力シート!C366</f>
        <v>0</v>
      </c>
      <c r="C329" s="595">
        <f>基本情報入力シート!M366</f>
        <v>0</v>
      </c>
      <c r="D329" s="595">
        <f>基本情報入力シート!R366</f>
        <v>0</v>
      </c>
      <c r="E329" s="595">
        <f>基本情報入力シート!W366</f>
        <v>0</v>
      </c>
      <c r="F329" s="595">
        <f>基本情報入力シート!X366</f>
        <v>0</v>
      </c>
      <c r="G329" s="595">
        <f>基本情報入力シート!Y366</f>
        <v>0</v>
      </c>
      <c r="H329" s="595">
        <f>基本情報入力シート!$M$23</f>
        <v>0</v>
      </c>
      <c r="I329" s="595">
        <f>基本情報入力シート!$M$30</f>
        <v>0</v>
      </c>
      <c r="J329" s="595">
        <f>基本情報入力シート!$M$31</f>
        <v>0</v>
      </c>
      <c r="K329" s="595">
        <f>基本情報入力シート!$M$32</f>
        <v>0</v>
      </c>
      <c r="L329" s="595">
        <f>'別紙様式3-2（加算　個票）'!P341</f>
        <v>0</v>
      </c>
      <c r="M329" s="596">
        <f>'別紙様式3-2（加算　個票）'!Q341</f>
        <v>0</v>
      </c>
      <c r="N329" s="595">
        <f>'別紙様式3-2（加算　個票）'!Y341</f>
        <v>0</v>
      </c>
      <c r="O329" s="596">
        <f>'別紙様式3-2（加算　個票）'!Z341</f>
        <v>0</v>
      </c>
      <c r="P329" s="596">
        <f>'別紙様式3-2（加算　個票）'!AG341</f>
        <v>0</v>
      </c>
      <c r="Q329" s="596">
        <f t="shared" si="5"/>
        <v>0</v>
      </c>
      <c r="R329" s="597" t="str">
        <f>IF('別紙様式3-1'!$Y$26="×","該当","非該当")</f>
        <v>非該当</v>
      </c>
    </row>
    <row r="330" spans="1:18">
      <c r="A330" s="595">
        <v>329</v>
      </c>
      <c r="B330" s="595">
        <f>基本情報入力シート!C367</f>
        <v>0</v>
      </c>
      <c r="C330" s="595">
        <f>基本情報入力シート!M367</f>
        <v>0</v>
      </c>
      <c r="D330" s="595">
        <f>基本情報入力シート!R367</f>
        <v>0</v>
      </c>
      <c r="E330" s="595">
        <f>基本情報入力シート!W367</f>
        <v>0</v>
      </c>
      <c r="F330" s="595">
        <f>基本情報入力シート!X367</f>
        <v>0</v>
      </c>
      <c r="G330" s="595">
        <f>基本情報入力シート!Y367</f>
        <v>0</v>
      </c>
      <c r="H330" s="595">
        <f>基本情報入力シート!$M$23</f>
        <v>0</v>
      </c>
      <c r="I330" s="595">
        <f>基本情報入力シート!$M$30</f>
        <v>0</v>
      </c>
      <c r="J330" s="595">
        <f>基本情報入力シート!$M$31</f>
        <v>0</v>
      </c>
      <c r="K330" s="595">
        <f>基本情報入力シート!$M$32</f>
        <v>0</v>
      </c>
      <c r="L330" s="595">
        <f>'別紙様式3-2（加算　個票）'!P342</f>
        <v>0</v>
      </c>
      <c r="M330" s="596">
        <f>'別紙様式3-2（加算　個票）'!Q342</f>
        <v>0</v>
      </c>
      <c r="N330" s="595">
        <f>'別紙様式3-2（加算　個票）'!Y342</f>
        <v>0</v>
      </c>
      <c r="O330" s="596">
        <f>'別紙様式3-2（加算　個票）'!Z342</f>
        <v>0</v>
      </c>
      <c r="P330" s="596">
        <f>'別紙様式3-2（加算　個票）'!AG342</f>
        <v>0</v>
      </c>
      <c r="Q330" s="596">
        <f t="shared" si="5"/>
        <v>0</v>
      </c>
      <c r="R330" s="597" t="str">
        <f>IF('別紙様式3-1'!$Y$26="×","該当","非該当")</f>
        <v>非該当</v>
      </c>
    </row>
    <row r="331" spans="1:18">
      <c r="A331" s="595">
        <v>330</v>
      </c>
      <c r="B331" s="595">
        <f>基本情報入力シート!C368</f>
        <v>0</v>
      </c>
      <c r="C331" s="595">
        <f>基本情報入力シート!M368</f>
        <v>0</v>
      </c>
      <c r="D331" s="595">
        <f>基本情報入力シート!R368</f>
        <v>0</v>
      </c>
      <c r="E331" s="595">
        <f>基本情報入力シート!W368</f>
        <v>0</v>
      </c>
      <c r="F331" s="595">
        <f>基本情報入力シート!X368</f>
        <v>0</v>
      </c>
      <c r="G331" s="595">
        <f>基本情報入力シート!Y368</f>
        <v>0</v>
      </c>
      <c r="H331" s="595">
        <f>基本情報入力シート!$M$23</f>
        <v>0</v>
      </c>
      <c r="I331" s="595">
        <f>基本情報入力シート!$M$30</f>
        <v>0</v>
      </c>
      <c r="J331" s="595">
        <f>基本情報入力シート!$M$31</f>
        <v>0</v>
      </c>
      <c r="K331" s="595">
        <f>基本情報入力シート!$M$32</f>
        <v>0</v>
      </c>
      <c r="L331" s="595">
        <f>'別紙様式3-2（加算　個票）'!P343</f>
        <v>0</v>
      </c>
      <c r="M331" s="596">
        <f>'別紙様式3-2（加算　個票）'!Q343</f>
        <v>0</v>
      </c>
      <c r="N331" s="595">
        <f>'別紙様式3-2（加算　個票）'!Y343</f>
        <v>0</v>
      </c>
      <c r="O331" s="596">
        <f>'別紙様式3-2（加算　個票）'!Z343</f>
        <v>0</v>
      </c>
      <c r="P331" s="596">
        <f>'別紙様式3-2（加算　個票）'!AG343</f>
        <v>0</v>
      </c>
      <c r="Q331" s="596">
        <f t="shared" si="5"/>
        <v>0</v>
      </c>
      <c r="R331" s="597" t="str">
        <f>IF('別紙様式3-1'!$Y$26="×","該当","非該当")</f>
        <v>非該当</v>
      </c>
    </row>
    <row r="332" spans="1:18">
      <c r="A332" s="595">
        <v>331</v>
      </c>
      <c r="B332" s="595">
        <f>基本情報入力シート!C369</f>
        <v>0</v>
      </c>
      <c r="C332" s="595">
        <f>基本情報入力シート!M369</f>
        <v>0</v>
      </c>
      <c r="D332" s="595">
        <f>基本情報入力シート!R369</f>
        <v>0</v>
      </c>
      <c r="E332" s="595">
        <f>基本情報入力シート!W369</f>
        <v>0</v>
      </c>
      <c r="F332" s="595">
        <f>基本情報入力シート!X369</f>
        <v>0</v>
      </c>
      <c r="G332" s="595">
        <f>基本情報入力シート!Y369</f>
        <v>0</v>
      </c>
      <c r="H332" s="595">
        <f>基本情報入力シート!$M$23</f>
        <v>0</v>
      </c>
      <c r="I332" s="595">
        <f>基本情報入力シート!$M$30</f>
        <v>0</v>
      </c>
      <c r="J332" s="595">
        <f>基本情報入力シート!$M$31</f>
        <v>0</v>
      </c>
      <c r="K332" s="595">
        <f>基本情報入力シート!$M$32</f>
        <v>0</v>
      </c>
      <c r="L332" s="595">
        <f>'別紙様式3-2（加算　個票）'!P344</f>
        <v>0</v>
      </c>
      <c r="M332" s="596">
        <f>'別紙様式3-2（加算　個票）'!Q344</f>
        <v>0</v>
      </c>
      <c r="N332" s="595">
        <f>'別紙様式3-2（加算　個票）'!Y344</f>
        <v>0</v>
      </c>
      <c r="O332" s="596">
        <f>'別紙様式3-2（加算　個票）'!Z344</f>
        <v>0</v>
      </c>
      <c r="P332" s="596">
        <f>'別紙様式3-2（加算　個票）'!AG344</f>
        <v>0</v>
      </c>
      <c r="Q332" s="596">
        <f t="shared" si="5"/>
        <v>0</v>
      </c>
      <c r="R332" s="597" t="str">
        <f>IF('別紙様式3-1'!$Y$26="×","該当","非該当")</f>
        <v>非該当</v>
      </c>
    </row>
    <row r="333" spans="1:18">
      <c r="A333" s="595">
        <v>332</v>
      </c>
      <c r="B333" s="595">
        <f>基本情報入力シート!C370</f>
        <v>0</v>
      </c>
      <c r="C333" s="595">
        <f>基本情報入力シート!M370</f>
        <v>0</v>
      </c>
      <c r="D333" s="595">
        <f>基本情報入力シート!R370</f>
        <v>0</v>
      </c>
      <c r="E333" s="595">
        <f>基本情報入力シート!W370</f>
        <v>0</v>
      </c>
      <c r="F333" s="595">
        <f>基本情報入力シート!X370</f>
        <v>0</v>
      </c>
      <c r="G333" s="595">
        <f>基本情報入力シート!Y370</f>
        <v>0</v>
      </c>
      <c r="H333" s="595">
        <f>基本情報入力シート!$M$23</f>
        <v>0</v>
      </c>
      <c r="I333" s="595">
        <f>基本情報入力シート!$M$30</f>
        <v>0</v>
      </c>
      <c r="J333" s="595">
        <f>基本情報入力シート!$M$31</f>
        <v>0</v>
      </c>
      <c r="K333" s="595">
        <f>基本情報入力シート!$M$32</f>
        <v>0</v>
      </c>
      <c r="L333" s="595">
        <f>'別紙様式3-2（加算　個票）'!P345</f>
        <v>0</v>
      </c>
      <c r="M333" s="596">
        <f>'別紙様式3-2（加算　個票）'!Q345</f>
        <v>0</v>
      </c>
      <c r="N333" s="595">
        <f>'別紙様式3-2（加算　個票）'!Y345</f>
        <v>0</v>
      </c>
      <c r="O333" s="596">
        <f>'別紙様式3-2（加算　個票）'!Z345</f>
        <v>0</v>
      </c>
      <c r="P333" s="596">
        <f>'別紙様式3-2（加算　個票）'!AG345</f>
        <v>0</v>
      </c>
      <c r="Q333" s="596">
        <f t="shared" si="5"/>
        <v>0</v>
      </c>
      <c r="R333" s="597" t="str">
        <f>IF('別紙様式3-1'!$Y$26="×","該当","非該当")</f>
        <v>非該当</v>
      </c>
    </row>
    <row r="334" spans="1:18">
      <c r="A334" s="595">
        <v>333</v>
      </c>
      <c r="B334" s="595">
        <f>基本情報入力シート!C371</f>
        <v>0</v>
      </c>
      <c r="C334" s="595">
        <f>基本情報入力シート!M371</f>
        <v>0</v>
      </c>
      <c r="D334" s="595">
        <f>基本情報入力シート!R371</f>
        <v>0</v>
      </c>
      <c r="E334" s="595">
        <f>基本情報入力シート!W371</f>
        <v>0</v>
      </c>
      <c r="F334" s="595">
        <f>基本情報入力シート!X371</f>
        <v>0</v>
      </c>
      <c r="G334" s="595">
        <f>基本情報入力シート!Y371</f>
        <v>0</v>
      </c>
      <c r="H334" s="595">
        <f>基本情報入力シート!$M$23</f>
        <v>0</v>
      </c>
      <c r="I334" s="595">
        <f>基本情報入力シート!$M$30</f>
        <v>0</v>
      </c>
      <c r="J334" s="595">
        <f>基本情報入力シート!$M$31</f>
        <v>0</v>
      </c>
      <c r="K334" s="595">
        <f>基本情報入力シート!$M$32</f>
        <v>0</v>
      </c>
      <c r="L334" s="595">
        <f>'別紙様式3-2（加算　個票）'!P346</f>
        <v>0</v>
      </c>
      <c r="M334" s="596">
        <f>'別紙様式3-2（加算　個票）'!Q346</f>
        <v>0</v>
      </c>
      <c r="N334" s="595">
        <f>'別紙様式3-2（加算　個票）'!Y346</f>
        <v>0</v>
      </c>
      <c r="O334" s="596">
        <f>'別紙様式3-2（加算　個票）'!Z346</f>
        <v>0</v>
      </c>
      <c r="P334" s="596">
        <f>'別紙様式3-2（加算　個票）'!AG346</f>
        <v>0</v>
      </c>
      <c r="Q334" s="596">
        <f t="shared" si="5"/>
        <v>0</v>
      </c>
      <c r="R334" s="597" t="str">
        <f>IF('別紙様式3-1'!$Y$26="×","該当","非該当")</f>
        <v>非該当</v>
      </c>
    </row>
    <row r="335" spans="1:18">
      <c r="A335" s="595">
        <v>334</v>
      </c>
      <c r="B335" s="595">
        <f>基本情報入力シート!C372</f>
        <v>0</v>
      </c>
      <c r="C335" s="595">
        <f>基本情報入力シート!M372</f>
        <v>0</v>
      </c>
      <c r="D335" s="595">
        <f>基本情報入力シート!R372</f>
        <v>0</v>
      </c>
      <c r="E335" s="595">
        <f>基本情報入力シート!W372</f>
        <v>0</v>
      </c>
      <c r="F335" s="595">
        <f>基本情報入力シート!X372</f>
        <v>0</v>
      </c>
      <c r="G335" s="595">
        <f>基本情報入力シート!Y372</f>
        <v>0</v>
      </c>
      <c r="H335" s="595">
        <f>基本情報入力シート!$M$23</f>
        <v>0</v>
      </c>
      <c r="I335" s="595">
        <f>基本情報入力シート!$M$30</f>
        <v>0</v>
      </c>
      <c r="J335" s="595">
        <f>基本情報入力シート!$M$31</f>
        <v>0</v>
      </c>
      <c r="K335" s="595">
        <f>基本情報入力シート!$M$32</f>
        <v>0</v>
      </c>
      <c r="L335" s="595">
        <f>'別紙様式3-2（加算　個票）'!P347</f>
        <v>0</v>
      </c>
      <c r="M335" s="596">
        <f>'別紙様式3-2（加算　個票）'!Q347</f>
        <v>0</v>
      </c>
      <c r="N335" s="595">
        <f>'別紙様式3-2（加算　個票）'!Y347</f>
        <v>0</v>
      </c>
      <c r="O335" s="596">
        <f>'別紙様式3-2（加算　個票）'!Z347</f>
        <v>0</v>
      </c>
      <c r="P335" s="596">
        <f>'別紙様式3-2（加算　個票）'!AG347</f>
        <v>0</v>
      </c>
      <c r="Q335" s="596">
        <f t="shared" si="5"/>
        <v>0</v>
      </c>
      <c r="R335" s="597" t="str">
        <f>IF('別紙様式3-1'!$Y$26="×","該当","非該当")</f>
        <v>非該当</v>
      </c>
    </row>
    <row r="336" spans="1:18">
      <c r="A336" s="595">
        <v>335</v>
      </c>
      <c r="B336" s="595">
        <f>基本情報入力シート!C373</f>
        <v>0</v>
      </c>
      <c r="C336" s="595">
        <f>基本情報入力シート!M373</f>
        <v>0</v>
      </c>
      <c r="D336" s="595">
        <f>基本情報入力シート!R373</f>
        <v>0</v>
      </c>
      <c r="E336" s="595">
        <f>基本情報入力シート!W373</f>
        <v>0</v>
      </c>
      <c r="F336" s="595">
        <f>基本情報入力シート!X373</f>
        <v>0</v>
      </c>
      <c r="G336" s="595">
        <f>基本情報入力シート!Y373</f>
        <v>0</v>
      </c>
      <c r="H336" s="595">
        <f>基本情報入力シート!$M$23</f>
        <v>0</v>
      </c>
      <c r="I336" s="595">
        <f>基本情報入力シート!$M$30</f>
        <v>0</v>
      </c>
      <c r="J336" s="595">
        <f>基本情報入力シート!$M$31</f>
        <v>0</v>
      </c>
      <c r="K336" s="595">
        <f>基本情報入力シート!$M$32</f>
        <v>0</v>
      </c>
      <c r="L336" s="595">
        <f>'別紙様式3-2（加算　個票）'!P348</f>
        <v>0</v>
      </c>
      <c r="M336" s="596">
        <f>'別紙様式3-2（加算　個票）'!Q348</f>
        <v>0</v>
      </c>
      <c r="N336" s="595">
        <f>'別紙様式3-2（加算　個票）'!Y348</f>
        <v>0</v>
      </c>
      <c r="O336" s="596">
        <f>'別紙様式3-2（加算　個票）'!Z348</f>
        <v>0</v>
      </c>
      <c r="P336" s="596">
        <f>'別紙様式3-2（加算　個票）'!AG348</f>
        <v>0</v>
      </c>
      <c r="Q336" s="596">
        <f t="shared" si="5"/>
        <v>0</v>
      </c>
      <c r="R336" s="597" t="str">
        <f>IF('別紙様式3-1'!$Y$26="×","該当","非該当")</f>
        <v>非該当</v>
      </c>
    </row>
    <row r="337" spans="1:18">
      <c r="A337" s="595">
        <v>336</v>
      </c>
      <c r="B337" s="595">
        <f>基本情報入力シート!C374</f>
        <v>0</v>
      </c>
      <c r="C337" s="595">
        <f>基本情報入力シート!M374</f>
        <v>0</v>
      </c>
      <c r="D337" s="595">
        <f>基本情報入力シート!R374</f>
        <v>0</v>
      </c>
      <c r="E337" s="595">
        <f>基本情報入力シート!W374</f>
        <v>0</v>
      </c>
      <c r="F337" s="595">
        <f>基本情報入力シート!X374</f>
        <v>0</v>
      </c>
      <c r="G337" s="595">
        <f>基本情報入力シート!Y374</f>
        <v>0</v>
      </c>
      <c r="H337" s="595">
        <f>基本情報入力シート!$M$23</f>
        <v>0</v>
      </c>
      <c r="I337" s="595">
        <f>基本情報入力シート!$M$30</f>
        <v>0</v>
      </c>
      <c r="J337" s="595">
        <f>基本情報入力シート!$M$31</f>
        <v>0</v>
      </c>
      <c r="K337" s="595">
        <f>基本情報入力シート!$M$32</f>
        <v>0</v>
      </c>
      <c r="L337" s="595">
        <f>'別紙様式3-2（加算　個票）'!P349</f>
        <v>0</v>
      </c>
      <c r="M337" s="596">
        <f>'別紙様式3-2（加算　個票）'!Q349</f>
        <v>0</v>
      </c>
      <c r="N337" s="595">
        <f>'別紙様式3-2（加算　個票）'!Y349</f>
        <v>0</v>
      </c>
      <c r="O337" s="596">
        <f>'別紙様式3-2（加算　個票）'!Z349</f>
        <v>0</v>
      </c>
      <c r="P337" s="596">
        <f>'別紙様式3-2（加算　個票）'!AG349</f>
        <v>0</v>
      </c>
      <c r="Q337" s="596">
        <f t="shared" si="5"/>
        <v>0</v>
      </c>
      <c r="R337" s="597" t="str">
        <f>IF('別紙様式3-1'!$Y$26="×","該当","非該当")</f>
        <v>非該当</v>
      </c>
    </row>
    <row r="338" spans="1:18">
      <c r="A338" s="595">
        <v>337</v>
      </c>
      <c r="B338" s="595">
        <f>基本情報入力シート!C375</f>
        <v>0</v>
      </c>
      <c r="C338" s="595">
        <f>基本情報入力シート!M375</f>
        <v>0</v>
      </c>
      <c r="D338" s="595">
        <f>基本情報入力シート!R375</f>
        <v>0</v>
      </c>
      <c r="E338" s="595">
        <f>基本情報入力シート!W375</f>
        <v>0</v>
      </c>
      <c r="F338" s="595">
        <f>基本情報入力シート!X375</f>
        <v>0</v>
      </c>
      <c r="G338" s="595">
        <f>基本情報入力シート!Y375</f>
        <v>0</v>
      </c>
      <c r="H338" s="595">
        <f>基本情報入力シート!$M$23</f>
        <v>0</v>
      </c>
      <c r="I338" s="595">
        <f>基本情報入力シート!$M$30</f>
        <v>0</v>
      </c>
      <c r="J338" s="595">
        <f>基本情報入力シート!$M$31</f>
        <v>0</v>
      </c>
      <c r="K338" s="595">
        <f>基本情報入力シート!$M$32</f>
        <v>0</v>
      </c>
      <c r="L338" s="595">
        <f>'別紙様式3-2（加算　個票）'!P350</f>
        <v>0</v>
      </c>
      <c r="M338" s="596">
        <f>'別紙様式3-2（加算　個票）'!Q350</f>
        <v>0</v>
      </c>
      <c r="N338" s="595">
        <f>'別紙様式3-2（加算　個票）'!Y350</f>
        <v>0</v>
      </c>
      <c r="O338" s="596">
        <f>'別紙様式3-2（加算　個票）'!Z350</f>
        <v>0</v>
      </c>
      <c r="P338" s="596">
        <f>'別紙様式3-2（加算　個票）'!AG350</f>
        <v>0</v>
      </c>
      <c r="Q338" s="596">
        <f t="shared" si="5"/>
        <v>0</v>
      </c>
      <c r="R338" s="597" t="str">
        <f>IF('別紙様式3-1'!$Y$26="×","該当","非該当")</f>
        <v>非該当</v>
      </c>
    </row>
    <row r="339" spans="1:18">
      <c r="A339" s="595">
        <v>338</v>
      </c>
      <c r="B339" s="595">
        <f>基本情報入力シート!C376</f>
        <v>0</v>
      </c>
      <c r="C339" s="595">
        <f>基本情報入力シート!M376</f>
        <v>0</v>
      </c>
      <c r="D339" s="595">
        <f>基本情報入力シート!R376</f>
        <v>0</v>
      </c>
      <c r="E339" s="595">
        <f>基本情報入力シート!W376</f>
        <v>0</v>
      </c>
      <c r="F339" s="595">
        <f>基本情報入力シート!X376</f>
        <v>0</v>
      </c>
      <c r="G339" s="595">
        <f>基本情報入力シート!Y376</f>
        <v>0</v>
      </c>
      <c r="H339" s="595">
        <f>基本情報入力シート!$M$23</f>
        <v>0</v>
      </c>
      <c r="I339" s="595">
        <f>基本情報入力シート!$M$30</f>
        <v>0</v>
      </c>
      <c r="J339" s="595">
        <f>基本情報入力シート!$M$31</f>
        <v>0</v>
      </c>
      <c r="K339" s="595">
        <f>基本情報入力シート!$M$32</f>
        <v>0</v>
      </c>
      <c r="L339" s="595">
        <f>'別紙様式3-2（加算　個票）'!P351</f>
        <v>0</v>
      </c>
      <c r="M339" s="596">
        <f>'別紙様式3-2（加算　個票）'!Q351</f>
        <v>0</v>
      </c>
      <c r="N339" s="595">
        <f>'別紙様式3-2（加算　個票）'!Y351</f>
        <v>0</v>
      </c>
      <c r="O339" s="596">
        <f>'別紙様式3-2（加算　個票）'!Z351</f>
        <v>0</v>
      </c>
      <c r="P339" s="596">
        <f>'別紙様式3-2（加算　個票）'!AG351</f>
        <v>0</v>
      </c>
      <c r="Q339" s="596">
        <f t="shared" si="5"/>
        <v>0</v>
      </c>
      <c r="R339" s="597" t="str">
        <f>IF('別紙様式3-1'!$Y$26="×","該当","非該当")</f>
        <v>非該当</v>
      </c>
    </row>
    <row r="340" spans="1:18">
      <c r="A340" s="595">
        <v>339</v>
      </c>
      <c r="B340" s="595">
        <f>基本情報入力シート!C377</f>
        <v>0</v>
      </c>
      <c r="C340" s="595">
        <f>基本情報入力シート!M377</f>
        <v>0</v>
      </c>
      <c r="D340" s="595">
        <f>基本情報入力シート!R377</f>
        <v>0</v>
      </c>
      <c r="E340" s="595">
        <f>基本情報入力シート!W377</f>
        <v>0</v>
      </c>
      <c r="F340" s="595">
        <f>基本情報入力シート!X377</f>
        <v>0</v>
      </c>
      <c r="G340" s="595">
        <f>基本情報入力シート!Y377</f>
        <v>0</v>
      </c>
      <c r="H340" s="595">
        <f>基本情報入力シート!$M$23</f>
        <v>0</v>
      </c>
      <c r="I340" s="595">
        <f>基本情報入力シート!$M$30</f>
        <v>0</v>
      </c>
      <c r="J340" s="595">
        <f>基本情報入力シート!$M$31</f>
        <v>0</v>
      </c>
      <c r="K340" s="595">
        <f>基本情報入力シート!$M$32</f>
        <v>0</v>
      </c>
      <c r="L340" s="595">
        <f>'別紙様式3-2（加算　個票）'!P352</f>
        <v>0</v>
      </c>
      <c r="M340" s="596">
        <f>'別紙様式3-2（加算　個票）'!Q352</f>
        <v>0</v>
      </c>
      <c r="N340" s="595">
        <f>'別紙様式3-2（加算　個票）'!Y352</f>
        <v>0</v>
      </c>
      <c r="O340" s="596">
        <f>'別紙様式3-2（加算　個票）'!Z352</f>
        <v>0</v>
      </c>
      <c r="P340" s="596">
        <f>'別紙様式3-2（加算　個票）'!AG352</f>
        <v>0</v>
      </c>
      <c r="Q340" s="596">
        <f t="shared" si="5"/>
        <v>0</v>
      </c>
      <c r="R340" s="597" t="str">
        <f>IF('別紙様式3-1'!$Y$26="×","該当","非該当")</f>
        <v>非該当</v>
      </c>
    </row>
    <row r="341" spans="1:18">
      <c r="A341" s="595">
        <v>340</v>
      </c>
      <c r="B341" s="595">
        <f>基本情報入力シート!C378</f>
        <v>0</v>
      </c>
      <c r="C341" s="595">
        <f>基本情報入力シート!M378</f>
        <v>0</v>
      </c>
      <c r="D341" s="595">
        <f>基本情報入力シート!R378</f>
        <v>0</v>
      </c>
      <c r="E341" s="595">
        <f>基本情報入力シート!W378</f>
        <v>0</v>
      </c>
      <c r="F341" s="595">
        <f>基本情報入力シート!X378</f>
        <v>0</v>
      </c>
      <c r="G341" s="595">
        <f>基本情報入力シート!Y378</f>
        <v>0</v>
      </c>
      <c r="H341" s="595">
        <f>基本情報入力シート!$M$23</f>
        <v>0</v>
      </c>
      <c r="I341" s="595">
        <f>基本情報入力シート!$M$30</f>
        <v>0</v>
      </c>
      <c r="J341" s="595">
        <f>基本情報入力シート!$M$31</f>
        <v>0</v>
      </c>
      <c r="K341" s="595">
        <f>基本情報入力シート!$M$32</f>
        <v>0</v>
      </c>
      <c r="L341" s="595">
        <f>'別紙様式3-2（加算　個票）'!P353</f>
        <v>0</v>
      </c>
      <c r="M341" s="596">
        <f>'別紙様式3-2（加算　個票）'!Q353</f>
        <v>0</v>
      </c>
      <c r="N341" s="595">
        <f>'別紙様式3-2（加算　個票）'!Y353</f>
        <v>0</v>
      </c>
      <c r="O341" s="596">
        <f>'別紙様式3-2（加算　個票）'!Z353</f>
        <v>0</v>
      </c>
      <c r="P341" s="596">
        <f>'別紙様式3-2（加算　個票）'!AG353</f>
        <v>0</v>
      </c>
      <c r="Q341" s="596">
        <f t="shared" si="5"/>
        <v>0</v>
      </c>
      <c r="R341" s="597" t="str">
        <f>IF('別紙様式3-1'!$Y$26="×","該当","非該当")</f>
        <v>非該当</v>
      </c>
    </row>
    <row r="342" spans="1:18">
      <c r="A342" s="595">
        <v>341</v>
      </c>
      <c r="B342" s="595">
        <f>基本情報入力シート!C379</f>
        <v>0</v>
      </c>
      <c r="C342" s="595">
        <f>基本情報入力シート!M379</f>
        <v>0</v>
      </c>
      <c r="D342" s="595">
        <f>基本情報入力シート!R379</f>
        <v>0</v>
      </c>
      <c r="E342" s="595">
        <f>基本情報入力シート!W379</f>
        <v>0</v>
      </c>
      <c r="F342" s="595">
        <f>基本情報入力シート!X379</f>
        <v>0</v>
      </c>
      <c r="G342" s="595">
        <f>基本情報入力シート!Y379</f>
        <v>0</v>
      </c>
      <c r="H342" s="595">
        <f>基本情報入力シート!$M$23</f>
        <v>0</v>
      </c>
      <c r="I342" s="595">
        <f>基本情報入力シート!$M$30</f>
        <v>0</v>
      </c>
      <c r="J342" s="595">
        <f>基本情報入力シート!$M$31</f>
        <v>0</v>
      </c>
      <c r="K342" s="595">
        <f>基本情報入力シート!$M$32</f>
        <v>0</v>
      </c>
      <c r="L342" s="595">
        <f>'別紙様式3-2（加算　個票）'!P354</f>
        <v>0</v>
      </c>
      <c r="M342" s="596">
        <f>'別紙様式3-2（加算　個票）'!Q354</f>
        <v>0</v>
      </c>
      <c r="N342" s="595">
        <f>'別紙様式3-2（加算　個票）'!Y354</f>
        <v>0</v>
      </c>
      <c r="O342" s="596">
        <f>'別紙様式3-2（加算　個票）'!Z354</f>
        <v>0</v>
      </c>
      <c r="P342" s="596">
        <f>'別紙様式3-2（加算　個票）'!AG354</f>
        <v>0</v>
      </c>
      <c r="Q342" s="596">
        <f t="shared" si="5"/>
        <v>0</v>
      </c>
      <c r="R342" s="597" t="str">
        <f>IF('別紙様式3-1'!$Y$26="×","該当","非該当")</f>
        <v>非該当</v>
      </c>
    </row>
    <row r="343" spans="1:18">
      <c r="A343" s="595">
        <v>342</v>
      </c>
      <c r="B343" s="595">
        <f>基本情報入力シート!C380</f>
        <v>0</v>
      </c>
      <c r="C343" s="595">
        <f>基本情報入力シート!M380</f>
        <v>0</v>
      </c>
      <c r="D343" s="595">
        <f>基本情報入力シート!R380</f>
        <v>0</v>
      </c>
      <c r="E343" s="595">
        <f>基本情報入力シート!W380</f>
        <v>0</v>
      </c>
      <c r="F343" s="595">
        <f>基本情報入力シート!X380</f>
        <v>0</v>
      </c>
      <c r="G343" s="595">
        <f>基本情報入力シート!Y380</f>
        <v>0</v>
      </c>
      <c r="H343" s="595">
        <f>基本情報入力シート!$M$23</f>
        <v>0</v>
      </c>
      <c r="I343" s="595">
        <f>基本情報入力シート!$M$30</f>
        <v>0</v>
      </c>
      <c r="J343" s="595">
        <f>基本情報入力シート!$M$31</f>
        <v>0</v>
      </c>
      <c r="K343" s="595">
        <f>基本情報入力シート!$M$32</f>
        <v>0</v>
      </c>
      <c r="L343" s="595">
        <f>'別紙様式3-2（加算　個票）'!P355</f>
        <v>0</v>
      </c>
      <c r="M343" s="596">
        <f>'別紙様式3-2（加算　個票）'!Q355</f>
        <v>0</v>
      </c>
      <c r="N343" s="595">
        <f>'別紙様式3-2（加算　個票）'!Y355</f>
        <v>0</v>
      </c>
      <c r="O343" s="596">
        <f>'別紙様式3-2（加算　個票）'!Z355</f>
        <v>0</v>
      </c>
      <c r="P343" s="596">
        <f>'別紙様式3-2（加算　個票）'!AG355</f>
        <v>0</v>
      </c>
      <c r="Q343" s="596">
        <f t="shared" si="5"/>
        <v>0</v>
      </c>
      <c r="R343" s="597" t="str">
        <f>IF('別紙様式3-1'!$Y$26="×","該当","非該当")</f>
        <v>非該当</v>
      </c>
    </row>
    <row r="344" spans="1:18">
      <c r="A344" s="595">
        <v>343</v>
      </c>
      <c r="B344" s="595">
        <f>基本情報入力シート!C381</f>
        <v>0</v>
      </c>
      <c r="C344" s="595">
        <f>基本情報入力シート!M381</f>
        <v>0</v>
      </c>
      <c r="D344" s="595">
        <f>基本情報入力シート!R381</f>
        <v>0</v>
      </c>
      <c r="E344" s="595">
        <f>基本情報入力シート!W381</f>
        <v>0</v>
      </c>
      <c r="F344" s="595">
        <f>基本情報入力シート!X381</f>
        <v>0</v>
      </c>
      <c r="G344" s="595">
        <f>基本情報入力シート!Y381</f>
        <v>0</v>
      </c>
      <c r="H344" s="595">
        <f>基本情報入力シート!$M$23</f>
        <v>0</v>
      </c>
      <c r="I344" s="595">
        <f>基本情報入力シート!$M$30</f>
        <v>0</v>
      </c>
      <c r="J344" s="595">
        <f>基本情報入力シート!$M$31</f>
        <v>0</v>
      </c>
      <c r="K344" s="595">
        <f>基本情報入力シート!$M$32</f>
        <v>0</v>
      </c>
      <c r="L344" s="595">
        <f>'別紙様式3-2（加算　個票）'!P356</f>
        <v>0</v>
      </c>
      <c r="M344" s="596">
        <f>'別紙様式3-2（加算　個票）'!Q356</f>
        <v>0</v>
      </c>
      <c r="N344" s="595">
        <f>'別紙様式3-2（加算　個票）'!Y356</f>
        <v>0</v>
      </c>
      <c r="O344" s="596">
        <f>'別紙様式3-2（加算　個票）'!Z356</f>
        <v>0</v>
      </c>
      <c r="P344" s="596">
        <f>'別紙様式3-2（加算　個票）'!AG356</f>
        <v>0</v>
      </c>
      <c r="Q344" s="596">
        <f t="shared" si="5"/>
        <v>0</v>
      </c>
      <c r="R344" s="597" t="str">
        <f>IF('別紙様式3-1'!$Y$26="×","該当","非該当")</f>
        <v>非該当</v>
      </c>
    </row>
    <row r="345" spans="1:18">
      <c r="A345" s="595">
        <v>344</v>
      </c>
      <c r="B345" s="595">
        <f>基本情報入力シート!C382</f>
        <v>0</v>
      </c>
      <c r="C345" s="595">
        <f>基本情報入力シート!M382</f>
        <v>0</v>
      </c>
      <c r="D345" s="595">
        <f>基本情報入力シート!R382</f>
        <v>0</v>
      </c>
      <c r="E345" s="595">
        <f>基本情報入力シート!W382</f>
        <v>0</v>
      </c>
      <c r="F345" s="595">
        <f>基本情報入力シート!X382</f>
        <v>0</v>
      </c>
      <c r="G345" s="595">
        <f>基本情報入力シート!Y382</f>
        <v>0</v>
      </c>
      <c r="H345" s="595">
        <f>基本情報入力シート!$M$23</f>
        <v>0</v>
      </c>
      <c r="I345" s="595">
        <f>基本情報入力シート!$M$30</f>
        <v>0</v>
      </c>
      <c r="J345" s="595">
        <f>基本情報入力シート!$M$31</f>
        <v>0</v>
      </c>
      <c r="K345" s="595">
        <f>基本情報入力シート!$M$32</f>
        <v>0</v>
      </c>
      <c r="L345" s="595">
        <f>'別紙様式3-2（加算　個票）'!P357</f>
        <v>0</v>
      </c>
      <c r="M345" s="596">
        <f>'別紙様式3-2（加算　個票）'!Q357</f>
        <v>0</v>
      </c>
      <c r="N345" s="595">
        <f>'別紙様式3-2（加算　個票）'!Y357</f>
        <v>0</v>
      </c>
      <c r="O345" s="596">
        <f>'別紙様式3-2（加算　個票）'!Z357</f>
        <v>0</v>
      </c>
      <c r="P345" s="596">
        <f>'別紙様式3-2（加算　個票）'!AG357</f>
        <v>0</v>
      </c>
      <c r="Q345" s="596">
        <f t="shared" si="5"/>
        <v>0</v>
      </c>
      <c r="R345" s="597" t="str">
        <f>IF('別紙様式3-1'!$Y$26="×","該当","非該当")</f>
        <v>非該当</v>
      </c>
    </row>
    <row r="346" spans="1:18">
      <c r="A346" s="595">
        <v>345</v>
      </c>
      <c r="B346" s="595">
        <f>基本情報入力シート!C383</f>
        <v>0</v>
      </c>
      <c r="C346" s="595">
        <f>基本情報入力シート!M383</f>
        <v>0</v>
      </c>
      <c r="D346" s="595">
        <f>基本情報入力シート!R383</f>
        <v>0</v>
      </c>
      <c r="E346" s="595">
        <f>基本情報入力シート!W383</f>
        <v>0</v>
      </c>
      <c r="F346" s="595">
        <f>基本情報入力シート!X383</f>
        <v>0</v>
      </c>
      <c r="G346" s="595">
        <f>基本情報入力シート!Y383</f>
        <v>0</v>
      </c>
      <c r="H346" s="595">
        <f>基本情報入力シート!$M$23</f>
        <v>0</v>
      </c>
      <c r="I346" s="595">
        <f>基本情報入力シート!$M$30</f>
        <v>0</v>
      </c>
      <c r="J346" s="595">
        <f>基本情報入力シート!$M$31</f>
        <v>0</v>
      </c>
      <c r="K346" s="595">
        <f>基本情報入力シート!$M$32</f>
        <v>0</v>
      </c>
      <c r="L346" s="595">
        <f>'別紙様式3-2（加算　個票）'!P358</f>
        <v>0</v>
      </c>
      <c r="M346" s="596">
        <f>'別紙様式3-2（加算　個票）'!Q358</f>
        <v>0</v>
      </c>
      <c r="N346" s="595">
        <f>'別紙様式3-2（加算　個票）'!Y358</f>
        <v>0</v>
      </c>
      <c r="O346" s="596">
        <f>'別紙様式3-2（加算　個票）'!Z358</f>
        <v>0</v>
      </c>
      <c r="P346" s="596">
        <f>'別紙様式3-2（加算　個票）'!AG358</f>
        <v>0</v>
      </c>
      <c r="Q346" s="596">
        <f t="shared" si="5"/>
        <v>0</v>
      </c>
      <c r="R346" s="597" t="str">
        <f>IF('別紙様式3-1'!$Y$26="×","該当","非該当")</f>
        <v>非該当</v>
      </c>
    </row>
    <row r="347" spans="1:18">
      <c r="A347" s="595">
        <v>346</v>
      </c>
      <c r="B347" s="595">
        <f>基本情報入力シート!C384</f>
        <v>0</v>
      </c>
      <c r="C347" s="595">
        <f>基本情報入力シート!M384</f>
        <v>0</v>
      </c>
      <c r="D347" s="595">
        <f>基本情報入力シート!R384</f>
        <v>0</v>
      </c>
      <c r="E347" s="595">
        <f>基本情報入力シート!W384</f>
        <v>0</v>
      </c>
      <c r="F347" s="595">
        <f>基本情報入力シート!X384</f>
        <v>0</v>
      </c>
      <c r="G347" s="595">
        <f>基本情報入力シート!Y384</f>
        <v>0</v>
      </c>
      <c r="H347" s="595">
        <f>基本情報入力シート!$M$23</f>
        <v>0</v>
      </c>
      <c r="I347" s="595">
        <f>基本情報入力シート!$M$30</f>
        <v>0</v>
      </c>
      <c r="J347" s="595">
        <f>基本情報入力シート!$M$31</f>
        <v>0</v>
      </c>
      <c r="K347" s="595">
        <f>基本情報入力シート!$M$32</f>
        <v>0</v>
      </c>
      <c r="L347" s="595">
        <f>'別紙様式3-2（加算　個票）'!P359</f>
        <v>0</v>
      </c>
      <c r="M347" s="596">
        <f>'別紙様式3-2（加算　個票）'!Q359</f>
        <v>0</v>
      </c>
      <c r="N347" s="595">
        <f>'別紙様式3-2（加算　個票）'!Y359</f>
        <v>0</v>
      </c>
      <c r="O347" s="596">
        <f>'別紙様式3-2（加算　個票）'!Z359</f>
        <v>0</v>
      </c>
      <c r="P347" s="596">
        <f>'別紙様式3-2（加算　個票）'!AG359</f>
        <v>0</v>
      </c>
      <c r="Q347" s="596">
        <f t="shared" si="5"/>
        <v>0</v>
      </c>
      <c r="R347" s="597" t="str">
        <f>IF('別紙様式3-1'!$Y$26="×","該当","非該当")</f>
        <v>非該当</v>
      </c>
    </row>
    <row r="348" spans="1:18">
      <c r="A348" s="595">
        <v>347</v>
      </c>
      <c r="B348" s="595">
        <f>基本情報入力シート!C385</f>
        <v>0</v>
      </c>
      <c r="C348" s="595">
        <f>基本情報入力シート!M385</f>
        <v>0</v>
      </c>
      <c r="D348" s="595">
        <f>基本情報入力シート!R385</f>
        <v>0</v>
      </c>
      <c r="E348" s="595">
        <f>基本情報入力シート!W385</f>
        <v>0</v>
      </c>
      <c r="F348" s="595">
        <f>基本情報入力シート!X385</f>
        <v>0</v>
      </c>
      <c r="G348" s="595">
        <f>基本情報入力シート!Y385</f>
        <v>0</v>
      </c>
      <c r="H348" s="595">
        <f>基本情報入力シート!$M$23</f>
        <v>0</v>
      </c>
      <c r="I348" s="595">
        <f>基本情報入力シート!$M$30</f>
        <v>0</v>
      </c>
      <c r="J348" s="595">
        <f>基本情報入力シート!$M$31</f>
        <v>0</v>
      </c>
      <c r="K348" s="595">
        <f>基本情報入力シート!$M$32</f>
        <v>0</v>
      </c>
      <c r="L348" s="595">
        <f>'別紙様式3-2（加算　個票）'!P360</f>
        <v>0</v>
      </c>
      <c r="M348" s="596">
        <f>'別紙様式3-2（加算　個票）'!Q360</f>
        <v>0</v>
      </c>
      <c r="N348" s="595">
        <f>'別紙様式3-2（加算　個票）'!Y360</f>
        <v>0</v>
      </c>
      <c r="O348" s="596">
        <f>'別紙様式3-2（加算　個票）'!Z360</f>
        <v>0</v>
      </c>
      <c r="P348" s="596">
        <f>'別紙様式3-2（加算　個票）'!AG360</f>
        <v>0</v>
      </c>
      <c r="Q348" s="596">
        <f t="shared" si="5"/>
        <v>0</v>
      </c>
      <c r="R348" s="597" t="str">
        <f>IF('別紙様式3-1'!$Y$26="×","該当","非該当")</f>
        <v>非該当</v>
      </c>
    </row>
    <row r="349" spans="1:18">
      <c r="A349" s="595">
        <v>348</v>
      </c>
      <c r="B349" s="595">
        <f>基本情報入力シート!C386</f>
        <v>0</v>
      </c>
      <c r="C349" s="595">
        <f>基本情報入力シート!M386</f>
        <v>0</v>
      </c>
      <c r="D349" s="595">
        <f>基本情報入力シート!R386</f>
        <v>0</v>
      </c>
      <c r="E349" s="595">
        <f>基本情報入力シート!W386</f>
        <v>0</v>
      </c>
      <c r="F349" s="595">
        <f>基本情報入力シート!X386</f>
        <v>0</v>
      </c>
      <c r="G349" s="595">
        <f>基本情報入力シート!Y386</f>
        <v>0</v>
      </c>
      <c r="H349" s="595">
        <f>基本情報入力シート!$M$23</f>
        <v>0</v>
      </c>
      <c r="I349" s="595">
        <f>基本情報入力シート!$M$30</f>
        <v>0</v>
      </c>
      <c r="J349" s="595">
        <f>基本情報入力シート!$M$31</f>
        <v>0</v>
      </c>
      <c r="K349" s="595">
        <f>基本情報入力シート!$M$32</f>
        <v>0</v>
      </c>
      <c r="L349" s="595">
        <f>'別紙様式3-2（加算　個票）'!P361</f>
        <v>0</v>
      </c>
      <c r="M349" s="596">
        <f>'別紙様式3-2（加算　個票）'!Q361</f>
        <v>0</v>
      </c>
      <c r="N349" s="595">
        <f>'別紙様式3-2（加算　個票）'!Y361</f>
        <v>0</v>
      </c>
      <c r="O349" s="596">
        <f>'別紙様式3-2（加算　個票）'!Z361</f>
        <v>0</v>
      </c>
      <c r="P349" s="596">
        <f>'別紙様式3-2（加算　個票）'!AG361</f>
        <v>0</v>
      </c>
      <c r="Q349" s="596">
        <f t="shared" si="5"/>
        <v>0</v>
      </c>
      <c r="R349" s="597" t="str">
        <f>IF('別紙様式3-1'!$Y$26="×","該当","非該当")</f>
        <v>非該当</v>
      </c>
    </row>
    <row r="350" spans="1:18">
      <c r="A350" s="595">
        <v>349</v>
      </c>
      <c r="B350" s="595">
        <f>基本情報入力シート!C387</f>
        <v>0</v>
      </c>
      <c r="C350" s="595">
        <f>基本情報入力シート!M387</f>
        <v>0</v>
      </c>
      <c r="D350" s="595">
        <f>基本情報入力シート!R387</f>
        <v>0</v>
      </c>
      <c r="E350" s="595">
        <f>基本情報入力シート!W387</f>
        <v>0</v>
      </c>
      <c r="F350" s="595">
        <f>基本情報入力シート!X387</f>
        <v>0</v>
      </c>
      <c r="G350" s="595">
        <f>基本情報入力シート!Y387</f>
        <v>0</v>
      </c>
      <c r="H350" s="595">
        <f>基本情報入力シート!$M$23</f>
        <v>0</v>
      </c>
      <c r="I350" s="595">
        <f>基本情報入力シート!$M$30</f>
        <v>0</v>
      </c>
      <c r="J350" s="595">
        <f>基本情報入力シート!$M$31</f>
        <v>0</v>
      </c>
      <c r="K350" s="595">
        <f>基本情報入力シート!$M$32</f>
        <v>0</v>
      </c>
      <c r="L350" s="595">
        <f>'別紙様式3-2（加算　個票）'!P362</f>
        <v>0</v>
      </c>
      <c r="M350" s="596">
        <f>'別紙様式3-2（加算　個票）'!Q362</f>
        <v>0</v>
      </c>
      <c r="N350" s="595">
        <f>'別紙様式3-2（加算　個票）'!Y362</f>
        <v>0</v>
      </c>
      <c r="O350" s="596">
        <f>'別紙様式3-2（加算　個票）'!Z362</f>
        <v>0</v>
      </c>
      <c r="P350" s="596">
        <f>'別紙様式3-2（加算　個票）'!AG362</f>
        <v>0</v>
      </c>
      <c r="Q350" s="596">
        <f t="shared" si="5"/>
        <v>0</v>
      </c>
      <c r="R350" s="597" t="str">
        <f>IF('別紙様式3-1'!$Y$26="×","該当","非該当")</f>
        <v>非該当</v>
      </c>
    </row>
    <row r="351" spans="1:18">
      <c r="A351" s="595">
        <v>350</v>
      </c>
      <c r="B351" s="595">
        <f>基本情報入力シート!C388</f>
        <v>0</v>
      </c>
      <c r="C351" s="595">
        <f>基本情報入力シート!M388</f>
        <v>0</v>
      </c>
      <c r="D351" s="595">
        <f>基本情報入力シート!R388</f>
        <v>0</v>
      </c>
      <c r="E351" s="595">
        <f>基本情報入力シート!W388</f>
        <v>0</v>
      </c>
      <c r="F351" s="595">
        <f>基本情報入力シート!X388</f>
        <v>0</v>
      </c>
      <c r="G351" s="595">
        <f>基本情報入力シート!Y388</f>
        <v>0</v>
      </c>
      <c r="H351" s="595">
        <f>基本情報入力シート!$M$23</f>
        <v>0</v>
      </c>
      <c r="I351" s="595">
        <f>基本情報入力シート!$M$30</f>
        <v>0</v>
      </c>
      <c r="J351" s="595">
        <f>基本情報入力シート!$M$31</f>
        <v>0</v>
      </c>
      <c r="K351" s="595">
        <f>基本情報入力シート!$M$32</f>
        <v>0</v>
      </c>
      <c r="L351" s="595">
        <f>'別紙様式3-2（加算　個票）'!P363</f>
        <v>0</v>
      </c>
      <c r="M351" s="596">
        <f>'別紙様式3-2（加算　個票）'!Q363</f>
        <v>0</v>
      </c>
      <c r="N351" s="595">
        <f>'別紙様式3-2（加算　個票）'!Y363</f>
        <v>0</v>
      </c>
      <c r="O351" s="596">
        <f>'別紙様式3-2（加算　個票）'!Z363</f>
        <v>0</v>
      </c>
      <c r="P351" s="596">
        <f>'別紙様式3-2（加算　個票）'!AG363</f>
        <v>0</v>
      </c>
      <c r="Q351" s="596">
        <f t="shared" si="5"/>
        <v>0</v>
      </c>
      <c r="R351" s="597" t="str">
        <f>IF('別紙様式3-1'!$Y$26="×","該当","非該当")</f>
        <v>非該当</v>
      </c>
    </row>
    <row r="352" spans="1:18">
      <c r="A352" s="595">
        <v>351</v>
      </c>
      <c r="B352" s="595">
        <f>基本情報入力シート!C389</f>
        <v>0</v>
      </c>
      <c r="C352" s="595">
        <f>基本情報入力シート!M389</f>
        <v>0</v>
      </c>
      <c r="D352" s="595">
        <f>基本情報入力シート!R389</f>
        <v>0</v>
      </c>
      <c r="E352" s="595">
        <f>基本情報入力シート!W389</f>
        <v>0</v>
      </c>
      <c r="F352" s="595">
        <f>基本情報入力シート!X389</f>
        <v>0</v>
      </c>
      <c r="G352" s="595">
        <f>基本情報入力シート!Y389</f>
        <v>0</v>
      </c>
      <c r="H352" s="595">
        <f>基本情報入力シート!$M$23</f>
        <v>0</v>
      </c>
      <c r="I352" s="595">
        <f>基本情報入力シート!$M$30</f>
        <v>0</v>
      </c>
      <c r="J352" s="595">
        <f>基本情報入力シート!$M$31</f>
        <v>0</v>
      </c>
      <c r="K352" s="595">
        <f>基本情報入力シート!$M$32</f>
        <v>0</v>
      </c>
      <c r="L352" s="595">
        <f>'別紙様式3-2（加算　個票）'!P364</f>
        <v>0</v>
      </c>
      <c r="M352" s="596">
        <f>'別紙様式3-2（加算　個票）'!Q364</f>
        <v>0</v>
      </c>
      <c r="N352" s="595">
        <f>'別紙様式3-2（加算　個票）'!Y364</f>
        <v>0</v>
      </c>
      <c r="O352" s="596">
        <f>'別紙様式3-2（加算　個票）'!Z364</f>
        <v>0</v>
      </c>
      <c r="P352" s="596">
        <f>'別紙様式3-2（加算　個票）'!AG364</f>
        <v>0</v>
      </c>
      <c r="Q352" s="596">
        <f t="shared" si="5"/>
        <v>0</v>
      </c>
      <c r="R352" s="597" t="str">
        <f>IF('別紙様式3-1'!$Y$26="×","該当","非該当")</f>
        <v>非該当</v>
      </c>
    </row>
    <row r="353" spans="1:18">
      <c r="A353" s="595">
        <v>352</v>
      </c>
      <c r="B353" s="595">
        <f>基本情報入力シート!C390</f>
        <v>0</v>
      </c>
      <c r="C353" s="595">
        <f>基本情報入力シート!M390</f>
        <v>0</v>
      </c>
      <c r="D353" s="595">
        <f>基本情報入力シート!R390</f>
        <v>0</v>
      </c>
      <c r="E353" s="595">
        <f>基本情報入力シート!W390</f>
        <v>0</v>
      </c>
      <c r="F353" s="595">
        <f>基本情報入力シート!X390</f>
        <v>0</v>
      </c>
      <c r="G353" s="595">
        <f>基本情報入力シート!Y390</f>
        <v>0</v>
      </c>
      <c r="H353" s="595">
        <f>基本情報入力シート!$M$23</f>
        <v>0</v>
      </c>
      <c r="I353" s="595">
        <f>基本情報入力シート!$M$30</f>
        <v>0</v>
      </c>
      <c r="J353" s="595">
        <f>基本情報入力シート!$M$31</f>
        <v>0</v>
      </c>
      <c r="K353" s="595">
        <f>基本情報入力シート!$M$32</f>
        <v>0</v>
      </c>
      <c r="L353" s="595">
        <f>'別紙様式3-2（加算　個票）'!P365</f>
        <v>0</v>
      </c>
      <c r="M353" s="596">
        <f>'別紙様式3-2（加算　個票）'!Q365</f>
        <v>0</v>
      </c>
      <c r="N353" s="595">
        <f>'別紙様式3-2（加算　個票）'!Y365</f>
        <v>0</v>
      </c>
      <c r="O353" s="596">
        <f>'別紙様式3-2（加算　個票）'!Z365</f>
        <v>0</v>
      </c>
      <c r="P353" s="596">
        <f>'別紙様式3-2（加算　個票）'!AG365</f>
        <v>0</v>
      </c>
      <c r="Q353" s="596">
        <f t="shared" si="5"/>
        <v>0</v>
      </c>
      <c r="R353" s="597" t="str">
        <f>IF('別紙様式3-1'!$Y$26="×","該当","非該当")</f>
        <v>非該当</v>
      </c>
    </row>
    <row r="354" spans="1:18">
      <c r="A354" s="595">
        <v>353</v>
      </c>
      <c r="B354" s="595">
        <f>基本情報入力シート!C391</f>
        <v>0</v>
      </c>
      <c r="C354" s="595">
        <f>基本情報入力シート!M391</f>
        <v>0</v>
      </c>
      <c r="D354" s="595">
        <f>基本情報入力シート!R391</f>
        <v>0</v>
      </c>
      <c r="E354" s="595">
        <f>基本情報入力シート!W391</f>
        <v>0</v>
      </c>
      <c r="F354" s="595">
        <f>基本情報入力シート!X391</f>
        <v>0</v>
      </c>
      <c r="G354" s="595">
        <f>基本情報入力シート!Y391</f>
        <v>0</v>
      </c>
      <c r="H354" s="595">
        <f>基本情報入力シート!$M$23</f>
        <v>0</v>
      </c>
      <c r="I354" s="595">
        <f>基本情報入力シート!$M$30</f>
        <v>0</v>
      </c>
      <c r="J354" s="595">
        <f>基本情報入力シート!$M$31</f>
        <v>0</v>
      </c>
      <c r="K354" s="595">
        <f>基本情報入力シート!$M$32</f>
        <v>0</v>
      </c>
      <c r="L354" s="595">
        <f>'別紙様式3-2（加算　個票）'!P366</f>
        <v>0</v>
      </c>
      <c r="M354" s="596">
        <f>'別紙様式3-2（加算　個票）'!Q366</f>
        <v>0</v>
      </c>
      <c r="N354" s="595">
        <f>'別紙様式3-2（加算　個票）'!Y366</f>
        <v>0</v>
      </c>
      <c r="O354" s="596">
        <f>'別紙様式3-2（加算　個票）'!Z366</f>
        <v>0</v>
      </c>
      <c r="P354" s="596">
        <f>'別紙様式3-2（加算　個票）'!AG366</f>
        <v>0</v>
      </c>
      <c r="Q354" s="596">
        <f t="shared" si="5"/>
        <v>0</v>
      </c>
      <c r="R354" s="597" t="str">
        <f>IF('別紙様式3-1'!$Y$26="×","該当","非該当")</f>
        <v>非該当</v>
      </c>
    </row>
    <row r="355" spans="1:18">
      <c r="A355" s="595">
        <v>354</v>
      </c>
      <c r="B355" s="595">
        <f>基本情報入力シート!C392</f>
        <v>0</v>
      </c>
      <c r="C355" s="595">
        <f>基本情報入力シート!M392</f>
        <v>0</v>
      </c>
      <c r="D355" s="595">
        <f>基本情報入力シート!R392</f>
        <v>0</v>
      </c>
      <c r="E355" s="595">
        <f>基本情報入力シート!W392</f>
        <v>0</v>
      </c>
      <c r="F355" s="595">
        <f>基本情報入力シート!X392</f>
        <v>0</v>
      </c>
      <c r="G355" s="595">
        <f>基本情報入力シート!Y392</f>
        <v>0</v>
      </c>
      <c r="H355" s="595">
        <f>基本情報入力シート!$M$23</f>
        <v>0</v>
      </c>
      <c r="I355" s="595">
        <f>基本情報入力シート!$M$30</f>
        <v>0</v>
      </c>
      <c r="J355" s="595">
        <f>基本情報入力シート!$M$31</f>
        <v>0</v>
      </c>
      <c r="K355" s="595">
        <f>基本情報入力シート!$M$32</f>
        <v>0</v>
      </c>
      <c r="L355" s="595">
        <f>'別紙様式3-2（加算　個票）'!P367</f>
        <v>0</v>
      </c>
      <c r="M355" s="596">
        <f>'別紙様式3-2（加算　個票）'!Q367</f>
        <v>0</v>
      </c>
      <c r="N355" s="595">
        <f>'別紙様式3-2（加算　個票）'!Y367</f>
        <v>0</v>
      </c>
      <c r="O355" s="596">
        <f>'別紙様式3-2（加算　個票）'!Z367</f>
        <v>0</v>
      </c>
      <c r="P355" s="596">
        <f>'別紙様式3-2（加算　個票）'!AG367</f>
        <v>0</v>
      </c>
      <c r="Q355" s="596">
        <f t="shared" si="5"/>
        <v>0</v>
      </c>
      <c r="R355" s="597" t="str">
        <f>IF('別紙様式3-1'!$Y$26="×","該当","非該当")</f>
        <v>非該当</v>
      </c>
    </row>
    <row r="356" spans="1:18">
      <c r="A356" s="595">
        <v>355</v>
      </c>
      <c r="B356" s="595">
        <f>基本情報入力シート!C393</f>
        <v>0</v>
      </c>
      <c r="C356" s="595">
        <f>基本情報入力シート!M393</f>
        <v>0</v>
      </c>
      <c r="D356" s="595">
        <f>基本情報入力シート!R393</f>
        <v>0</v>
      </c>
      <c r="E356" s="595">
        <f>基本情報入力シート!W393</f>
        <v>0</v>
      </c>
      <c r="F356" s="595">
        <f>基本情報入力シート!X393</f>
        <v>0</v>
      </c>
      <c r="G356" s="595">
        <f>基本情報入力シート!Y393</f>
        <v>0</v>
      </c>
      <c r="H356" s="595">
        <f>基本情報入力シート!$M$23</f>
        <v>0</v>
      </c>
      <c r="I356" s="595">
        <f>基本情報入力シート!$M$30</f>
        <v>0</v>
      </c>
      <c r="J356" s="595">
        <f>基本情報入力シート!$M$31</f>
        <v>0</v>
      </c>
      <c r="K356" s="595">
        <f>基本情報入力シート!$M$32</f>
        <v>0</v>
      </c>
      <c r="L356" s="595">
        <f>'別紙様式3-2（加算　個票）'!P368</f>
        <v>0</v>
      </c>
      <c r="M356" s="596">
        <f>'別紙様式3-2（加算　個票）'!Q368</f>
        <v>0</v>
      </c>
      <c r="N356" s="595">
        <f>'別紙様式3-2（加算　個票）'!Y368</f>
        <v>0</v>
      </c>
      <c r="O356" s="596">
        <f>'別紙様式3-2（加算　個票）'!Z368</f>
        <v>0</v>
      </c>
      <c r="P356" s="596">
        <f>'別紙様式3-2（加算　個票）'!AG368</f>
        <v>0</v>
      </c>
      <c r="Q356" s="596">
        <f t="shared" si="5"/>
        <v>0</v>
      </c>
      <c r="R356" s="597" t="str">
        <f>IF('別紙様式3-1'!$Y$26="×","該当","非該当")</f>
        <v>非該当</v>
      </c>
    </row>
    <row r="357" spans="1:18">
      <c r="A357" s="595">
        <v>356</v>
      </c>
      <c r="B357" s="595">
        <f>基本情報入力シート!C394</f>
        <v>0</v>
      </c>
      <c r="C357" s="595">
        <f>基本情報入力シート!M394</f>
        <v>0</v>
      </c>
      <c r="D357" s="595">
        <f>基本情報入力シート!R394</f>
        <v>0</v>
      </c>
      <c r="E357" s="595">
        <f>基本情報入力シート!W394</f>
        <v>0</v>
      </c>
      <c r="F357" s="595">
        <f>基本情報入力シート!X394</f>
        <v>0</v>
      </c>
      <c r="G357" s="595">
        <f>基本情報入力シート!Y394</f>
        <v>0</v>
      </c>
      <c r="H357" s="595">
        <f>基本情報入力シート!$M$23</f>
        <v>0</v>
      </c>
      <c r="I357" s="595">
        <f>基本情報入力シート!$M$30</f>
        <v>0</v>
      </c>
      <c r="J357" s="595">
        <f>基本情報入力シート!$M$31</f>
        <v>0</v>
      </c>
      <c r="K357" s="595">
        <f>基本情報入力シート!$M$32</f>
        <v>0</v>
      </c>
      <c r="L357" s="595">
        <f>'別紙様式3-2（加算　個票）'!P369</f>
        <v>0</v>
      </c>
      <c r="M357" s="596">
        <f>'別紙様式3-2（加算　個票）'!Q369</f>
        <v>0</v>
      </c>
      <c r="N357" s="595">
        <f>'別紙様式3-2（加算　個票）'!Y369</f>
        <v>0</v>
      </c>
      <c r="O357" s="596">
        <f>'別紙様式3-2（加算　個票）'!Z369</f>
        <v>0</v>
      </c>
      <c r="P357" s="596">
        <f>'別紙様式3-2（加算　個票）'!AG369</f>
        <v>0</v>
      </c>
      <c r="Q357" s="596">
        <f t="shared" si="5"/>
        <v>0</v>
      </c>
      <c r="R357" s="597" t="str">
        <f>IF('別紙様式3-1'!$Y$26="×","該当","非該当")</f>
        <v>非該当</v>
      </c>
    </row>
    <row r="358" spans="1:18">
      <c r="A358" s="595">
        <v>357</v>
      </c>
      <c r="B358" s="595">
        <f>基本情報入力シート!C395</f>
        <v>0</v>
      </c>
      <c r="C358" s="595">
        <f>基本情報入力シート!M395</f>
        <v>0</v>
      </c>
      <c r="D358" s="595">
        <f>基本情報入力シート!R395</f>
        <v>0</v>
      </c>
      <c r="E358" s="595">
        <f>基本情報入力シート!W395</f>
        <v>0</v>
      </c>
      <c r="F358" s="595">
        <f>基本情報入力シート!X395</f>
        <v>0</v>
      </c>
      <c r="G358" s="595">
        <f>基本情報入力シート!Y395</f>
        <v>0</v>
      </c>
      <c r="H358" s="595">
        <f>基本情報入力シート!$M$23</f>
        <v>0</v>
      </c>
      <c r="I358" s="595">
        <f>基本情報入力シート!$M$30</f>
        <v>0</v>
      </c>
      <c r="J358" s="595">
        <f>基本情報入力シート!$M$31</f>
        <v>0</v>
      </c>
      <c r="K358" s="595">
        <f>基本情報入力シート!$M$32</f>
        <v>0</v>
      </c>
      <c r="L358" s="595">
        <f>'別紙様式3-2（加算　個票）'!P370</f>
        <v>0</v>
      </c>
      <c r="M358" s="596">
        <f>'別紙様式3-2（加算　個票）'!Q370</f>
        <v>0</v>
      </c>
      <c r="N358" s="595">
        <f>'別紙様式3-2（加算　個票）'!Y370</f>
        <v>0</v>
      </c>
      <c r="O358" s="596">
        <f>'別紙様式3-2（加算　個票）'!Z370</f>
        <v>0</v>
      </c>
      <c r="P358" s="596">
        <f>'別紙様式3-2（加算　個票）'!AG370</f>
        <v>0</v>
      </c>
      <c r="Q358" s="596">
        <f t="shared" si="5"/>
        <v>0</v>
      </c>
      <c r="R358" s="597" t="str">
        <f>IF('別紙様式3-1'!$Y$26="×","該当","非該当")</f>
        <v>非該当</v>
      </c>
    </row>
    <row r="359" spans="1:18">
      <c r="A359" s="595">
        <v>358</v>
      </c>
      <c r="B359" s="595">
        <f>基本情報入力シート!C396</f>
        <v>0</v>
      </c>
      <c r="C359" s="595">
        <f>基本情報入力シート!M396</f>
        <v>0</v>
      </c>
      <c r="D359" s="595">
        <f>基本情報入力シート!R396</f>
        <v>0</v>
      </c>
      <c r="E359" s="595">
        <f>基本情報入力シート!W396</f>
        <v>0</v>
      </c>
      <c r="F359" s="595">
        <f>基本情報入力シート!X396</f>
        <v>0</v>
      </c>
      <c r="G359" s="595">
        <f>基本情報入力シート!Y396</f>
        <v>0</v>
      </c>
      <c r="H359" s="595">
        <f>基本情報入力シート!$M$23</f>
        <v>0</v>
      </c>
      <c r="I359" s="595">
        <f>基本情報入力シート!$M$30</f>
        <v>0</v>
      </c>
      <c r="J359" s="595">
        <f>基本情報入力シート!$M$31</f>
        <v>0</v>
      </c>
      <c r="K359" s="595">
        <f>基本情報入力シート!$M$32</f>
        <v>0</v>
      </c>
      <c r="L359" s="595">
        <f>'別紙様式3-2（加算　個票）'!P371</f>
        <v>0</v>
      </c>
      <c r="M359" s="596">
        <f>'別紙様式3-2（加算　個票）'!Q371</f>
        <v>0</v>
      </c>
      <c r="N359" s="595">
        <f>'別紙様式3-2（加算　個票）'!Y371</f>
        <v>0</v>
      </c>
      <c r="O359" s="596">
        <f>'別紙様式3-2（加算　個票）'!Z371</f>
        <v>0</v>
      </c>
      <c r="P359" s="596">
        <f>'別紙様式3-2（加算　個票）'!AG371</f>
        <v>0</v>
      </c>
      <c r="Q359" s="596">
        <f t="shared" si="5"/>
        <v>0</v>
      </c>
      <c r="R359" s="597" t="str">
        <f>IF('別紙様式3-1'!$Y$26="×","該当","非該当")</f>
        <v>非該当</v>
      </c>
    </row>
    <row r="360" spans="1:18">
      <c r="A360" s="595">
        <v>359</v>
      </c>
      <c r="B360" s="595">
        <f>基本情報入力シート!C397</f>
        <v>0</v>
      </c>
      <c r="C360" s="595">
        <f>基本情報入力シート!M397</f>
        <v>0</v>
      </c>
      <c r="D360" s="595">
        <f>基本情報入力シート!R397</f>
        <v>0</v>
      </c>
      <c r="E360" s="595">
        <f>基本情報入力シート!W397</f>
        <v>0</v>
      </c>
      <c r="F360" s="595">
        <f>基本情報入力シート!X397</f>
        <v>0</v>
      </c>
      <c r="G360" s="595">
        <f>基本情報入力シート!Y397</f>
        <v>0</v>
      </c>
      <c r="H360" s="595">
        <f>基本情報入力シート!$M$23</f>
        <v>0</v>
      </c>
      <c r="I360" s="595">
        <f>基本情報入力シート!$M$30</f>
        <v>0</v>
      </c>
      <c r="J360" s="595">
        <f>基本情報入力シート!$M$31</f>
        <v>0</v>
      </c>
      <c r="K360" s="595">
        <f>基本情報入力シート!$M$32</f>
        <v>0</v>
      </c>
      <c r="L360" s="595">
        <f>'別紙様式3-2（加算　個票）'!P372</f>
        <v>0</v>
      </c>
      <c r="M360" s="596">
        <f>'別紙様式3-2（加算　個票）'!Q372</f>
        <v>0</v>
      </c>
      <c r="N360" s="595">
        <f>'別紙様式3-2（加算　個票）'!Y372</f>
        <v>0</v>
      </c>
      <c r="O360" s="596">
        <f>'別紙様式3-2（加算　個票）'!Z372</f>
        <v>0</v>
      </c>
      <c r="P360" s="596">
        <f>'別紙様式3-2（加算　個票）'!AG372</f>
        <v>0</v>
      </c>
      <c r="Q360" s="596">
        <f t="shared" si="5"/>
        <v>0</v>
      </c>
      <c r="R360" s="597" t="str">
        <f>IF('別紙様式3-1'!$Y$26="×","該当","非該当")</f>
        <v>非該当</v>
      </c>
    </row>
    <row r="361" spans="1:18">
      <c r="A361" s="595">
        <v>360</v>
      </c>
      <c r="B361" s="595">
        <f>基本情報入力シート!C398</f>
        <v>0</v>
      </c>
      <c r="C361" s="595">
        <f>基本情報入力シート!M398</f>
        <v>0</v>
      </c>
      <c r="D361" s="595">
        <f>基本情報入力シート!R398</f>
        <v>0</v>
      </c>
      <c r="E361" s="595">
        <f>基本情報入力シート!W398</f>
        <v>0</v>
      </c>
      <c r="F361" s="595">
        <f>基本情報入力シート!X398</f>
        <v>0</v>
      </c>
      <c r="G361" s="595">
        <f>基本情報入力シート!Y398</f>
        <v>0</v>
      </c>
      <c r="H361" s="595">
        <f>基本情報入力シート!$M$23</f>
        <v>0</v>
      </c>
      <c r="I361" s="595">
        <f>基本情報入力シート!$M$30</f>
        <v>0</v>
      </c>
      <c r="J361" s="595">
        <f>基本情報入力シート!$M$31</f>
        <v>0</v>
      </c>
      <c r="K361" s="595">
        <f>基本情報入力シート!$M$32</f>
        <v>0</v>
      </c>
      <c r="L361" s="595">
        <f>'別紙様式3-2（加算　個票）'!P373</f>
        <v>0</v>
      </c>
      <c r="M361" s="596">
        <f>'別紙様式3-2（加算　個票）'!Q373</f>
        <v>0</v>
      </c>
      <c r="N361" s="595">
        <f>'別紙様式3-2（加算　個票）'!Y373</f>
        <v>0</v>
      </c>
      <c r="O361" s="596">
        <f>'別紙様式3-2（加算　個票）'!Z373</f>
        <v>0</v>
      </c>
      <c r="P361" s="596">
        <f>'別紙様式3-2（加算　個票）'!AG373</f>
        <v>0</v>
      </c>
      <c r="Q361" s="596">
        <f t="shared" si="5"/>
        <v>0</v>
      </c>
      <c r="R361" s="597" t="str">
        <f>IF('別紙様式3-1'!$Y$26="×","該当","非該当")</f>
        <v>非該当</v>
      </c>
    </row>
    <row r="362" spans="1:18">
      <c r="A362" s="595">
        <v>361</v>
      </c>
      <c r="B362" s="595">
        <f>基本情報入力シート!C399</f>
        <v>0</v>
      </c>
      <c r="C362" s="595">
        <f>基本情報入力シート!M399</f>
        <v>0</v>
      </c>
      <c r="D362" s="595">
        <f>基本情報入力シート!R399</f>
        <v>0</v>
      </c>
      <c r="E362" s="595">
        <f>基本情報入力シート!W399</f>
        <v>0</v>
      </c>
      <c r="F362" s="595">
        <f>基本情報入力シート!X399</f>
        <v>0</v>
      </c>
      <c r="G362" s="595">
        <f>基本情報入力シート!Y399</f>
        <v>0</v>
      </c>
      <c r="H362" s="595">
        <f>基本情報入力シート!$M$23</f>
        <v>0</v>
      </c>
      <c r="I362" s="595">
        <f>基本情報入力シート!$M$30</f>
        <v>0</v>
      </c>
      <c r="J362" s="595">
        <f>基本情報入力シート!$M$31</f>
        <v>0</v>
      </c>
      <c r="K362" s="595">
        <f>基本情報入力シート!$M$32</f>
        <v>0</v>
      </c>
      <c r="L362" s="595">
        <f>'別紙様式3-2（加算　個票）'!P374</f>
        <v>0</v>
      </c>
      <c r="M362" s="596">
        <f>'別紙様式3-2（加算　個票）'!Q374</f>
        <v>0</v>
      </c>
      <c r="N362" s="595">
        <f>'別紙様式3-2（加算　個票）'!Y374</f>
        <v>0</v>
      </c>
      <c r="O362" s="596">
        <f>'別紙様式3-2（加算　個票）'!Z374</f>
        <v>0</v>
      </c>
      <c r="P362" s="596">
        <f>'別紙様式3-2（加算　個票）'!AG374</f>
        <v>0</v>
      </c>
      <c r="Q362" s="596">
        <f t="shared" si="5"/>
        <v>0</v>
      </c>
      <c r="R362" s="597" t="str">
        <f>IF('別紙様式3-1'!$Y$26="×","該当","非該当")</f>
        <v>非該当</v>
      </c>
    </row>
    <row r="363" spans="1:18">
      <c r="A363" s="595">
        <v>362</v>
      </c>
      <c r="B363" s="595">
        <f>基本情報入力シート!C400</f>
        <v>0</v>
      </c>
      <c r="C363" s="595">
        <f>基本情報入力シート!M400</f>
        <v>0</v>
      </c>
      <c r="D363" s="595">
        <f>基本情報入力シート!R400</f>
        <v>0</v>
      </c>
      <c r="E363" s="595">
        <f>基本情報入力シート!W400</f>
        <v>0</v>
      </c>
      <c r="F363" s="595">
        <f>基本情報入力シート!X400</f>
        <v>0</v>
      </c>
      <c r="G363" s="595">
        <f>基本情報入力シート!Y400</f>
        <v>0</v>
      </c>
      <c r="H363" s="595">
        <f>基本情報入力シート!$M$23</f>
        <v>0</v>
      </c>
      <c r="I363" s="595">
        <f>基本情報入力シート!$M$30</f>
        <v>0</v>
      </c>
      <c r="J363" s="595">
        <f>基本情報入力シート!$M$31</f>
        <v>0</v>
      </c>
      <c r="K363" s="595">
        <f>基本情報入力シート!$M$32</f>
        <v>0</v>
      </c>
      <c r="L363" s="595">
        <f>'別紙様式3-2（加算　個票）'!P375</f>
        <v>0</v>
      </c>
      <c r="M363" s="596">
        <f>'別紙様式3-2（加算　個票）'!Q375</f>
        <v>0</v>
      </c>
      <c r="N363" s="595">
        <f>'別紙様式3-2（加算　個票）'!Y375</f>
        <v>0</v>
      </c>
      <c r="O363" s="596">
        <f>'別紙様式3-2（加算　個票）'!Z375</f>
        <v>0</v>
      </c>
      <c r="P363" s="596">
        <f>'別紙様式3-2（加算　個票）'!AG375</f>
        <v>0</v>
      </c>
      <c r="Q363" s="596">
        <f t="shared" si="5"/>
        <v>0</v>
      </c>
      <c r="R363" s="597" t="str">
        <f>IF('別紙様式3-1'!$Y$26="×","該当","非該当")</f>
        <v>非該当</v>
      </c>
    </row>
    <row r="364" spans="1:18">
      <c r="A364" s="595">
        <v>363</v>
      </c>
      <c r="B364" s="595">
        <f>基本情報入力シート!C401</f>
        <v>0</v>
      </c>
      <c r="C364" s="595">
        <f>基本情報入力シート!M401</f>
        <v>0</v>
      </c>
      <c r="D364" s="595">
        <f>基本情報入力シート!R401</f>
        <v>0</v>
      </c>
      <c r="E364" s="595">
        <f>基本情報入力シート!W401</f>
        <v>0</v>
      </c>
      <c r="F364" s="595">
        <f>基本情報入力シート!X401</f>
        <v>0</v>
      </c>
      <c r="G364" s="595">
        <f>基本情報入力シート!Y401</f>
        <v>0</v>
      </c>
      <c r="H364" s="595">
        <f>基本情報入力シート!$M$23</f>
        <v>0</v>
      </c>
      <c r="I364" s="595">
        <f>基本情報入力シート!$M$30</f>
        <v>0</v>
      </c>
      <c r="J364" s="595">
        <f>基本情報入力シート!$M$31</f>
        <v>0</v>
      </c>
      <c r="K364" s="595">
        <f>基本情報入力シート!$M$32</f>
        <v>0</v>
      </c>
      <c r="L364" s="595">
        <f>'別紙様式3-2（加算　個票）'!P376</f>
        <v>0</v>
      </c>
      <c r="M364" s="596">
        <f>'別紙様式3-2（加算　個票）'!Q376</f>
        <v>0</v>
      </c>
      <c r="N364" s="595">
        <f>'別紙様式3-2（加算　個票）'!Y376</f>
        <v>0</v>
      </c>
      <c r="O364" s="596">
        <f>'別紙様式3-2（加算　個票）'!Z376</f>
        <v>0</v>
      </c>
      <c r="P364" s="596">
        <f>'別紙様式3-2（加算　個票）'!AG376</f>
        <v>0</v>
      </c>
      <c r="Q364" s="596">
        <f t="shared" si="5"/>
        <v>0</v>
      </c>
      <c r="R364" s="597" t="str">
        <f>IF('別紙様式3-1'!$Y$26="×","該当","非該当")</f>
        <v>非該当</v>
      </c>
    </row>
    <row r="365" spans="1:18">
      <c r="A365" s="595">
        <v>364</v>
      </c>
      <c r="B365" s="595">
        <f>基本情報入力シート!C402</f>
        <v>0</v>
      </c>
      <c r="C365" s="595">
        <f>基本情報入力シート!M402</f>
        <v>0</v>
      </c>
      <c r="D365" s="595">
        <f>基本情報入力シート!R402</f>
        <v>0</v>
      </c>
      <c r="E365" s="595">
        <f>基本情報入力シート!W402</f>
        <v>0</v>
      </c>
      <c r="F365" s="595">
        <f>基本情報入力シート!X402</f>
        <v>0</v>
      </c>
      <c r="G365" s="595">
        <f>基本情報入力シート!Y402</f>
        <v>0</v>
      </c>
      <c r="H365" s="595">
        <f>基本情報入力シート!$M$23</f>
        <v>0</v>
      </c>
      <c r="I365" s="595">
        <f>基本情報入力シート!$M$30</f>
        <v>0</v>
      </c>
      <c r="J365" s="595">
        <f>基本情報入力シート!$M$31</f>
        <v>0</v>
      </c>
      <c r="K365" s="595">
        <f>基本情報入力シート!$M$32</f>
        <v>0</v>
      </c>
      <c r="L365" s="595">
        <f>'別紙様式3-2（加算　個票）'!P377</f>
        <v>0</v>
      </c>
      <c r="M365" s="596">
        <f>'別紙様式3-2（加算　個票）'!Q377</f>
        <v>0</v>
      </c>
      <c r="N365" s="595">
        <f>'別紙様式3-2（加算　個票）'!Y377</f>
        <v>0</v>
      </c>
      <c r="O365" s="596">
        <f>'別紙様式3-2（加算　個票）'!Z377</f>
        <v>0</v>
      </c>
      <c r="P365" s="596">
        <f>'別紙様式3-2（加算　個票）'!AG377</f>
        <v>0</v>
      </c>
      <c r="Q365" s="596">
        <f t="shared" si="5"/>
        <v>0</v>
      </c>
      <c r="R365" s="597" t="str">
        <f>IF('別紙様式3-1'!$Y$26="×","該当","非該当")</f>
        <v>非該当</v>
      </c>
    </row>
    <row r="366" spans="1:18">
      <c r="A366" s="595">
        <v>365</v>
      </c>
      <c r="B366" s="595">
        <f>基本情報入力シート!C403</f>
        <v>0</v>
      </c>
      <c r="C366" s="595">
        <f>基本情報入力シート!M403</f>
        <v>0</v>
      </c>
      <c r="D366" s="595">
        <f>基本情報入力シート!R403</f>
        <v>0</v>
      </c>
      <c r="E366" s="595">
        <f>基本情報入力シート!W403</f>
        <v>0</v>
      </c>
      <c r="F366" s="595">
        <f>基本情報入力シート!X403</f>
        <v>0</v>
      </c>
      <c r="G366" s="595">
        <f>基本情報入力シート!Y403</f>
        <v>0</v>
      </c>
      <c r="H366" s="595">
        <f>基本情報入力シート!$M$23</f>
        <v>0</v>
      </c>
      <c r="I366" s="595">
        <f>基本情報入力シート!$M$30</f>
        <v>0</v>
      </c>
      <c r="J366" s="595">
        <f>基本情報入力シート!$M$31</f>
        <v>0</v>
      </c>
      <c r="K366" s="595">
        <f>基本情報入力シート!$M$32</f>
        <v>0</v>
      </c>
      <c r="L366" s="595">
        <f>'別紙様式3-2（加算　個票）'!P378</f>
        <v>0</v>
      </c>
      <c r="M366" s="596">
        <f>'別紙様式3-2（加算　個票）'!Q378</f>
        <v>0</v>
      </c>
      <c r="N366" s="595">
        <f>'別紙様式3-2（加算　個票）'!Y378</f>
        <v>0</v>
      </c>
      <c r="O366" s="596">
        <f>'別紙様式3-2（加算　個票）'!Z378</f>
        <v>0</v>
      </c>
      <c r="P366" s="596">
        <f>'別紙様式3-2（加算　個票）'!AG378</f>
        <v>0</v>
      </c>
      <c r="Q366" s="596">
        <f t="shared" si="5"/>
        <v>0</v>
      </c>
      <c r="R366" s="597" t="str">
        <f>IF('別紙様式3-1'!$Y$26="×","該当","非該当")</f>
        <v>非該当</v>
      </c>
    </row>
    <row r="367" spans="1:18">
      <c r="A367" s="595">
        <v>366</v>
      </c>
      <c r="B367" s="595">
        <f>基本情報入力シート!C404</f>
        <v>0</v>
      </c>
      <c r="C367" s="595">
        <f>基本情報入力シート!M404</f>
        <v>0</v>
      </c>
      <c r="D367" s="595">
        <f>基本情報入力シート!R404</f>
        <v>0</v>
      </c>
      <c r="E367" s="595">
        <f>基本情報入力シート!W404</f>
        <v>0</v>
      </c>
      <c r="F367" s="595">
        <f>基本情報入力シート!X404</f>
        <v>0</v>
      </c>
      <c r="G367" s="595">
        <f>基本情報入力シート!Y404</f>
        <v>0</v>
      </c>
      <c r="H367" s="595">
        <f>基本情報入力シート!$M$23</f>
        <v>0</v>
      </c>
      <c r="I367" s="595">
        <f>基本情報入力シート!$M$30</f>
        <v>0</v>
      </c>
      <c r="J367" s="595">
        <f>基本情報入力シート!$M$31</f>
        <v>0</v>
      </c>
      <c r="K367" s="595">
        <f>基本情報入力シート!$M$32</f>
        <v>0</v>
      </c>
      <c r="L367" s="595">
        <f>'別紙様式3-2（加算　個票）'!P379</f>
        <v>0</v>
      </c>
      <c r="M367" s="596">
        <f>'別紙様式3-2（加算　個票）'!Q379</f>
        <v>0</v>
      </c>
      <c r="N367" s="595">
        <f>'別紙様式3-2（加算　個票）'!Y379</f>
        <v>0</v>
      </c>
      <c r="O367" s="596">
        <f>'別紙様式3-2（加算　個票）'!Z379</f>
        <v>0</v>
      </c>
      <c r="P367" s="596">
        <f>'別紙様式3-2（加算　個票）'!AG379</f>
        <v>0</v>
      </c>
      <c r="Q367" s="596">
        <f t="shared" si="5"/>
        <v>0</v>
      </c>
      <c r="R367" s="597" t="str">
        <f>IF('別紙様式3-1'!$Y$26="×","該当","非該当")</f>
        <v>非該当</v>
      </c>
    </row>
    <row r="368" spans="1:18">
      <c r="A368" s="595">
        <v>367</v>
      </c>
      <c r="B368" s="595">
        <f>基本情報入力シート!C405</f>
        <v>0</v>
      </c>
      <c r="C368" s="595">
        <f>基本情報入力シート!M405</f>
        <v>0</v>
      </c>
      <c r="D368" s="595">
        <f>基本情報入力シート!R405</f>
        <v>0</v>
      </c>
      <c r="E368" s="595">
        <f>基本情報入力シート!W405</f>
        <v>0</v>
      </c>
      <c r="F368" s="595">
        <f>基本情報入力シート!X405</f>
        <v>0</v>
      </c>
      <c r="G368" s="595">
        <f>基本情報入力シート!Y405</f>
        <v>0</v>
      </c>
      <c r="H368" s="595">
        <f>基本情報入力シート!$M$23</f>
        <v>0</v>
      </c>
      <c r="I368" s="595">
        <f>基本情報入力シート!$M$30</f>
        <v>0</v>
      </c>
      <c r="J368" s="595">
        <f>基本情報入力シート!$M$31</f>
        <v>0</v>
      </c>
      <c r="K368" s="595">
        <f>基本情報入力シート!$M$32</f>
        <v>0</v>
      </c>
      <c r="L368" s="595">
        <f>'別紙様式3-2（加算　個票）'!P380</f>
        <v>0</v>
      </c>
      <c r="M368" s="596">
        <f>'別紙様式3-2（加算　個票）'!Q380</f>
        <v>0</v>
      </c>
      <c r="N368" s="595">
        <f>'別紙様式3-2（加算　個票）'!Y380</f>
        <v>0</v>
      </c>
      <c r="O368" s="596">
        <f>'別紙様式3-2（加算　個票）'!Z380</f>
        <v>0</v>
      </c>
      <c r="P368" s="596">
        <f>'別紙様式3-2（加算　個票）'!AG380</f>
        <v>0</v>
      </c>
      <c r="Q368" s="596">
        <f t="shared" si="5"/>
        <v>0</v>
      </c>
      <c r="R368" s="597" t="str">
        <f>IF('別紙様式3-1'!$Y$26="×","該当","非該当")</f>
        <v>非該当</v>
      </c>
    </row>
    <row r="369" spans="1:18">
      <c r="A369" s="595">
        <v>368</v>
      </c>
      <c r="B369" s="595">
        <f>基本情報入力シート!C406</f>
        <v>0</v>
      </c>
      <c r="C369" s="595">
        <f>基本情報入力シート!M406</f>
        <v>0</v>
      </c>
      <c r="D369" s="595">
        <f>基本情報入力シート!R406</f>
        <v>0</v>
      </c>
      <c r="E369" s="595">
        <f>基本情報入力シート!W406</f>
        <v>0</v>
      </c>
      <c r="F369" s="595">
        <f>基本情報入力シート!X406</f>
        <v>0</v>
      </c>
      <c r="G369" s="595">
        <f>基本情報入力シート!Y406</f>
        <v>0</v>
      </c>
      <c r="H369" s="595">
        <f>基本情報入力シート!$M$23</f>
        <v>0</v>
      </c>
      <c r="I369" s="595">
        <f>基本情報入力シート!$M$30</f>
        <v>0</v>
      </c>
      <c r="J369" s="595">
        <f>基本情報入力シート!$M$31</f>
        <v>0</v>
      </c>
      <c r="K369" s="595">
        <f>基本情報入力シート!$M$32</f>
        <v>0</v>
      </c>
      <c r="L369" s="595">
        <f>'別紙様式3-2（加算　個票）'!P381</f>
        <v>0</v>
      </c>
      <c r="M369" s="596">
        <f>'別紙様式3-2（加算　個票）'!Q381</f>
        <v>0</v>
      </c>
      <c r="N369" s="595">
        <f>'別紙様式3-2（加算　個票）'!Y381</f>
        <v>0</v>
      </c>
      <c r="O369" s="596">
        <f>'別紙様式3-2（加算　個票）'!Z381</f>
        <v>0</v>
      </c>
      <c r="P369" s="596">
        <f>'別紙様式3-2（加算　個票）'!AG381</f>
        <v>0</v>
      </c>
      <c r="Q369" s="596">
        <f t="shared" si="5"/>
        <v>0</v>
      </c>
      <c r="R369" s="597" t="str">
        <f>IF('別紙様式3-1'!$Y$26="×","該当","非該当")</f>
        <v>非該当</v>
      </c>
    </row>
    <row r="370" spans="1:18">
      <c r="A370" s="595">
        <v>369</v>
      </c>
      <c r="B370" s="595">
        <f>基本情報入力シート!C407</f>
        <v>0</v>
      </c>
      <c r="C370" s="595">
        <f>基本情報入力シート!M407</f>
        <v>0</v>
      </c>
      <c r="D370" s="595">
        <f>基本情報入力シート!R407</f>
        <v>0</v>
      </c>
      <c r="E370" s="595">
        <f>基本情報入力シート!W407</f>
        <v>0</v>
      </c>
      <c r="F370" s="595">
        <f>基本情報入力シート!X407</f>
        <v>0</v>
      </c>
      <c r="G370" s="595">
        <f>基本情報入力シート!Y407</f>
        <v>0</v>
      </c>
      <c r="H370" s="595">
        <f>基本情報入力シート!$M$23</f>
        <v>0</v>
      </c>
      <c r="I370" s="595">
        <f>基本情報入力シート!$M$30</f>
        <v>0</v>
      </c>
      <c r="J370" s="595">
        <f>基本情報入力シート!$M$31</f>
        <v>0</v>
      </c>
      <c r="K370" s="595">
        <f>基本情報入力シート!$M$32</f>
        <v>0</v>
      </c>
      <c r="L370" s="595">
        <f>'別紙様式3-2（加算　個票）'!P382</f>
        <v>0</v>
      </c>
      <c r="M370" s="596">
        <f>'別紙様式3-2（加算　個票）'!Q382</f>
        <v>0</v>
      </c>
      <c r="N370" s="595">
        <f>'別紙様式3-2（加算　個票）'!Y382</f>
        <v>0</v>
      </c>
      <c r="O370" s="596">
        <f>'別紙様式3-2（加算　個票）'!Z382</f>
        <v>0</v>
      </c>
      <c r="P370" s="596">
        <f>'別紙様式3-2（加算　個票）'!AG382</f>
        <v>0</v>
      </c>
      <c r="Q370" s="596">
        <f t="shared" si="5"/>
        <v>0</v>
      </c>
      <c r="R370" s="597" t="str">
        <f>IF('別紙様式3-1'!$Y$26="×","該当","非該当")</f>
        <v>非該当</v>
      </c>
    </row>
    <row r="371" spans="1:18">
      <c r="A371" s="595">
        <v>370</v>
      </c>
      <c r="B371" s="595">
        <f>基本情報入力シート!C408</f>
        <v>0</v>
      </c>
      <c r="C371" s="595">
        <f>基本情報入力シート!M408</f>
        <v>0</v>
      </c>
      <c r="D371" s="595">
        <f>基本情報入力シート!R408</f>
        <v>0</v>
      </c>
      <c r="E371" s="595">
        <f>基本情報入力シート!W408</f>
        <v>0</v>
      </c>
      <c r="F371" s="595">
        <f>基本情報入力シート!X408</f>
        <v>0</v>
      </c>
      <c r="G371" s="595">
        <f>基本情報入力シート!Y408</f>
        <v>0</v>
      </c>
      <c r="H371" s="595">
        <f>基本情報入力シート!$M$23</f>
        <v>0</v>
      </c>
      <c r="I371" s="595">
        <f>基本情報入力シート!$M$30</f>
        <v>0</v>
      </c>
      <c r="J371" s="595">
        <f>基本情報入力シート!$M$31</f>
        <v>0</v>
      </c>
      <c r="K371" s="595">
        <f>基本情報入力シート!$M$32</f>
        <v>0</v>
      </c>
      <c r="L371" s="595">
        <f>'別紙様式3-2（加算　個票）'!P383</f>
        <v>0</v>
      </c>
      <c r="M371" s="596">
        <f>'別紙様式3-2（加算　個票）'!Q383</f>
        <v>0</v>
      </c>
      <c r="N371" s="595">
        <f>'別紙様式3-2（加算　個票）'!Y383</f>
        <v>0</v>
      </c>
      <c r="O371" s="596">
        <f>'別紙様式3-2（加算　個票）'!Z383</f>
        <v>0</v>
      </c>
      <c r="P371" s="596">
        <f>'別紙様式3-2（加算　個票）'!AG383</f>
        <v>0</v>
      </c>
      <c r="Q371" s="596">
        <f t="shared" si="5"/>
        <v>0</v>
      </c>
      <c r="R371" s="597" t="str">
        <f>IF('別紙様式3-1'!$Y$26="×","該当","非該当")</f>
        <v>非該当</v>
      </c>
    </row>
    <row r="372" spans="1:18">
      <c r="A372" s="595">
        <v>371</v>
      </c>
      <c r="B372" s="595">
        <f>基本情報入力シート!C409</f>
        <v>0</v>
      </c>
      <c r="C372" s="595">
        <f>基本情報入力シート!M409</f>
        <v>0</v>
      </c>
      <c r="D372" s="595">
        <f>基本情報入力シート!R409</f>
        <v>0</v>
      </c>
      <c r="E372" s="595">
        <f>基本情報入力シート!W409</f>
        <v>0</v>
      </c>
      <c r="F372" s="595">
        <f>基本情報入力シート!X409</f>
        <v>0</v>
      </c>
      <c r="G372" s="595">
        <f>基本情報入力シート!Y409</f>
        <v>0</v>
      </c>
      <c r="H372" s="595">
        <f>基本情報入力シート!$M$23</f>
        <v>0</v>
      </c>
      <c r="I372" s="595">
        <f>基本情報入力シート!$M$30</f>
        <v>0</v>
      </c>
      <c r="J372" s="595">
        <f>基本情報入力シート!$M$31</f>
        <v>0</v>
      </c>
      <c r="K372" s="595">
        <f>基本情報入力シート!$M$32</f>
        <v>0</v>
      </c>
      <c r="L372" s="595">
        <f>'別紙様式3-2（加算　個票）'!P384</f>
        <v>0</v>
      </c>
      <c r="M372" s="596">
        <f>'別紙様式3-2（加算　個票）'!Q384</f>
        <v>0</v>
      </c>
      <c r="N372" s="595">
        <f>'別紙様式3-2（加算　個票）'!Y384</f>
        <v>0</v>
      </c>
      <c r="O372" s="596">
        <f>'別紙様式3-2（加算　個票）'!Z384</f>
        <v>0</v>
      </c>
      <c r="P372" s="596">
        <f>'別紙様式3-2（加算　個票）'!AG384</f>
        <v>0</v>
      </c>
      <c r="Q372" s="596">
        <f t="shared" si="5"/>
        <v>0</v>
      </c>
      <c r="R372" s="597" t="str">
        <f>IF('別紙様式3-1'!$Y$26="×","該当","非該当")</f>
        <v>非該当</v>
      </c>
    </row>
    <row r="373" spans="1:18">
      <c r="A373" s="595">
        <v>372</v>
      </c>
      <c r="B373" s="595">
        <f>基本情報入力シート!C410</f>
        <v>0</v>
      </c>
      <c r="C373" s="595">
        <f>基本情報入力シート!M410</f>
        <v>0</v>
      </c>
      <c r="D373" s="595">
        <f>基本情報入力シート!R410</f>
        <v>0</v>
      </c>
      <c r="E373" s="595">
        <f>基本情報入力シート!W410</f>
        <v>0</v>
      </c>
      <c r="F373" s="595">
        <f>基本情報入力シート!X410</f>
        <v>0</v>
      </c>
      <c r="G373" s="595">
        <f>基本情報入力シート!Y410</f>
        <v>0</v>
      </c>
      <c r="H373" s="595">
        <f>基本情報入力シート!$M$23</f>
        <v>0</v>
      </c>
      <c r="I373" s="595">
        <f>基本情報入力シート!$M$30</f>
        <v>0</v>
      </c>
      <c r="J373" s="595">
        <f>基本情報入力シート!$M$31</f>
        <v>0</v>
      </c>
      <c r="K373" s="595">
        <f>基本情報入力シート!$M$32</f>
        <v>0</v>
      </c>
      <c r="L373" s="595">
        <f>'別紙様式3-2（加算　個票）'!P385</f>
        <v>0</v>
      </c>
      <c r="M373" s="596">
        <f>'別紙様式3-2（加算　個票）'!Q385</f>
        <v>0</v>
      </c>
      <c r="N373" s="595">
        <f>'別紙様式3-2（加算　個票）'!Y385</f>
        <v>0</v>
      </c>
      <c r="O373" s="596">
        <f>'別紙様式3-2（加算　個票）'!Z385</f>
        <v>0</v>
      </c>
      <c r="P373" s="596">
        <f>'別紙様式3-2（加算　個票）'!AG385</f>
        <v>0</v>
      </c>
      <c r="Q373" s="596">
        <f t="shared" si="5"/>
        <v>0</v>
      </c>
      <c r="R373" s="597" t="str">
        <f>IF('別紙様式3-1'!$Y$26="×","該当","非該当")</f>
        <v>非該当</v>
      </c>
    </row>
    <row r="374" spans="1:18">
      <c r="A374" s="595">
        <v>373</v>
      </c>
      <c r="B374" s="595">
        <f>基本情報入力シート!C411</f>
        <v>0</v>
      </c>
      <c r="C374" s="595">
        <f>基本情報入力シート!M411</f>
        <v>0</v>
      </c>
      <c r="D374" s="595">
        <f>基本情報入力シート!R411</f>
        <v>0</v>
      </c>
      <c r="E374" s="595">
        <f>基本情報入力シート!W411</f>
        <v>0</v>
      </c>
      <c r="F374" s="595">
        <f>基本情報入力シート!X411</f>
        <v>0</v>
      </c>
      <c r="G374" s="595">
        <f>基本情報入力シート!Y411</f>
        <v>0</v>
      </c>
      <c r="H374" s="595">
        <f>基本情報入力シート!$M$23</f>
        <v>0</v>
      </c>
      <c r="I374" s="595">
        <f>基本情報入力シート!$M$30</f>
        <v>0</v>
      </c>
      <c r="J374" s="595">
        <f>基本情報入力シート!$M$31</f>
        <v>0</v>
      </c>
      <c r="K374" s="595">
        <f>基本情報入力シート!$M$32</f>
        <v>0</v>
      </c>
      <c r="L374" s="595">
        <f>'別紙様式3-2（加算　個票）'!P386</f>
        <v>0</v>
      </c>
      <c r="M374" s="596">
        <f>'別紙様式3-2（加算　個票）'!Q386</f>
        <v>0</v>
      </c>
      <c r="N374" s="595">
        <f>'別紙様式3-2（加算　個票）'!Y386</f>
        <v>0</v>
      </c>
      <c r="O374" s="596">
        <f>'別紙様式3-2（加算　個票）'!Z386</f>
        <v>0</v>
      </c>
      <c r="P374" s="596">
        <f>'別紙様式3-2（加算　個票）'!AG386</f>
        <v>0</v>
      </c>
      <c r="Q374" s="596">
        <f t="shared" si="5"/>
        <v>0</v>
      </c>
      <c r="R374" s="597" t="str">
        <f>IF('別紙様式3-1'!$Y$26="×","該当","非該当")</f>
        <v>非該当</v>
      </c>
    </row>
    <row r="375" spans="1:18">
      <c r="A375" s="595">
        <v>374</v>
      </c>
      <c r="B375" s="595">
        <f>基本情報入力シート!C412</f>
        <v>0</v>
      </c>
      <c r="C375" s="595">
        <f>基本情報入力シート!M412</f>
        <v>0</v>
      </c>
      <c r="D375" s="595">
        <f>基本情報入力シート!R412</f>
        <v>0</v>
      </c>
      <c r="E375" s="595">
        <f>基本情報入力シート!W412</f>
        <v>0</v>
      </c>
      <c r="F375" s="595">
        <f>基本情報入力シート!X412</f>
        <v>0</v>
      </c>
      <c r="G375" s="595">
        <f>基本情報入力シート!Y412</f>
        <v>0</v>
      </c>
      <c r="H375" s="595">
        <f>基本情報入力シート!$M$23</f>
        <v>0</v>
      </c>
      <c r="I375" s="595">
        <f>基本情報入力シート!$M$30</f>
        <v>0</v>
      </c>
      <c r="J375" s="595">
        <f>基本情報入力シート!$M$31</f>
        <v>0</v>
      </c>
      <c r="K375" s="595">
        <f>基本情報入力シート!$M$32</f>
        <v>0</v>
      </c>
      <c r="L375" s="595">
        <f>'別紙様式3-2（加算　個票）'!P387</f>
        <v>0</v>
      </c>
      <c r="M375" s="596">
        <f>'別紙様式3-2（加算　個票）'!Q387</f>
        <v>0</v>
      </c>
      <c r="N375" s="595">
        <f>'別紙様式3-2（加算　個票）'!Y387</f>
        <v>0</v>
      </c>
      <c r="O375" s="596">
        <f>'別紙様式3-2（加算　個票）'!Z387</f>
        <v>0</v>
      </c>
      <c r="P375" s="596">
        <f>'別紙様式3-2（加算　個票）'!AG387</f>
        <v>0</v>
      </c>
      <c r="Q375" s="596">
        <f t="shared" si="5"/>
        <v>0</v>
      </c>
      <c r="R375" s="597" t="str">
        <f>IF('別紙様式3-1'!$Y$26="×","該当","非該当")</f>
        <v>非該当</v>
      </c>
    </row>
    <row r="376" spans="1:18">
      <c r="A376" s="595">
        <v>375</v>
      </c>
      <c r="B376" s="595">
        <f>基本情報入力シート!C413</f>
        <v>0</v>
      </c>
      <c r="C376" s="595">
        <f>基本情報入力シート!M413</f>
        <v>0</v>
      </c>
      <c r="D376" s="595">
        <f>基本情報入力シート!R413</f>
        <v>0</v>
      </c>
      <c r="E376" s="595">
        <f>基本情報入力シート!W413</f>
        <v>0</v>
      </c>
      <c r="F376" s="595">
        <f>基本情報入力シート!X413</f>
        <v>0</v>
      </c>
      <c r="G376" s="595">
        <f>基本情報入力シート!Y413</f>
        <v>0</v>
      </c>
      <c r="H376" s="595">
        <f>基本情報入力シート!$M$23</f>
        <v>0</v>
      </c>
      <c r="I376" s="595">
        <f>基本情報入力シート!$M$30</f>
        <v>0</v>
      </c>
      <c r="J376" s="595">
        <f>基本情報入力シート!$M$31</f>
        <v>0</v>
      </c>
      <c r="K376" s="595">
        <f>基本情報入力シート!$M$32</f>
        <v>0</v>
      </c>
      <c r="L376" s="595">
        <f>'別紙様式3-2（加算　個票）'!P388</f>
        <v>0</v>
      </c>
      <c r="M376" s="596">
        <f>'別紙様式3-2（加算　個票）'!Q388</f>
        <v>0</v>
      </c>
      <c r="N376" s="595">
        <f>'別紙様式3-2（加算　個票）'!Y388</f>
        <v>0</v>
      </c>
      <c r="O376" s="596">
        <f>'別紙様式3-2（加算　個票）'!Z388</f>
        <v>0</v>
      </c>
      <c r="P376" s="596">
        <f>'別紙様式3-2（加算　個票）'!AG388</f>
        <v>0</v>
      </c>
      <c r="Q376" s="596">
        <f t="shared" si="5"/>
        <v>0</v>
      </c>
      <c r="R376" s="597" t="str">
        <f>IF('別紙様式3-1'!$Y$26="×","該当","非該当")</f>
        <v>非該当</v>
      </c>
    </row>
    <row r="377" spans="1:18">
      <c r="A377" s="595">
        <v>376</v>
      </c>
      <c r="B377" s="595">
        <f>基本情報入力シート!C414</f>
        <v>0</v>
      </c>
      <c r="C377" s="595">
        <f>基本情報入力シート!M414</f>
        <v>0</v>
      </c>
      <c r="D377" s="595">
        <f>基本情報入力シート!R414</f>
        <v>0</v>
      </c>
      <c r="E377" s="595">
        <f>基本情報入力シート!W414</f>
        <v>0</v>
      </c>
      <c r="F377" s="595">
        <f>基本情報入力シート!X414</f>
        <v>0</v>
      </c>
      <c r="G377" s="595">
        <f>基本情報入力シート!Y414</f>
        <v>0</v>
      </c>
      <c r="H377" s="595">
        <f>基本情報入力シート!$M$23</f>
        <v>0</v>
      </c>
      <c r="I377" s="595">
        <f>基本情報入力シート!$M$30</f>
        <v>0</v>
      </c>
      <c r="J377" s="595">
        <f>基本情報入力シート!$M$31</f>
        <v>0</v>
      </c>
      <c r="K377" s="595">
        <f>基本情報入力シート!$M$32</f>
        <v>0</v>
      </c>
      <c r="L377" s="595">
        <f>'別紙様式3-2（加算　個票）'!P389</f>
        <v>0</v>
      </c>
      <c r="M377" s="596">
        <f>'別紙様式3-2（加算　個票）'!Q389</f>
        <v>0</v>
      </c>
      <c r="N377" s="595">
        <f>'別紙様式3-2（加算　個票）'!Y389</f>
        <v>0</v>
      </c>
      <c r="O377" s="596">
        <f>'別紙様式3-2（加算　個票）'!Z389</f>
        <v>0</v>
      </c>
      <c r="P377" s="596">
        <f>'別紙様式3-2（加算　個票）'!AG389</f>
        <v>0</v>
      </c>
      <c r="Q377" s="596">
        <f t="shared" si="5"/>
        <v>0</v>
      </c>
      <c r="R377" s="597" t="str">
        <f>IF('別紙様式3-1'!$Y$26="×","該当","非該当")</f>
        <v>非該当</v>
      </c>
    </row>
    <row r="378" spans="1:18">
      <c r="A378" s="595">
        <v>377</v>
      </c>
      <c r="B378" s="595">
        <f>基本情報入力シート!C415</f>
        <v>0</v>
      </c>
      <c r="C378" s="595">
        <f>基本情報入力シート!M415</f>
        <v>0</v>
      </c>
      <c r="D378" s="595">
        <f>基本情報入力シート!R415</f>
        <v>0</v>
      </c>
      <c r="E378" s="595">
        <f>基本情報入力シート!W415</f>
        <v>0</v>
      </c>
      <c r="F378" s="595">
        <f>基本情報入力シート!X415</f>
        <v>0</v>
      </c>
      <c r="G378" s="595">
        <f>基本情報入力シート!Y415</f>
        <v>0</v>
      </c>
      <c r="H378" s="595">
        <f>基本情報入力シート!$M$23</f>
        <v>0</v>
      </c>
      <c r="I378" s="595">
        <f>基本情報入力シート!$M$30</f>
        <v>0</v>
      </c>
      <c r="J378" s="595">
        <f>基本情報入力シート!$M$31</f>
        <v>0</v>
      </c>
      <c r="K378" s="595">
        <f>基本情報入力シート!$M$32</f>
        <v>0</v>
      </c>
      <c r="L378" s="595">
        <f>'別紙様式3-2（加算　個票）'!P390</f>
        <v>0</v>
      </c>
      <c r="M378" s="596">
        <f>'別紙様式3-2（加算　個票）'!Q390</f>
        <v>0</v>
      </c>
      <c r="N378" s="595">
        <f>'別紙様式3-2（加算　個票）'!Y390</f>
        <v>0</v>
      </c>
      <c r="O378" s="596">
        <f>'別紙様式3-2（加算　個票）'!Z390</f>
        <v>0</v>
      </c>
      <c r="P378" s="596">
        <f>'別紙様式3-2（加算　個票）'!AG390</f>
        <v>0</v>
      </c>
      <c r="Q378" s="596">
        <f t="shared" si="5"/>
        <v>0</v>
      </c>
      <c r="R378" s="597" t="str">
        <f>IF('別紙様式3-1'!$Y$26="×","該当","非該当")</f>
        <v>非該当</v>
      </c>
    </row>
    <row r="379" spans="1:18">
      <c r="A379" s="595">
        <v>378</v>
      </c>
      <c r="B379" s="595">
        <f>基本情報入力シート!C416</f>
        <v>0</v>
      </c>
      <c r="C379" s="595">
        <f>基本情報入力シート!M416</f>
        <v>0</v>
      </c>
      <c r="D379" s="595">
        <f>基本情報入力シート!R416</f>
        <v>0</v>
      </c>
      <c r="E379" s="595">
        <f>基本情報入力シート!W416</f>
        <v>0</v>
      </c>
      <c r="F379" s="595">
        <f>基本情報入力シート!X416</f>
        <v>0</v>
      </c>
      <c r="G379" s="595">
        <f>基本情報入力シート!Y416</f>
        <v>0</v>
      </c>
      <c r="H379" s="595">
        <f>基本情報入力シート!$M$23</f>
        <v>0</v>
      </c>
      <c r="I379" s="595">
        <f>基本情報入力シート!$M$30</f>
        <v>0</v>
      </c>
      <c r="J379" s="595">
        <f>基本情報入力シート!$M$31</f>
        <v>0</v>
      </c>
      <c r="K379" s="595">
        <f>基本情報入力シート!$M$32</f>
        <v>0</v>
      </c>
      <c r="L379" s="595">
        <f>'別紙様式3-2（加算　個票）'!P391</f>
        <v>0</v>
      </c>
      <c r="M379" s="596">
        <f>'別紙様式3-2（加算　個票）'!Q391</f>
        <v>0</v>
      </c>
      <c r="N379" s="595">
        <f>'別紙様式3-2（加算　個票）'!Y391</f>
        <v>0</v>
      </c>
      <c r="O379" s="596">
        <f>'別紙様式3-2（加算　個票）'!Z391</f>
        <v>0</v>
      </c>
      <c r="P379" s="596">
        <f>'別紙様式3-2（加算　個票）'!AG391</f>
        <v>0</v>
      </c>
      <c r="Q379" s="596">
        <f t="shared" si="5"/>
        <v>0</v>
      </c>
      <c r="R379" s="597" t="str">
        <f>IF('別紙様式3-1'!$Y$26="×","該当","非該当")</f>
        <v>非該当</v>
      </c>
    </row>
    <row r="380" spans="1:18">
      <c r="A380" s="595">
        <v>379</v>
      </c>
      <c r="B380" s="595">
        <f>基本情報入力シート!C417</f>
        <v>0</v>
      </c>
      <c r="C380" s="595">
        <f>基本情報入力シート!M417</f>
        <v>0</v>
      </c>
      <c r="D380" s="595">
        <f>基本情報入力シート!R417</f>
        <v>0</v>
      </c>
      <c r="E380" s="595">
        <f>基本情報入力シート!W417</f>
        <v>0</v>
      </c>
      <c r="F380" s="595">
        <f>基本情報入力シート!X417</f>
        <v>0</v>
      </c>
      <c r="G380" s="595">
        <f>基本情報入力シート!Y417</f>
        <v>0</v>
      </c>
      <c r="H380" s="595">
        <f>基本情報入力シート!$M$23</f>
        <v>0</v>
      </c>
      <c r="I380" s="595">
        <f>基本情報入力シート!$M$30</f>
        <v>0</v>
      </c>
      <c r="J380" s="595">
        <f>基本情報入力シート!$M$31</f>
        <v>0</v>
      </c>
      <c r="K380" s="595">
        <f>基本情報入力シート!$M$32</f>
        <v>0</v>
      </c>
      <c r="L380" s="595">
        <f>'別紙様式3-2（加算　個票）'!P392</f>
        <v>0</v>
      </c>
      <c r="M380" s="596">
        <f>'別紙様式3-2（加算　個票）'!Q392</f>
        <v>0</v>
      </c>
      <c r="N380" s="595">
        <f>'別紙様式3-2（加算　個票）'!Y392</f>
        <v>0</v>
      </c>
      <c r="O380" s="596">
        <f>'別紙様式3-2（加算　個票）'!Z392</f>
        <v>0</v>
      </c>
      <c r="P380" s="596">
        <f>'別紙様式3-2（加算　個票）'!AG392</f>
        <v>0</v>
      </c>
      <c r="Q380" s="596">
        <f t="shared" si="5"/>
        <v>0</v>
      </c>
      <c r="R380" s="597" t="str">
        <f>IF('別紙様式3-1'!$Y$26="×","該当","非該当")</f>
        <v>非該当</v>
      </c>
    </row>
    <row r="381" spans="1:18">
      <c r="A381" s="595">
        <v>380</v>
      </c>
      <c r="B381" s="595">
        <f>基本情報入力シート!C418</f>
        <v>0</v>
      </c>
      <c r="C381" s="595">
        <f>基本情報入力シート!M418</f>
        <v>0</v>
      </c>
      <c r="D381" s="595">
        <f>基本情報入力シート!R418</f>
        <v>0</v>
      </c>
      <c r="E381" s="595">
        <f>基本情報入力シート!W418</f>
        <v>0</v>
      </c>
      <c r="F381" s="595">
        <f>基本情報入力シート!X418</f>
        <v>0</v>
      </c>
      <c r="G381" s="595">
        <f>基本情報入力シート!Y418</f>
        <v>0</v>
      </c>
      <c r="H381" s="595">
        <f>基本情報入力シート!$M$23</f>
        <v>0</v>
      </c>
      <c r="I381" s="595">
        <f>基本情報入力シート!$M$30</f>
        <v>0</v>
      </c>
      <c r="J381" s="595">
        <f>基本情報入力シート!$M$31</f>
        <v>0</v>
      </c>
      <c r="K381" s="595">
        <f>基本情報入力シート!$M$32</f>
        <v>0</v>
      </c>
      <c r="L381" s="595">
        <f>'別紙様式3-2（加算　個票）'!P393</f>
        <v>0</v>
      </c>
      <c r="M381" s="596">
        <f>'別紙様式3-2（加算　個票）'!Q393</f>
        <v>0</v>
      </c>
      <c r="N381" s="595">
        <f>'別紙様式3-2（加算　個票）'!Y393</f>
        <v>0</v>
      </c>
      <c r="O381" s="596">
        <f>'別紙様式3-2（加算　個票）'!Z393</f>
        <v>0</v>
      </c>
      <c r="P381" s="596">
        <f>'別紙様式3-2（加算　個票）'!AG393</f>
        <v>0</v>
      </c>
      <c r="Q381" s="596">
        <f t="shared" si="5"/>
        <v>0</v>
      </c>
      <c r="R381" s="597" t="str">
        <f>IF('別紙様式3-1'!$Y$26="×","該当","非該当")</f>
        <v>非該当</v>
      </c>
    </row>
    <row r="382" spans="1:18">
      <c r="A382" s="595">
        <v>381</v>
      </c>
      <c r="B382" s="595">
        <f>基本情報入力シート!C419</f>
        <v>0</v>
      </c>
      <c r="C382" s="595">
        <f>基本情報入力シート!M419</f>
        <v>0</v>
      </c>
      <c r="D382" s="595">
        <f>基本情報入力シート!R419</f>
        <v>0</v>
      </c>
      <c r="E382" s="595">
        <f>基本情報入力シート!W419</f>
        <v>0</v>
      </c>
      <c r="F382" s="595">
        <f>基本情報入力シート!X419</f>
        <v>0</v>
      </c>
      <c r="G382" s="595">
        <f>基本情報入力シート!Y419</f>
        <v>0</v>
      </c>
      <c r="H382" s="595">
        <f>基本情報入力シート!$M$23</f>
        <v>0</v>
      </c>
      <c r="I382" s="595">
        <f>基本情報入力シート!$M$30</f>
        <v>0</v>
      </c>
      <c r="J382" s="595">
        <f>基本情報入力シート!$M$31</f>
        <v>0</v>
      </c>
      <c r="K382" s="595">
        <f>基本情報入力シート!$M$32</f>
        <v>0</v>
      </c>
      <c r="L382" s="595">
        <f>'別紙様式3-2（加算　個票）'!P394</f>
        <v>0</v>
      </c>
      <c r="M382" s="596">
        <f>'別紙様式3-2（加算　個票）'!Q394</f>
        <v>0</v>
      </c>
      <c r="N382" s="595">
        <f>'別紙様式3-2（加算　個票）'!Y394</f>
        <v>0</v>
      </c>
      <c r="O382" s="596">
        <f>'別紙様式3-2（加算　個票）'!Z394</f>
        <v>0</v>
      </c>
      <c r="P382" s="596">
        <f>'別紙様式3-2（加算　個票）'!AG394</f>
        <v>0</v>
      </c>
      <c r="Q382" s="596">
        <f t="shared" si="5"/>
        <v>0</v>
      </c>
      <c r="R382" s="597" t="str">
        <f>IF('別紙様式3-1'!$Y$26="×","該当","非該当")</f>
        <v>非該当</v>
      </c>
    </row>
    <row r="383" spans="1:18">
      <c r="A383" s="595">
        <v>382</v>
      </c>
      <c r="B383" s="595">
        <f>基本情報入力シート!C420</f>
        <v>0</v>
      </c>
      <c r="C383" s="595">
        <f>基本情報入力シート!M420</f>
        <v>0</v>
      </c>
      <c r="D383" s="595">
        <f>基本情報入力シート!R420</f>
        <v>0</v>
      </c>
      <c r="E383" s="595">
        <f>基本情報入力シート!W420</f>
        <v>0</v>
      </c>
      <c r="F383" s="595">
        <f>基本情報入力シート!X420</f>
        <v>0</v>
      </c>
      <c r="G383" s="595">
        <f>基本情報入力シート!Y420</f>
        <v>0</v>
      </c>
      <c r="H383" s="595">
        <f>基本情報入力シート!$M$23</f>
        <v>0</v>
      </c>
      <c r="I383" s="595">
        <f>基本情報入力シート!$M$30</f>
        <v>0</v>
      </c>
      <c r="J383" s="595">
        <f>基本情報入力シート!$M$31</f>
        <v>0</v>
      </c>
      <c r="K383" s="595">
        <f>基本情報入力シート!$M$32</f>
        <v>0</v>
      </c>
      <c r="L383" s="595">
        <f>'別紙様式3-2（加算　個票）'!P395</f>
        <v>0</v>
      </c>
      <c r="M383" s="596">
        <f>'別紙様式3-2（加算　個票）'!Q395</f>
        <v>0</v>
      </c>
      <c r="N383" s="595">
        <f>'別紙様式3-2（加算　個票）'!Y395</f>
        <v>0</v>
      </c>
      <c r="O383" s="596">
        <f>'別紙様式3-2（加算　個票）'!Z395</f>
        <v>0</v>
      </c>
      <c r="P383" s="596">
        <f>'別紙様式3-2（加算　個票）'!AG395</f>
        <v>0</v>
      </c>
      <c r="Q383" s="596">
        <f t="shared" si="5"/>
        <v>0</v>
      </c>
      <c r="R383" s="597" t="str">
        <f>IF('別紙様式3-1'!$Y$26="×","該当","非該当")</f>
        <v>非該当</v>
      </c>
    </row>
    <row r="384" spans="1:18">
      <c r="A384" s="595">
        <v>383</v>
      </c>
      <c r="B384" s="595">
        <f>基本情報入力シート!C421</f>
        <v>0</v>
      </c>
      <c r="C384" s="595">
        <f>基本情報入力シート!M421</f>
        <v>0</v>
      </c>
      <c r="D384" s="595">
        <f>基本情報入力シート!R421</f>
        <v>0</v>
      </c>
      <c r="E384" s="595">
        <f>基本情報入力シート!W421</f>
        <v>0</v>
      </c>
      <c r="F384" s="595">
        <f>基本情報入力シート!X421</f>
        <v>0</v>
      </c>
      <c r="G384" s="595">
        <f>基本情報入力シート!Y421</f>
        <v>0</v>
      </c>
      <c r="H384" s="595">
        <f>基本情報入力シート!$M$23</f>
        <v>0</v>
      </c>
      <c r="I384" s="595">
        <f>基本情報入力シート!$M$30</f>
        <v>0</v>
      </c>
      <c r="J384" s="595">
        <f>基本情報入力シート!$M$31</f>
        <v>0</v>
      </c>
      <c r="K384" s="595">
        <f>基本情報入力シート!$M$32</f>
        <v>0</v>
      </c>
      <c r="L384" s="595">
        <f>'別紙様式3-2（加算　個票）'!P396</f>
        <v>0</v>
      </c>
      <c r="M384" s="596">
        <f>'別紙様式3-2（加算　個票）'!Q396</f>
        <v>0</v>
      </c>
      <c r="N384" s="595">
        <f>'別紙様式3-2（加算　個票）'!Y396</f>
        <v>0</v>
      </c>
      <c r="O384" s="596">
        <f>'別紙様式3-2（加算　個票）'!Z396</f>
        <v>0</v>
      </c>
      <c r="P384" s="596">
        <f>'別紙様式3-2（加算　個票）'!AG396</f>
        <v>0</v>
      </c>
      <c r="Q384" s="596">
        <f t="shared" si="5"/>
        <v>0</v>
      </c>
      <c r="R384" s="597" t="str">
        <f>IF('別紙様式3-1'!$Y$26="×","該当","非該当")</f>
        <v>非該当</v>
      </c>
    </row>
    <row r="385" spans="1:18">
      <c r="A385" s="595">
        <v>384</v>
      </c>
      <c r="B385" s="595">
        <f>基本情報入力シート!C422</f>
        <v>0</v>
      </c>
      <c r="C385" s="595">
        <f>基本情報入力シート!M422</f>
        <v>0</v>
      </c>
      <c r="D385" s="595">
        <f>基本情報入力シート!R422</f>
        <v>0</v>
      </c>
      <c r="E385" s="595">
        <f>基本情報入力シート!W422</f>
        <v>0</v>
      </c>
      <c r="F385" s="595">
        <f>基本情報入力シート!X422</f>
        <v>0</v>
      </c>
      <c r="G385" s="595">
        <f>基本情報入力シート!Y422</f>
        <v>0</v>
      </c>
      <c r="H385" s="595">
        <f>基本情報入力シート!$M$23</f>
        <v>0</v>
      </c>
      <c r="I385" s="595">
        <f>基本情報入力シート!$M$30</f>
        <v>0</v>
      </c>
      <c r="J385" s="595">
        <f>基本情報入力シート!$M$31</f>
        <v>0</v>
      </c>
      <c r="K385" s="595">
        <f>基本情報入力シート!$M$32</f>
        <v>0</v>
      </c>
      <c r="L385" s="595">
        <f>'別紙様式3-2（加算　個票）'!P397</f>
        <v>0</v>
      </c>
      <c r="M385" s="596">
        <f>'別紙様式3-2（加算　個票）'!Q397</f>
        <v>0</v>
      </c>
      <c r="N385" s="595">
        <f>'別紙様式3-2（加算　個票）'!Y397</f>
        <v>0</v>
      </c>
      <c r="O385" s="596">
        <f>'別紙様式3-2（加算　個票）'!Z397</f>
        <v>0</v>
      </c>
      <c r="P385" s="596">
        <f>'別紙様式3-2（加算　個票）'!AG397</f>
        <v>0</v>
      </c>
      <c r="Q385" s="596">
        <f t="shared" si="5"/>
        <v>0</v>
      </c>
      <c r="R385" s="597" t="str">
        <f>IF('別紙様式3-1'!$Y$26="×","該当","非該当")</f>
        <v>非該当</v>
      </c>
    </row>
    <row r="386" spans="1:18">
      <c r="A386" s="595">
        <v>385</v>
      </c>
      <c r="B386" s="595">
        <f>基本情報入力シート!C423</f>
        <v>0</v>
      </c>
      <c r="C386" s="595">
        <f>基本情報入力シート!M423</f>
        <v>0</v>
      </c>
      <c r="D386" s="595">
        <f>基本情報入力シート!R423</f>
        <v>0</v>
      </c>
      <c r="E386" s="595">
        <f>基本情報入力シート!W423</f>
        <v>0</v>
      </c>
      <c r="F386" s="595">
        <f>基本情報入力シート!X423</f>
        <v>0</v>
      </c>
      <c r="G386" s="595">
        <f>基本情報入力シート!Y423</f>
        <v>0</v>
      </c>
      <c r="H386" s="595">
        <f>基本情報入力シート!$M$23</f>
        <v>0</v>
      </c>
      <c r="I386" s="595">
        <f>基本情報入力シート!$M$30</f>
        <v>0</v>
      </c>
      <c r="J386" s="595">
        <f>基本情報入力シート!$M$31</f>
        <v>0</v>
      </c>
      <c r="K386" s="595">
        <f>基本情報入力シート!$M$32</f>
        <v>0</v>
      </c>
      <c r="L386" s="595">
        <f>'別紙様式3-2（加算　個票）'!P398</f>
        <v>0</v>
      </c>
      <c r="M386" s="596">
        <f>'別紙様式3-2（加算　個票）'!Q398</f>
        <v>0</v>
      </c>
      <c r="N386" s="595">
        <f>'別紙様式3-2（加算　個票）'!Y398</f>
        <v>0</v>
      </c>
      <c r="O386" s="596">
        <f>'別紙様式3-2（加算　個票）'!Z398</f>
        <v>0</v>
      </c>
      <c r="P386" s="596">
        <f>'別紙様式3-2（加算　個票）'!AG398</f>
        <v>0</v>
      </c>
      <c r="Q386" s="596">
        <f t="shared" si="5"/>
        <v>0</v>
      </c>
      <c r="R386" s="597" t="str">
        <f>IF('別紙様式3-1'!$Y$26="×","該当","非該当")</f>
        <v>非該当</v>
      </c>
    </row>
    <row r="387" spans="1:18">
      <c r="A387" s="595">
        <v>386</v>
      </c>
      <c r="B387" s="595">
        <f>基本情報入力シート!C424</f>
        <v>0</v>
      </c>
      <c r="C387" s="595">
        <f>基本情報入力シート!M424</f>
        <v>0</v>
      </c>
      <c r="D387" s="595">
        <f>基本情報入力シート!R424</f>
        <v>0</v>
      </c>
      <c r="E387" s="595">
        <f>基本情報入力シート!W424</f>
        <v>0</v>
      </c>
      <c r="F387" s="595">
        <f>基本情報入力シート!X424</f>
        <v>0</v>
      </c>
      <c r="G387" s="595">
        <f>基本情報入力シート!Y424</f>
        <v>0</v>
      </c>
      <c r="H387" s="595">
        <f>基本情報入力シート!$M$23</f>
        <v>0</v>
      </c>
      <c r="I387" s="595">
        <f>基本情報入力シート!$M$30</f>
        <v>0</v>
      </c>
      <c r="J387" s="595">
        <f>基本情報入力シート!$M$31</f>
        <v>0</v>
      </c>
      <c r="K387" s="595">
        <f>基本情報入力シート!$M$32</f>
        <v>0</v>
      </c>
      <c r="L387" s="595">
        <f>'別紙様式3-2（加算　個票）'!P399</f>
        <v>0</v>
      </c>
      <c r="M387" s="596">
        <f>'別紙様式3-2（加算　個票）'!Q399</f>
        <v>0</v>
      </c>
      <c r="N387" s="595">
        <f>'別紙様式3-2（加算　個票）'!Y399</f>
        <v>0</v>
      </c>
      <c r="O387" s="596">
        <f>'別紙様式3-2（加算　個票）'!Z399</f>
        <v>0</v>
      </c>
      <c r="P387" s="596">
        <f>'別紙様式3-2（加算　個票）'!AG399</f>
        <v>0</v>
      </c>
      <c r="Q387" s="596">
        <f t="shared" ref="Q387:Q450" si="6">M387+O387-P387</f>
        <v>0</v>
      </c>
      <c r="R387" s="597" t="str">
        <f>IF('別紙様式3-1'!$Y$26="×","該当","非該当")</f>
        <v>非該当</v>
      </c>
    </row>
    <row r="388" spans="1:18">
      <c r="A388" s="595">
        <v>387</v>
      </c>
      <c r="B388" s="595">
        <f>基本情報入力シート!C425</f>
        <v>0</v>
      </c>
      <c r="C388" s="595">
        <f>基本情報入力シート!M425</f>
        <v>0</v>
      </c>
      <c r="D388" s="595">
        <f>基本情報入力シート!R425</f>
        <v>0</v>
      </c>
      <c r="E388" s="595">
        <f>基本情報入力シート!W425</f>
        <v>0</v>
      </c>
      <c r="F388" s="595">
        <f>基本情報入力シート!X425</f>
        <v>0</v>
      </c>
      <c r="G388" s="595">
        <f>基本情報入力シート!Y425</f>
        <v>0</v>
      </c>
      <c r="H388" s="595">
        <f>基本情報入力シート!$M$23</f>
        <v>0</v>
      </c>
      <c r="I388" s="595">
        <f>基本情報入力シート!$M$30</f>
        <v>0</v>
      </c>
      <c r="J388" s="595">
        <f>基本情報入力シート!$M$31</f>
        <v>0</v>
      </c>
      <c r="K388" s="595">
        <f>基本情報入力シート!$M$32</f>
        <v>0</v>
      </c>
      <c r="L388" s="595">
        <f>'別紙様式3-2（加算　個票）'!P400</f>
        <v>0</v>
      </c>
      <c r="M388" s="596">
        <f>'別紙様式3-2（加算　個票）'!Q400</f>
        <v>0</v>
      </c>
      <c r="N388" s="595">
        <f>'別紙様式3-2（加算　個票）'!Y400</f>
        <v>0</v>
      </c>
      <c r="O388" s="596">
        <f>'別紙様式3-2（加算　個票）'!Z400</f>
        <v>0</v>
      </c>
      <c r="P388" s="596">
        <f>'別紙様式3-2（加算　個票）'!AG400</f>
        <v>0</v>
      </c>
      <c r="Q388" s="596">
        <f t="shared" si="6"/>
        <v>0</v>
      </c>
      <c r="R388" s="597" t="str">
        <f>IF('別紙様式3-1'!$Y$26="×","該当","非該当")</f>
        <v>非該当</v>
      </c>
    </row>
    <row r="389" spans="1:18">
      <c r="A389" s="595">
        <v>388</v>
      </c>
      <c r="B389" s="595">
        <f>基本情報入力シート!C426</f>
        <v>0</v>
      </c>
      <c r="C389" s="595">
        <f>基本情報入力シート!M426</f>
        <v>0</v>
      </c>
      <c r="D389" s="595">
        <f>基本情報入力シート!R426</f>
        <v>0</v>
      </c>
      <c r="E389" s="595">
        <f>基本情報入力シート!W426</f>
        <v>0</v>
      </c>
      <c r="F389" s="595">
        <f>基本情報入力シート!X426</f>
        <v>0</v>
      </c>
      <c r="G389" s="595">
        <f>基本情報入力シート!Y426</f>
        <v>0</v>
      </c>
      <c r="H389" s="595">
        <f>基本情報入力シート!$M$23</f>
        <v>0</v>
      </c>
      <c r="I389" s="595">
        <f>基本情報入力シート!$M$30</f>
        <v>0</v>
      </c>
      <c r="J389" s="595">
        <f>基本情報入力シート!$M$31</f>
        <v>0</v>
      </c>
      <c r="K389" s="595">
        <f>基本情報入力シート!$M$32</f>
        <v>0</v>
      </c>
      <c r="L389" s="595">
        <f>'別紙様式3-2（加算　個票）'!P401</f>
        <v>0</v>
      </c>
      <c r="M389" s="596">
        <f>'別紙様式3-2（加算　個票）'!Q401</f>
        <v>0</v>
      </c>
      <c r="N389" s="595">
        <f>'別紙様式3-2（加算　個票）'!Y401</f>
        <v>0</v>
      </c>
      <c r="O389" s="596">
        <f>'別紙様式3-2（加算　個票）'!Z401</f>
        <v>0</v>
      </c>
      <c r="P389" s="596">
        <f>'別紙様式3-2（加算　個票）'!AG401</f>
        <v>0</v>
      </c>
      <c r="Q389" s="596">
        <f t="shared" si="6"/>
        <v>0</v>
      </c>
      <c r="R389" s="597" t="str">
        <f>IF('別紙様式3-1'!$Y$26="×","該当","非該当")</f>
        <v>非該当</v>
      </c>
    </row>
    <row r="390" spans="1:18">
      <c r="A390" s="595">
        <v>389</v>
      </c>
      <c r="B390" s="595">
        <f>基本情報入力シート!C427</f>
        <v>0</v>
      </c>
      <c r="C390" s="595">
        <f>基本情報入力シート!M427</f>
        <v>0</v>
      </c>
      <c r="D390" s="595">
        <f>基本情報入力シート!R427</f>
        <v>0</v>
      </c>
      <c r="E390" s="595">
        <f>基本情報入力シート!W427</f>
        <v>0</v>
      </c>
      <c r="F390" s="595">
        <f>基本情報入力シート!X427</f>
        <v>0</v>
      </c>
      <c r="G390" s="595">
        <f>基本情報入力シート!Y427</f>
        <v>0</v>
      </c>
      <c r="H390" s="595">
        <f>基本情報入力シート!$M$23</f>
        <v>0</v>
      </c>
      <c r="I390" s="595">
        <f>基本情報入力シート!$M$30</f>
        <v>0</v>
      </c>
      <c r="J390" s="595">
        <f>基本情報入力シート!$M$31</f>
        <v>0</v>
      </c>
      <c r="K390" s="595">
        <f>基本情報入力シート!$M$32</f>
        <v>0</v>
      </c>
      <c r="L390" s="595">
        <f>'別紙様式3-2（加算　個票）'!P402</f>
        <v>0</v>
      </c>
      <c r="M390" s="596">
        <f>'別紙様式3-2（加算　個票）'!Q402</f>
        <v>0</v>
      </c>
      <c r="N390" s="595">
        <f>'別紙様式3-2（加算　個票）'!Y402</f>
        <v>0</v>
      </c>
      <c r="O390" s="596">
        <f>'別紙様式3-2（加算　個票）'!Z402</f>
        <v>0</v>
      </c>
      <c r="P390" s="596">
        <f>'別紙様式3-2（加算　個票）'!AG402</f>
        <v>0</v>
      </c>
      <c r="Q390" s="596">
        <f t="shared" si="6"/>
        <v>0</v>
      </c>
      <c r="R390" s="597" t="str">
        <f>IF('別紙様式3-1'!$Y$26="×","該当","非該当")</f>
        <v>非該当</v>
      </c>
    </row>
    <row r="391" spans="1:18">
      <c r="A391" s="595">
        <v>390</v>
      </c>
      <c r="B391" s="595">
        <f>基本情報入力シート!C428</f>
        <v>0</v>
      </c>
      <c r="C391" s="595">
        <f>基本情報入力シート!M428</f>
        <v>0</v>
      </c>
      <c r="D391" s="595">
        <f>基本情報入力シート!R428</f>
        <v>0</v>
      </c>
      <c r="E391" s="595">
        <f>基本情報入力シート!W428</f>
        <v>0</v>
      </c>
      <c r="F391" s="595">
        <f>基本情報入力シート!X428</f>
        <v>0</v>
      </c>
      <c r="G391" s="595">
        <f>基本情報入力シート!Y428</f>
        <v>0</v>
      </c>
      <c r="H391" s="595">
        <f>基本情報入力シート!$M$23</f>
        <v>0</v>
      </c>
      <c r="I391" s="595">
        <f>基本情報入力シート!$M$30</f>
        <v>0</v>
      </c>
      <c r="J391" s="595">
        <f>基本情報入力シート!$M$31</f>
        <v>0</v>
      </c>
      <c r="K391" s="595">
        <f>基本情報入力シート!$M$32</f>
        <v>0</v>
      </c>
      <c r="L391" s="595">
        <f>'別紙様式3-2（加算　個票）'!P403</f>
        <v>0</v>
      </c>
      <c r="M391" s="596">
        <f>'別紙様式3-2（加算　個票）'!Q403</f>
        <v>0</v>
      </c>
      <c r="N391" s="595">
        <f>'別紙様式3-2（加算　個票）'!Y403</f>
        <v>0</v>
      </c>
      <c r="O391" s="596">
        <f>'別紙様式3-2（加算　個票）'!Z403</f>
        <v>0</v>
      </c>
      <c r="P391" s="596">
        <f>'別紙様式3-2（加算　個票）'!AG403</f>
        <v>0</v>
      </c>
      <c r="Q391" s="596">
        <f t="shared" si="6"/>
        <v>0</v>
      </c>
      <c r="R391" s="597" t="str">
        <f>IF('別紙様式3-1'!$Y$26="×","該当","非該当")</f>
        <v>非該当</v>
      </c>
    </row>
    <row r="392" spans="1:18">
      <c r="A392" s="595">
        <v>391</v>
      </c>
      <c r="B392" s="595">
        <f>基本情報入力シート!C429</f>
        <v>0</v>
      </c>
      <c r="C392" s="595">
        <f>基本情報入力シート!M429</f>
        <v>0</v>
      </c>
      <c r="D392" s="595">
        <f>基本情報入力シート!R429</f>
        <v>0</v>
      </c>
      <c r="E392" s="595">
        <f>基本情報入力シート!W429</f>
        <v>0</v>
      </c>
      <c r="F392" s="595">
        <f>基本情報入力シート!X429</f>
        <v>0</v>
      </c>
      <c r="G392" s="595">
        <f>基本情報入力シート!Y429</f>
        <v>0</v>
      </c>
      <c r="H392" s="595">
        <f>基本情報入力シート!$M$23</f>
        <v>0</v>
      </c>
      <c r="I392" s="595">
        <f>基本情報入力シート!$M$30</f>
        <v>0</v>
      </c>
      <c r="J392" s="595">
        <f>基本情報入力シート!$M$31</f>
        <v>0</v>
      </c>
      <c r="K392" s="595">
        <f>基本情報入力シート!$M$32</f>
        <v>0</v>
      </c>
      <c r="L392" s="595">
        <f>'別紙様式3-2（加算　個票）'!P404</f>
        <v>0</v>
      </c>
      <c r="M392" s="596">
        <f>'別紙様式3-2（加算　個票）'!Q404</f>
        <v>0</v>
      </c>
      <c r="N392" s="595">
        <f>'別紙様式3-2（加算　個票）'!Y404</f>
        <v>0</v>
      </c>
      <c r="O392" s="596">
        <f>'別紙様式3-2（加算　個票）'!Z404</f>
        <v>0</v>
      </c>
      <c r="P392" s="596">
        <f>'別紙様式3-2（加算　個票）'!AG404</f>
        <v>0</v>
      </c>
      <c r="Q392" s="596">
        <f t="shared" si="6"/>
        <v>0</v>
      </c>
      <c r="R392" s="597" t="str">
        <f>IF('別紙様式3-1'!$Y$26="×","該当","非該当")</f>
        <v>非該当</v>
      </c>
    </row>
    <row r="393" spans="1:18">
      <c r="A393" s="595">
        <v>392</v>
      </c>
      <c r="B393" s="595">
        <f>基本情報入力シート!C430</f>
        <v>0</v>
      </c>
      <c r="C393" s="595">
        <f>基本情報入力シート!M430</f>
        <v>0</v>
      </c>
      <c r="D393" s="595">
        <f>基本情報入力シート!R430</f>
        <v>0</v>
      </c>
      <c r="E393" s="595">
        <f>基本情報入力シート!W430</f>
        <v>0</v>
      </c>
      <c r="F393" s="595">
        <f>基本情報入力シート!X430</f>
        <v>0</v>
      </c>
      <c r="G393" s="595">
        <f>基本情報入力シート!Y430</f>
        <v>0</v>
      </c>
      <c r="H393" s="595">
        <f>基本情報入力シート!$M$23</f>
        <v>0</v>
      </c>
      <c r="I393" s="595">
        <f>基本情報入力シート!$M$30</f>
        <v>0</v>
      </c>
      <c r="J393" s="595">
        <f>基本情報入力シート!$M$31</f>
        <v>0</v>
      </c>
      <c r="K393" s="595">
        <f>基本情報入力シート!$M$32</f>
        <v>0</v>
      </c>
      <c r="L393" s="595">
        <f>'別紙様式3-2（加算　個票）'!P405</f>
        <v>0</v>
      </c>
      <c r="M393" s="596">
        <f>'別紙様式3-2（加算　個票）'!Q405</f>
        <v>0</v>
      </c>
      <c r="N393" s="595">
        <f>'別紙様式3-2（加算　個票）'!Y405</f>
        <v>0</v>
      </c>
      <c r="O393" s="596">
        <f>'別紙様式3-2（加算　個票）'!Z405</f>
        <v>0</v>
      </c>
      <c r="P393" s="596">
        <f>'別紙様式3-2（加算　個票）'!AG405</f>
        <v>0</v>
      </c>
      <c r="Q393" s="596">
        <f t="shared" si="6"/>
        <v>0</v>
      </c>
      <c r="R393" s="597" t="str">
        <f>IF('別紙様式3-1'!$Y$26="×","該当","非該当")</f>
        <v>非該当</v>
      </c>
    </row>
    <row r="394" spans="1:18">
      <c r="A394" s="595">
        <v>393</v>
      </c>
      <c r="B394" s="595">
        <f>基本情報入力シート!C431</f>
        <v>0</v>
      </c>
      <c r="C394" s="595">
        <f>基本情報入力シート!M431</f>
        <v>0</v>
      </c>
      <c r="D394" s="595">
        <f>基本情報入力シート!R431</f>
        <v>0</v>
      </c>
      <c r="E394" s="595">
        <f>基本情報入力シート!W431</f>
        <v>0</v>
      </c>
      <c r="F394" s="595">
        <f>基本情報入力シート!X431</f>
        <v>0</v>
      </c>
      <c r="G394" s="595">
        <f>基本情報入力シート!Y431</f>
        <v>0</v>
      </c>
      <c r="H394" s="595">
        <f>基本情報入力シート!$M$23</f>
        <v>0</v>
      </c>
      <c r="I394" s="595">
        <f>基本情報入力シート!$M$30</f>
        <v>0</v>
      </c>
      <c r="J394" s="595">
        <f>基本情報入力シート!$M$31</f>
        <v>0</v>
      </c>
      <c r="K394" s="595">
        <f>基本情報入力シート!$M$32</f>
        <v>0</v>
      </c>
      <c r="L394" s="595">
        <f>'別紙様式3-2（加算　個票）'!P406</f>
        <v>0</v>
      </c>
      <c r="M394" s="596">
        <f>'別紙様式3-2（加算　個票）'!Q406</f>
        <v>0</v>
      </c>
      <c r="N394" s="595">
        <f>'別紙様式3-2（加算　個票）'!Y406</f>
        <v>0</v>
      </c>
      <c r="O394" s="596">
        <f>'別紙様式3-2（加算　個票）'!Z406</f>
        <v>0</v>
      </c>
      <c r="P394" s="596">
        <f>'別紙様式3-2（加算　個票）'!AG406</f>
        <v>0</v>
      </c>
      <c r="Q394" s="596">
        <f t="shared" si="6"/>
        <v>0</v>
      </c>
      <c r="R394" s="597" t="str">
        <f>IF('別紙様式3-1'!$Y$26="×","該当","非該当")</f>
        <v>非該当</v>
      </c>
    </row>
    <row r="395" spans="1:18">
      <c r="A395" s="595">
        <v>394</v>
      </c>
      <c r="B395" s="595">
        <f>基本情報入力シート!C432</f>
        <v>0</v>
      </c>
      <c r="C395" s="595">
        <f>基本情報入力シート!M432</f>
        <v>0</v>
      </c>
      <c r="D395" s="595">
        <f>基本情報入力シート!R432</f>
        <v>0</v>
      </c>
      <c r="E395" s="595">
        <f>基本情報入力シート!W432</f>
        <v>0</v>
      </c>
      <c r="F395" s="595">
        <f>基本情報入力シート!X432</f>
        <v>0</v>
      </c>
      <c r="G395" s="595">
        <f>基本情報入力シート!Y432</f>
        <v>0</v>
      </c>
      <c r="H395" s="595">
        <f>基本情報入力シート!$M$23</f>
        <v>0</v>
      </c>
      <c r="I395" s="595">
        <f>基本情報入力シート!$M$30</f>
        <v>0</v>
      </c>
      <c r="J395" s="595">
        <f>基本情報入力シート!$M$31</f>
        <v>0</v>
      </c>
      <c r="K395" s="595">
        <f>基本情報入力シート!$M$32</f>
        <v>0</v>
      </c>
      <c r="L395" s="595">
        <f>'別紙様式3-2（加算　個票）'!P407</f>
        <v>0</v>
      </c>
      <c r="M395" s="596">
        <f>'別紙様式3-2（加算　個票）'!Q407</f>
        <v>0</v>
      </c>
      <c r="N395" s="595">
        <f>'別紙様式3-2（加算　個票）'!Y407</f>
        <v>0</v>
      </c>
      <c r="O395" s="596">
        <f>'別紙様式3-2（加算　個票）'!Z407</f>
        <v>0</v>
      </c>
      <c r="P395" s="596">
        <f>'別紙様式3-2（加算　個票）'!AG407</f>
        <v>0</v>
      </c>
      <c r="Q395" s="596">
        <f t="shared" si="6"/>
        <v>0</v>
      </c>
      <c r="R395" s="597" t="str">
        <f>IF('別紙様式3-1'!$Y$26="×","該当","非該当")</f>
        <v>非該当</v>
      </c>
    </row>
    <row r="396" spans="1:18">
      <c r="A396" s="595">
        <v>395</v>
      </c>
      <c r="B396" s="595">
        <f>基本情報入力シート!C433</f>
        <v>0</v>
      </c>
      <c r="C396" s="595">
        <f>基本情報入力シート!M433</f>
        <v>0</v>
      </c>
      <c r="D396" s="595">
        <f>基本情報入力シート!R433</f>
        <v>0</v>
      </c>
      <c r="E396" s="595">
        <f>基本情報入力シート!W433</f>
        <v>0</v>
      </c>
      <c r="F396" s="595">
        <f>基本情報入力シート!X433</f>
        <v>0</v>
      </c>
      <c r="G396" s="595">
        <f>基本情報入力シート!Y433</f>
        <v>0</v>
      </c>
      <c r="H396" s="595">
        <f>基本情報入力シート!$M$23</f>
        <v>0</v>
      </c>
      <c r="I396" s="595">
        <f>基本情報入力シート!$M$30</f>
        <v>0</v>
      </c>
      <c r="J396" s="595">
        <f>基本情報入力シート!$M$31</f>
        <v>0</v>
      </c>
      <c r="K396" s="595">
        <f>基本情報入力シート!$M$32</f>
        <v>0</v>
      </c>
      <c r="L396" s="595">
        <f>'別紙様式3-2（加算　個票）'!P408</f>
        <v>0</v>
      </c>
      <c r="M396" s="596">
        <f>'別紙様式3-2（加算　個票）'!Q408</f>
        <v>0</v>
      </c>
      <c r="N396" s="595">
        <f>'別紙様式3-2（加算　個票）'!Y408</f>
        <v>0</v>
      </c>
      <c r="O396" s="596">
        <f>'別紙様式3-2（加算　個票）'!Z408</f>
        <v>0</v>
      </c>
      <c r="P396" s="596">
        <f>'別紙様式3-2（加算　個票）'!AG408</f>
        <v>0</v>
      </c>
      <c r="Q396" s="596">
        <f t="shared" si="6"/>
        <v>0</v>
      </c>
      <c r="R396" s="597" t="str">
        <f>IF('別紙様式3-1'!$Y$26="×","該当","非該当")</f>
        <v>非該当</v>
      </c>
    </row>
    <row r="397" spans="1:18">
      <c r="A397" s="595">
        <v>396</v>
      </c>
      <c r="B397" s="595">
        <f>基本情報入力シート!C434</f>
        <v>0</v>
      </c>
      <c r="C397" s="595">
        <f>基本情報入力シート!M434</f>
        <v>0</v>
      </c>
      <c r="D397" s="595">
        <f>基本情報入力シート!R434</f>
        <v>0</v>
      </c>
      <c r="E397" s="595">
        <f>基本情報入力シート!W434</f>
        <v>0</v>
      </c>
      <c r="F397" s="595">
        <f>基本情報入力シート!X434</f>
        <v>0</v>
      </c>
      <c r="G397" s="595">
        <f>基本情報入力シート!Y434</f>
        <v>0</v>
      </c>
      <c r="H397" s="595">
        <f>基本情報入力シート!$M$23</f>
        <v>0</v>
      </c>
      <c r="I397" s="595">
        <f>基本情報入力シート!$M$30</f>
        <v>0</v>
      </c>
      <c r="J397" s="595">
        <f>基本情報入力シート!$M$31</f>
        <v>0</v>
      </c>
      <c r="K397" s="595">
        <f>基本情報入力シート!$M$32</f>
        <v>0</v>
      </c>
      <c r="L397" s="595">
        <f>'別紙様式3-2（加算　個票）'!P409</f>
        <v>0</v>
      </c>
      <c r="M397" s="596">
        <f>'別紙様式3-2（加算　個票）'!Q409</f>
        <v>0</v>
      </c>
      <c r="N397" s="595">
        <f>'別紙様式3-2（加算　個票）'!Y409</f>
        <v>0</v>
      </c>
      <c r="O397" s="596">
        <f>'別紙様式3-2（加算　個票）'!Z409</f>
        <v>0</v>
      </c>
      <c r="P397" s="596">
        <f>'別紙様式3-2（加算　個票）'!AG409</f>
        <v>0</v>
      </c>
      <c r="Q397" s="596">
        <f t="shared" si="6"/>
        <v>0</v>
      </c>
      <c r="R397" s="597" t="str">
        <f>IF('別紙様式3-1'!$Y$26="×","該当","非該当")</f>
        <v>非該当</v>
      </c>
    </row>
    <row r="398" spans="1:18">
      <c r="A398" s="595">
        <v>397</v>
      </c>
      <c r="B398" s="595">
        <f>基本情報入力シート!C435</f>
        <v>0</v>
      </c>
      <c r="C398" s="595">
        <f>基本情報入力シート!M435</f>
        <v>0</v>
      </c>
      <c r="D398" s="595">
        <f>基本情報入力シート!R435</f>
        <v>0</v>
      </c>
      <c r="E398" s="595">
        <f>基本情報入力シート!W435</f>
        <v>0</v>
      </c>
      <c r="F398" s="595">
        <f>基本情報入力シート!X435</f>
        <v>0</v>
      </c>
      <c r="G398" s="595">
        <f>基本情報入力シート!Y435</f>
        <v>0</v>
      </c>
      <c r="H398" s="595">
        <f>基本情報入力シート!$M$23</f>
        <v>0</v>
      </c>
      <c r="I398" s="595">
        <f>基本情報入力シート!$M$30</f>
        <v>0</v>
      </c>
      <c r="J398" s="595">
        <f>基本情報入力シート!$M$31</f>
        <v>0</v>
      </c>
      <c r="K398" s="595">
        <f>基本情報入力シート!$M$32</f>
        <v>0</v>
      </c>
      <c r="L398" s="595">
        <f>'別紙様式3-2（加算　個票）'!P410</f>
        <v>0</v>
      </c>
      <c r="M398" s="596">
        <f>'別紙様式3-2（加算　個票）'!Q410</f>
        <v>0</v>
      </c>
      <c r="N398" s="595">
        <f>'別紙様式3-2（加算　個票）'!Y410</f>
        <v>0</v>
      </c>
      <c r="O398" s="596">
        <f>'別紙様式3-2（加算　個票）'!Z410</f>
        <v>0</v>
      </c>
      <c r="P398" s="596">
        <f>'別紙様式3-2（加算　個票）'!AG410</f>
        <v>0</v>
      </c>
      <c r="Q398" s="596">
        <f t="shared" si="6"/>
        <v>0</v>
      </c>
      <c r="R398" s="597" t="str">
        <f>IF('別紙様式3-1'!$Y$26="×","該当","非該当")</f>
        <v>非該当</v>
      </c>
    </row>
    <row r="399" spans="1:18">
      <c r="A399" s="595">
        <v>398</v>
      </c>
      <c r="B399" s="595">
        <f>基本情報入力シート!C436</f>
        <v>0</v>
      </c>
      <c r="C399" s="595">
        <f>基本情報入力シート!M436</f>
        <v>0</v>
      </c>
      <c r="D399" s="595">
        <f>基本情報入力シート!R436</f>
        <v>0</v>
      </c>
      <c r="E399" s="595">
        <f>基本情報入力シート!W436</f>
        <v>0</v>
      </c>
      <c r="F399" s="595">
        <f>基本情報入力シート!X436</f>
        <v>0</v>
      </c>
      <c r="G399" s="595">
        <f>基本情報入力シート!Y436</f>
        <v>0</v>
      </c>
      <c r="H399" s="595">
        <f>基本情報入力シート!$M$23</f>
        <v>0</v>
      </c>
      <c r="I399" s="595">
        <f>基本情報入力シート!$M$30</f>
        <v>0</v>
      </c>
      <c r="J399" s="595">
        <f>基本情報入力シート!$M$31</f>
        <v>0</v>
      </c>
      <c r="K399" s="595">
        <f>基本情報入力シート!$M$32</f>
        <v>0</v>
      </c>
      <c r="L399" s="595">
        <f>'別紙様式3-2（加算　個票）'!P411</f>
        <v>0</v>
      </c>
      <c r="M399" s="596">
        <f>'別紙様式3-2（加算　個票）'!Q411</f>
        <v>0</v>
      </c>
      <c r="N399" s="595">
        <f>'別紙様式3-2（加算　個票）'!Y411</f>
        <v>0</v>
      </c>
      <c r="O399" s="596">
        <f>'別紙様式3-2（加算　個票）'!Z411</f>
        <v>0</v>
      </c>
      <c r="P399" s="596">
        <f>'別紙様式3-2（加算　個票）'!AG411</f>
        <v>0</v>
      </c>
      <c r="Q399" s="596">
        <f t="shared" si="6"/>
        <v>0</v>
      </c>
      <c r="R399" s="597" t="str">
        <f>IF('別紙様式3-1'!$Y$26="×","該当","非該当")</f>
        <v>非該当</v>
      </c>
    </row>
    <row r="400" spans="1:18">
      <c r="A400" s="595">
        <v>399</v>
      </c>
      <c r="B400" s="595">
        <f>基本情報入力シート!C437</f>
        <v>0</v>
      </c>
      <c r="C400" s="595">
        <f>基本情報入力シート!M437</f>
        <v>0</v>
      </c>
      <c r="D400" s="595">
        <f>基本情報入力シート!R437</f>
        <v>0</v>
      </c>
      <c r="E400" s="595">
        <f>基本情報入力シート!W437</f>
        <v>0</v>
      </c>
      <c r="F400" s="595">
        <f>基本情報入力シート!X437</f>
        <v>0</v>
      </c>
      <c r="G400" s="595">
        <f>基本情報入力シート!Y437</f>
        <v>0</v>
      </c>
      <c r="H400" s="595">
        <f>基本情報入力シート!$M$23</f>
        <v>0</v>
      </c>
      <c r="I400" s="595">
        <f>基本情報入力シート!$M$30</f>
        <v>0</v>
      </c>
      <c r="J400" s="595">
        <f>基本情報入力シート!$M$31</f>
        <v>0</v>
      </c>
      <c r="K400" s="595">
        <f>基本情報入力シート!$M$32</f>
        <v>0</v>
      </c>
      <c r="L400" s="595">
        <f>'別紙様式3-2（加算　個票）'!P412</f>
        <v>0</v>
      </c>
      <c r="M400" s="596">
        <f>'別紙様式3-2（加算　個票）'!Q412</f>
        <v>0</v>
      </c>
      <c r="N400" s="595">
        <f>'別紙様式3-2（加算　個票）'!Y412</f>
        <v>0</v>
      </c>
      <c r="O400" s="596">
        <f>'別紙様式3-2（加算　個票）'!Z412</f>
        <v>0</v>
      </c>
      <c r="P400" s="596">
        <f>'別紙様式3-2（加算　個票）'!AG412</f>
        <v>0</v>
      </c>
      <c r="Q400" s="596">
        <f t="shared" si="6"/>
        <v>0</v>
      </c>
      <c r="R400" s="597" t="str">
        <f>IF('別紙様式3-1'!$Y$26="×","該当","非該当")</f>
        <v>非該当</v>
      </c>
    </row>
    <row r="401" spans="1:18">
      <c r="A401" s="595">
        <v>400</v>
      </c>
      <c r="B401" s="595">
        <f>基本情報入力シート!C438</f>
        <v>0</v>
      </c>
      <c r="C401" s="595">
        <f>基本情報入力シート!M438</f>
        <v>0</v>
      </c>
      <c r="D401" s="595">
        <f>基本情報入力シート!R438</f>
        <v>0</v>
      </c>
      <c r="E401" s="595">
        <f>基本情報入力シート!W438</f>
        <v>0</v>
      </c>
      <c r="F401" s="595">
        <f>基本情報入力シート!X438</f>
        <v>0</v>
      </c>
      <c r="G401" s="595">
        <f>基本情報入力シート!Y438</f>
        <v>0</v>
      </c>
      <c r="H401" s="595">
        <f>基本情報入力シート!$M$23</f>
        <v>0</v>
      </c>
      <c r="I401" s="595">
        <f>基本情報入力シート!$M$30</f>
        <v>0</v>
      </c>
      <c r="J401" s="595">
        <f>基本情報入力シート!$M$31</f>
        <v>0</v>
      </c>
      <c r="K401" s="595">
        <f>基本情報入力シート!$M$32</f>
        <v>0</v>
      </c>
      <c r="L401" s="595">
        <f>'別紙様式3-2（加算　個票）'!P413</f>
        <v>0</v>
      </c>
      <c r="M401" s="596">
        <f>'別紙様式3-2（加算　個票）'!Q413</f>
        <v>0</v>
      </c>
      <c r="N401" s="595">
        <f>'別紙様式3-2（加算　個票）'!Y413</f>
        <v>0</v>
      </c>
      <c r="O401" s="596">
        <f>'別紙様式3-2（加算　個票）'!Z413</f>
        <v>0</v>
      </c>
      <c r="P401" s="596">
        <f>'別紙様式3-2（加算　個票）'!AG413</f>
        <v>0</v>
      </c>
      <c r="Q401" s="596">
        <f t="shared" si="6"/>
        <v>0</v>
      </c>
      <c r="R401" s="597" t="str">
        <f>IF('別紙様式3-1'!$Y$26="×","該当","非該当")</f>
        <v>非該当</v>
      </c>
    </row>
    <row r="402" spans="1:18">
      <c r="A402" s="595">
        <v>401</v>
      </c>
      <c r="B402" s="595">
        <f>基本情報入力シート!C439</f>
        <v>0</v>
      </c>
      <c r="C402" s="595">
        <f>基本情報入力シート!M439</f>
        <v>0</v>
      </c>
      <c r="D402" s="595">
        <f>基本情報入力シート!R439</f>
        <v>0</v>
      </c>
      <c r="E402" s="595">
        <f>基本情報入力シート!W439</f>
        <v>0</v>
      </c>
      <c r="F402" s="595">
        <f>基本情報入力シート!X439</f>
        <v>0</v>
      </c>
      <c r="G402" s="595">
        <f>基本情報入力シート!Y439</f>
        <v>0</v>
      </c>
      <c r="H402" s="595">
        <f>基本情報入力シート!$M$23</f>
        <v>0</v>
      </c>
      <c r="I402" s="595">
        <f>基本情報入力シート!$M$30</f>
        <v>0</v>
      </c>
      <c r="J402" s="595">
        <f>基本情報入力シート!$M$31</f>
        <v>0</v>
      </c>
      <c r="K402" s="595">
        <f>基本情報入力シート!$M$32</f>
        <v>0</v>
      </c>
      <c r="L402" s="595">
        <f>'別紙様式3-2（加算　個票）'!P414</f>
        <v>0</v>
      </c>
      <c r="M402" s="596">
        <f>'別紙様式3-2（加算　個票）'!Q414</f>
        <v>0</v>
      </c>
      <c r="N402" s="595">
        <f>'別紙様式3-2（加算　個票）'!Y414</f>
        <v>0</v>
      </c>
      <c r="O402" s="596">
        <f>'別紙様式3-2（加算　個票）'!Z414</f>
        <v>0</v>
      </c>
      <c r="P402" s="596">
        <f>'別紙様式3-2（加算　個票）'!AG414</f>
        <v>0</v>
      </c>
      <c r="Q402" s="596">
        <f t="shared" si="6"/>
        <v>0</v>
      </c>
      <c r="R402" s="597" t="str">
        <f>IF('別紙様式3-1'!$Y$26="×","該当","非該当")</f>
        <v>非該当</v>
      </c>
    </row>
    <row r="403" spans="1:18">
      <c r="A403" s="595">
        <v>402</v>
      </c>
      <c r="B403" s="595">
        <f>基本情報入力シート!C440</f>
        <v>0</v>
      </c>
      <c r="C403" s="595">
        <f>基本情報入力シート!M440</f>
        <v>0</v>
      </c>
      <c r="D403" s="595">
        <f>基本情報入力シート!R440</f>
        <v>0</v>
      </c>
      <c r="E403" s="595">
        <f>基本情報入力シート!W440</f>
        <v>0</v>
      </c>
      <c r="F403" s="595">
        <f>基本情報入力シート!X440</f>
        <v>0</v>
      </c>
      <c r="G403" s="595">
        <f>基本情報入力シート!Y440</f>
        <v>0</v>
      </c>
      <c r="H403" s="595">
        <f>基本情報入力シート!$M$23</f>
        <v>0</v>
      </c>
      <c r="I403" s="595">
        <f>基本情報入力シート!$M$30</f>
        <v>0</v>
      </c>
      <c r="J403" s="595">
        <f>基本情報入力シート!$M$31</f>
        <v>0</v>
      </c>
      <c r="K403" s="595">
        <f>基本情報入力シート!$M$32</f>
        <v>0</v>
      </c>
      <c r="L403" s="595">
        <f>'別紙様式3-2（加算　個票）'!P415</f>
        <v>0</v>
      </c>
      <c r="M403" s="596">
        <f>'別紙様式3-2（加算　個票）'!Q415</f>
        <v>0</v>
      </c>
      <c r="N403" s="595">
        <f>'別紙様式3-2（加算　個票）'!Y415</f>
        <v>0</v>
      </c>
      <c r="O403" s="596">
        <f>'別紙様式3-2（加算　個票）'!Z415</f>
        <v>0</v>
      </c>
      <c r="P403" s="596">
        <f>'別紙様式3-2（加算　個票）'!AG415</f>
        <v>0</v>
      </c>
      <c r="Q403" s="596">
        <f t="shared" si="6"/>
        <v>0</v>
      </c>
      <c r="R403" s="597" t="str">
        <f>IF('別紙様式3-1'!$Y$26="×","該当","非該当")</f>
        <v>非該当</v>
      </c>
    </row>
    <row r="404" spans="1:18">
      <c r="A404" s="595">
        <v>403</v>
      </c>
      <c r="B404" s="595">
        <f>基本情報入力シート!C441</f>
        <v>0</v>
      </c>
      <c r="C404" s="595">
        <f>基本情報入力シート!M441</f>
        <v>0</v>
      </c>
      <c r="D404" s="595">
        <f>基本情報入力シート!R441</f>
        <v>0</v>
      </c>
      <c r="E404" s="595">
        <f>基本情報入力シート!W441</f>
        <v>0</v>
      </c>
      <c r="F404" s="595">
        <f>基本情報入力シート!X441</f>
        <v>0</v>
      </c>
      <c r="G404" s="595">
        <f>基本情報入力シート!Y441</f>
        <v>0</v>
      </c>
      <c r="H404" s="595">
        <f>基本情報入力シート!$M$23</f>
        <v>0</v>
      </c>
      <c r="I404" s="595">
        <f>基本情報入力シート!$M$30</f>
        <v>0</v>
      </c>
      <c r="J404" s="595">
        <f>基本情報入力シート!$M$31</f>
        <v>0</v>
      </c>
      <c r="K404" s="595">
        <f>基本情報入力シート!$M$32</f>
        <v>0</v>
      </c>
      <c r="L404" s="595">
        <f>'別紙様式3-2（加算　個票）'!P416</f>
        <v>0</v>
      </c>
      <c r="M404" s="596">
        <f>'別紙様式3-2（加算　個票）'!Q416</f>
        <v>0</v>
      </c>
      <c r="N404" s="595">
        <f>'別紙様式3-2（加算　個票）'!Y416</f>
        <v>0</v>
      </c>
      <c r="O404" s="596">
        <f>'別紙様式3-2（加算　個票）'!Z416</f>
        <v>0</v>
      </c>
      <c r="P404" s="596">
        <f>'別紙様式3-2（加算　個票）'!AG416</f>
        <v>0</v>
      </c>
      <c r="Q404" s="596">
        <f t="shared" si="6"/>
        <v>0</v>
      </c>
      <c r="R404" s="597" t="str">
        <f>IF('別紙様式3-1'!$Y$26="×","該当","非該当")</f>
        <v>非該当</v>
      </c>
    </row>
    <row r="405" spans="1:18">
      <c r="A405" s="595">
        <v>404</v>
      </c>
      <c r="B405" s="595">
        <f>基本情報入力シート!C442</f>
        <v>0</v>
      </c>
      <c r="C405" s="595">
        <f>基本情報入力シート!M442</f>
        <v>0</v>
      </c>
      <c r="D405" s="595">
        <f>基本情報入力シート!R442</f>
        <v>0</v>
      </c>
      <c r="E405" s="595">
        <f>基本情報入力シート!W442</f>
        <v>0</v>
      </c>
      <c r="F405" s="595">
        <f>基本情報入力シート!X442</f>
        <v>0</v>
      </c>
      <c r="G405" s="595">
        <f>基本情報入力シート!Y442</f>
        <v>0</v>
      </c>
      <c r="H405" s="595">
        <f>基本情報入力シート!$M$23</f>
        <v>0</v>
      </c>
      <c r="I405" s="595">
        <f>基本情報入力シート!$M$30</f>
        <v>0</v>
      </c>
      <c r="J405" s="595">
        <f>基本情報入力シート!$M$31</f>
        <v>0</v>
      </c>
      <c r="K405" s="595">
        <f>基本情報入力シート!$M$32</f>
        <v>0</v>
      </c>
      <c r="L405" s="595">
        <f>'別紙様式3-2（加算　個票）'!P417</f>
        <v>0</v>
      </c>
      <c r="M405" s="596">
        <f>'別紙様式3-2（加算　個票）'!Q417</f>
        <v>0</v>
      </c>
      <c r="N405" s="595">
        <f>'別紙様式3-2（加算　個票）'!Y417</f>
        <v>0</v>
      </c>
      <c r="O405" s="596">
        <f>'別紙様式3-2（加算　個票）'!Z417</f>
        <v>0</v>
      </c>
      <c r="P405" s="596">
        <f>'別紙様式3-2（加算　個票）'!AG417</f>
        <v>0</v>
      </c>
      <c r="Q405" s="596">
        <f t="shared" si="6"/>
        <v>0</v>
      </c>
      <c r="R405" s="597" t="str">
        <f>IF('別紙様式3-1'!$Y$26="×","該当","非該当")</f>
        <v>非該当</v>
      </c>
    </row>
    <row r="406" spans="1:18">
      <c r="A406" s="595">
        <v>405</v>
      </c>
      <c r="B406" s="595">
        <f>基本情報入力シート!C443</f>
        <v>0</v>
      </c>
      <c r="C406" s="595">
        <f>基本情報入力シート!M443</f>
        <v>0</v>
      </c>
      <c r="D406" s="595">
        <f>基本情報入力シート!R443</f>
        <v>0</v>
      </c>
      <c r="E406" s="595">
        <f>基本情報入力シート!W443</f>
        <v>0</v>
      </c>
      <c r="F406" s="595">
        <f>基本情報入力シート!X443</f>
        <v>0</v>
      </c>
      <c r="G406" s="595">
        <f>基本情報入力シート!Y443</f>
        <v>0</v>
      </c>
      <c r="H406" s="595">
        <f>基本情報入力シート!$M$23</f>
        <v>0</v>
      </c>
      <c r="I406" s="595">
        <f>基本情報入力シート!$M$30</f>
        <v>0</v>
      </c>
      <c r="J406" s="595">
        <f>基本情報入力シート!$M$31</f>
        <v>0</v>
      </c>
      <c r="K406" s="595">
        <f>基本情報入力シート!$M$32</f>
        <v>0</v>
      </c>
      <c r="L406" s="595">
        <f>'別紙様式3-2（加算　個票）'!P418</f>
        <v>0</v>
      </c>
      <c r="M406" s="596">
        <f>'別紙様式3-2（加算　個票）'!Q418</f>
        <v>0</v>
      </c>
      <c r="N406" s="595">
        <f>'別紙様式3-2（加算　個票）'!Y418</f>
        <v>0</v>
      </c>
      <c r="O406" s="596">
        <f>'別紙様式3-2（加算　個票）'!Z418</f>
        <v>0</v>
      </c>
      <c r="P406" s="596">
        <f>'別紙様式3-2（加算　個票）'!AG418</f>
        <v>0</v>
      </c>
      <c r="Q406" s="596">
        <f t="shared" si="6"/>
        <v>0</v>
      </c>
      <c r="R406" s="597" t="str">
        <f>IF('別紙様式3-1'!$Y$26="×","該当","非該当")</f>
        <v>非該当</v>
      </c>
    </row>
    <row r="407" spans="1:18">
      <c r="A407" s="595">
        <v>406</v>
      </c>
      <c r="B407" s="595">
        <f>基本情報入力シート!C444</f>
        <v>0</v>
      </c>
      <c r="C407" s="595">
        <f>基本情報入力シート!M444</f>
        <v>0</v>
      </c>
      <c r="D407" s="595">
        <f>基本情報入力シート!R444</f>
        <v>0</v>
      </c>
      <c r="E407" s="595">
        <f>基本情報入力シート!W444</f>
        <v>0</v>
      </c>
      <c r="F407" s="595">
        <f>基本情報入力シート!X444</f>
        <v>0</v>
      </c>
      <c r="G407" s="595">
        <f>基本情報入力シート!Y444</f>
        <v>0</v>
      </c>
      <c r="H407" s="595">
        <f>基本情報入力シート!$M$23</f>
        <v>0</v>
      </c>
      <c r="I407" s="595">
        <f>基本情報入力シート!$M$30</f>
        <v>0</v>
      </c>
      <c r="J407" s="595">
        <f>基本情報入力シート!$M$31</f>
        <v>0</v>
      </c>
      <c r="K407" s="595">
        <f>基本情報入力シート!$M$32</f>
        <v>0</v>
      </c>
      <c r="L407" s="595">
        <f>'別紙様式3-2（加算　個票）'!P419</f>
        <v>0</v>
      </c>
      <c r="M407" s="596">
        <f>'別紙様式3-2（加算　個票）'!Q419</f>
        <v>0</v>
      </c>
      <c r="N407" s="595">
        <f>'別紙様式3-2（加算　個票）'!Y419</f>
        <v>0</v>
      </c>
      <c r="O407" s="596">
        <f>'別紙様式3-2（加算　個票）'!Z419</f>
        <v>0</v>
      </c>
      <c r="P407" s="596">
        <f>'別紙様式3-2（加算　個票）'!AG419</f>
        <v>0</v>
      </c>
      <c r="Q407" s="596">
        <f t="shared" si="6"/>
        <v>0</v>
      </c>
      <c r="R407" s="597" t="str">
        <f>IF('別紙様式3-1'!$Y$26="×","該当","非該当")</f>
        <v>非該当</v>
      </c>
    </row>
    <row r="408" spans="1:18">
      <c r="A408" s="595">
        <v>407</v>
      </c>
      <c r="B408" s="595">
        <f>基本情報入力シート!C445</f>
        <v>0</v>
      </c>
      <c r="C408" s="595">
        <f>基本情報入力シート!M445</f>
        <v>0</v>
      </c>
      <c r="D408" s="595">
        <f>基本情報入力シート!R445</f>
        <v>0</v>
      </c>
      <c r="E408" s="595">
        <f>基本情報入力シート!W445</f>
        <v>0</v>
      </c>
      <c r="F408" s="595">
        <f>基本情報入力シート!X445</f>
        <v>0</v>
      </c>
      <c r="G408" s="595">
        <f>基本情報入力シート!Y445</f>
        <v>0</v>
      </c>
      <c r="H408" s="595">
        <f>基本情報入力シート!$M$23</f>
        <v>0</v>
      </c>
      <c r="I408" s="595">
        <f>基本情報入力シート!$M$30</f>
        <v>0</v>
      </c>
      <c r="J408" s="595">
        <f>基本情報入力シート!$M$31</f>
        <v>0</v>
      </c>
      <c r="K408" s="595">
        <f>基本情報入力シート!$M$32</f>
        <v>0</v>
      </c>
      <c r="L408" s="595">
        <f>'別紙様式3-2（加算　個票）'!P420</f>
        <v>0</v>
      </c>
      <c r="M408" s="596">
        <f>'別紙様式3-2（加算　個票）'!Q420</f>
        <v>0</v>
      </c>
      <c r="N408" s="595">
        <f>'別紙様式3-2（加算　個票）'!Y420</f>
        <v>0</v>
      </c>
      <c r="O408" s="596">
        <f>'別紙様式3-2（加算　個票）'!Z420</f>
        <v>0</v>
      </c>
      <c r="P408" s="596">
        <f>'別紙様式3-2（加算　個票）'!AG420</f>
        <v>0</v>
      </c>
      <c r="Q408" s="596">
        <f t="shared" si="6"/>
        <v>0</v>
      </c>
      <c r="R408" s="597" t="str">
        <f>IF('別紙様式3-1'!$Y$26="×","該当","非該当")</f>
        <v>非該当</v>
      </c>
    </row>
    <row r="409" spans="1:18">
      <c r="A409" s="595">
        <v>408</v>
      </c>
      <c r="B409" s="595">
        <f>基本情報入力シート!C446</f>
        <v>0</v>
      </c>
      <c r="C409" s="595">
        <f>基本情報入力シート!M446</f>
        <v>0</v>
      </c>
      <c r="D409" s="595">
        <f>基本情報入力シート!R446</f>
        <v>0</v>
      </c>
      <c r="E409" s="595">
        <f>基本情報入力シート!W446</f>
        <v>0</v>
      </c>
      <c r="F409" s="595">
        <f>基本情報入力シート!X446</f>
        <v>0</v>
      </c>
      <c r="G409" s="595">
        <f>基本情報入力シート!Y446</f>
        <v>0</v>
      </c>
      <c r="H409" s="595">
        <f>基本情報入力シート!$M$23</f>
        <v>0</v>
      </c>
      <c r="I409" s="595">
        <f>基本情報入力シート!$M$30</f>
        <v>0</v>
      </c>
      <c r="J409" s="595">
        <f>基本情報入力シート!$M$31</f>
        <v>0</v>
      </c>
      <c r="K409" s="595">
        <f>基本情報入力シート!$M$32</f>
        <v>0</v>
      </c>
      <c r="L409" s="595">
        <f>'別紙様式3-2（加算　個票）'!P421</f>
        <v>0</v>
      </c>
      <c r="M409" s="596">
        <f>'別紙様式3-2（加算　個票）'!Q421</f>
        <v>0</v>
      </c>
      <c r="N409" s="595">
        <f>'別紙様式3-2（加算　個票）'!Y421</f>
        <v>0</v>
      </c>
      <c r="O409" s="596">
        <f>'別紙様式3-2（加算　個票）'!Z421</f>
        <v>0</v>
      </c>
      <c r="P409" s="596">
        <f>'別紙様式3-2（加算　個票）'!AG421</f>
        <v>0</v>
      </c>
      <c r="Q409" s="596">
        <f t="shared" si="6"/>
        <v>0</v>
      </c>
      <c r="R409" s="597" t="str">
        <f>IF('別紙様式3-1'!$Y$26="×","該当","非該当")</f>
        <v>非該当</v>
      </c>
    </row>
    <row r="410" spans="1:18">
      <c r="A410" s="595">
        <v>409</v>
      </c>
      <c r="B410" s="595">
        <f>基本情報入力シート!C447</f>
        <v>0</v>
      </c>
      <c r="C410" s="595">
        <f>基本情報入力シート!M447</f>
        <v>0</v>
      </c>
      <c r="D410" s="595">
        <f>基本情報入力シート!R447</f>
        <v>0</v>
      </c>
      <c r="E410" s="595">
        <f>基本情報入力シート!W447</f>
        <v>0</v>
      </c>
      <c r="F410" s="595">
        <f>基本情報入力シート!X447</f>
        <v>0</v>
      </c>
      <c r="G410" s="595">
        <f>基本情報入力シート!Y447</f>
        <v>0</v>
      </c>
      <c r="H410" s="595">
        <f>基本情報入力シート!$M$23</f>
        <v>0</v>
      </c>
      <c r="I410" s="595">
        <f>基本情報入力シート!$M$30</f>
        <v>0</v>
      </c>
      <c r="J410" s="595">
        <f>基本情報入力シート!$M$31</f>
        <v>0</v>
      </c>
      <c r="K410" s="595">
        <f>基本情報入力シート!$M$32</f>
        <v>0</v>
      </c>
      <c r="L410" s="595">
        <f>'別紙様式3-2（加算　個票）'!P422</f>
        <v>0</v>
      </c>
      <c r="M410" s="596">
        <f>'別紙様式3-2（加算　個票）'!Q422</f>
        <v>0</v>
      </c>
      <c r="N410" s="595">
        <f>'別紙様式3-2（加算　個票）'!Y422</f>
        <v>0</v>
      </c>
      <c r="O410" s="596">
        <f>'別紙様式3-2（加算　個票）'!Z422</f>
        <v>0</v>
      </c>
      <c r="P410" s="596">
        <f>'別紙様式3-2（加算　個票）'!AG422</f>
        <v>0</v>
      </c>
      <c r="Q410" s="596">
        <f t="shared" si="6"/>
        <v>0</v>
      </c>
      <c r="R410" s="597" t="str">
        <f>IF('別紙様式3-1'!$Y$26="×","該当","非該当")</f>
        <v>非該当</v>
      </c>
    </row>
    <row r="411" spans="1:18">
      <c r="A411" s="595">
        <v>410</v>
      </c>
      <c r="B411" s="595">
        <f>基本情報入力シート!C448</f>
        <v>0</v>
      </c>
      <c r="C411" s="595">
        <f>基本情報入力シート!M448</f>
        <v>0</v>
      </c>
      <c r="D411" s="595">
        <f>基本情報入力シート!R448</f>
        <v>0</v>
      </c>
      <c r="E411" s="595">
        <f>基本情報入力シート!W448</f>
        <v>0</v>
      </c>
      <c r="F411" s="595">
        <f>基本情報入力シート!X448</f>
        <v>0</v>
      </c>
      <c r="G411" s="595">
        <f>基本情報入力シート!Y448</f>
        <v>0</v>
      </c>
      <c r="H411" s="595">
        <f>基本情報入力シート!$M$23</f>
        <v>0</v>
      </c>
      <c r="I411" s="595">
        <f>基本情報入力シート!$M$30</f>
        <v>0</v>
      </c>
      <c r="J411" s="595">
        <f>基本情報入力シート!$M$31</f>
        <v>0</v>
      </c>
      <c r="K411" s="595">
        <f>基本情報入力シート!$M$32</f>
        <v>0</v>
      </c>
      <c r="L411" s="595">
        <f>'別紙様式3-2（加算　個票）'!P423</f>
        <v>0</v>
      </c>
      <c r="M411" s="596">
        <f>'別紙様式3-2（加算　個票）'!Q423</f>
        <v>0</v>
      </c>
      <c r="N411" s="595">
        <f>'別紙様式3-2（加算　個票）'!Y423</f>
        <v>0</v>
      </c>
      <c r="O411" s="596">
        <f>'別紙様式3-2（加算　個票）'!Z423</f>
        <v>0</v>
      </c>
      <c r="P411" s="596">
        <f>'別紙様式3-2（加算　個票）'!AG423</f>
        <v>0</v>
      </c>
      <c r="Q411" s="596">
        <f t="shared" si="6"/>
        <v>0</v>
      </c>
      <c r="R411" s="597" t="str">
        <f>IF('別紙様式3-1'!$Y$26="×","該当","非該当")</f>
        <v>非該当</v>
      </c>
    </row>
    <row r="412" spans="1:18">
      <c r="A412" s="595">
        <v>411</v>
      </c>
      <c r="B412" s="595">
        <f>基本情報入力シート!C449</f>
        <v>0</v>
      </c>
      <c r="C412" s="595">
        <f>基本情報入力シート!M449</f>
        <v>0</v>
      </c>
      <c r="D412" s="595">
        <f>基本情報入力シート!R449</f>
        <v>0</v>
      </c>
      <c r="E412" s="595">
        <f>基本情報入力シート!W449</f>
        <v>0</v>
      </c>
      <c r="F412" s="595">
        <f>基本情報入力シート!X449</f>
        <v>0</v>
      </c>
      <c r="G412" s="595">
        <f>基本情報入力シート!Y449</f>
        <v>0</v>
      </c>
      <c r="H412" s="595">
        <f>基本情報入力シート!$M$23</f>
        <v>0</v>
      </c>
      <c r="I412" s="595">
        <f>基本情報入力シート!$M$30</f>
        <v>0</v>
      </c>
      <c r="J412" s="595">
        <f>基本情報入力シート!$M$31</f>
        <v>0</v>
      </c>
      <c r="K412" s="595">
        <f>基本情報入力シート!$M$32</f>
        <v>0</v>
      </c>
      <c r="L412" s="595">
        <f>'別紙様式3-2（加算　個票）'!P424</f>
        <v>0</v>
      </c>
      <c r="M412" s="596">
        <f>'別紙様式3-2（加算　個票）'!Q424</f>
        <v>0</v>
      </c>
      <c r="N412" s="595">
        <f>'別紙様式3-2（加算　個票）'!Y424</f>
        <v>0</v>
      </c>
      <c r="O412" s="596">
        <f>'別紙様式3-2（加算　個票）'!Z424</f>
        <v>0</v>
      </c>
      <c r="P412" s="596">
        <f>'別紙様式3-2（加算　個票）'!AG424</f>
        <v>0</v>
      </c>
      <c r="Q412" s="596">
        <f t="shared" si="6"/>
        <v>0</v>
      </c>
      <c r="R412" s="597" t="str">
        <f>IF('別紙様式3-1'!$Y$26="×","該当","非該当")</f>
        <v>非該当</v>
      </c>
    </row>
    <row r="413" spans="1:18">
      <c r="A413" s="595">
        <v>412</v>
      </c>
      <c r="B413" s="595">
        <f>基本情報入力シート!C450</f>
        <v>0</v>
      </c>
      <c r="C413" s="595">
        <f>基本情報入力シート!M450</f>
        <v>0</v>
      </c>
      <c r="D413" s="595">
        <f>基本情報入力シート!R450</f>
        <v>0</v>
      </c>
      <c r="E413" s="595">
        <f>基本情報入力シート!W450</f>
        <v>0</v>
      </c>
      <c r="F413" s="595">
        <f>基本情報入力シート!X450</f>
        <v>0</v>
      </c>
      <c r="G413" s="595">
        <f>基本情報入力シート!Y450</f>
        <v>0</v>
      </c>
      <c r="H413" s="595">
        <f>基本情報入力シート!$M$23</f>
        <v>0</v>
      </c>
      <c r="I413" s="595">
        <f>基本情報入力シート!$M$30</f>
        <v>0</v>
      </c>
      <c r="J413" s="595">
        <f>基本情報入力シート!$M$31</f>
        <v>0</v>
      </c>
      <c r="K413" s="595">
        <f>基本情報入力シート!$M$32</f>
        <v>0</v>
      </c>
      <c r="L413" s="595">
        <f>'別紙様式3-2（加算　個票）'!P425</f>
        <v>0</v>
      </c>
      <c r="M413" s="596">
        <f>'別紙様式3-2（加算　個票）'!Q425</f>
        <v>0</v>
      </c>
      <c r="N413" s="595">
        <f>'別紙様式3-2（加算　個票）'!Y425</f>
        <v>0</v>
      </c>
      <c r="O413" s="596">
        <f>'別紙様式3-2（加算　個票）'!Z425</f>
        <v>0</v>
      </c>
      <c r="P413" s="596">
        <f>'別紙様式3-2（加算　個票）'!AG425</f>
        <v>0</v>
      </c>
      <c r="Q413" s="596">
        <f t="shared" si="6"/>
        <v>0</v>
      </c>
      <c r="R413" s="597" t="str">
        <f>IF('別紙様式3-1'!$Y$26="×","該当","非該当")</f>
        <v>非該当</v>
      </c>
    </row>
    <row r="414" spans="1:18">
      <c r="A414" s="595">
        <v>413</v>
      </c>
      <c r="B414" s="595">
        <f>基本情報入力シート!C451</f>
        <v>0</v>
      </c>
      <c r="C414" s="595">
        <f>基本情報入力シート!M451</f>
        <v>0</v>
      </c>
      <c r="D414" s="595">
        <f>基本情報入力シート!R451</f>
        <v>0</v>
      </c>
      <c r="E414" s="595">
        <f>基本情報入力シート!W451</f>
        <v>0</v>
      </c>
      <c r="F414" s="595">
        <f>基本情報入力シート!X451</f>
        <v>0</v>
      </c>
      <c r="G414" s="595">
        <f>基本情報入力シート!Y451</f>
        <v>0</v>
      </c>
      <c r="H414" s="595">
        <f>基本情報入力シート!$M$23</f>
        <v>0</v>
      </c>
      <c r="I414" s="595">
        <f>基本情報入力シート!$M$30</f>
        <v>0</v>
      </c>
      <c r="J414" s="595">
        <f>基本情報入力シート!$M$31</f>
        <v>0</v>
      </c>
      <c r="K414" s="595">
        <f>基本情報入力シート!$M$32</f>
        <v>0</v>
      </c>
      <c r="L414" s="595">
        <f>'別紙様式3-2（加算　個票）'!P426</f>
        <v>0</v>
      </c>
      <c r="M414" s="596">
        <f>'別紙様式3-2（加算　個票）'!Q426</f>
        <v>0</v>
      </c>
      <c r="N414" s="595">
        <f>'別紙様式3-2（加算　個票）'!Y426</f>
        <v>0</v>
      </c>
      <c r="O414" s="596">
        <f>'別紙様式3-2（加算　個票）'!Z426</f>
        <v>0</v>
      </c>
      <c r="P414" s="596">
        <f>'別紙様式3-2（加算　個票）'!AG426</f>
        <v>0</v>
      </c>
      <c r="Q414" s="596">
        <f t="shared" si="6"/>
        <v>0</v>
      </c>
      <c r="R414" s="597" t="str">
        <f>IF('別紙様式3-1'!$Y$26="×","該当","非該当")</f>
        <v>非該当</v>
      </c>
    </row>
    <row r="415" spans="1:18">
      <c r="A415" s="595">
        <v>414</v>
      </c>
      <c r="B415" s="595">
        <f>基本情報入力シート!C452</f>
        <v>0</v>
      </c>
      <c r="C415" s="595">
        <f>基本情報入力シート!M452</f>
        <v>0</v>
      </c>
      <c r="D415" s="595">
        <f>基本情報入力シート!R452</f>
        <v>0</v>
      </c>
      <c r="E415" s="595">
        <f>基本情報入力シート!W452</f>
        <v>0</v>
      </c>
      <c r="F415" s="595">
        <f>基本情報入力シート!X452</f>
        <v>0</v>
      </c>
      <c r="G415" s="595">
        <f>基本情報入力シート!Y452</f>
        <v>0</v>
      </c>
      <c r="H415" s="595">
        <f>基本情報入力シート!$M$23</f>
        <v>0</v>
      </c>
      <c r="I415" s="595">
        <f>基本情報入力シート!$M$30</f>
        <v>0</v>
      </c>
      <c r="J415" s="595">
        <f>基本情報入力シート!$M$31</f>
        <v>0</v>
      </c>
      <c r="K415" s="595">
        <f>基本情報入力シート!$M$32</f>
        <v>0</v>
      </c>
      <c r="L415" s="595">
        <f>'別紙様式3-2（加算　個票）'!P427</f>
        <v>0</v>
      </c>
      <c r="M415" s="596">
        <f>'別紙様式3-2（加算　個票）'!Q427</f>
        <v>0</v>
      </c>
      <c r="N415" s="595">
        <f>'別紙様式3-2（加算　個票）'!Y427</f>
        <v>0</v>
      </c>
      <c r="O415" s="596">
        <f>'別紙様式3-2（加算　個票）'!Z427</f>
        <v>0</v>
      </c>
      <c r="P415" s="596">
        <f>'別紙様式3-2（加算　個票）'!AG427</f>
        <v>0</v>
      </c>
      <c r="Q415" s="596">
        <f t="shared" si="6"/>
        <v>0</v>
      </c>
      <c r="R415" s="597" t="str">
        <f>IF('別紙様式3-1'!$Y$26="×","該当","非該当")</f>
        <v>非該当</v>
      </c>
    </row>
    <row r="416" spans="1:18">
      <c r="A416" s="595">
        <v>415</v>
      </c>
      <c r="B416" s="595">
        <f>基本情報入力シート!C453</f>
        <v>0</v>
      </c>
      <c r="C416" s="595">
        <f>基本情報入力シート!M453</f>
        <v>0</v>
      </c>
      <c r="D416" s="595">
        <f>基本情報入力シート!R453</f>
        <v>0</v>
      </c>
      <c r="E416" s="595">
        <f>基本情報入力シート!W453</f>
        <v>0</v>
      </c>
      <c r="F416" s="595">
        <f>基本情報入力シート!X453</f>
        <v>0</v>
      </c>
      <c r="G416" s="595">
        <f>基本情報入力シート!Y453</f>
        <v>0</v>
      </c>
      <c r="H416" s="595">
        <f>基本情報入力シート!$M$23</f>
        <v>0</v>
      </c>
      <c r="I416" s="595">
        <f>基本情報入力シート!$M$30</f>
        <v>0</v>
      </c>
      <c r="J416" s="595">
        <f>基本情報入力シート!$M$31</f>
        <v>0</v>
      </c>
      <c r="K416" s="595">
        <f>基本情報入力シート!$M$32</f>
        <v>0</v>
      </c>
      <c r="L416" s="595">
        <f>'別紙様式3-2（加算　個票）'!P428</f>
        <v>0</v>
      </c>
      <c r="M416" s="596">
        <f>'別紙様式3-2（加算　個票）'!Q428</f>
        <v>0</v>
      </c>
      <c r="N416" s="595">
        <f>'別紙様式3-2（加算　個票）'!Y428</f>
        <v>0</v>
      </c>
      <c r="O416" s="596">
        <f>'別紙様式3-2（加算　個票）'!Z428</f>
        <v>0</v>
      </c>
      <c r="P416" s="596">
        <f>'別紙様式3-2（加算　個票）'!AG428</f>
        <v>0</v>
      </c>
      <c r="Q416" s="596">
        <f t="shared" si="6"/>
        <v>0</v>
      </c>
      <c r="R416" s="597" t="str">
        <f>IF('別紙様式3-1'!$Y$26="×","該当","非該当")</f>
        <v>非該当</v>
      </c>
    </row>
    <row r="417" spans="1:18">
      <c r="A417" s="595">
        <v>416</v>
      </c>
      <c r="B417" s="595">
        <f>基本情報入力シート!C454</f>
        <v>0</v>
      </c>
      <c r="C417" s="595">
        <f>基本情報入力シート!M454</f>
        <v>0</v>
      </c>
      <c r="D417" s="595">
        <f>基本情報入力シート!R454</f>
        <v>0</v>
      </c>
      <c r="E417" s="595">
        <f>基本情報入力シート!W454</f>
        <v>0</v>
      </c>
      <c r="F417" s="595">
        <f>基本情報入力シート!X454</f>
        <v>0</v>
      </c>
      <c r="G417" s="595">
        <f>基本情報入力シート!Y454</f>
        <v>0</v>
      </c>
      <c r="H417" s="595">
        <f>基本情報入力シート!$M$23</f>
        <v>0</v>
      </c>
      <c r="I417" s="595">
        <f>基本情報入力シート!$M$30</f>
        <v>0</v>
      </c>
      <c r="J417" s="595">
        <f>基本情報入力シート!$M$31</f>
        <v>0</v>
      </c>
      <c r="K417" s="595">
        <f>基本情報入力シート!$M$32</f>
        <v>0</v>
      </c>
      <c r="L417" s="595">
        <f>'別紙様式3-2（加算　個票）'!P429</f>
        <v>0</v>
      </c>
      <c r="M417" s="596">
        <f>'別紙様式3-2（加算　個票）'!Q429</f>
        <v>0</v>
      </c>
      <c r="N417" s="595">
        <f>'別紙様式3-2（加算　個票）'!Y429</f>
        <v>0</v>
      </c>
      <c r="O417" s="596">
        <f>'別紙様式3-2（加算　個票）'!Z429</f>
        <v>0</v>
      </c>
      <c r="P417" s="596">
        <f>'別紙様式3-2（加算　個票）'!AG429</f>
        <v>0</v>
      </c>
      <c r="Q417" s="596">
        <f t="shared" si="6"/>
        <v>0</v>
      </c>
      <c r="R417" s="597" t="str">
        <f>IF('別紙様式3-1'!$Y$26="×","該当","非該当")</f>
        <v>非該当</v>
      </c>
    </row>
    <row r="418" spans="1:18">
      <c r="A418" s="595">
        <v>417</v>
      </c>
      <c r="B418" s="595">
        <f>基本情報入力シート!C455</f>
        <v>0</v>
      </c>
      <c r="C418" s="595">
        <f>基本情報入力シート!M455</f>
        <v>0</v>
      </c>
      <c r="D418" s="595">
        <f>基本情報入力シート!R455</f>
        <v>0</v>
      </c>
      <c r="E418" s="595">
        <f>基本情報入力シート!W455</f>
        <v>0</v>
      </c>
      <c r="F418" s="595">
        <f>基本情報入力シート!X455</f>
        <v>0</v>
      </c>
      <c r="G418" s="595">
        <f>基本情報入力シート!Y455</f>
        <v>0</v>
      </c>
      <c r="H418" s="595">
        <f>基本情報入力シート!$M$23</f>
        <v>0</v>
      </c>
      <c r="I418" s="595">
        <f>基本情報入力シート!$M$30</f>
        <v>0</v>
      </c>
      <c r="J418" s="595">
        <f>基本情報入力シート!$M$31</f>
        <v>0</v>
      </c>
      <c r="K418" s="595">
        <f>基本情報入力シート!$M$32</f>
        <v>0</v>
      </c>
      <c r="L418" s="595">
        <f>'別紙様式3-2（加算　個票）'!P430</f>
        <v>0</v>
      </c>
      <c r="M418" s="596">
        <f>'別紙様式3-2（加算　個票）'!Q430</f>
        <v>0</v>
      </c>
      <c r="N418" s="595">
        <f>'別紙様式3-2（加算　個票）'!Y430</f>
        <v>0</v>
      </c>
      <c r="O418" s="596">
        <f>'別紙様式3-2（加算　個票）'!Z430</f>
        <v>0</v>
      </c>
      <c r="P418" s="596">
        <f>'別紙様式3-2（加算　個票）'!AG430</f>
        <v>0</v>
      </c>
      <c r="Q418" s="596">
        <f t="shared" si="6"/>
        <v>0</v>
      </c>
      <c r="R418" s="597" t="str">
        <f>IF('別紙様式3-1'!$Y$26="×","該当","非該当")</f>
        <v>非該当</v>
      </c>
    </row>
    <row r="419" spans="1:18">
      <c r="A419" s="595">
        <v>418</v>
      </c>
      <c r="B419" s="595">
        <f>基本情報入力シート!C456</f>
        <v>0</v>
      </c>
      <c r="C419" s="595">
        <f>基本情報入力シート!M456</f>
        <v>0</v>
      </c>
      <c r="D419" s="595">
        <f>基本情報入力シート!R456</f>
        <v>0</v>
      </c>
      <c r="E419" s="595">
        <f>基本情報入力シート!W456</f>
        <v>0</v>
      </c>
      <c r="F419" s="595">
        <f>基本情報入力シート!X456</f>
        <v>0</v>
      </c>
      <c r="G419" s="595">
        <f>基本情報入力シート!Y456</f>
        <v>0</v>
      </c>
      <c r="H419" s="595">
        <f>基本情報入力シート!$M$23</f>
        <v>0</v>
      </c>
      <c r="I419" s="595">
        <f>基本情報入力シート!$M$30</f>
        <v>0</v>
      </c>
      <c r="J419" s="595">
        <f>基本情報入力シート!$M$31</f>
        <v>0</v>
      </c>
      <c r="K419" s="595">
        <f>基本情報入力シート!$M$32</f>
        <v>0</v>
      </c>
      <c r="L419" s="595">
        <f>'別紙様式3-2（加算　個票）'!P431</f>
        <v>0</v>
      </c>
      <c r="M419" s="596">
        <f>'別紙様式3-2（加算　個票）'!Q431</f>
        <v>0</v>
      </c>
      <c r="N419" s="595">
        <f>'別紙様式3-2（加算　個票）'!Y431</f>
        <v>0</v>
      </c>
      <c r="O419" s="596">
        <f>'別紙様式3-2（加算　個票）'!Z431</f>
        <v>0</v>
      </c>
      <c r="P419" s="596">
        <f>'別紙様式3-2（加算　個票）'!AG431</f>
        <v>0</v>
      </c>
      <c r="Q419" s="596">
        <f t="shared" si="6"/>
        <v>0</v>
      </c>
      <c r="R419" s="597" t="str">
        <f>IF('別紙様式3-1'!$Y$26="×","該当","非該当")</f>
        <v>非該当</v>
      </c>
    </row>
    <row r="420" spans="1:18">
      <c r="A420" s="595">
        <v>419</v>
      </c>
      <c r="B420" s="595">
        <f>基本情報入力シート!C457</f>
        <v>0</v>
      </c>
      <c r="C420" s="595">
        <f>基本情報入力シート!M457</f>
        <v>0</v>
      </c>
      <c r="D420" s="595">
        <f>基本情報入力シート!R457</f>
        <v>0</v>
      </c>
      <c r="E420" s="595">
        <f>基本情報入力シート!W457</f>
        <v>0</v>
      </c>
      <c r="F420" s="595">
        <f>基本情報入力シート!X457</f>
        <v>0</v>
      </c>
      <c r="G420" s="595">
        <f>基本情報入力シート!Y457</f>
        <v>0</v>
      </c>
      <c r="H420" s="595">
        <f>基本情報入力シート!$M$23</f>
        <v>0</v>
      </c>
      <c r="I420" s="595">
        <f>基本情報入力シート!$M$30</f>
        <v>0</v>
      </c>
      <c r="J420" s="595">
        <f>基本情報入力シート!$M$31</f>
        <v>0</v>
      </c>
      <c r="K420" s="595">
        <f>基本情報入力シート!$M$32</f>
        <v>0</v>
      </c>
      <c r="L420" s="595">
        <f>'別紙様式3-2（加算　個票）'!P432</f>
        <v>0</v>
      </c>
      <c r="M420" s="596">
        <f>'別紙様式3-2（加算　個票）'!Q432</f>
        <v>0</v>
      </c>
      <c r="N420" s="595">
        <f>'別紙様式3-2（加算　個票）'!Y432</f>
        <v>0</v>
      </c>
      <c r="O420" s="596">
        <f>'別紙様式3-2（加算　個票）'!Z432</f>
        <v>0</v>
      </c>
      <c r="P420" s="596">
        <f>'別紙様式3-2（加算　個票）'!AG432</f>
        <v>0</v>
      </c>
      <c r="Q420" s="596">
        <f t="shared" si="6"/>
        <v>0</v>
      </c>
      <c r="R420" s="597" t="str">
        <f>IF('別紙様式3-1'!$Y$26="×","該当","非該当")</f>
        <v>非該当</v>
      </c>
    </row>
    <row r="421" spans="1:18">
      <c r="A421" s="595">
        <v>420</v>
      </c>
      <c r="B421" s="595">
        <f>基本情報入力シート!C458</f>
        <v>0</v>
      </c>
      <c r="C421" s="595">
        <f>基本情報入力シート!M458</f>
        <v>0</v>
      </c>
      <c r="D421" s="595">
        <f>基本情報入力シート!R458</f>
        <v>0</v>
      </c>
      <c r="E421" s="595">
        <f>基本情報入力シート!W458</f>
        <v>0</v>
      </c>
      <c r="F421" s="595">
        <f>基本情報入力シート!X458</f>
        <v>0</v>
      </c>
      <c r="G421" s="595">
        <f>基本情報入力シート!Y458</f>
        <v>0</v>
      </c>
      <c r="H421" s="595">
        <f>基本情報入力シート!$M$23</f>
        <v>0</v>
      </c>
      <c r="I421" s="595">
        <f>基本情報入力シート!$M$30</f>
        <v>0</v>
      </c>
      <c r="J421" s="595">
        <f>基本情報入力シート!$M$31</f>
        <v>0</v>
      </c>
      <c r="K421" s="595">
        <f>基本情報入力シート!$M$32</f>
        <v>0</v>
      </c>
      <c r="L421" s="595">
        <f>'別紙様式3-2（加算　個票）'!P433</f>
        <v>0</v>
      </c>
      <c r="M421" s="596">
        <f>'別紙様式3-2（加算　個票）'!Q433</f>
        <v>0</v>
      </c>
      <c r="N421" s="595">
        <f>'別紙様式3-2（加算　個票）'!Y433</f>
        <v>0</v>
      </c>
      <c r="O421" s="596">
        <f>'別紙様式3-2（加算　個票）'!Z433</f>
        <v>0</v>
      </c>
      <c r="P421" s="596">
        <f>'別紙様式3-2（加算　個票）'!AG433</f>
        <v>0</v>
      </c>
      <c r="Q421" s="596">
        <f t="shared" si="6"/>
        <v>0</v>
      </c>
      <c r="R421" s="597" t="str">
        <f>IF('別紙様式3-1'!$Y$26="×","該当","非該当")</f>
        <v>非該当</v>
      </c>
    </row>
    <row r="422" spans="1:18">
      <c r="A422" s="595">
        <v>421</v>
      </c>
      <c r="B422" s="595">
        <f>基本情報入力シート!C459</f>
        <v>0</v>
      </c>
      <c r="C422" s="595">
        <f>基本情報入力シート!M459</f>
        <v>0</v>
      </c>
      <c r="D422" s="595">
        <f>基本情報入力シート!R459</f>
        <v>0</v>
      </c>
      <c r="E422" s="595">
        <f>基本情報入力シート!W459</f>
        <v>0</v>
      </c>
      <c r="F422" s="595">
        <f>基本情報入力シート!X459</f>
        <v>0</v>
      </c>
      <c r="G422" s="595">
        <f>基本情報入力シート!Y459</f>
        <v>0</v>
      </c>
      <c r="H422" s="595">
        <f>基本情報入力シート!$M$23</f>
        <v>0</v>
      </c>
      <c r="I422" s="595">
        <f>基本情報入力シート!$M$30</f>
        <v>0</v>
      </c>
      <c r="J422" s="595">
        <f>基本情報入力シート!$M$31</f>
        <v>0</v>
      </c>
      <c r="K422" s="595">
        <f>基本情報入力シート!$M$32</f>
        <v>0</v>
      </c>
      <c r="L422" s="595">
        <f>'別紙様式3-2（加算　個票）'!P434</f>
        <v>0</v>
      </c>
      <c r="M422" s="596">
        <f>'別紙様式3-2（加算　個票）'!Q434</f>
        <v>0</v>
      </c>
      <c r="N422" s="595">
        <f>'別紙様式3-2（加算　個票）'!Y434</f>
        <v>0</v>
      </c>
      <c r="O422" s="596">
        <f>'別紙様式3-2（加算　個票）'!Z434</f>
        <v>0</v>
      </c>
      <c r="P422" s="596">
        <f>'別紙様式3-2（加算　個票）'!AG434</f>
        <v>0</v>
      </c>
      <c r="Q422" s="596">
        <f t="shared" si="6"/>
        <v>0</v>
      </c>
      <c r="R422" s="597" t="str">
        <f>IF('別紙様式3-1'!$Y$26="×","該当","非該当")</f>
        <v>非該当</v>
      </c>
    </row>
    <row r="423" spans="1:18">
      <c r="A423" s="595">
        <v>422</v>
      </c>
      <c r="B423" s="595">
        <f>基本情報入力シート!C460</f>
        <v>0</v>
      </c>
      <c r="C423" s="595">
        <f>基本情報入力シート!M460</f>
        <v>0</v>
      </c>
      <c r="D423" s="595">
        <f>基本情報入力シート!R460</f>
        <v>0</v>
      </c>
      <c r="E423" s="595">
        <f>基本情報入力シート!W460</f>
        <v>0</v>
      </c>
      <c r="F423" s="595">
        <f>基本情報入力シート!X460</f>
        <v>0</v>
      </c>
      <c r="G423" s="595">
        <f>基本情報入力シート!Y460</f>
        <v>0</v>
      </c>
      <c r="H423" s="595">
        <f>基本情報入力シート!$M$23</f>
        <v>0</v>
      </c>
      <c r="I423" s="595">
        <f>基本情報入力シート!$M$30</f>
        <v>0</v>
      </c>
      <c r="J423" s="595">
        <f>基本情報入力シート!$M$31</f>
        <v>0</v>
      </c>
      <c r="K423" s="595">
        <f>基本情報入力シート!$M$32</f>
        <v>0</v>
      </c>
      <c r="L423" s="595">
        <f>'別紙様式3-2（加算　個票）'!P435</f>
        <v>0</v>
      </c>
      <c r="M423" s="596">
        <f>'別紙様式3-2（加算　個票）'!Q435</f>
        <v>0</v>
      </c>
      <c r="N423" s="595">
        <f>'別紙様式3-2（加算　個票）'!Y435</f>
        <v>0</v>
      </c>
      <c r="O423" s="596">
        <f>'別紙様式3-2（加算　個票）'!Z435</f>
        <v>0</v>
      </c>
      <c r="P423" s="596">
        <f>'別紙様式3-2（加算　個票）'!AG435</f>
        <v>0</v>
      </c>
      <c r="Q423" s="596">
        <f t="shared" si="6"/>
        <v>0</v>
      </c>
      <c r="R423" s="597" t="str">
        <f>IF('別紙様式3-1'!$Y$26="×","該当","非該当")</f>
        <v>非該当</v>
      </c>
    </row>
    <row r="424" spans="1:18">
      <c r="A424" s="595">
        <v>423</v>
      </c>
      <c r="B424" s="595">
        <f>基本情報入力シート!C461</f>
        <v>0</v>
      </c>
      <c r="C424" s="595">
        <f>基本情報入力シート!M461</f>
        <v>0</v>
      </c>
      <c r="D424" s="595">
        <f>基本情報入力シート!R461</f>
        <v>0</v>
      </c>
      <c r="E424" s="595">
        <f>基本情報入力シート!W461</f>
        <v>0</v>
      </c>
      <c r="F424" s="595">
        <f>基本情報入力シート!X461</f>
        <v>0</v>
      </c>
      <c r="G424" s="595">
        <f>基本情報入力シート!Y461</f>
        <v>0</v>
      </c>
      <c r="H424" s="595">
        <f>基本情報入力シート!$M$23</f>
        <v>0</v>
      </c>
      <c r="I424" s="595">
        <f>基本情報入力シート!$M$30</f>
        <v>0</v>
      </c>
      <c r="J424" s="595">
        <f>基本情報入力シート!$M$31</f>
        <v>0</v>
      </c>
      <c r="K424" s="595">
        <f>基本情報入力シート!$M$32</f>
        <v>0</v>
      </c>
      <c r="L424" s="595">
        <f>'別紙様式3-2（加算　個票）'!P436</f>
        <v>0</v>
      </c>
      <c r="M424" s="596">
        <f>'別紙様式3-2（加算　個票）'!Q436</f>
        <v>0</v>
      </c>
      <c r="N424" s="595">
        <f>'別紙様式3-2（加算　個票）'!Y436</f>
        <v>0</v>
      </c>
      <c r="O424" s="596">
        <f>'別紙様式3-2（加算　個票）'!Z436</f>
        <v>0</v>
      </c>
      <c r="P424" s="596">
        <f>'別紙様式3-2（加算　個票）'!AG436</f>
        <v>0</v>
      </c>
      <c r="Q424" s="596">
        <f t="shared" si="6"/>
        <v>0</v>
      </c>
      <c r="R424" s="597" t="str">
        <f>IF('別紙様式3-1'!$Y$26="×","該当","非該当")</f>
        <v>非該当</v>
      </c>
    </row>
    <row r="425" spans="1:18">
      <c r="A425" s="595">
        <v>424</v>
      </c>
      <c r="B425" s="595">
        <f>基本情報入力シート!C462</f>
        <v>0</v>
      </c>
      <c r="C425" s="595">
        <f>基本情報入力シート!M462</f>
        <v>0</v>
      </c>
      <c r="D425" s="595">
        <f>基本情報入力シート!R462</f>
        <v>0</v>
      </c>
      <c r="E425" s="595">
        <f>基本情報入力シート!W462</f>
        <v>0</v>
      </c>
      <c r="F425" s="595">
        <f>基本情報入力シート!X462</f>
        <v>0</v>
      </c>
      <c r="G425" s="595">
        <f>基本情報入力シート!Y462</f>
        <v>0</v>
      </c>
      <c r="H425" s="595">
        <f>基本情報入力シート!$M$23</f>
        <v>0</v>
      </c>
      <c r="I425" s="595">
        <f>基本情報入力シート!$M$30</f>
        <v>0</v>
      </c>
      <c r="J425" s="595">
        <f>基本情報入力シート!$M$31</f>
        <v>0</v>
      </c>
      <c r="K425" s="595">
        <f>基本情報入力シート!$M$32</f>
        <v>0</v>
      </c>
      <c r="L425" s="595">
        <f>'別紙様式3-2（加算　個票）'!P437</f>
        <v>0</v>
      </c>
      <c r="M425" s="596">
        <f>'別紙様式3-2（加算　個票）'!Q437</f>
        <v>0</v>
      </c>
      <c r="N425" s="595">
        <f>'別紙様式3-2（加算　個票）'!Y437</f>
        <v>0</v>
      </c>
      <c r="O425" s="596">
        <f>'別紙様式3-2（加算　個票）'!Z437</f>
        <v>0</v>
      </c>
      <c r="P425" s="596">
        <f>'別紙様式3-2（加算　個票）'!AG437</f>
        <v>0</v>
      </c>
      <c r="Q425" s="596">
        <f t="shared" si="6"/>
        <v>0</v>
      </c>
      <c r="R425" s="597" t="str">
        <f>IF('別紙様式3-1'!$Y$26="×","該当","非該当")</f>
        <v>非該当</v>
      </c>
    </row>
    <row r="426" spans="1:18">
      <c r="A426" s="595">
        <v>425</v>
      </c>
      <c r="B426" s="595">
        <f>基本情報入力シート!C463</f>
        <v>0</v>
      </c>
      <c r="C426" s="595">
        <f>基本情報入力シート!M463</f>
        <v>0</v>
      </c>
      <c r="D426" s="595">
        <f>基本情報入力シート!R463</f>
        <v>0</v>
      </c>
      <c r="E426" s="595">
        <f>基本情報入力シート!W463</f>
        <v>0</v>
      </c>
      <c r="F426" s="595">
        <f>基本情報入力シート!X463</f>
        <v>0</v>
      </c>
      <c r="G426" s="595">
        <f>基本情報入力シート!Y463</f>
        <v>0</v>
      </c>
      <c r="H426" s="595">
        <f>基本情報入力シート!$M$23</f>
        <v>0</v>
      </c>
      <c r="I426" s="595">
        <f>基本情報入力シート!$M$30</f>
        <v>0</v>
      </c>
      <c r="J426" s="595">
        <f>基本情報入力シート!$M$31</f>
        <v>0</v>
      </c>
      <c r="K426" s="595">
        <f>基本情報入力シート!$M$32</f>
        <v>0</v>
      </c>
      <c r="L426" s="595">
        <f>'別紙様式3-2（加算　個票）'!P438</f>
        <v>0</v>
      </c>
      <c r="M426" s="596">
        <f>'別紙様式3-2（加算　個票）'!Q438</f>
        <v>0</v>
      </c>
      <c r="N426" s="595">
        <f>'別紙様式3-2（加算　個票）'!Y438</f>
        <v>0</v>
      </c>
      <c r="O426" s="596">
        <f>'別紙様式3-2（加算　個票）'!Z438</f>
        <v>0</v>
      </c>
      <c r="P426" s="596">
        <f>'別紙様式3-2（加算　個票）'!AG438</f>
        <v>0</v>
      </c>
      <c r="Q426" s="596">
        <f t="shared" si="6"/>
        <v>0</v>
      </c>
      <c r="R426" s="597" t="str">
        <f>IF('別紙様式3-1'!$Y$26="×","該当","非該当")</f>
        <v>非該当</v>
      </c>
    </row>
    <row r="427" spans="1:18">
      <c r="A427" s="595">
        <v>426</v>
      </c>
      <c r="B427" s="595">
        <f>基本情報入力シート!C464</f>
        <v>0</v>
      </c>
      <c r="C427" s="595">
        <f>基本情報入力シート!M464</f>
        <v>0</v>
      </c>
      <c r="D427" s="595">
        <f>基本情報入力シート!R464</f>
        <v>0</v>
      </c>
      <c r="E427" s="595">
        <f>基本情報入力シート!W464</f>
        <v>0</v>
      </c>
      <c r="F427" s="595">
        <f>基本情報入力シート!X464</f>
        <v>0</v>
      </c>
      <c r="G427" s="595">
        <f>基本情報入力シート!Y464</f>
        <v>0</v>
      </c>
      <c r="H427" s="595">
        <f>基本情報入力シート!$M$23</f>
        <v>0</v>
      </c>
      <c r="I427" s="595">
        <f>基本情報入力シート!$M$30</f>
        <v>0</v>
      </c>
      <c r="J427" s="595">
        <f>基本情報入力シート!$M$31</f>
        <v>0</v>
      </c>
      <c r="K427" s="595">
        <f>基本情報入力シート!$M$32</f>
        <v>0</v>
      </c>
      <c r="L427" s="595">
        <f>'別紙様式3-2（加算　個票）'!P439</f>
        <v>0</v>
      </c>
      <c r="M427" s="596">
        <f>'別紙様式3-2（加算　個票）'!Q439</f>
        <v>0</v>
      </c>
      <c r="N427" s="595">
        <f>'別紙様式3-2（加算　個票）'!Y439</f>
        <v>0</v>
      </c>
      <c r="O427" s="596">
        <f>'別紙様式3-2（加算　個票）'!Z439</f>
        <v>0</v>
      </c>
      <c r="P427" s="596">
        <f>'別紙様式3-2（加算　個票）'!AG439</f>
        <v>0</v>
      </c>
      <c r="Q427" s="596">
        <f t="shared" si="6"/>
        <v>0</v>
      </c>
      <c r="R427" s="597" t="str">
        <f>IF('別紙様式3-1'!$Y$26="×","該当","非該当")</f>
        <v>非該当</v>
      </c>
    </row>
    <row r="428" spans="1:18">
      <c r="A428" s="595">
        <v>427</v>
      </c>
      <c r="B428" s="595">
        <f>基本情報入力シート!C465</f>
        <v>0</v>
      </c>
      <c r="C428" s="595">
        <f>基本情報入力シート!M465</f>
        <v>0</v>
      </c>
      <c r="D428" s="595">
        <f>基本情報入力シート!R465</f>
        <v>0</v>
      </c>
      <c r="E428" s="595">
        <f>基本情報入力シート!W465</f>
        <v>0</v>
      </c>
      <c r="F428" s="595">
        <f>基本情報入力シート!X465</f>
        <v>0</v>
      </c>
      <c r="G428" s="595">
        <f>基本情報入力シート!Y465</f>
        <v>0</v>
      </c>
      <c r="H428" s="595">
        <f>基本情報入力シート!$M$23</f>
        <v>0</v>
      </c>
      <c r="I428" s="595">
        <f>基本情報入力シート!$M$30</f>
        <v>0</v>
      </c>
      <c r="J428" s="595">
        <f>基本情報入力シート!$M$31</f>
        <v>0</v>
      </c>
      <c r="K428" s="595">
        <f>基本情報入力シート!$M$32</f>
        <v>0</v>
      </c>
      <c r="L428" s="595">
        <f>'別紙様式3-2（加算　個票）'!P440</f>
        <v>0</v>
      </c>
      <c r="M428" s="596">
        <f>'別紙様式3-2（加算　個票）'!Q440</f>
        <v>0</v>
      </c>
      <c r="N428" s="595">
        <f>'別紙様式3-2（加算　個票）'!Y440</f>
        <v>0</v>
      </c>
      <c r="O428" s="596">
        <f>'別紙様式3-2（加算　個票）'!Z440</f>
        <v>0</v>
      </c>
      <c r="P428" s="596">
        <f>'別紙様式3-2（加算　個票）'!AG440</f>
        <v>0</v>
      </c>
      <c r="Q428" s="596">
        <f t="shared" si="6"/>
        <v>0</v>
      </c>
      <c r="R428" s="597" t="str">
        <f>IF('別紙様式3-1'!$Y$26="×","該当","非該当")</f>
        <v>非該当</v>
      </c>
    </row>
    <row r="429" spans="1:18">
      <c r="A429" s="595">
        <v>428</v>
      </c>
      <c r="B429" s="595">
        <f>基本情報入力シート!C466</f>
        <v>0</v>
      </c>
      <c r="C429" s="595">
        <f>基本情報入力シート!M466</f>
        <v>0</v>
      </c>
      <c r="D429" s="595">
        <f>基本情報入力シート!R466</f>
        <v>0</v>
      </c>
      <c r="E429" s="595">
        <f>基本情報入力シート!W466</f>
        <v>0</v>
      </c>
      <c r="F429" s="595">
        <f>基本情報入力シート!X466</f>
        <v>0</v>
      </c>
      <c r="G429" s="595">
        <f>基本情報入力シート!Y466</f>
        <v>0</v>
      </c>
      <c r="H429" s="595">
        <f>基本情報入力シート!$M$23</f>
        <v>0</v>
      </c>
      <c r="I429" s="595">
        <f>基本情報入力シート!$M$30</f>
        <v>0</v>
      </c>
      <c r="J429" s="595">
        <f>基本情報入力シート!$M$31</f>
        <v>0</v>
      </c>
      <c r="K429" s="595">
        <f>基本情報入力シート!$M$32</f>
        <v>0</v>
      </c>
      <c r="L429" s="595">
        <f>'別紙様式3-2（加算　個票）'!P441</f>
        <v>0</v>
      </c>
      <c r="M429" s="596">
        <f>'別紙様式3-2（加算　個票）'!Q441</f>
        <v>0</v>
      </c>
      <c r="N429" s="595">
        <f>'別紙様式3-2（加算　個票）'!Y441</f>
        <v>0</v>
      </c>
      <c r="O429" s="596">
        <f>'別紙様式3-2（加算　個票）'!Z441</f>
        <v>0</v>
      </c>
      <c r="P429" s="596">
        <f>'別紙様式3-2（加算　個票）'!AG441</f>
        <v>0</v>
      </c>
      <c r="Q429" s="596">
        <f t="shared" si="6"/>
        <v>0</v>
      </c>
      <c r="R429" s="597" t="str">
        <f>IF('別紙様式3-1'!$Y$26="×","該当","非該当")</f>
        <v>非該当</v>
      </c>
    </row>
    <row r="430" spans="1:18">
      <c r="A430" s="595">
        <v>429</v>
      </c>
      <c r="B430" s="595">
        <f>基本情報入力シート!C467</f>
        <v>0</v>
      </c>
      <c r="C430" s="595">
        <f>基本情報入力シート!M467</f>
        <v>0</v>
      </c>
      <c r="D430" s="595">
        <f>基本情報入力シート!R467</f>
        <v>0</v>
      </c>
      <c r="E430" s="595">
        <f>基本情報入力シート!W467</f>
        <v>0</v>
      </c>
      <c r="F430" s="595">
        <f>基本情報入力シート!X467</f>
        <v>0</v>
      </c>
      <c r="G430" s="595">
        <f>基本情報入力シート!Y467</f>
        <v>0</v>
      </c>
      <c r="H430" s="595">
        <f>基本情報入力シート!$M$23</f>
        <v>0</v>
      </c>
      <c r="I430" s="595">
        <f>基本情報入力シート!$M$30</f>
        <v>0</v>
      </c>
      <c r="J430" s="595">
        <f>基本情報入力シート!$M$31</f>
        <v>0</v>
      </c>
      <c r="K430" s="595">
        <f>基本情報入力シート!$M$32</f>
        <v>0</v>
      </c>
      <c r="L430" s="595">
        <f>'別紙様式3-2（加算　個票）'!P442</f>
        <v>0</v>
      </c>
      <c r="M430" s="596">
        <f>'別紙様式3-2（加算　個票）'!Q442</f>
        <v>0</v>
      </c>
      <c r="N430" s="595">
        <f>'別紙様式3-2（加算　個票）'!Y442</f>
        <v>0</v>
      </c>
      <c r="O430" s="596">
        <f>'別紙様式3-2（加算　個票）'!Z442</f>
        <v>0</v>
      </c>
      <c r="P430" s="596">
        <f>'別紙様式3-2（加算　個票）'!AG442</f>
        <v>0</v>
      </c>
      <c r="Q430" s="596">
        <f t="shared" si="6"/>
        <v>0</v>
      </c>
      <c r="R430" s="597" t="str">
        <f>IF('別紙様式3-1'!$Y$26="×","該当","非該当")</f>
        <v>非該当</v>
      </c>
    </row>
    <row r="431" spans="1:18">
      <c r="A431" s="595">
        <v>430</v>
      </c>
      <c r="B431" s="595">
        <f>基本情報入力シート!C468</f>
        <v>0</v>
      </c>
      <c r="C431" s="595">
        <f>基本情報入力シート!M468</f>
        <v>0</v>
      </c>
      <c r="D431" s="595">
        <f>基本情報入力シート!R468</f>
        <v>0</v>
      </c>
      <c r="E431" s="595">
        <f>基本情報入力シート!W468</f>
        <v>0</v>
      </c>
      <c r="F431" s="595">
        <f>基本情報入力シート!X468</f>
        <v>0</v>
      </c>
      <c r="G431" s="595">
        <f>基本情報入力シート!Y468</f>
        <v>0</v>
      </c>
      <c r="H431" s="595">
        <f>基本情報入力シート!$M$23</f>
        <v>0</v>
      </c>
      <c r="I431" s="595">
        <f>基本情報入力シート!$M$30</f>
        <v>0</v>
      </c>
      <c r="J431" s="595">
        <f>基本情報入力シート!$M$31</f>
        <v>0</v>
      </c>
      <c r="K431" s="595">
        <f>基本情報入力シート!$M$32</f>
        <v>0</v>
      </c>
      <c r="L431" s="595">
        <f>'別紙様式3-2（加算　個票）'!P443</f>
        <v>0</v>
      </c>
      <c r="M431" s="596">
        <f>'別紙様式3-2（加算　個票）'!Q443</f>
        <v>0</v>
      </c>
      <c r="N431" s="595">
        <f>'別紙様式3-2（加算　個票）'!Y443</f>
        <v>0</v>
      </c>
      <c r="O431" s="596">
        <f>'別紙様式3-2（加算　個票）'!Z443</f>
        <v>0</v>
      </c>
      <c r="P431" s="596">
        <f>'別紙様式3-2（加算　個票）'!AG443</f>
        <v>0</v>
      </c>
      <c r="Q431" s="596">
        <f t="shared" si="6"/>
        <v>0</v>
      </c>
      <c r="R431" s="597" t="str">
        <f>IF('別紙様式3-1'!$Y$26="×","該当","非該当")</f>
        <v>非該当</v>
      </c>
    </row>
    <row r="432" spans="1:18">
      <c r="A432" s="595">
        <v>431</v>
      </c>
      <c r="B432" s="595">
        <f>基本情報入力シート!C469</f>
        <v>0</v>
      </c>
      <c r="C432" s="595">
        <f>基本情報入力シート!M469</f>
        <v>0</v>
      </c>
      <c r="D432" s="595">
        <f>基本情報入力シート!R469</f>
        <v>0</v>
      </c>
      <c r="E432" s="595">
        <f>基本情報入力シート!W469</f>
        <v>0</v>
      </c>
      <c r="F432" s="595">
        <f>基本情報入力シート!X469</f>
        <v>0</v>
      </c>
      <c r="G432" s="595">
        <f>基本情報入力シート!Y469</f>
        <v>0</v>
      </c>
      <c r="H432" s="595">
        <f>基本情報入力シート!$M$23</f>
        <v>0</v>
      </c>
      <c r="I432" s="595">
        <f>基本情報入力シート!$M$30</f>
        <v>0</v>
      </c>
      <c r="J432" s="595">
        <f>基本情報入力シート!$M$31</f>
        <v>0</v>
      </c>
      <c r="K432" s="595">
        <f>基本情報入力シート!$M$32</f>
        <v>0</v>
      </c>
      <c r="L432" s="595">
        <f>'別紙様式3-2（加算　個票）'!P444</f>
        <v>0</v>
      </c>
      <c r="M432" s="596">
        <f>'別紙様式3-2（加算　個票）'!Q444</f>
        <v>0</v>
      </c>
      <c r="N432" s="595">
        <f>'別紙様式3-2（加算　個票）'!Y444</f>
        <v>0</v>
      </c>
      <c r="O432" s="596">
        <f>'別紙様式3-2（加算　個票）'!Z444</f>
        <v>0</v>
      </c>
      <c r="P432" s="596">
        <f>'別紙様式3-2（加算　個票）'!AG444</f>
        <v>0</v>
      </c>
      <c r="Q432" s="596">
        <f t="shared" si="6"/>
        <v>0</v>
      </c>
      <c r="R432" s="597" t="str">
        <f>IF('別紙様式3-1'!$Y$26="×","該当","非該当")</f>
        <v>非該当</v>
      </c>
    </row>
    <row r="433" spans="1:18">
      <c r="A433" s="595">
        <v>432</v>
      </c>
      <c r="B433" s="595">
        <f>基本情報入力シート!C470</f>
        <v>0</v>
      </c>
      <c r="C433" s="595">
        <f>基本情報入力シート!M470</f>
        <v>0</v>
      </c>
      <c r="D433" s="595">
        <f>基本情報入力シート!R470</f>
        <v>0</v>
      </c>
      <c r="E433" s="595">
        <f>基本情報入力シート!W470</f>
        <v>0</v>
      </c>
      <c r="F433" s="595">
        <f>基本情報入力シート!X470</f>
        <v>0</v>
      </c>
      <c r="G433" s="595">
        <f>基本情報入力シート!Y470</f>
        <v>0</v>
      </c>
      <c r="H433" s="595">
        <f>基本情報入力シート!$M$23</f>
        <v>0</v>
      </c>
      <c r="I433" s="595">
        <f>基本情報入力シート!$M$30</f>
        <v>0</v>
      </c>
      <c r="J433" s="595">
        <f>基本情報入力シート!$M$31</f>
        <v>0</v>
      </c>
      <c r="K433" s="595">
        <f>基本情報入力シート!$M$32</f>
        <v>0</v>
      </c>
      <c r="L433" s="595">
        <f>'別紙様式3-2（加算　個票）'!P445</f>
        <v>0</v>
      </c>
      <c r="M433" s="596">
        <f>'別紙様式3-2（加算　個票）'!Q445</f>
        <v>0</v>
      </c>
      <c r="N433" s="595">
        <f>'別紙様式3-2（加算　個票）'!Y445</f>
        <v>0</v>
      </c>
      <c r="O433" s="596">
        <f>'別紙様式3-2（加算　個票）'!Z445</f>
        <v>0</v>
      </c>
      <c r="P433" s="596">
        <f>'別紙様式3-2（加算　個票）'!AG445</f>
        <v>0</v>
      </c>
      <c r="Q433" s="596">
        <f t="shared" si="6"/>
        <v>0</v>
      </c>
      <c r="R433" s="597" t="str">
        <f>IF('別紙様式3-1'!$Y$26="×","該当","非該当")</f>
        <v>非該当</v>
      </c>
    </row>
    <row r="434" spans="1:18">
      <c r="A434" s="595">
        <v>433</v>
      </c>
      <c r="B434" s="595">
        <f>基本情報入力シート!C471</f>
        <v>0</v>
      </c>
      <c r="C434" s="595">
        <f>基本情報入力シート!M471</f>
        <v>0</v>
      </c>
      <c r="D434" s="595">
        <f>基本情報入力シート!R471</f>
        <v>0</v>
      </c>
      <c r="E434" s="595">
        <f>基本情報入力シート!W471</f>
        <v>0</v>
      </c>
      <c r="F434" s="595">
        <f>基本情報入力シート!X471</f>
        <v>0</v>
      </c>
      <c r="G434" s="595">
        <f>基本情報入力シート!Y471</f>
        <v>0</v>
      </c>
      <c r="H434" s="595">
        <f>基本情報入力シート!$M$23</f>
        <v>0</v>
      </c>
      <c r="I434" s="595">
        <f>基本情報入力シート!$M$30</f>
        <v>0</v>
      </c>
      <c r="J434" s="595">
        <f>基本情報入力シート!$M$31</f>
        <v>0</v>
      </c>
      <c r="K434" s="595">
        <f>基本情報入力シート!$M$32</f>
        <v>0</v>
      </c>
      <c r="L434" s="595">
        <f>'別紙様式3-2（加算　個票）'!P446</f>
        <v>0</v>
      </c>
      <c r="M434" s="596">
        <f>'別紙様式3-2（加算　個票）'!Q446</f>
        <v>0</v>
      </c>
      <c r="N434" s="595">
        <f>'別紙様式3-2（加算　個票）'!Y446</f>
        <v>0</v>
      </c>
      <c r="O434" s="596">
        <f>'別紙様式3-2（加算　個票）'!Z446</f>
        <v>0</v>
      </c>
      <c r="P434" s="596">
        <f>'別紙様式3-2（加算　個票）'!AG446</f>
        <v>0</v>
      </c>
      <c r="Q434" s="596">
        <f t="shared" si="6"/>
        <v>0</v>
      </c>
      <c r="R434" s="597" t="str">
        <f>IF('別紙様式3-1'!$Y$26="×","該当","非該当")</f>
        <v>非該当</v>
      </c>
    </row>
    <row r="435" spans="1:18">
      <c r="A435" s="595">
        <v>434</v>
      </c>
      <c r="B435" s="595">
        <f>基本情報入力シート!C472</f>
        <v>0</v>
      </c>
      <c r="C435" s="595">
        <f>基本情報入力シート!M472</f>
        <v>0</v>
      </c>
      <c r="D435" s="595">
        <f>基本情報入力シート!R472</f>
        <v>0</v>
      </c>
      <c r="E435" s="595">
        <f>基本情報入力シート!W472</f>
        <v>0</v>
      </c>
      <c r="F435" s="595">
        <f>基本情報入力シート!X472</f>
        <v>0</v>
      </c>
      <c r="G435" s="595">
        <f>基本情報入力シート!Y472</f>
        <v>0</v>
      </c>
      <c r="H435" s="595">
        <f>基本情報入力シート!$M$23</f>
        <v>0</v>
      </c>
      <c r="I435" s="595">
        <f>基本情報入力シート!$M$30</f>
        <v>0</v>
      </c>
      <c r="J435" s="595">
        <f>基本情報入力シート!$M$31</f>
        <v>0</v>
      </c>
      <c r="K435" s="595">
        <f>基本情報入力シート!$M$32</f>
        <v>0</v>
      </c>
      <c r="L435" s="595">
        <f>'別紙様式3-2（加算　個票）'!P447</f>
        <v>0</v>
      </c>
      <c r="M435" s="596">
        <f>'別紙様式3-2（加算　個票）'!Q447</f>
        <v>0</v>
      </c>
      <c r="N435" s="595">
        <f>'別紙様式3-2（加算　個票）'!Y447</f>
        <v>0</v>
      </c>
      <c r="O435" s="596">
        <f>'別紙様式3-2（加算　個票）'!Z447</f>
        <v>0</v>
      </c>
      <c r="P435" s="596">
        <f>'別紙様式3-2（加算　個票）'!AG447</f>
        <v>0</v>
      </c>
      <c r="Q435" s="596">
        <f t="shared" si="6"/>
        <v>0</v>
      </c>
      <c r="R435" s="597" t="str">
        <f>IF('別紙様式3-1'!$Y$26="×","該当","非該当")</f>
        <v>非該当</v>
      </c>
    </row>
    <row r="436" spans="1:18">
      <c r="A436" s="595">
        <v>435</v>
      </c>
      <c r="B436" s="595">
        <f>基本情報入力シート!C473</f>
        <v>0</v>
      </c>
      <c r="C436" s="595">
        <f>基本情報入力シート!M473</f>
        <v>0</v>
      </c>
      <c r="D436" s="595">
        <f>基本情報入力シート!R473</f>
        <v>0</v>
      </c>
      <c r="E436" s="595">
        <f>基本情報入力シート!W473</f>
        <v>0</v>
      </c>
      <c r="F436" s="595">
        <f>基本情報入力シート!X473</f>
        <v>0</v>
      </c>
      <c r="G436" s="595">
        <f>基本情報入力シート!Y473</f>
        <v>0</v>
      </c>
      <c r="H436" s="595">
        <f>基本情報入力シート!$M$23</f>
        <v>0</v>
      </c>
      <c r="I436" s="595">
        <f>基本情報入力シート!$M$30</f>
        <v>0</v>
      </c>
      <c r="J436" s="595">
        <f>基本情報入力シート!$M$31</f>
        <v>0</v>
      </c>
      <c r="K436" s="595">
        <f>基本情報入力シート!$M$32</f>
        <v>0</v>
      </c>
      <c r="L436" s="595">
        <f>'別紙様式3-2（加算　個票）'!P448</f>
        <v>0</v>
      </c>
      <c r="M436" s="596">
        <f>'別紙様式3-2（加算　個票）'!Q448</f>
        <v>0</v>
      </c>
      <c r="N436" s="595">
        <f>'別紙様式3-2（加算　個票）'!Y448</f>
        <v>0</v>
      </c>
      <c r="O436" s="596">
        <f>'別紙様式3-2（加算　個票）'!Z448</f>
        <v>0</v>
      </c>
      <c r="P436" s="596">
        <f>'別紙様式3-2（加算　個票）'!AG448</f>
        <v>0</v>
      </c>
      <c r="Q436" s="596">
        <f t="shared" si="6"/>
        <v>0</v>
      </c>
      <c r="R436" s="597" t="str">
        <f>IF('別紙様式3-1'!$Y$26="×","該当","非該当")</f>
        <v>非該当</v>
      </c>
    </row>
    <row r="437" spans="1:18">
      <c r="A437" s="595">
        <v>436</v>
      </c>
      <c r="B437" s="595">
        <f>基本情報入力シート!C474</f>
        <v>0</v>
      </c>
      <c r="C437" s="595">
        <f>基本情報入力シート!M474</f>
        <v>0</v>
      </c>
      <c r="D437" s="595">
        <f>基本情報入力シート!R474</f>
        <v>0</v>
      </c>
      <c r="E437" s="595">
        <f>基本情報入力シート!W474</f>
        <v>0</v>
      </c>
      <c r="F437" s="595">
        <f>基本情報入力シート!X474</f>
        <v>0</v>
      </c>
      <c r="G437" s="595">
        <f>基本情報入力シート!Y474</f>
        <v>0</v>
      </c>
      <c r="H437" s="595">
        <f>基本情報入力シート!$M$23</f>
        <v>0</v>
      </c>
      <c r="I437" s="595">
        <f>基本情報入力シート!$M$30</f>
        <v>0</v>
      </c>
      <c r="J437" s="595">
        <f>基本情報入力シート!$M$31</f>
        <v>0</v>
      </c>
      <c r="K437" s="595">
        <f>基本情報入力シート!$M$32</f>
        <v>0</v>
      </c>
      <c r="L437" s="595">
        <f>'別紙様式3-2（加算　個票）'!P449</f>
        <v>0</v>
      </c>
      <c r="M437" s="596">
        <f>'別紙様式3-2（加算　個票）'!Q449</f>
        <v>0</v>
      </c>
      <c r="N437" s="595">
        <f>'別紙様式3-2（加算　個票）'!Y449</f>
        <v>0</v>
      </c>
      <c r="O437" s="596">
        <f>'別紙様式3-2（加算　個票）'!Z449</f>
        <v>0</v>
      </c>
      <c r="P437" s="596">
        <f>'別紙様式3-2（加算　個票）'!AG449</f>
        <v>0</v>
      </c>
      <c r="Q437" s="596">
        <f t="shared" si="6"/>
        <v>0</v>
      </c>
      <c r="R437" s="597" t="str">
        <f>IF('別紙様式3-1'!$Y$26="×","該当","非該当")</f>
        <v>非該当</v>
      </c>
    </row>
    <row r="438" spans="1:18">
      <c r="A438" s="595">
        <v>437</v>
      </c>
      <c r="B438" s="595">
        <f>基本情報入力シート!C475</f>
        <v>0</v>
      </c>
      <c r="C438" s="595">
        <f>基本情報入力シート!M475</f>
        <v>0</v>
      </c>
      <c r="D438" s="595">
        <f>基本情報入力シート!R475</f>
        <v>0</v>
      </c>
      <c r="E438" s="595">
        <f>基本情報入力シート!W475</f>
        <v>0</v>
      </c>
      <c r="F438" s="595">
        <f>基本情報入力シート!X475</f>
        <v>0</v>
      </c>
      <c r="G438" s="595">
        <f>基本情報入力シート!Y475</f>
        <v>0</v>
      </c>
      <c r="H438" s="595">
        <f>基本情報入力シート!$M$23</f>
        <v>0</v>
      </c>
      <c r="I438" s="595">
        <f>基本情報入力シート!$M$30</f>
        <v>0</v>
      </c>
      <c r="J438" s="595">
        <f>基本情報入力シート!$M$31</f>
        <v>0</v>
      </c>
      <c r="K438" s="595">
        <f>基本情報入力シート!$M$32</f>
        <v>0</v>
      </c>
      <c r="L438" s="595">
        <f>'別紙様式3-2（加算　個票）'!P450</f>
        <v>0</v>
      </c>
      <c r="M438" s="596">
        <f>'別紙様式3-2（加算　個票）'!Q450</f>
        <v>0</v>
      </c>
      <c r="N438" s="595">
        <f>'別紙様式3-2（加算　個票）'!Y450</f>
        <v>0</v>
      </c>
      <c r="O438" s="596">
        <f>'別紙様式3-2（加算　個票）'!Z450</f>
        <v>0</v>
      </c>
      <c r="P438" s="596">
        <f>'別紙様式3-2（加算　個票）'!AG450</f>
        <v>0</v>
      </c>
      <c r="Q438" s="596">
        <f t="shared" si="6"/>
        <v>0</v>
      </c>
      <c r="R438" s="597" t="str">
        <f>IF('別紙様式3-1'!$Y$26="×","該当","非該当")</f>
        <v>非該当</v>
      </c>
    </row>
    <row r="439" spans="1:18">
      <c r="A439" s="595">
        <v>438</v>
      </c>
      <c r="B439" s="595">
        <f>基本情報入力シート!C476</f>
        <v>0</v>
      </c>
      <c r="C439" s="595">
        <f>基本情報入力シート!M476</f>
        <v>0</v>
      </c>
      <c r="D439" s="595">
        <f>基本情報入力シート!R476</f>
        <v>0</v>
      </c>
      <c r="E439" s="595">
        <f>基本情報入力シート!W476</f>
        <v>0</v>
      </c>
      <c r="F439" s="595">
        <f>基本情報入力シート!X476</f>
        <v>0</v>
      </c>
      <c r="G439" s="595">
        <f>基本情報入力シート!Y476</f>
        <v>0</v>
      </c>
      <c r="H439" s="595">
        <f>基本情報入力シート!$M$23</f>
        <v>0</v>
      </c>
      <c r="I439" s="595">
        <f>基本情報入力シート!$M$30</f>
        <v>0</v>
      </c>
      <c r="J439" s="595">
        <f>基本情報入力シート!$M$31</f>
        <v>0</v>
      </c>
      <c r="K439" s="595">
        <f>基本情報入力シート!$M$32</f>
        <v>0</v>
      </c>
      <c r="L439" s="595">
        <f>'別紙様式3-2（加算　個票）'!P451</f>
        <v>0</v>
      </c>
      <c r="M439" s="596">
        <f>'別紙様式3-2（加算　個票）'!Q451</f>
        <v>0</v>
      </c>
      <c r="N439" s="595">
        <f>'別紙様式3-2（加算　個票）'!Y451</f>
        <v>0</v>
      </c>
      <c r="O439" s="596">
        <f>'別紙様式3-2（加算　個票）'!Z451</f>
        <v>0</v>
      </c>
      <c r="P439" s="596">
        <f>'別紙様式3-2（加算　個票）'!AG451</f>
        <v>0</v>
      </c>
      <c r="Q439" s="596">
        <f t="shared" si="6"/>
        <v>0</v>
      </c>
      <c r="R439" s="597" t="str">
        <f>IF('別紙様式3-1'!$Y$26="×","該当","非該当")</f>
        <v>非該当</v>
      </c>
    </row>
    <row r="440" spans="1:18">
      <c r="A440" s="595">
        <v>439</v>
      </c>
      <c r="B440" s="595">
        <f>基本情報入力シート!C477</f>
        <v>0</v>
      </c>
      <c r="C440" s="595">
        <f>基本情報入力シート!M477</f>
        <v>0</v>
      </c>
      <c r="D440" s="595">
        <f>基本情報入力シート!R477</f>
        <v>0</v>
      </c>
      <c r="E440" s="595">
        <f>基本情報入力シート!W477</f>
        <v>0</v>
      </c>
      <c r="F440" s="595">
        <f>基本情報入力シート!X477</f>
        <v>0</v>
      </c>
      <c r="G440" s="595">
        <f>基本情報入力シート!Y477</f>
        <v>0</v>
      </c>
      <c r="H440" s="595">
        <f>基本情報入力シート!$M$23</f>
        <v>0</v>
      </c>
      <c r="I440" s="595">
        <f>基本情報入力シート!$M$30</f>
        <v>0</v>
      </c>
      <c r="J440" s="595">
        <f>基本情報入力シート!$M$31</f>
        <v>0</v>
      </c>
      <c r="K440" s="595">
        <f>基本情報入力シート!$M$32</f>
        <v>0</v>
      </c>
      <c r="L440" s="595">
        <f>'別紙様式3-2（加算　個票）'!P452</f>
        <v>0</v>
      </c>
      <c r="M440" s="596">
        <f>'別紙様式3-2（加算　個票）'!Q452</f>
        <v>0</v>
      </c>
      <c r="N440" s="595">
        <f>'別紙様式3-2（加算　個票）'!Y452</f>
        <v>0</v>
      </c>
      <c r="O440" s="596">
        <f>'別紙様式3-2（加算　個票）'!Z452</f>
        <v>0</v>
      </c>
      <c r="P440" s="596">
        <f>'別紙様式3-2（加算　個票）'!AG452</f>
        <v>0</v>
      </c>
      <c r="Q440" s="596">
        <f t="shared" si="6"/>
        <v>0</v>
      </c>
      <c r="R440" s="597" t="str">
        <f>IF('別紙様式3-1'!$Y$26="×","該当","非該当")</f>
        <v>非該当</v>
      </c>
    </row>
    <row r="441" spans="1:18">
      <c r="A441" s="595">
        <v>440</v>
      </c>
      <c r="B441" s="595">
        <f>基本情報入力シート!C478</f>
        <v>0</v>
      </c>
      <c r="C441" s="595">
        <f>基本情報入力シート!M478</f>
        <v>0</v>
      </c>
      <c r="D441" s="595">
        <f>基本情報入力シート!R478</f>
        <v>0</v>
      </c>
      <c r="E441" s="595">
        <f>基本情報入力シート!W478</f>
        <v>0</v>
      </c>
      <c r="F441" s="595">
        <f>基本情報入力シート!X478</f>
        <v>0</v>
      </c>
      <c r="G441" s="595">
        <f>基本情報入力シート!Y478</f>
        <v>0</v>
      </c>
      <c r="H441" s="595">
        <f>基本情報入力シート!$M$23</f>
        <v>0</v>
      </c>
      <c r="I441" s="595">
        <f>基本情報入力シート!$M$30</f>
        <v>0</v>
      </c>
      <c r="J441" s="595">
        <f>基本情報入力シート!$M$31</f>
        <v>0</v>
      </c>
      <c r="K441" s="595">
        <f>基本情報入力シート!$M$32</f>
        <v>0</v>
      </c>
      <c r="L441" s="595">
        <f>'別紙様式3-2（加算　個票）'!P453</f>
        <v>0</v>
      </c>
      <c r="M441" s="596">
        <f>'別紙様式3-2（加算　個票）'!Q453</f>
        <v>0</v>
      </c>
      <c r="N441" s="595">
        <f>'別紙様式3-2（加算　個票）'!Y453</f>
        <v>0</v>
      </c>
      <c r="O441" s="596">
        <f>'別紙様式3-2（加算　個票）'!Z453</f>
        <v>0</v>
      </c>
      <c r="P441" s="596">
        <f>'別紙様式3-2（加算　個票）'!AG453</f>
        <v>0</v>
      </c>
      <c r="Q441" s="596">
        <f t="shared" si="6"/>
        <v>0</v>
      </c>
      <c r="R441" s="597" t="str">
        <f>IF('別紙様式3-1'!$Y$26="×","該当","非該当")</f>
        <v>非該当</v>
      </c>
    </row>
    <row r="442" spans="1:18">
      <c r="A442" s="595">
        <v>441</v>
      </c>
      <c r="B442" s="595">
        <f>基本情報入力シート!C479</f>
        <v>0</v>
      </c>
      <c r="C442" s="595">
        <f>基本情報入力シート!M479</f>
        <v>0</v>
      </c>
      <c r="D442" s="595">
        <f>基本情報入力シート!R479</f>
        <v>0</v>
      </c>
      <c r="E442" s="595">
        <f>基本情報入力シート!W479</f>
        <v>0</v>
      </c>
      <c r="F442" s="595">
        <f>基本情報入力シート!X479</f>
        <v>0</v>
      </c>
      <c r="G442" s="595">
        <f>基本情報入力シート!Y479</f>
        <v>0</v>
      </c>
      <c r="H442" s="595">
        <f>基本情報入力シート!$M$23</f>
        <v>0</v>
      </c>
      <c r="I442" s="595">
        <f>基本情報入力シート!$M$30</f>
        <v>0</v>
      </c>
      <c r="J442" s="595">
        <f>基本情報入力シート!$M$31</f>
        <v>0</v>
      </c>
      <c r="K442" s="595">
        <f>基本情報入力シート!$M$32</f>
        <v>0</v>
      </c>
      <c r="L442" s="595">
        <f>'別紙様式3-2（加算　個票）'!P454</f>
        <v>0</v>
      </c>
      <c r="M442" s="596">
        <f>'別紙様式3-2（加算　個票）'!Q454</f>
        <v>0</v>
      </c>
      <c r="N442" s="595">
        <f>'別紙様式3-2（加算　個票）'!Y454</f>
        <v>0</v>
      </c>
      <c r="O442" s="596">
        <f>'別紙様式3-2（加算　個票）'!Z454</f>
        <v>0</v>
      </c>
      <c r="P442" s="596">
        <f>'別紙様式3-2（加算　個票）'!AG454</f>
        <v>0</v>
      </c>
      <c r="Q442" s="596">
        <f t="shared" si="6"/>
        <v>0</v>
      </c>
      <c r="R442" s="597" t="str">
        <f>IF('別紙様式3-1'!$Y$26="×","該当","非該当")</f>
        <v>非該当</v>
      </c>
    </row>
    <row r="443" spans="1:18">
      <c r="A443" s="595">
        <v>442</v>
      </c>
      <c r="B443" s="595">
        <f>基本情報入力シート!C480</f>
        <v>0</v>
      </c>
      <c r="C443" s="595">
        <f>基本情報入力シート!M480</f>
        <v>0</v>
      </c>
      <c r="D443" s="595">
        <f>基本情報入力シート!R480</f>
        <v>0</v>
      </c>
      <c r="E443" s="595">
        <f>基本情報入力シート!W480</f>
        <v>0</v>
      </c>
      <c r="F443" s="595">
        <f>基本情報入力シート!X480</f>
        <v>0</v>
      </c>
      <c r="G443" s="595">
        <f>基本情報入力シート!Y480</f>
        <v>0</v>
      </c>
      <c r="H443" s="595">
        <f>基本情報入力シート!$M$23</f>
        <v>0</v>
      </c>
      <c r="I443" s="595">
        <f>基本情報入力シート!$M$30</f>
        <v>0</v>
      </c>
      <c r="J443" s="595">
        <f>基本情報入力シート!$M$31</f>
        <v>0</v>
      </c>
      <c r="K443" s="595">
        <f>基本情報入力シート!$M$32</f>
        <v>0</v>
      </c>
      <c r="L443" s="595">
        <f>'別紙様式3-2（加算　個票）'!P455</f>
        <v>0</v>
      </c>
      <c r="M443" s="596">
        <f>'別紙様式3-2（加算　個票）'!Q455</f>
        <v>0</v>
      </c>
      <c r="N443" s="595">
        <f>'別紙様式3-2（加算　個票）'!Y455</f>
        <v>0</v>
      </c>
      <c r="O443" s="596">
        <f>'別紙様式3-2（加算　個票）'!Z455</f>
        <v>0</v>
      </c>
      <c r="P443" s="596">
        <f>'別紙様式3-2（加算　個票）'!AG455</f>
        <v>0</v>
      </c>
      <c r="Q443" s="596">
        <f t="shared" si="6"/>
        <v>0</v>
      </c>
      <c r="R443" s="597" t="str">
        <f>IF('別紙様式3-1'!$Y$26="×","該当","非該当")</f>
        <v>非該当</v>
      </c>
    </row>
    <row r="444" spans="1:18">
      <c r="A444" s="595">
        <v>443</v>
      </c>
      <c r="B444" s="595">
        <f>基本情報入力シート!C481</f>
        <v>0</v>
      </c>
      <c r="C444" s="595">
        <f>基本情報入力シート!M481</f>
        <v>0</v>
      </c>
      <c r="D444" s="595">
        <f>基本情報入力シート!R481</f>
        <v>0</v>
      </c>
      <c r="E444" s="595">
        <f>基本情報入力シート!W481</f>
        <v>0</v>
      </c>
      <c r="F444" s="595">
        <f>基本情報入力シート!X481</f>
        <v>0</v>
      </c>
      <c r="G444" s="595">
        <f>基本情報入力シート!Y481</f>
        <v>0</v>
      </c>
      <c r="H444" s="595">
        <f>基本情報入力シート!$M$23</f>
        <v>0</v>
      </c>
      <c r="I444" s="595">
        <f>基本情報入力シート!$M$30</f>
        <v>0</v>
      </c>
      <c r="J444" s="595">
        <f>基本情報入力シート!$M$31</f>
        <v>0</v>
      </c>
      <c r="K444" s="595">
        <f>基本情報入力シート!$M$32</f>
        <v>0</v>
      </c>
      <c r="L444" s="595">
        <f>'別紙様式3-2（加算　個票）'!P456</f>
        <v>0</v>
      </c>
      <c r="M444" s="596">
        <f>'別紙様式3-2（加算　個票）'!Q456</f>
        <v>0</v>
      </c>
      <c r="N444" s="595">
        <f>'別紙様式3-2（加算　個票）'!Y456</f>
        <v>0</v>
      </c>
      <c r="O444" s="596">
        <f>'別紙様式3-2（加算　個票）'!Z456</f>
        <v>0</v>
      </c>
      <c r="P444" s="596">
        <f>'別紙様式3-2（加算　個票）'!AG456</f>
        <v>0</v>
      </c>
      <c r="Q444" s="596">
        <f t="shared" si="6"/>
        <v>0</v>
      </c>
      <c r="R444" s="597" t="str">
        <f>IF('別紙様式3-1'!$Y$26="×","該当","非該当")</f>
        <v>非該当</v>
      </c>
    </row>
    <row r="445" spans="1:18">
      <c r="A445" s="595">
        <v>444</v>
      </c>
      <c r="B445" s="595">
        <f>基本情報入力シート!C482</f>
        <v>0</v>
      </c>
      <c r="C445" s="595">
        <f>基本情報入力シート!M482</f>
        <v>0</v>
      </c>
      <c r="D445" s="595">
        <f>基本情報入力シート!R482</f>
        <v>0</v>
      </c>
      <c r="E445" s="595">
        <f>基本情報入力シート!W482</f>
        <v>0</v>
      </c>
      <c r="F445" s="595">
        <f>基本情報入力シート!X482</f>
        <v>0</v>
      </c>
      <c r="G445" s="595">
        <f>基本情報入力シート!Y482</f>
        <v>0</v>
      </c>
      <c r="H445" s="595">
        <f>基本情報入力シート!$M$23</f>
        <v>0</v>
      </c>
      <c r="I445" s="595">
        <f>基本情報入力シート!$M$30</f>
        <v>0</v>
      </c>
      <c r="J445" s="595">
        <f>基本情報入力シート!$M$31</f>
        <v>0</v>
      </c>
      <c r="K445" s="595">
        <f>基本情報入力シート!$M$32</f>
        <v>0</v>
      </c>
      <c r="L445" s="595">
        <f>'別紙様式3-2（加算　個票）'!P457</f>
        <v>0</v>
      </c>
      <c r="M445" s="596">
        <f>'別紙様式3-2（加算　個票）'!Q457</f>
        <v>0</v>
      </c>
      <c r="N445" s="595">
        <f>'別紙様式3-2（加算　個票）'!Y457</f>
        <v>0</v>
      </c>
      <c r="O445" s="596">
        <f>'別紙様式3-2（加算　個票）'!Z457</f>
        <v>0</v>
      </c>
      <c r="P445" s="596">
        <f>'別紙様式3-2（加算　個票）'!AG457</f>
        <v>0</v>
      </c>
      <c r="Q445" s="596">
        <f t="shared" si="6"/>
        <v>0</v>
      </c>
      <c r="R445" s="597" t="str">
        <f>IF('別紙様式3-1'!$Y$26="×","該当","非該当")</f>
        <v>非該当</v>
      </c>
    </row>
    <row r="446" spans="1:18">
      <c r="A446" s="595">
        <v>445</v>
      </c>
      <c r="B446" s="595">
        <f>基本情報入力シート!C483</f>
        <v>0</v>
      </c>
      <c r="C446" s="595">
        <f>基本情報入力シート!M483</f>
        <v>0</v>
      </c>
      <c r="D446" s="595">
        <f>基本情報入力シート!R483</f>
        <v>0</v>
      </c>
      <c r="E446" s="595">
        <f>基本情報入力シート!W483</f>
        <v>0</v>
      </c>
      <c r="F446" s="595">
        <f>基本情報入力シート!X483</f>
        <v>0</v>
      </c>
      <c r="G446" s="595">
        <f>基本情報入力シート!Y483</f>
        <v>0</v>
      </c>
      <c r="H446" s="595">
        <f>基本情報入力シート!$M$23</f>
        <v>0</v>
      </c>
      <c r="I446" s="595">
        <f>基本情報入力シート!$M$30</f>
        <v>0</v>
      </c>
      <c r="J446" s="595">
        <f>基本情報入力シート!$M$31</f>
        <v>0</v>
      </c>
      <c r="K446" s="595">
        <f>基本情報入力シート!$M$32</f>
        <v>0</v>
      </c>
      <c r="L446" s="595">
        <f>'別紙様式3-2（加算　個票）'!P458</f>
        <v>0</v>
      </c>
      <c r="M446" s="596">
        <f>'別紙様式3-2（加算　個票）'!Q458</f>
        <v>0</v>
      </c>
      <c r="N446" s="595">
        <f>'別紙様式3-2（加算　個票）'!Y458</f>
        <v>0</v>
      </c>
      <c r="O446" s="596">
        <f>'別紙様式3-2（加算　個票）'!Z458</f>
        <v>0</v>
      </c>
      <c r="P446" s="596">
        <f>'別紙様式3-2（加算　個票）'!AG458</f>
        <v>0</v>
      </c>
      <c r="Q446" s="596">
        <f t="shared" si="6"/>
        <v>0</v>
      </c>
      <c r="R446" s="597" t="str">
        <f>IF('別紙様式3-1'!$Y$26="×","該当","非該当")</f>
        <v>非該当</v>
      </c>
    </row>
    <row r="447" spans="1:18">
      <c r="A447" s="595">
        <v>446</v>
      </c>
      <c r="B447" s="595">
        <f>基本情報入力シート!C484</f>
        <v>0</v>
      </c>
      <c r="C447" s="595">
        <f>基本情報入力シート!M484</f>
        <v>0</v>
      </c>
      <c r="D447" s="595">
        <f>基本情報入力シート!R484</f>
        <v>0</v>
      </c>
      <c r="E447" s="595">
        <f>基本情報入力シート!W484</f>
        <v>0</v>
      </c>
      <c r="F447" s="595">
        <f>基本情報入力シート!X484</f>
        <v>0</v>
      </c>
      <c r="G447" s="595">
        <f>基本情報入力シート!Y484</f>
        <v>0</v>
      </c>
      <c r="H447" s="595">
        <f>基本情報入力シート!$M$23</f>
        <v>0</v>
      </c>
      <c r="I447" s="595">
        <f>基本情報入力シート!$M$30</f>
        <v>0</v>
      </c>
      <c r="J447" s="595">
        <f>基本情報入力シート!$M$31</f>
        <v>0</v>
      </c>
      <c r="K447" s="595">
        <f>基本情報入力シート!$M$32</f>
        <v>0</v>
      </c>
      <c r="L447" s="595">
        <f>'別紙様式3-2（加算　個票）'!P459</f>
        <v>0</v>
      </c>
      <c r="M447" s="596">
        <f>'別紙様式3-2（加算　個票）'!Q459</f>
        <v>0</v>
      </c>
      <c r="N447" s="595">
        <f>'別紙様式3-2（加算　個票）'!Y459</f>
        <v>0</v>
      </c>
      <c r="O447" s="596">
        <f>'別紙様式3-2（加算　個票）'!Z459</f>
        <v>0</v>
      </c>
      <c r="P447" s="596">
        <f>'別紙様式3-2（加算　個票）'!AG459</f>
        <v>0</v>
      </c>
      <c r="Q447" s="596">
        <f t="shared" si="6"/>
        <v>0</v>
      </c>
      <c r="R447" s="597" t="str">
        <f>IF('別紙様式3-1'!$Y$26="×","該当","非該当")</f>
        <v>非該当</v>
      </c>
    </row>
    <row r="448" spans="1:18">
      <c r="A448" s="595">
        <v>447</v>
      </c>
      <c r="B448" s="595">
        <f>基本情報入力シート!C485</f>
        <v>0</v>
      </c>
      <c r="C448" s="595">
        <f>基本情報入力シート!M485</f>
        <v>0</v>
      </c>
      <c r="D448" s="595">
        <f>基本情報入力シート!R485</f>
        <v>0</v>
      </c>
      <c r="E448" s="595">
        <f>基本情報入力シート!W485</f>
        <v>0</v>
      </c>
      <c r="F448" s="595">
        <f>基本情報入力シート!X485</f>
        <v>0</v>
      </c>
      <c r="G448" s="595">
        <f>基本情報入力シート!Y485</f>
        <v>0</v>
      </c>
      <c r="H448" s="595">
        <f>基本情報入力シート!$M$23</f>
        <v>0</v>
      </c>
      <c r="I448" s="595">
        <f>基本情報入力シート!$M$30</f>
        <v>0</v>
      </c>
      <c r="J448" s="595">
        <f>基本情報入力シート!$M$31</f>
        <v>0</v>
      </c>
      <c r="K448" s="595">
        <f>基本情報入力シート!$M$32</f>
        <v>0</v>
      </c>
      <c r="L448" s="595">
        <f>'別紙様式3-2（加算　個票）'!P460</f>
        <v>0</v>
      </c>
      <c r="M448" s="596">
        <f>'別紙様式3-2（加算　個票）'!Q460</f>
        <v>0</v>
      </c>
      <c r="N448" s="595">
        <f>'別紙様式3-2（加算　個票）'!Y460</f>
        <v>0</v>
      </c>
      <c r="O448" s="596">
        <f>'別紙様式3-2（加算　個票）'!Z460</f>
        <v>0</v>
      </c>
      <c r="P448" s="596">
        <f>'別紙様式3-2（加算　個票）'!AG460</f>
        <v>0</v>
      </c>
      <c r="Q448" s="596">
        <f t="shared" si="6"/>
        <v>0</v>
      </c>
      <c r="R448" s="597" t="str">
        <f>IF('別紙様式3-1'!$Y$26="×","該当","非該当")</f>
        <v>非該当</v>
      </c>
    </row>
    <row r="449" spans="1:18">
      <c r="A449" s="595">
        <v>448</v>
      </c>
      <c r="B449" s="595">
        <f>基本情報入力シート!C486</f>
        <v>0</v>
      </c>
      <c r="C449" s="595">
        <f>基本情報入力シート!M486</f>
        <v>0</v>
      </c>
      <c r="D449" s="595">
        <f>基本情報入力シート!R486</f>
        <v>0</v>
      </c>
      <c r="E449" s="595">
        <f>基本情報入力シート!W486</f>
        <v>0</v>
      </c>
      <c r="F449" s="595">
        <f>基本情報入力シート!X486</f>
        <v>0</v>
      </c>
      <c r="G449" s="595">
        <f>基本情報入力シート!Y486</f>
        <v>0</v>
      </c>
      <c r="H449" s="595">
        <f>基本情報入力シート!$M$23</f>
        <v>0</v>
      </c>
      <c r="I449" s="595">
        <f>基本情報入力シート!$M$30</f>
        <v>0</v>
      </c>
      <c r="J449" s="595">
        <f>基本情報入力シート!$M$31</f>
        <v>0</v>
      </c>
      <c r="K449" s="595">
        <f>基本情報入力シート!$M$32</f>
        <v>0</v>
      </c>
      <c r="L449" s="595">
        <f>'別紙様式3-2（加算　個票）'!P461</f>
        <v>0</v>
      </c>
      <c r="M449" s="596">
        <f>'別紙様式3-2（加算　個票）'!Q461</f>
        <v>0</v>
      </c>
      <c r="N449" s="595">
        <f>'別紙様式3-2（加算　個票）'!Y461</f>
        <v>0</v>
      </c>
      <c r="O449" s="596">
        <f>'別紙様式3-2（加算　個票）'!Z461</f>
        <v>0</v>
      </c>
      <c r="P449" s="596">
        <f>'別紙様式3-2（加算　個票）'!AG461</f>
        <v>0</v>
      </c>
      <c r="Q449" s="596">
        <f t="shared" si="6"/>
        <v>0</v>
      </c>
      <c r="R449" s="597" t="str">
        <f>IF('別紙様式3-1'!$Y$26="×","該当","非該当")</f>
        <v>非該当</v>
      </c>
    </row>
    <row r="450" spans="1:18">
      <c r="A450" s="595">
        <v>449</v>
      </c>
      <c r="B450" s="595">
        <f>基本情報入力シート!C487</f>
        <v>0</v>
      </c>
      <c r="C450" s="595">
        <f>基本情報入力シート!M487</f>
        <v>0</v>
      </c>
      <c r="D450" s="595">
        <f>基本情報入力シート!R487</f>
        <v>0</v>
      </c>
      <c r="E450" s="595">
        <f>基本情報入力シート!W487</f>
        <v>0</v>
      </c>
      <c r="F450" s="595">
        <f>基本情報入力シート!X487</f>
        <v>0</v>
      </c>
      <c r="G450" s="595">
        <f>基本情報入力シート!Y487</f>
        <v>0</v>
      </c>
      <c r="H450" s="595">
        <f>基本情報入力シート!$M$23</f>
        <v>0</v>
      </c>
      <c r="I450" s="595">
        <f>基本情報入力シート!$M$30</f>
        <v>0</v>
      </c>
      <c r="J450" s="595">
        <f>基本情報入力シート!$M$31</f>
        <v>0</v>
      </c>
      <c r="K450" s="595">
        <f>基本情報入力シート!$M$32</f>
        <v>0</v>
      </c>
      <c r="L450" s="595">
        <f>'別紙様式3-2（加算　個票）'!P462</f>
        <v>0</v>
      </c>
      <c r="M450" s="596">
        <f>'別紙様式3-2（加算　個票）'!Q462</f>
        <v>0</v>
      </c>
      <c r="N450" s="595">
        <f>'別紙様式3-2（加算　個票）'!Y462</f>
        <v>0</v>
      </c>
      <c r="O450" s="596">
        <f>'別紙様式3-2（加算　個票）'!Z462</f>
        <v>0</v>
      </c>
      <c r="P450" s="596">
        <f>'別紙様式3-2（加算　個票）'!AG462</f>
        <v>0</v>
      </c>
      <c r="Q450" s="596">
        <f t="shared" si="6"/>
        <v>0</v>
      </c>
      <c r="R450" s="597" t="str">
        <f>IF('別紙様式3-1'!$Y$26="×","該当","非該当")</f>
        <v>非該当</v>
      </c>
    </row>
    <row r="451" spans="1:18">
      <c r="A451" s="595">
        <v>450</v>
      </c>
      <c r="B451" s="595">
        <f>基本情報入力シート!C488</f>
        <v>0</v>
      </c>
      <c r="C451" s="595">
        <f>基本情報入力シート!M488</f>
        <v>0</v>
      </c>
      <c r="D451" s="595">
        <f>基本情報入力シート!R488</f>
        <v>0</v>
      </c>
      <c r="E451" s="595">
        <f>基本情報入力シート!W488</f>
        <v>0</v>
      </c>
      <c r="F451" s="595">
        <f>基本情報入力シート!X488</f>
        <v>0</v>
      </c>
      <c r="G451" s="595">
        <f>基本情報入力シート!Y488</f>
        <v>0</v>
      </c>
      <c r="H451" s="595">
        <f>基本情報入力シート!$M$23</f>
        <v>0</v>
      </c>
      <c r="I451" s="595">
        <f>基本情報入力シート!$M$30</f>
        <v>0</v>
      </c>
      <c r="J451" s="595">
        <f>基本情報入力シート!$M$31</f>
        <v>0</v>
      </c>
      <c r="K451" s="595">
        <f>基本情報入力シート!$M$32</f>
        <v>0</v>
      </c>
      <c r="L451" s="595">
        <f>'別紙様式3-2（加算　個票）'!P463</f>
        <v>0</v>
      </c>
      <c r="M451" s="596">
        <f>'別紙様式3-2（加算　個票）'!Q463</f>
        <v>0</v>
      </c>
      <c r="N451" s="595">
        <f>'別紙様式3-2（加算　個票）'!Y463</f>
        <v>0</v>
      </c>
      <c r="O451" s="596">
        <f>'別紙様式3-2（加算　個票）'!Z463</f>
        <v>0</v>
      </c>
      <c r="P451" s="596">
        <f>'別紙様式3-2（加算　個票）'!AG463</f>
        <v>0</v>
      </c>
      <c r="Q451" s="596">
        <f t="shared" ref="Q451:Q514" si="7">M451+O451-P451</f>
        <v>0</v>
      </c>
      <c r="R451" s="597" t="str">
        <f>IF('別紙様式3-1'!$Y$26="×","該当","非該当")</f>
        <v>非該当</v>
      </c>
    </row>
    <row r="452" spans="1:18">
      <c r="A452" s="595">
        <v>451</v>
      </c>
      <c r="B452" s="595">
        <f>基本情報入力シート!C489</f>
        <v>0</v>
      </c>
      <c r="C452" s="595">
        <f>基本情報入力シート!M489</f>
        <v>0</v>
      </c>
      <c r="D452" s="595">
        <f>基本情報入力シート!R489</f>
        <v>0</v>
      </c>
      <c r="E452" s="595">
        <f>基本情報入力シート!W489</f>
        <v>0</v>
      </c>
      <c r="F452" s="595">
        <f>基本情報入力シート!X489</f>
        <v>0</v>
      </c>
      <c r="G452" s="595">
        <f>基本情報入力シート!Y489</f>
        <v>0</v>
      </c>
      <c r="H452" s="595">
        <f>基本情報入力シート!$M$23</f>
        <v>0</v>
      </c>
      <c r="I452" s="595">
        <f>基本情報入力シート!$M$30</f>
        <v>0</v>
      </c>
      <c r="J452" s="595">
        <f>基本情報入力シート!$M$31</f>
        <v>0</v>
      </c>
      <c r="K452" s="595">
        <f>基本情報入力シート!$M$32</f>
        <v>0</v>
      </c>
      <c r="L452" s="595">
        <f>'別紙様式3-2（加算　個票）'!P464</f>
        <v>0</v>
      </c>
      <c r="M452" s="596">
        <f>'別紙様式3-2（加算　個票）'!Q464</f>
        <v>0</v>
      </c>
      <c r="N452" s="595">
        <f>'別紙様式3-2（加算　個票）'!Y464</f>
        <v>0</v>
      </c>
      <c r="O452" s="596">
        <f>'別紙様式3-2（加算　個票）'!Z464</f>
        <v>0</v>
      </c>
      <c r="P452" s="596">
        <f>'別紙様式3-2（加算　個票）'!AG464</f>
        <v>0</v>
      </c>
      <c r="Q452" s="596">
        <f t="shared" si="7"/>
        <v>0</v>
      </c>
      <c r="R452" s="597" t="str">
        <f>IF('別紙様式3-1'!$Y$26="×","該当","非該当")</f>
        <v>非該当</v>
      </c>
    </row>
    <row r="453" spans="1:18">
      <c r="A453" s="595">
        <v>452</v>
      </c>
      <c r="B453" s="595">
        <f>基本情報入力シート!C490</f>
        <v>0</v>
      </c>
      <c r="C453" s="595">
        <f>基本情報入力シート!M490</f>
        <v>0</v>
      </c>
      <c r="D453" s="595">
        <f>基本情報入力シート!R490</f>
        <v>0</v>
      </c>
      <c r="E453" s="595">
        <f>基本情報入力シート!W490</f>
        <v>0</v>
      </c>
      <c r="F453" s="595">
        <f>基本情報入力シート!X490</f>
        <v>0</v>
      </c>
      <c r="G453" s="595">
        <f>基本情報入力シート!Y490</f>
        <v>0</v>
      </c>
      <c r="H453" s="595">
        <f>基本情報入力シート!$M$23</f>
        <v>0</v>
      </c>
      <c r="I453" s="595">
        <f>基本情報入力シート!$M$30</f>
        <v>0</v>
      </c>
      <c r="J453" s="595">
        <f>基本情報入力シート!$M$31</f>
        <v>0</v>
      </c>
      <c r="K453" s="595">
        <f>基本情報入力シート!$M$32</f>
        <v>0</v>
      </c>
      <c r="L453" s="595">
        <f>'別紙様式3-2（加算　個票）'!P465</f>
        <v>0</v>
      </c>
      <c r="M453" s="596">
        <f>'別紙様式3-2（加算　個票）'!Q465</f>
        <v>0</v>
      </c>
      <c r="N453" s="595">
        <f>'別紙様式3-2（加算　個票）'!Y465</f>
        <v>0</v>
      </c>
      <c r="O453" s="596">
        <f>'別紙様式3-2（加算　個票）'!Z465</f>
        <v>0</v>
      </c>
      <c r="P453" s="596">
        <f>'別紙様式3-2（加算　個票）'!AG465</f>
        <v>0</v>
      </c>
      <c r="Q453" s="596">
        <f t="shared" si="7"/>
        <v>0</v>
      </c>
      <c r="R453" s="597" t="str">
        <f>IF('別紙様式3-1'!$Y$26="×","該当","非該当")</f>
        <v>非該当</v>
      </c>
    </row>
    <row r="454" spans="1:18">
      <c r="A454" s="595">
        <v>453</v>
      </c>
      <c r="B454" s="595">
        <f>基本情報入力シート!C491</f>
        <v>0</v>
      </c>
      <c r="C454" s="595">
        <f>基本情報入力シート!M491</f>
        <v>0</v>
      </c>
      <c r="D454" s="595">
        <f>基本情報入力シート!R491</f>
        <v>0</v>
      </c>
      <c r="E454" s="595">
        <f>基本情報入力シート!W491</f>
        <v>0</v>
      </c>
      <c r="F454" s="595">
        <f>基本情報入力シート!X491</f>
        <v>0</v>
      </c>
      <c r="G454" s="595">
        <f>基本情報入力シート!Y491</f>
        <v>0</v>
      </c>
      <c r="H454" s="595">
        <f>基本情報入力シート!$M$23</f>
        <v>0</v>
      </c>
      <c r="I454" s="595">
        <f>基本情報入力シート!$M$30</f>
        <v>0</v>
      </c>
      <c r="J454" s="595">
        <f>基本情報入力シート!$M$31</f>
        <v>0</v>
      </c>
      <c r="K454" s="595">
        <f>基本情報入力シート!$M$32</f>
        <v>0</v>
      </c>
      <c r="L454" s="595">
        <f>'別紙様式3-2（加算　個票）'!P466</f>
        <v>0</v>
      </c>
      <c r="M454" s="596">
        <f>'別紙様式3-2（加算　個票）'!Q466</f>
        <v>0</v>
      </c>
      <c r="N454" s="595">
        <f>'別紙様式3-2（加算　個票）'!Y466</f>
        <v>0</v>
      </c>
      <c r="O454" s="596">
        <f>'別紙様式3-2（加算　個票）'!Z466</f>
        <v>0</v>
      </c>
      <c r="P454" s="596">
        <f>'別紙様式3-2（加算　個票）'!AG466</f>
        <v>0</v>
      </c>
      <c r="Q454" s="596">
        <f t="shared" si="7"/>
        <v>0</v>
      </c>
      <c r="R454" s="597" t="str">
        <f>IF('別紙様式3-1'!$Y$26="×","該当","非該当")</f>
        <v>非該当</v>
      </c>
    </row>
    <row r="455" spans="1:18">
      <c r="A455" s="595">
        <v>454</v>
      </c>
      <c r="B455" s="595">
        <f>基本情報入力シート!C492</f>
        <v>0</v>
      </c>
      <c r="C455" s="595">
        <f>基本情報入力シート!M492</f>
        <v>0</v>
      </c>
      <c r="D455" s="595">
        <f>基本情報入力シート!R492</f>
        <v>0</v>
      </c>
      <c r="E455" s="595">
        <f>基本情報入力シート!W492</f>
        <v>0</v>
      </c>
      <c r="F455" s="595">
        <f>基本情報入力シート!X492</f>
        <v>0</v>
      </c>
      <c r="G455" s="595">
        <f>基本情報入力シート!Y492</f>
        <v>0</v>
      </c>
      <c r="H455" s="595">
        <f>基本情報入力シート!$M$23</f>
        <v>0</v>
      </c>
      <c r="I455" s="595">
        <f>基本情報入力シート!$M$30</f>
        <v>0</v>
      </c>
      <c r="J455" s="595">
        <f>基本情報入力シート!$M$31</f>
        <v>0</v>
      </c>
      <c r="K455" s="595">
        <f>基本情報入力シート!$M$32</f>
        <v>0</v>
      </c>
      <c r="L455" s="595">
        <f>'別紙様式3-2（加算　個票）'!P467</f>
        <v>0</v>
      </c>
      <c r="M455" s="596">
        <f>'別紙様式3-2（加算　個票）'!Q467</f>
        <v>0</v>
      </c>
      <c r="N455" s="595">
        <f>'別紙様式3-2（加算　個票）'!Y467</f>
        <v>0</v>
      </c>
      <c r="O455" s="596">
        <f>'別紙様式3-2（加算　個票）'!Z467</f>
        <v>0</v>
      </c>
      <c r="P455" s="596">
        <f>'別紙様式3-2（加算　個票）'!AG467</f>
        <v>0</v>
      </c>
      <c r="Q455" s="596">
        <f t="shared" si="7"/>
        <v>0</v>
      </c>
      <c r="R455" s="597" t="str">
        <f>IF('別紙様式3-1'!$Y$26="×","該当","非該当")</f>
        <v>非該当</v>
      </c>
    </row>
    <row r="456" spans="1:18">
      <c r="A456" s="595">
        <v>455</v>
      </c>
      <c r="B456" s="595">
        <f>基本情報入力シート!C493</f>
        <v>0</v>
      </c>
      <c r="C456" s="595">
        <f>基本情報入力シート!M493</f>
        <v>0</v>
      </c>
      <c r="D456" s="595">
        <f>基本情報入力シート!R493</f>
        <v>0</v>
      </c>
      <c r="E456" s="595">
        <f>基本情報入力シート!W493</f>
        <v>0</v>
      </c>
      <c r="F456" s="595">
        <f>基本情報入力シート!X493</f>
        <v>0</v>
      </c>
      <c r="G456" s="595">
        <f>基本情報入力シート!Y493</f>
        <v>0</v>
      </c>
      <c r="H456" s="595">
        <f>基本情報入力シート!$M$23</f>
        <v>0</v>
      </c>
      <c r="I456" s="595">
        <f>基本情報入力シート!$M$30</f>
        <v>0</v>
      </c>
      <c r="J456" s="595">
        <f>基本情報入力シート!$M$31</f>
        <v>0</v>
      </c>
      <c r="K456" s="595">
        <f>基本情報入力シート!$M$32</f>
        <v>0</v>
      </c>
      <c r="L456" s="595">
        <f>'別紙様式3-2（加算　個票）'!P468</f>
        <v>0</v>
      </c>
      <c r="M456" s="596">
        <f>'別紙様式3-2（加算　個票）'!Q468</f>
        <v>0</v>
      </c>
      <c r="N456" s="595">
        <f>'別紙様式3-2（加算　個票）'!Y468</f>
        <v>0</v>
      </c>
      <c r="O456" s="596">
        <f>'別紙様式3-2（加算　個票）'!Z468</f>
        <v>0</v>
      </c>
      <c r="P456" s="596">
        <f>'別紙様式3-2（加算　個票）'!AG468</f>
        <v>0</v>
      </c>
      <c r="Q456" s="596">
        <f t="shared" si="7"/>
        <v>0</v>
      </c>
      <c r="R456" s="597" t="str">
        <f>IF('別紙様式3-1'!$Y$26="×","該当","非該当")</f>
        <v>非該当</v>
      </c>
    </row>
    <row r="457" spans="1:18">
      <c r="A457" s="595">
        <v>456</v>
      </c>
      <c r="B457" s="595">
        <f>基本情報入力シート!C494</f>
        <v>0</v>
      </c>
      <c r="C457" s="595">
        <f>基本情報入力シート!M494</f>
        <v>0</v>
      </c>
      <c r="D457" s="595">
        <f>基本情報入力シート!R494</f>
        <v>0</v>
      </c>
      <c r="E457" s="595">
        <f>基本情報入力シート!W494</f>
        <v>0</v>
      </c>
      <c r="F457" s="595">
        <f>基本情報入力シート!X494</f>
        <v>0</v>
      </c>
      <c r="G457" s="595">
        <f>基本情報入力シート!Y494</f>
        <v>0</v>
      </c>
      <c r="H457" s="595">
        <f>基本情報入力シート!$M$23</f>
        <v>0</v>
      </c>
      <c r="I457" s="595">
        <f>基本情報入力シート!$M$30</f>
        <v>0</v>
      </c>
      <c r="J457" s="595">
        <f>基本情報入力シート!$M$31</f>
        <v>0</v>
      </c>
      <c r="K457" s="595">
        <f>基本情報入力シート!$M$32</f>
        <v>0</v>
      </c>
      <c r="L457" s="595">
        <f>'別紙様式3-2（加算　個票）'!P469</f>
        <v>0</v>
      </c>
      <c r="M457" s="596">
        <f>'別紙様式3-2（加算　個票）'!Q469</f>
        <v>0</v>
      </c>
      <c r="N457" s="595">
        <f>'別紙様式3-2（加算　個票）'!Y469</f>
        <v>0</v>
      </c>
      <c r="O457" s="596">
        <f>'別紙様式3-2（加算　個票）'!Z469</f>
        <v>0</v>
      </c>
      <c r="P457" s="596">
        <f>'別紙様式3-2（加算　個票）'!AG469</f>
        <v>0</v>
      </c>
      <c r="Q457" s="596">
        <f t="shared" si="7"/>
        <v>0</v>
      </c>
      <c r="R457" s="597" t="str">
        <f>IF('別紙様式3-1'!$Y$26="×","該当","非該当")</f>
        <v>非該当</v>
      </c>
    </row>
    <row r="458" spans="1:18">
      <c r="A458" s="595">
        <v>457</v>
      </c>
      <c r="B458" s="595">
        <f>基本情報入力シート!C495</f>
        <v>0</v>
      </c>
      <c r="C458" s="595">
        <f>基本情報入力シート!M495</f>
        <v>0</v>
      </c>
      <c r="D458" s="595">
        <f>基本情報入力シート!R495</f>
        <v>0</v>
      </c>
      <c r="E458" s="595">
        <f>基本情報入力シート!W495</f>
        <v>0</v>
      </c>
      <c r="F458" s="595">
        <f>基本情報入力シート!X495</f>
        <v>0</v>
      </c>
      <c r="G458" s="595">
        <f>基本情報入力シート!Y495</f>
        <v>0</v>
      </c>
      <c r="H458" s="595">
        <f>基本情報入力シート!$M$23</f>
        <v>0</v>
      </c>
      <c r="I458" s="595">
        <f>基本情報入力シート!$M$30</f>
        <v>0</v>
      </c>
      <c r="J458" s="595">
        <f>基本情報入力シート!$M$31</f>
        <v>0</v>
      </c>
      <c r="K458" s="595">
        <f>基本情報入力シート!$M$32</f>
        <v>0</v>
      </c>
      <c r="L458" s="595">
        <f>'別紙様式3-2（加算　個票）'!P470</f>
        <v>0</v>
      </c>
      <c r="M458" s="596">
        <f>'別紙様式3-2（加算　個票）'!Q470</f>
        <v>0</v>
      </c>
      <c r="N458" s="595">
        <f>'別紙様式3-2（加算　個票）'!Y470</f>
        <v>0</v>
      </c>
      <c r="O458" s="596">
        <f>'別紙様式3-2（加算　個票）'!Z470</f>
        <v>0</v>
      </c>
      <c r="P458" s="596">
        <f>'別紙様式3-2（加算　個票）'!AG470</f>
        <v>0</v>
      </c>
      <c r="Q458" s="596">
        <f t="shared" si="7"/>
        <v>0</v>
      </c>
      <c r="R458" s="597" t="str">
        <f>IF('別紙様式3-1'!$Y$26="×","該当","非該当")</f>
        <v>非該当</v>
      </c>
    </row>
    <row r="459" spans="1:18">
      <c r="A459" s="595">
        <v>458</v>
      </c>
      <c r="B459" s="595">
        <f>基本情報入力シート!C496</f>
        <v>0</v>
      </c>
      <c r="C459" s="595">
        <f>基本情報入力シート!M496</f>
        <v>0</v>
      </c>
      <c r="D459" s="595">
        <f>基本情報入力シート!R496</f>
        <v>0</v>
      </c>
      <c r="E459" s="595">
        <f>基本情報入力シート!W496</f>
        <v>0</v>
      </c>
      <c r="F459" s="595">
        <f>基本情報入力シート!X496</f>
        <v>0</v>
      </c>
      <c r="G459" s="595">
        <f>基本情報入力シート!Y496</f>
        <v>0</v>
      </c>
      <c r="H459" s="595">
        <f>基本情報入力シート!$M$23</f>
        <v>0</v>
      </c>
      <c r="I459" s="595">
        <f>基本情報入力シート!$M$30</f>
        <v>0</v>
      </c>
      <c r="J459" s="595">
        <f>基本情報入力シート!$M$31</f>
        <v>0</v>
      </c>
      <c r="K459" s="595">
        <f>基本情報入力シート!$M$32</f>
        <v>0</v>
      </c>
      <c r="L459" s="595">
        <f>'別紙様式3-2（加算　個票）'!P471</f>
        <v>0</v>
      </c>
      <c r="M459" s="596">
        <f>'別紙様式3-2（加算　個票）'!Q471</f>
        <v>0</v>
      </c>
      <c r="N459" s="595">
        <f>'別紙様式3-2（加算　個票）'!Y471</f>
        <v>0</v>
      </c>
      <c r="O459" s="596">
        <f>'別紙様式3-2（加算　個票）'!Z471</f>
        <v>0</v>
      </c>
      <c r="P459" s="596">
        <f>'別紙様式3-2（加算　個票）'!AG471</f>
        <v>0</v>
      </c>
      <c r="Q459" s="596">
        <f t="shared" si="7"/>
        <v>0</v>
      </c>
      <c r="R459" s="597" t="str">
        <f>IF('別紙様式3-1'!$Y$26="×","該当","非該当")</f>
        <v>非該当</v>
      </c>
    </row>
    <row r="460" spans="1:18">
      <c r="A460" s="595">
        <v>459</v>
      </c>
      <c r="B460" s="595">
        <f>基本情報入力シート!C497</f>
        <v>0</v>
      </c>
      <c r="C460" s="595">
        <f>基本情報入力シート!M497</f>
        <v>0</v>
      </c>
      <c r="D460" s="595">
        <f>基本情報入力シート!R497</f>
        <v>0</v>
      </c>
      <c r="E460" s="595">
        <f>基本情報入力シート!W497</f>
        <v>0</v>
      </c>
      <c r="F460" s="595">
        <f>基本情報入力シート!X497</f>
        <v>0</v>
      </c>
      <c r="G460" s="595">
        <f>基本情報入力シート!Y497</f>
        <v>0</v>
      </c>
      <c r="H460" s="595">
        <f>基本情報入力シート!$M$23</f>
        <v>0</v>
      </c>
      <c r="I460" s="595">
        <f>基本情報入力シート!$M$30</f>
        <v>0</v>
      </c>
      <c r="J460" s="595">
        <f>基本情報入力シート!$M$31</f>
        <v>0</v>
      </c>
      <c r="K460" s="595">
        <f>基本情報入力シート!$M$32</f>
        <v>0</v>
      </c>
      <c r="L460" s="595">
        <f>'別紙様式3-2（加算　個票）'!P472</f>
        <v>0</v>
      </c>
      <c r="M460" s="596">
        <f>'別紙様式3-2（加算　個票）'!Q472</f>
        <v>0</v>
      </c>
      <c r="N460" s="595">
        <f>'別紙様式3-2（加算　個票）'!Y472</f>
        <v>0</v>
      </c>
      <c r="O460" s="596">
        <f>'別紙様式3-2（加算　個票）'!Z472</f>
        <v>0</v>
      </c>
      <c r="P460" s="596">
        <f>'別紙様式3-2（加算　個票）'!AG472</f>
        <v>0</v>
      </c>
      <c r="Q460" s="596">
        <f t="shared" si="7"/>
        <v>0</v>
      </c>
      <c r="R460" s="597" t="str">
        <f>IF('別紙様式3-1'!$Y$26="×","該当","非該当")</f>
        <v>非該当</v>
      </c>
    </row>
    <row r="461" spans="1:18">
      <c r="A461" s="595">
        <v>460</v>
      </c>
      <c r="B461" s="595">
        <f>基本情報入力シート!C498</f>
        <v>0</v>
      </c>
      <c r="C461" s="595">
        <f>基本情報入力シート!M498</f>
        <v>0</v>
      </c>
      <c r="D461" s="595">
        <f>基本情報入力シート!R498</f>
        <v>0</v>
      </c>
      <c r="E461" s="595">
        <f>基本情報入力シート!W498</f>
        <v>0</v>
      </c>
      <c r="F461" s="595">
        <f>基本情報入力シート!X498</f>
        <v>0</v>
      </c>
      <c r="G461" s="595">
        <f>基本情報入力シート!Y498</f>
        <v>0</v>
      </c>
      <c r="H461" s="595">
        <f>基本情報入力シート!$M$23</f>
        <v>0</v>
      </c>
      <c r="I461" s="595">
        <f>基本情報入力シート!$M$30</f>
        <v>0</v>
      </c>
      <c r="J461" s="595">
        <f>基本情報入力シート!$M$31</f>
        <v>0</v>
      </c>
      <c r="K461" s="595">
        <f>基本情報入力シート!$M$32</f>
        <v>0</v>
      </c>
      <c r="L461" s="595">
        <f>'別紙様式3-2（加算　個票）'!P473</f>
        <v>0</v>
      </c>
      <c r="M461" s="596">
        <f>'別紙様式3-2（加算　個票）'!Q473</f>
        <v>0</v>
      </c>
      <c r="N461" s="595">
        <f>'別紙様式3-2（加算　個票）'!Y473</f>
        <v>0</v>
      </c>
      <c r="O461" s="596">
        <f>'別紙様式3-2（加算　個票）'!Z473</f>
        <v>0</v>
      </c>
      <c r="P461" s="596">
        <f>'別紙様式3-2（加算　個票）'!AG473</f>
        <v>0</v>
      </c>
      <c r="Q461" s="596">
        <f t="shared" si="7"/>
        <v>0</v>
      </c>
      <c r="R461" s="597" t="str">
        <f>IF('別紙様式3-1'!$Y$26="×","該当","非該当")</f>
        <v>非該当</v>
      </c>
    </row>
    <row r="462" spans="1:18">
      <c r="A462" s="595">
        <v>461</v>
      </c>
      <c r="B462" s="595">
        <f>基本情報入力シート!C499</f>
        <v>0</v>
      </c>
      <c r="C462" s="595">
        <f>基本情報入力シート!M499</f>
        <v>0</v>
      </c>
      <c r="D462" s="595">
        <f>基本情報入力シート!R499</f>
        <v>0</v>
      </c>
      <c r="E462" s="595">
        <f>基本情報入力シート!W499</f>
        <v>0</v>
      </c>
      <c r="F462" s="595">
        <f>基本情報入力シート!X499</f>
        <v>0</v>
      </c>
      <c r="G462" s="595">
        <f>基本情報入力シート!Y499</f>
        <v>0</v>
      </c>
      <c r="H462" s="595">
        <f>基本情報入力シート!$M$23</f>
        <v>0</v>
      </c>
      <c r="I462" s="595">
        <f>基本情報入力シート!$M$30</f>
        <v>0</v>
      </c>
      <c r="J462" s="595">
        <f>基本情報入力シート!$M$31</f>
        <v>0</v>
      </c>
      <c r="K462" s="595">
        <f>基本情報入力シート!$M$32</f>
        <v>0</v>
      </c>
      <c r="L462" s="595">
        <f>'別紙様式3-2（加算　個票）'!P474</f>
        <v>0</v>
      </c>
      <c r="M462" s="596">
        <f>'別紙様式3-2（加算　個票）'!Q474</f>
        <v>0</v>
      </c>
      <c r="N462" s="595">
        <f>'別紙様式3-2（加算　個票）'!Y474</f>
        <v>0</v>
      </c>
      <c r="O462" s="596">
        <f>'別紙様式3-2（加算　個票）'!Z474</f>
        <v>0</v>
      </c>
      <c r="P462" s="596">
        <f>'別紙様式3-2（加算　個票）'!AG474</f>
        <v>0</v>
      </c>
      <c r="Q462" s="596">
        <f t="shared" si="7"/>
        <v>0</v>
      </c>
      <c r="R462" s="597" t="str">
        <f>IF('別紙様式3-1'!$Y$26="×","該当","非該当")</f>
        <v>非該当</v>
      </c>
    </row>
    <row r="463" spans="1:18">
      <c r="A463" s="595">
        <v>462</v>
      </c>
      <c r="B463" s="595">
        <f>基本情報入力シート!C500</f>
        <v>0</v>
      </c>
      <c r="C463" s="595">
        <f>基本情報入力シート!M500</f>
        <v>0</v>
      </c>
      <c r="D463" s="595">
        <f>基本情報入力シート!R500</f>
        <v>0</v>
      </c>
      <c r="E463" s="595">
        <f>基本情報入力シート!W500</f>
        <v>0</v>
      </c>
      <c r="F463" s="595">
        <f>基本情報入力シート!X500</f>
        <v>0</v>
      </c>
      <c r="G463" s="595">
        <f>基本情報入力シート!Y500</f>
        <v>0</v>
      </c>
      <c r="H463" s="595">
        <f>基本情報入力シート!$M$23</f>
        <v>0</v>
      </c>
      <c r="I463" s="595">
        <f>基本情報入力シート!$M$30</f>
        <v>0</v>
      </c>
      <c r="J463" s="595">
        <f>基本情報入力シート!$M$31</f>
        <v>0</v>
      </c>
      <c r="K463" s="595">
        <f>基本情報入力シート!$M$32</f>
        <v>0</v>
      </c>
      <c r="L463" s="595">
        <f>'別紙様式3-2（加算　個票）'!P475</f>
        <v>0</v>
      </c>
      <c r="M463" s="596">
        <f>'別紙様式3-2（加算　個票）'!Q475</f>
        <v>0</v>
      </c>
      <c r="N463" s="595">
        <f>'別紙様式3-2（加算　個票）'!Y475</f>
        <v>0</v>
      </c>
      <c r="O463" s="596">
        <f>'別紙様式3-2（加算　個票）'!Z475</f>
        <v>0</v>
      </c>
      <c r="P463" s="596">
        <f>'別紙様式3-2（加算　個票）'!AG475</f>
        <v>0</v>
      </c>
      <c r="Q463" s="596">
        <f t="shared" si="7"/>
        <v>0</v>
      </c>
      <c r="R463" s="597" t="str">
        <f>IF('別紙様式3-1'!$Y$26="×","該当","非該当")</f>
        <v>非該当</v>
      </c>
    </row>
    <row r="464" spans="1:18">
      <c r="A464" s="595">
        <v>463</v>
      </c>
      <c r="B464" s="595">
        <f>基本情報入力シート!C501</f>
        <v>0</v>
      </c>
      <c r="C464" s="595">
        <f>基本情報入力シート!M501</f>
        <v>0</v>
      </c>
      <c r="D464" s="595">
        <f>基本情報入力シート!R501</f>
        <v>0</v>
      </c>
      <c r="E464" s="595">
        <f>基本情報入力シート!W501</f>
        <v>0</v>
      </c>
      <c r="F464" s="595">
        <f>基本情報入力シート!X501</f>
        <v>0</v>
      </c>
      <c r="G464" s="595">
        <f>基本情報入力シート!Y501</f>
        <v>0</v>
      </c>
      <c r="H464" s="595">
        <f>基本情報入力シート!$M$23</f>
        <v>0</v>
      </c>
      <c r="I464" s="595">
        <f>基本情報入力シート!$M$30</f>
        <v>0</v>
      </c>
      <c r="J464" s="595">
        <f>基本情報入力シート!$M$31</f>
        <v>0</v>
      </c>
      <c r="K464" s="595">
        <f>基本情報入力シート!$M$32</f>
        <v>0</v>
      </c>
      <c r="L464" s="595">
        <f>'別紙様式3-2（加算　個票）'!P476</f>
        <v>0</v>
      </c>
      <c r="M464" s="596">
        <f>'別紙様式3-2（加算　個票）'!Q476</f>
        <v>0</v>
      </c>
      <c r="N464" s="595">
        <f>'別紙様式3-2（加算　個票）'!Y476</f>
        <v>0</v>
      </c>
      <c r="O464" s="596">
        <f>'別紙様式3-2（加算　個票）'!Z476</f>
        <v>0</v>
      </c>
      <c r="P464" s="596">
        <f>'別紙様式3-2（加算　個票）'!AG476</f>
        <v>0</v>
      </c>
      <c r="Q464" s="596">
        <f t="shared" si="7"/>
        <v>0</v>
      </c>
      <c r="R464" s="597" t="str">
        <f>IF('別紙様式3-1'!$Y$26="×","該当","非該当")</f>
        <v>非該当</v>
      </c>
    </row>
    <row r="465" spans="1:18">
      <c r="A465" s="595">
        <v>464</v>
      </c>
      <c r="B465" s="595">
        <f>基本情報入力シート!C502</f>
        <v>0</v>
      </c>
      <c r="C465" s="595">
        <f>基本情報入力シート!M502</f>
        <v>0</v>
      </c>
      <c r="D465" s="595">
        <f>基本情報入力シート!R502</f>
        <v>0</v>
      </c>
      <c r="E465" s="595">
        <f>基本情報入力シート!W502</f>
        <v>0</v>
      </c>
      <c r="F465" s="595">
        <f>基本情報入力シート!X502</f>
        <v>0</v>
      </c>
      <c r="G465" s="595">
        <f>基本情報入力シート!Y502</f>
        <v>0</v>
      </c>
      <c r="H465" s="595">
        <f>基本情報入力シート!$M$23</f>
        <v>0</v>
      </c>
      <c r="I465" s="595">
        <f>基本情報入力シート!$M$30</f>
        <v>0</v>
      </c>
      <c r="J465" s="595">
        <f>基本情報入力シート!$M$31</f>
        <v>0</v>
      </c>
      <c r="K465" s="595">
        <f>基本情報入力シート!$M$32</f>
        <v>0</v>
      </c>
      <c r="L465" s="595">
        <f>'別紙様式3-2（加算　個票）'!P477</f>
        <v>0</v>
      </c>
      <c r="M465" s="596">
        <f>'別紙様式3-2（加算　個票）'!Q477</f>
        <v>0</v>
      </c>
      <c r="N465" s="595">
        <f>'別紙様式3-2（加算　個票）'!Y477</f>
        <v>0</v>
      </c>
      <c r="O465" s="596">
        <f>'別紙様式3-2（加算　個票）'!Z477</f>
        <v>0</v>
      </c>
      <c r="P465" s="596">
        <f>'別紙様式3-2（加算　個票）'!AG477</f>
        <v>0</v>
      </c>
      <c r="Q465" s="596">
        <f t="shared" si="7"/>
        <v>0</v>
      </c>
      <c r="R465" s="597" t="str">
        <f>IF('別紙様式3-1'!$Y$26="×","該当","非該当")</f>
        <v>非該当</v>
      </c>
    </row>
    <row r="466" spans="1:18">
      <c r="A466" s="595">
        <v>465</v>
      </c>
      <c r="B466" s="595">
        <f>基本情報入力シート!C503</f>
        <v>0</v>
      </c>
      <c r="C466" s="595">
        <f>基本情報入力シート!M503</f>
        <v>0</v>
      </c>
      <c r="D466" s="595">
        <f>基本情報入力シート!R503</f>
        <v>0</v>
      </c>
      <c r="E466" s="595">
        <f>基本情報入力シート!W503</f>
        <v>0</v>
      </c>
      <c r="F466" s="595">
        <f>基本情報入力シート!X503</f>
        <v>0</v>
      </c>
      <c r="G466" s="595">
        <f>基本情報入力シート!Y503</f>
        <v>0</v>
      </c>
      <c r="H466" s="595">
        <f>基本情報入力シート!$M$23</f>
        <v>0</v>
      </c>
      <c r="I466" s="595">
        <f>基本情報入力シート!$M$30</f>
        <v>0</v>
      </c>
      <c r="J466" s="595">
        <f>基本情報入力シート!$M$31</f>
        <v>0</v>
      </c>
      <c r="K466" s="595">
        <f>基本情報入力シート!$M$32</f>
        <v>0</v>
      </c>
      <c r="L466" s="595">
        <f>'別紙様式3-2（加算　個票）'!P478</f>
        <v>0</v>
      </c>
      <c r="M466" s="596">
        <f>'別紙様式3-2（加算　個票）'!Q478</f>
        <v>0</v>
      </c>
      <c r="N466" s="595">
        <f>'別紙様式3-2（加算　個票）'!Y478</f>
        <v>0</v>
      </c>
      <c r="O466" s="596">
        <f>'別紙様式3-2（加算　個票）'!Z478</f>
        <v>0</v>
      </c>
      <c r="P466" s="596">
        <f>'別紙様式3-2（加算　個票）'!AG478</f>
        <v>0</v>
      </c>
      <c r="Q466" s="596">
        <f t="shared" si="7"/>
        <v>0</v>
      </c>
      <c r="R466" s="597" t="str">
        <f>IF('別紙様式3-1'!$Y$26="×","該当","非該当")</f>
        <v>非該当</v>
      </c>
    </row>
    <row r="467" spans="1:18">
      <c r="A467" s="595">
        <v>466</v>
      </c>
      <c r="B467" s="595">
        <f>基本情報入力シート!C504</f>
        <v>0</v>
      </c>
      <c r="C467" s="595">
        <f>基本情報入力シート!M504</f>
        <v>0</v>
      </c>
      <c r="D467" s="595">
        <f>基本情報入力シート!R504</f>
        <v>0</v>
      </c>
      <c r="E467" s="595">
        <f>基本情報入力シート!W504</f>
        <v>0</v>
      </c>
      <c r="F467" s="595">
        <f>基本情報入力シート!X504</f>
        <v>0</v>
      </c>
      <c r="G467" s="595">
        <f>基本情報入力シート!Y504</f>
        <v>0</v>
      </c>
      <c r="H467" s="595">
        <f>基本情報入力シート!$M$23</f>
        <v>0</v>
      </c>
      <c r="I467" s="595">
        <f>基本情報入力シート!$M$30</f>
        <v>0</v>
      </c>
      <c r="J467" s="595">
        <f>基本情報入力シート!$M$31</f>
        <v>0</v>
      </c>
      <c r="K467" s="595">
        <f>基本情報入力シート!$M$32</f>
        <v>0</v>
      </c>
      <c r="L467" s="595">
        <f>'別紙様式3-2（加算　個票）'!P479</f>
        <v>0</v>
      </c>
      <c r="M467" s="596">
        <f>'別紙様式3-2（加算　個票）'!Q479</f>
        <v>0</v>
      </c>
      <c r="N467" s="595">
        <f>'別紙様式3-2（加算　個票）'!Y479</f>
        <v>0</v>
      </c>
      <c r="O467" s="596">
        <f>'別紙様式3-2（加算　個票）'!Z479</f>
        <v>0</v>
      </c>
      <c r="P467" s="596">
        <f>'別紙様式3-2（加算　個票）'!AG479</f>
        <v>0</v>
      </c>
      <c r="Q467" s="596">
        <f t="shared" si="7"/>
        <v>0</v>
      </c>
      <c r="R467" s="597" t="str">
        <f>IF('別紙様式3-1'!$Y$26="×","該当","非該当")</f>
        <v>非該当</v>
      </c>
    </row>
    <row r="468" spans="1:18">
      <c r="A468" s="595">
        <v>467</v>
      </c>
      <c r="B468" s="595">
        <f>基本情報入力シート!C505</f>
        <v>0</v>
      </c>
      <c r="C468" s="595">
        <f>基本情報入力シート!M505</f>
        <v>0</v>
      </c>
      <c r="D468" s="595">
        <f>基本情報入力シート!R505</f>
        <v>0</v>
      </c>
      <c r="E468" s="595">
        <f>基本情報入力シート!W505</f>
        <v>0</v>
      </c>
      <c r="F468" s="595">
        <f>基本情報入力シート!X505</f>
        <v>0</v>
      </c>
      <c r="G468" s="595">
        <f>基本情報入力シート!Y505</f>
        <v>0</v>
      </c>
      <c r="H468" s="595">
        <f>基本情報入力シート!$M$23</f>
        <v>0</v>
      </c>
      <c r="I468" s="595">
        <f>基本情報入力シート!$M$30</f>
        <v>0</v>
      </c>
      <c r="J468" s="595">
        <f>基本情報入力シート!$M$31</f>
        <v>0</v>
      </c>
      <c r="K468" s="595">
        <f>基本情報入力シート!$M$32</f>
        <v>0</v>
      </c>
      <c r="L468" s="595">
        <f>'別紙様式3-2（加算　個票）'!P480</f>
        <v>0</v>
      </c>
      <c r="M468" s="596">
        <f>'別紙様式3-2（加算　個票）'!Q480</f>
        <v>0</v>
      </c>
      <c r="N468" s="595">
        <f>'別紙様式3-2（加算　個票）'!Y480</f>
        <v>0</v>
      </c>
      <c r="O468" s="596">
        <f>'別紙様式3-2（加算　個票）'!Z480</f>
        <v>0</v>
      </c>
      <c r="P468" s="596">
        <f>'別紙様式3-2（加算　個票）'!AG480</f>
        <v>0</v>
      </c>
      <c r="Q468" s="596">
        <f t="shared" si="7"/>
        <v>0</v>
      </c>
      <c r="R468" s="597" t="str">
        <f>IF('別紙様式3-1'!$Y$26="×","該当","非該当")</f>
        <v>非該当</v>
      </c>
    </row>
    <row r="469" spans="1:18">
      <c r="A469" s="595">
        <v>468</v>
      </c>
      <c r="B469" s="595">
        <f>基本情報入力シート!C506</f>
        <v>0</v>
      </c>
      <c r="C469" s="595">
        <f>基本情報入力シート!M506</f>
        <v>0</v>
      </c>
      <c r="D469" s="595">
        <f>基本情報入力シート!R506</f>
        <v>0</v>
      </c>
      <c r="E469" s="595">
        <f>基本情報入力シート!W506</f>
        <v>0</v>
      </c>
      <c r="F469" s="595">
        <f>基本情報入力シート!X506</f>
        <v>0</v>
      </c>
      <c r="G469" s="595">
        <f>基本情報入力シート!Y506</f>
        <v>0</v>
      </c>
      <c r="H469" s="595">
        <f>基本情報入力シート!$M$23</f>
        <v>0</v>
      </c>
      <c r="I469" s="595">
        <f>基本情報入力シート!$M$30</f>
        <v>0</v>
      </c>
      <c r="J469" s="595">
        <f>基本情報入力シート!$M$31</f>
        <v>0</v>
      </c>
      <c r="K469" s="595">
        <f>基本情報入力シート!$M$32</f>
        <v>0</v>
      </c>
      <c r="L469" s="595">
        <f>'別紙様式3-2（加算　個票）'!P481</f>
        <v>0</v>
      </c>
      <c r="M469" s="596">
        <f>'別紙様式3-2（加算　個票）'!Q481</f>
        <v>0</v>
      </c>
      <c r="N469" s="595">
        <f>'別紙様式3-2（加算　個票）'!Y481</f>
        <v>0</v>
      </c>
      <c r="O469" s="596">
        <f>'別紙様式3-2（加算　個票）'!Z481</f>
        <v>0</v>
      </c>
      <c r="P469" s="596">
        <f>'別紙様式3-2（加算　個票）'!AG481</f>
        <v>0</v>
      </c>
      <c r="Q469" s="596">
        <f t="shared" si="7"/>
        <v>0</v>
      </c>
      <c r="R469" s="597" t="str">
        <f>IF('別紙様式3-1'!$Y$26="×","該当","非該当")</f>
        <v>非該当</v>
      </c>
    </row>
    <row r="470" spans="1:18">
      <c r="A470" s="595">
        <v>469</v>
      </c>
      <c r="B470" s="595">
        <f>基本情報入力シート!C507</f>
        <v>0</v>
      </c>
      <c r="C470" s="595">
        <f>基本情報入力シート!M507</f>
        <v>0</v>
      </c>
      <c r="D470" s="595">
        <f>基本情報入力シート!R507</f>
        <v>0</v>
      </c>
      <c r="E470" s="595">
        <f>基本情報入力シート!W507</f>
        <v>0</v>
      </c>
      <c r="F470" s="595">
        <f>基本情報入力シート!X507</f>
        <v>0</v>
      </c>
      <c r="G470" s="595">
        <f>基本情報入力シート!Y507</f>
        <v>0</v>
      </c>
      <c r="H470" s="595">
        <f>基本情報入力シート!$M$23</f>
        <v>0</v>
      </c>
      <c r="I470" s="595">
        <f>基本情報入力シート!$M$30</f>
        <v>0</v>
      </c>
      <c r="J470" s="595">
        <f>基本情報入力シート!$M$31</f>
        <v>0</v>
      </c>
      <c r="K470" s="595">
        <f>基本情報入力シート!$M$32</f>
        <v>0</v>
      </c>
      <c r="L470" s="595">
        <f>'別紙様式3-2（加算　個票）'!P482</f>
        <v>0</v>
      </c>
      <c r="M470" s="596">
        <f>'別紙様式3-2（加算　個票）'!Q482</f>
        <v>0</v>
      </c>
      <c r="N470" s="595">
        <f>'別紙様式3-2（加算　個票）'!Y482</f>
        <v>0</v>
      </c>
      <c r="O470" s="596">
        <f>'別紙様式3-2（加算　個票）'!Z482</f>
        <v>0</v>
      </c>
      <c r="P470" s="596">
        <f>'別紙様式3-2（加算　個票）'!AG482</f>
        <v>0</v>
      </c>
      <c r="Q470" s="596">
        <f t="shared" si="7"/>
        <v>0</v>
      </c>
      <c r="R470" s="597" t="str">
        <f>IF('別紙様式3-1'!$Y$26="×","該当","非該当")</f>
        <v>非該当</v>
      </c>
    </row>
    <row r="471" spans="1:18">
      <c r="A471" s="595">
        <v>470</v>
      </c>
      <c r="B471" s="595">
        <f>基本情報入力シート!C508</f>
        <v>0</v>
      </c>
      <c r="C471" s="595">
        <f>基本情報入力シート!M508</f>
        <v>0</v>
      </c>
      <c r="D471" s="595">
        <f>基本情報入力シート!R508</f>
        <v>0</v>
      </c>
      <c r="E471" s="595">
        <f>基本情報入力シート!W508</f>
        <v>0</v>
      </c>
      <c r="F471" s="595">
        <f>基本情報入力シート!X508</f>
        <v>0</v>
      </c>
      <c r="G471" s="595">
        <f>基本情報入力シート!Y508</f>
        <v>0</v>
      </c>
      <c r="H471" s="595">
        <f>基本情報入力シート!$M$23</f>
        <v>0</v>
      </c>
      <c r="I471" s="595">
        <f>基本情報入力シート!$M$30</f>
        <v>0</v>
      </c>
      <c r="J471" s="595">
        <f>基本情報入力シート!$M$31</f>
        <v>0</v>
      </c>
      <c r="K471" s="595">
        <f>基本情報入力シート!$M$32</f>
        <v>0</v>
      </c>
      <c r="L471" s="595">
        <f>'別紙様式3-2（加算　個票）'!P483</f>
        <v>0</v>
      </c>
      <c r="M471" s="596">
        <f>'別紙様式3-2（加算　個票）'!Q483</f>
        <v>0</v>
      </c>
      <c r="N471" s="595">
        <f>'別紙様式3-2（加算　個票）'!Y483</f>
        <v>0</v>
      </c>
      <c r="O471" s="596">
        <f>'別紙様式3-2（加算　個票）'!Z483</f>
        <v>0</v>
      </c>
      <c r="P471" s="596">
        <f>'別紙様式3-2（加算　個票）'!AG483</f>
        <v>0</v>
      </c>
      <c r="Q471" s="596">
        <f t="shared" si="7"/>
        <v>0</v>
      </c>
      <c r="R471" s="597" t="str">
        <f>IF('別紙様式3-1'!$Y$26="×","該当","非該当")</f>
        <v>非該当</v>
      </c>
    </row>
    <row r="472" spans="1:18">
      <c r="A472" s="595">
        <v>471</v>
      </c>
      <c r="B472" s="595">
        <f>基本情報入力シート!C509</f>
        <v>0</v>
      </c>
      <c r="C472" s="595">
        <f>基本情報入力シート!M509</f>
        <v>0</v>
      </c>
      <c r="D472" s="595">
        <f>基本情報入力シート!R509</f>
        <v>0</v>
      </c>
      <c r="E472" s="595">
        <f>基本情報入力シート!W509</f>
        <v>0</v>
      </c>
      <c r="F472" s="595">
        <f>基本情報入力シート!X509</f>
        <v>0</v>
      </c>
      <c r="G472" s="595">
        <f>基本情報入力シート!Y509</f>
        <v>0</v>
      </c>
      <c r="H472" s="595">
        <f>基本情報入力シート!$M$23</f>
        <v>0</v>
      </c>
      <c r="I472" s="595">
        <f>基本情報入力シート!$M$30</f>
        <v>0</v>
      </c>
      <c r="J472" s="595">
        <f>基本情報入力シート!$M$31</f>
        <v>0</v>
      </c>
      <c r="K472" s="595">
        <f>基本情報入力シート!$M$32</f>
        <v>0</v>
      </c>
      <c r="L472" s="595">
        <f>'別紙様式3-2（加算　個票）'!P484</f>
        <v>0</v>
      </c>
      <c r="M472" s="596">
        <f>'別紙様式3-2（加算　個票）'!Q484</f>
        <v>0</v>
      </c>
      <c r="N472" s="595">
        <f>'別紙様式3-2（加算　個票）'!Y484</f>
        <v>0</v>
      </c>
      <c r="O472" s="596">
        <f>'別紙様式3-2（加算　個票）'!Z484</f>
        <v>0</v>
      </c>
      <c r="P472" s="596">
        <f>'別紙様式3-2（加算　個票）'!AG484</f>
        <v>0</v>
      </c>
      <c r="Q472" s="596">
        <f t="shared" si="7"/>
        <v>0</v>
      </c>
      <c r="R472" s="597" t="str">
        <f>IF('別紙様式3-1'!$Y$26="×","該当","非該当")</f>
        <v>非該当</v>
      </c>
    </row>
    <row r="473" spans="1:18">
      <c r="A473" s="595">
        <v>472</v>
      </c>
      <c r="B473" s="595">
        <f>基本情報入力シート!C510</f>
        <v>0</v>
      </c>
      <c r="C473" s="595">
        <f>基本情報入力シート!M510</f>
        <v>0</v>
      </c>
      <c r="D473" s="595">
        <f>基本情報入力シート!R510</f>
        <v>0</v>
      </c>
      <c r="E473" s="595">
        <f>基本情報入力シート!W510</f>
        <v>0</v>
      </c>
      <c r="F473" s="595">
        <f>基本情報入力シート!X510</f>
        <v>0</v>
      </c>
      <c r="G473" s="595">
        <f>基本情報入力シート!Y510</f>
        <v>0</v>
      </c>
      <c r="H473" s="595">
        <f>基本情報入力シート!$M$23</f>
        <v>0</v>
      </c>
      <c r="I473" s="595">
        <f>基本情報入力シート!$M$30</f>
        <v>0</v>
      </c>
      <c r="J473" s="595">
        <f>基本情報入力シート!$M$31</f>
        <v>0</v>
      </c>
      <c r="K473" s="595">
        <f>基本情報入力シート!$M$32</f>
        <v>0</v>
      </c>
      <c r="L473" s="595">
        <f>'別紙様式3-2（加算　個票）'!P485</f>
        <v>0</v>
      </c>
      <c r="M473" s="596">
        <f>'別紙様式3-2（加算　個票）'!Q485</f>
        <v>0</v>
      </c>
      <c r="N473" s="595">
        <f>'別紙様式3-2（加算　個票）'!Y485</f>
        <v>0</v>
      </c>
      <c r="O473" s="596">
        <f>'別紙様式3-2（加算　個票）'!Z485</f>
        <v>0</v>
      </c>
      <c r="P473" s="596">
        <f>'別紙様式3-2（加算　個票）'!AG485</f>
        <v>0</v>
      </c>
      <c r="Q473" s="596">
        <f t="shared" si="7"/>
        <v>0</v>
      </c>
      <c r="R473" s="597" t="str">
        <f>IF('別紙様式3-1'!$Y$26="×","該当","非該当")</f>
        <v>非該当</v>
      </c>
    </row>
    <row r="474" spans="1:18">
      <c r="A474" s="595">
        <v>473</v>
      </c>
      <c r="B474" s="595">
        <f>基本情報入力シート!C511</f>
        <v>0</v>
      </c>
      <c r="C474" s="595">
        <f>基本情報入力シート!M511</f>
        <v>0</v>
      </c>
      <c r="D474" s="595">
        <f>基本情報入力シート!R511</f>
        <v>0</v>
      </c>
      <c r="E474" s="595">
        <f>基本情報入力シート!W511</f>
        <v>0</v>
      </c>
      <c r="F474" s="595">
        <f>基本情報入力シート!X511</f>
        <v>0</v>
      </c>
      <c r="G474" s="595">
        <f>基本情報入力シート!Y511</f>
        <v>0</v>
      </c>
      <c r="H474" s="595">
        <f>基本情報入力シート!$M$23</f>
        <v>0</v>
      </c>
      <c r="I474" s="595">
        <f>基本情報入力シート!$M$30</f>
        <v>0</v>
      </c>
      <c r="J474" s="595">
        <f>基本情報入力シート!$M$31</f>
        <v>0</v>
      </c>
      <c r="K474" s="595">
        <f>基本情報入力シート!$M$32</f>
        <v>0</v>
      </c>
      <c r="L474" s="595">
        <f>'別紙様式3-2（加算　個票）'!P486</f>
        <v>0</v>
      </c>
      <c r="M474" s="596">
        <f>'別紙様式3-2（加算　個票）'!Q486</f>
        <v>0</v>
      </c>
      <c r="N474" s="595">
        <f>'別紙様式3-2（加算　個票）'!Y486</f>
        <v>0</v>
      </c>
      <c r="O474" s="596">
        <f>'別紙様式3-2（加算　個票）'!Z486</f>
        <v>0</v>
      </c>
      <c r="P474" s="596">
        <f>'別紙様式3-2（加算　個票）'!AG486</f>
        <v>0</v>
      </c>
      <c r="Q474" s="596">
        <f t="shared" si="7"/>
        <v>0</v>
      </c>
      <c r="R474" s="597" t="str">
        <f>IF('別紙様式3-1'!$Y$26="×","該当","非該当")</f>
        <v>非該当</v>
      </c>
    </row>
    <row r="475" spans="1:18">
      <c r="A475" s="595">
        <v>474</v>
      </c>
      <c r="B475" s="595">
        <f>基本情報入力シート!C512</f>
        <v>0</v>
      </c>
      <c r="C475" s="595">
        <f>基本情報入力シート!M512</f>
        <v>0</v>
      </c>
      <c r="D475" s="595">
        <f>基本情報入力シート!R512</f>
        <v>0</v>
      </c>
      <c r="E475" s="595">
        <f>基本情報入力シート!W512</f>
        <v>0</v>
      </c>
      <c r="F475" s="595">
        <f>基本情報入力シート!X512</f>
        <v>0</v>
      </c>
      <c r="G475" s="595">
        <f>基本情報入力シート!Y512</f>
        <v>0</v>
      </c>
      <c r="H475" s="595">
        <f>基本情報入力シート!$M$23</f>
        <v>0</v>
      </c>
      <c r="I475" s="595">
        <f>基本情報入力シート!$M$30</f>
        <v>0</v>
      </c>
      <c r="J475" s="595">
        <f>基本情報入力シート!$M$31</f>
        <v>0</v>
      </c>
      <c r="K475" s="595">
        <f>基本情報入力シート!$M$32</f>
        <v>0</v>
      </c>
      <c r="L475" s="595">
        <f>'別紙様式3-2（加算　個票）'!P487</f>
        <v>0</v>
      </c>
      <c r="M475" s="596">
        <f>'別紙様式3-2（加算　個票）'!Q487</f>
        <v>0</v>
      </c>
      <c r="N475" s="595">
        <f>'別紙様式3-2（加算　個票）'!Y487</f>
        <v>0</v>
      </c>
      <c r="O475" s="596">
        <f>'別紙様式3-2（加算　個票）'!Z487</f>
        <v>0</v>
      </c>
      <c r="P475" s="596">
        <f>'別紙様式3-2（加算　個票）'!AG487</f>
        <v>0</v>
      </c>
      <c r="Q475" s="596">
        <f t="shared" si="7"/>
        <v>0</v>
      </c>
      <c r="R475" s="597" t="str">
        <f>IF('別紙様式3-1'!$Y$26="×","該当","非該当")</f>
        <v>非該当</v>
      </c>
    </row>
    <row r="476" spans="1:18">
      <c r="A476" s="595">
        <v>475</v>
      </c>
      <c r="B476" s="595">
        <f>基本情報入力シート!C513</f>
        <v>0</v>
      </c>
      <c r="C476" s="595">
        <f>基本情報入力シート!M513</f>
        <v>0</v>
      </c>
      <c r="D476" s="595">
        <f>基本情報入力シート!R513</f>
        <v>0</v>
      </c>
      <c r="E476" s="595">
        <f>基本情報入力シート!W513</f>
        <v>0</v>
      </c>
      <c r="F476" s="595">
        <f>基本情報入力シート!X513</f>
        <v>0</v>
      </c>
      <c r="G476" s="595">
        <f>基本情報入力シート!Y513</f>
        <v>0</v>
      </c>
      <c r="H476" s="595">
        <f>基本情報入力シート!$M$23</f>
        <v>0</v>
      </c>
      <c r="I476" s="595">
        <f>基本情報入力シート!$M$30</f>
        <v>0</v>
      </c>
      <c r="J476" s="595">
        <f>基本情報入力シート!$M$31</f>
        <v>0</v>
      </c>
      <c r="K476" s="595">
        <f>基本情報入力シート!$M$32</f>
        <v>0</v>
      </c>
      <c r="L476" s="595">
        <f>'別紙様式3-2（加算　個票）'!P488</f>
        <v>0</v>
      </c>
      <c r="M476" s="596">
        <f>'別紙様式3-2（加算　個票）'!Q488</f>
        <v>0</v>
      </c>
      <c r="N476" s="595">
        <f>'別紙様式3-2（加算　個票）'!Y488</f>
        <v>0</v>
      </c>
      <c r="O476" s="596">
        <f>'別紙様式3-2（加算　個票）'!Z488</f>
        <v>0</v>
      </c>
      <c r="P476" s="596">
        <f>'別紙様式3-2（加算　個票）'!AG488</f>
        <v>0</v>
      </c>
      <c r="Q476" s="596">
        <f t="shared" si="7"/>
        <v>0</v>
      </c>
      <c r="R476" s="597" t="str">
        <f>IF('別紙様式3-1'!$Y$26="×","該当","非該当")</f>
        <v>非該当</v>
      </c>
    </row>
    <row r="477" spans="1:18">
      <c r="A477" s="595">
        <v>476</v>
      </c>
      <c r="B477" s="595">
        <f>基本情報入力シート!C514</f>
        <v>0</v>
      </c>
      <c r="C477" s="595">
        <f>基本情報入力シート!M514</f>
        <v>0</v>
      </c>
      <c r="D477" s="595">
        <f>基本情報入力シート!R514</f>
        <v>0</v>
      </c>
      <c r="E477" s="595">
        <f>基本情報入力シート!W514</f>
        <v>0</v>
      </c>
      <c r="F477" s="595">
        <f>基本情報入力シート!X514</f>
        <v>0</v>
      </c>
      <c r="G477" s="595">
        <f>基本情報入力シート!Y514</f>
        <v>0</v>
      </c>
      <c r="H477" s="595">
        <f>基本情報入力シート!$M$23</f>
        <v>0</v>
      </c>
      <c r="I477" s="595">
        <f>基本情報入力シート!$M$30</f>
        <v>0</v>
      </c>
      <c r="J477" s="595">
        <f>基本情報入力シート!$M$31</f>
        <v>0</v>
      </c>
      <c r="K477" s="595">
        <f>基本情報入力シート!$M$32</f>
        <v>0</v>
      </c>
      <c r="L477" s="595">
        <f>'別紙様式3-2（加算　個票）'!P489</f>
        <v>0</v>
      </c>
      <c r="M477" s="596">
        <f>'別紙様式3-2（加算　個票）'!Q489</f>
        <v>0</v>
      </c>
      <c r="N477" s="595">
        <f>'別紙様式3-2（加算　個票）'!Y489</f>
        <v>0</v>
      </c>
      <c r="O477" s="596">
        <f>'別紙様式3-2（加算　個票）'!Z489</f>
        <v>0</v>
      </c>
      <c r="P477" s="596">
        <f>'別紙様式3-2（加算　個票）'!AG489</f>
        <v>0</v>
      </c>
      <c r="Q477" s="596">
        <f t="shared" si="7"/>
        <v>0</v>
      </c>
      <c r="R477" s="597" t="str">
        <f>IF('別紙様式3-1'!$Y$26="×","該当","非該当")</f>
        <v>非該当</v>
      </c>
    </row>
    <row r="478" spans="1:18">
      <c r="A478" s="595">
        <v>477</v>
      </c>
      <c r="B478" s="595">
        <f>基本情報入力シート!C515</f>
        <v>0</v>
      </c>
      <c r="C478" s="595">
        <f>基本情報入力シート!M515</f>
        <v>0</v>
      </c>
      <c r="D478" s="595">
        <f>基本情報入力シート!R515</f>
        <v>0</v>
      </c>
      <c r="E478" s="595">
        <f>基本情報入力シート!W515</f>
        <v>0</v>
      </c>
      <c r="F478" s="595">
        <f>基本情報入力シート!X515</f>
        <v>0</v>
      </c>
      <c r="G478" s="595">
        <f>基本情報入力シート!Y515</f>
        <v>0</v>
      </c>
      <c r="H478" s="595">
        <f>基本情報入力シート!$M$23</f>
        <v>0</v>
      </c>
      <c r="I478" s="595">
        <f>基本情報入力シート!$M$30</f>
        <v>0</v>
      </c>
      <c r="J478" s="595">
        <f>基本情報入力シート!$M$31</f>
        <v>0</v>
      </c>
      <c r="K478" s="595">
        <f>基本情報入力シート!$M$32</f>
        <v>0</v>
      </c>
      <c r="L478" s="595">
        <f>'別紙様式3-2（加算　個票）'!P490</f>
        <v>0</v>
      </c>
      <c r="M478" s="596">
        <f>'別紙様式3-2（加算　個票）'!Q490</f>
        <v>0</v>
      </c>
      <c r="N478" s="595">
        <f>'別紙様式3-2（加算　個票）'!Y490</f>
        <v>0</v>
      </c>
      <c r="O478" s="596">
        <f>'別紙様式3-2（加算　個票）'!Z490</f>
        <v>0</v>
      </c>
      <c r="P478" s="596">
        <f>'別紙様式3-2（加算　個票）'!AG490</f>
        <v>0</v>
      </c>
      <c r="Q478" s="596">
        <f t="shared" si="7"/>
        <v>0</v>
      </c>
      <c r="R478" s="597" t="str">
        <f>IF('別紙様式3-1'!$Y$26="×","該当","非該当")</f>
        <v>非該当</v>
      </c>
    </row>
    <row r="479" spans="1:18">
      <c r="A479" s="595">
        <v>478</v>
      </c>
      <c r="B479" s="595">
        <f>基本情報入力シート!C516</f>
        <v>0</v>
      </c>
      <c r="C479" s="595">
        <f>基本情報入力シート!M516</f>
        <v>0</v>
      </c>
      <c r="D479" s="595">
        <f>基本情報入力シート!R516</f>
        <v>0</v>
      </c>
      <c r="E479" s="595">
        <f>基本情報入力シート!W516</f>
        <v>0</v>
      </c>
      <c r="F479" s="595">
        <f>基本情報入力シート!X516</f>
        <v>0</v>
      </c>
      <c r="G479" s="595">
        <f>基本情報入力シート!Y516</f>
        <v>0</v>
      </c>
      <c r="H479" s="595">
        <f>基本情報入力シート!$M$23</f>
        <v>0</v>
      </c>
      <c r="I479" s="595">
        <f>基本情報入力シート!$M$30</f>
        <v>0</v>
      </c>
      <c r="J479" s="595">
        <f>基本情報入力シート!$M$31</f>
        <v>0</v>
      </c>
      <c r="K479" s="595">
        <f>基本情報入力シート!$M$32</f>
        <v>0</v>
      </c>
      <c r="L479" s="595">
        <f>'別紙様式3-2（加算　個票）'!P491</f>
        <v>0</v>
      </c>
      <c r="M479" s="596">
        <f>'別紙様式3-2（加算　個票）'!Q491</f>
        <v>0</v>
      </c>
      <c r="N479" s="595">
        <f>'別紙様式3-2（加算　個票）'!Y491</f>
        <v>0</v>
      </c>
      <c r="O479" s="596">
        <f>'別紙様式3-2（加算　個票）'!Z491</f>
        <v>0</v>
      </c>
      <c r="P479" s="596">
        <f>'別紙様式3-2（加算　個票）'!AG491</f>
        <v>0</v>
      </c>
      <c r="Q479" s="596">
        <f t="shared" si="7"/>
        <v>0</v>
      </c>
      <c r="R479" s="597" t="str">
        <f>IF('別紙様式3-1'!$Y$26="×","該当","非該当")</f>
        <v>非該当</v>
      </c>
    </row>
    <row r="480" spans="1:18">
      <c r="A480" s="595">
        <v>479</v>
      </c>
      <c r="B480" s="595">
        <f>基本情報入力シート!C517</f>
        <v>0</v>
      </c>
      <c r="C480" s="595">
        <f>基本情報入力シート!M517</f>
        <v>0</v>
      </c>
      <c r="D480" s="595">
        <f>基本情報入力シート!R517</f>
        <v>0</v>
      </c>
      <c r="E480" s="595">
        <f>基本情報入力シート!W517</f>
        <v>0</v>
      </c>
      <c r="F480" s="595">
        <f>基本情報入力シート!X517</f>
        <v>0</v>
      </c>
      <c r="G480" s="595">
        <f>基本情報入力シート!Y517</f>
        <v>0</v>
      </c>
      <c r="H480" s="595">
        <f>基本情報入力シート!$M$23</f>
        <v>0</v>
      </c>
      <c r="I480" s="595">
        <f>基本情報入力シート!$M$30</f>
        <v>0</v>
      </c>
      <c r="J480" s="595">
        <f>基本情報入力シート!$M$31</f>
        <v>0</v>
      </c>
      <c r="K480" s="595">
        <f>基本情報入力シート!$M$32</f>
        <v>0</v>
      </c>
      <c r="L480" s="595">
        <f>'別紙様式3-2（加算　個票）'!P492</f>
        <v>0</v>
      </c>
      <c r="M480" s="596">
        <f>'別紙様式3-2（加算　個票）'!Q492</f>
        <v>0</v>
      </c>
      <c r="N480" s="595">
        <f>'別紙様式3-2（加算　個票）'!Y492</f>
        <v>0</v>
      </c>
      <c r="O480" s="596">
        <f>'別紙様式3-2（加算　個票）'!Z492</f>
        <v>0</v>
      </c>
      <c r="P480" s="596">
        <f>'別紙様式3-2（加算　個票）'!AG492</f>
        <v>0</v>
      </c>
      <c r="Q480" s="596">
        <f t="shared" si="7"/>
        <v>0</v>
      </c>
      <c r="R480" s="597" t="str">
        <f>IF('別紙様式3-1'!$Y$26="×","該当","非該当")</f>
        <v>非該当</v>
      </c>
    </row>
    <row r="481" spans="1:18">
      <c r="A481" s="595">
        <v>480</v>
      </c>
      <c r="B481" s="595">
        <f>基本情報入力シート!C518</f>
        <v>0</v>
      </c>
      <c r="C481" s="595">
        <f>基本情報入力シート!M518</f>
        <v>0</v>
      </c>
      <c r="D481" s="595">
        <f>基本情報入力シート!R518</f>
        <v>0</v>
      </c>
      <c r="E481" s="595">
        <f>基本情報入力シート!W518</f>
        <v>0</v>
      </c>
      <c r="F481" s="595">
        <f>基本情報入力シート!X518</f>
        <v>0</v>
      </c>
      <c r="G481" s="595">
        <f>基本情報入力シート!Y518</f>
        <v>0</v>
      </c>
      <c r="H481" s="595">
        <f>基本情報入力シート!$M$23</f>
        <v>0</v>
      </c>
      <c r="I481" s="595">
        <f>基本情報入力シート!$M$30</f>
        <v>0</v>
      </c>
      <c r="J481" s="595">
        <f>基本情報入力シート!$M$31</f>
        <v>0</v>
      </c>
      <c r="K481" s="595">
        <f>基本情報入力シート!$M$32</f>
        <v>0</v>
      </c>
      <c r="L481" s="595">
        <f>'別紙様式3-2（加算　個票）'!P493</f>
        <v>0</v>
      </c>
      <c r="M481" s="596">
        <f>'別紙様式3-2（加算　個票）'!Q493</f>
        <v>0</v>
      </c>
      <c r="N481" s="595">
        <f>'別紙様式3-2（加算　個票）'!Y493</f>
        <v>0</v>
      </c>
      <c r="O481" s="596">
        <f>'別紙様式3-2（加算　個票）'!Z493</f>
        <v>0</v>
      </c>
      <c r="P481" s="596">
        <f>'別紙様式3-2（加算　個票）'!AG493</f>
        <v>0</v>
      </c>
      <c r="Q481" s="596">
        <f t="shared" si="7"/>
        <v>0</v>
      </c>
      <c r="R481" s="597" t="str">
        <f>IF('別紙様式3-1'!$Y$26="×","該当","非該当")</f>
        <v>非該当</v>
      </c>
    </row>
    <row r="482" spans="1:18">
      <c r="A482" s="595">
        <v>481</v>
      </c>
      <c r="B482" s="595">
        <f>基本情報入力シート!C519</f>
        <v>0</v>
      </c>
      <c r="C482" s="595">
        <f>基本情報入力シート!M519</f>
        <v>0</v>
      </c>
      <c r="D482" s="595">
        <f>基本情報入力シート!R519</f>
        <v>0</v>
      </c>
      <c r="E482" s="595">
        <f>基本情報入力シート!W519</f>
        <v>0</v>
      </c>
      <c r="F482" s="595">
        <f>基本情報入力シート!X519</f>
        <v>0</v>
      </c>
      <c r="G482" s="595">
        <f>基本情報入力シート!Y519</f>
        <v>0</v>
      </c>
      <c r="H482" s="595">
        <f>基本情報入力シート!$M$23</f>
        <v>0</v>
      </c>
      <c r="I482" s="595">
        <f>基本情報入力シート!$M$30</f>
        <v>0</v>
      </c>
      <c r="J482" s="595">
        <f>基本情報入力シート!$M$31</f>
        <v>0</v>
      </c>
      <c r="K482" s="595">
        <f>基本情報入力シート!$M$32</f>
        <v>0</v>
      </c>
      <c r="L482" s="595">
        <f>'別紙様式3-2（加算　個票）'!P494</f>
        <v>0</v>
      </c>
      <c r="M482" s="596">
        <f>'別紙様式3-2（加算　個票）'!Q494</f>
        <v>0</v>
      </c>
      <c r="N482" s="595">
        <f>'別紙様式3-2（加算　個票）'!Y494</f>
        <v>0</v>
      </c>
      <c r="O482" s="596">
        <f>'別紙様式3-2（加算　個票）'!Z494</f>
        <v>0</v>
      </c>
      <c r="P482" s="596">
        <f>'別紙様式3-2（加算　個票）'!AG494</f>
        <v>0</v>
      </c>
      <c r="Q482" s="596">
        <f t="shared" si="7"/>
        <v>0</v>
      </c>
      <c r="R482" s="597" t="str">
        <f>IF('別紙様式3-1'!$Y$26="×","該当","非該当")</f>
        <v>非該当</v>
      </c>
    </row>
    <row r="483" spans="1:18">
      <c r="A483" s="595">
        <v>482</v>
      </c>
      <c r="B483" s="595">
        <f>基本情報入力シート!C520</f>
        <v>0</v>
      </c>
      <c r="C483" s="595">
        <f>基本情報入力シート!M520</f>
        <v>0</v>
      </c>
      <c r="D483" s="595">
        <f>基本情報入力シート!R520</f>
        <v>0</v>
      </c>
      <c r="E483" s="595">
        <f>基本情報入力シート!W520</f>
        <v>0</v>
      </c>
      <c r="F483" s="595">
        <f>基本情報入力シート!X520</f>
        <v>0</v>
      </c>
      <c r="G483" s="595">
        <f>基本情報入力シート!Y520</f>
        <v>0</v>
      </c>
      <c r="H483" s="595">
        <f>基本情報入力シート!$M$23</f>
        <v>0</v>
      </c>
      <c r="I483" s="595">
        <f>基本情報入力シート!$M$30</f>
        <v>0</v>
      </c>
      <c r="J483" s="595">
        <f>基本情報入力シート!$M$31</f>
        <v>0</v>
      </c>
      <c r="K483" s="595">
        <f>基本情報入力シート!$M$32</f>
        <v>0</v>
      </c>
      <c r="L483" s="595">
        <f>'別紙様式3-2（加算　個票）'!P495</f>
        <v>0</v>
      </c>
      <c r="M483" s="596">
        <f>'別紙様式3-2（加算　個票）'!Q495</f>
        <v>0</v>
      </c>
      <c r="N483" s="595">
        <f>'別紙様式3-2（加算　個票）'!Y495</f>
        <v>0</v>
      </c>
      <c r="O483" s="596">
        <f>'別紙様式3-2（加算　個票）'!Z495</f>
        <v>0</v>
      </c>
      <c r="P483" s="596">
        <f>'別紙様式3-2（加算　個票）'!AG495</f>
        <v>0</v>
      </c>
      <c r="Q483" s="596">
        <f t="shared" si="7"/>
        <v>0</v>
      </c>
      <c r="R483" s="597" t="str">
        <f>IF('別紙様式3-1'!$Y$26="×","該当","非該当")</f>
        <v>非該当</v>
      </c>
    </row>
    <row r="484" spans="1:18">
      <c r="A484" s="595">
        <v>483</v>
      </c>
      <c r="B484" s="595">
        <f>基本情報入力シート!C521</f>
        <v>0</v>
      </c>
      <c r="C484" s="595">
        <f>基本情報入力シート!M521</f>
        <v>0</v>
      </c>
      <c r="D484" s="595">
        <f>基本情報入力シート!R521</f>
        <v>0</v>
      </c>
      <c r="E484" s="595">
        <f>基本情報入力シート!W521</f>
        <v>0</v>
      </c>
      <c r="F484" s="595">
        <f>基本情報入力シート!X521</f>
        <v>0</v>
      </c>
      <c r="G484" s="595">
        <f>基本情報入力シート!Y521</f>
        <v>0</v>
      </c>
      <c r="H484" s="595">
        <f>基本情報入力シート!$M$23</f>
        <v>0</v>
      </c>
      <c r="I484" s="595">
        <f>基本情報入力シート!$M$30</f>
        <v>0</v>
      </c>
      <c r="J484" s="595">
        <f>基本情報入力シート!$M$31</f>
        <v>0</v>
      </c>
      <c r="K484" s="595">
        <f>基本情報入力シート!$M$32</f>
        <v>0</v>
      </c>
      <c r="L484" s="595">
        <f>'別紙様式3-2（加算　個票）'!P496</f>
        <v>0</v>
      </c>
      <c r="M484" s="596">
        <f>'別紙様式3-2（加算　個票）'!Q496</f>
        <v>0</v>
      </c>
      <c r="N484" s="595">
        <f>'別紙様式3-2（加算　個票）'!Y496</f>
        <v>0</v>
      </c>
      <c r="O484" s="596">
        <f>'別紙様式3-2（加算　個票）'!Z496</f>
        <v>0</v>
      </c>
      <c r="P484" s="596">
        <f>'別紙様式3-2（加算　個票）'!AG496</f>
        <v>0</v>
      </c>
      <c r="Q484" s="596">
        <f t="shared" si="7"/>
        <v>0</v>
      </c>
      <c r="R484" s="597" t="str">
        <f>IF('別紙様式3-1'!$Y$26="×","該当","非該当")</f>
        <v>非該当</v>
      </c>
    </row>
    <row r="485" spans="1:18">
      <c r="A485" s="595">
        <v>484</v>
      </c>
      <c r="B485" s="595">
        <f>基本情報入力シート!C522</f>
        <v>0</v>
      </c>
      <c r="C485" s="595">
        <f>基本情報入力シート!M522</f>
        <v>0</v>
      </c>
      <c r="D485" s="595">
        <f>基本情報入力シート!R522</f>
        <v>0</v>
      </c>
      <c r="E485" s="595">
        <f>基本情報入力シート!W522</f>
        <v>0</v>
      </c>
      <c r="F485" s="595">
        <f>基本情報入力シート!X522</f>
        <v>0</v>
      </c>
      <c r="G485" s="595">
        <f>基本情報入力シート!Y522</f>
        <v>0</v>
      </c>
      <c r="H485" s="595">
        <f>基本情報入力シート!$M$23</f>
        <v>0</v>
      </c>
      <c r="I485" s="595">
        <f>基本情報入力シート!$M$30</f>
        <v>0</v>
      </c>
      <c r="J485" s="595">
        <f>基本情報入力シート!$M$31</f>
        <v>0</v>
      </c>
      <c r="K485" s="595">
        <f>基本情報入力シート!$M$32</f>
        <v>0</v>
      </c>
      <c r="L485" s="595">
        <f>'別紙様式3-2（加算　個票）'!P497</f>
        <v>0</v>
      </c>
      <c r="M485" s="596">
        <f>'別紙様式3-2（加算　個票）'!Q497</f>
        <v>0</v>
      </c>
      <c r="N485" s="595">
        <f>'別紙様式3-2（加算　個票）'!Y497</f>
        <v>0</v>
      </c>
      <c r="O485" s="596">
        <f>'別紙様式3-2（加算　個票）'!Z497</f>
        <v>0</v>
      </c>
      <c r="P485" s="596">
        <f>'別紙様式3-2（加算　個票）'!AG497</f>
        <v>0</v>
      </c>
      <c r="Q485" s="596">
        <f t="shared" si="7"/>
        <v>0</v>
      </c>
      <c r="R485" s="597" t="str">
        <f>IF('別紙様式3-1'!$Y$26="×","該当","非該当")</f>
        <v>非該当</v>
      </c>
    </row>
    <row r="486" spans="1:18">
      <c r="A486" s="595">
        <v>485</v>
      </c>
      <c r="B486" s="595">
        <f>基本情報入力シート!C523</f>
        <v>0</v>
      </c>
      <c r="C486" s="595">
        <f>基本情報入力シート!M523</f>
        <v>0</v>
      </c>
      <c r="D486" s="595">
        <f>基本情報入力シート!R523</f>
        <v>0</v>
      </c>
      <c r="E486" s="595">
        <f>基本情報入力シート!W523</f>
        <v>0</v>
      </c>
      <c r="F486" s="595">
        <f>基本情報入力シート!X523</f>
        <v>0</v>
      </c>
      <c r="G486" s="595">
        <f>基本情報入力シート!Y523</f>
        <v>0</v>
      </c>
      <c r="H486" s="595">
        <f>基本情報入力シート!$M$23</f>
        <v>0</v>
      </c>
      <c r="I486" s="595">
        <f>基本情報入力シート!$M$30</f>
        <v>0</v>
      </c>
      <c r="J486" s="595">
        <f>基本情報入力シート!$M$31</f>
        <v>0</v>
      </c>
      <c r="K486" s="595">
        <f>基本情報入力シート!$M$32</f>
        <v>0</v>
      </c>
      <c r="L486" s="595">
        <f>'別紙様式3-2（加算　個票）'!P498</f>
        <v>0</v>
      </c>
      <c r="M486" s="596">
        <f>'別紙様式3-2（加算　個票）'!Q498</f>
        <v>0</v>
      </c>
      <c r="N486" s="595">
        <f>'別紙様式3-2（加算　個票）'!Y498</f>
        <v>0</v>
      </c>
      <c r="O486" s="596">
        <f>'別紙様式3-2（加算　個票）'!Z498</f>
        <v>0</v>
      </c>
      <c r="P486" s="596">
        <f>'別紙様式3-2（加算　個票）'!AG498</f>
        <v>0</v>
      </c>
      <c r="Q486" s="596">
        <f t="shared" si="7"/>
        <v>0</v>
      </c>
      <c r="R486" s="597" t="str">
        <f>IF('別紙様式3-1'!$Y$26="×","該当","非該当")</f>
        <v>非該当</v>
      </c>
    </row>
    <row r="487" spans="1:18">
      <c r="A487" s="595">
        <v>486</v>
      </c>
      <c r="B487" s="595">
        <f>基本情報入力シート!C524</f>
        <v>0</v>
      </c>
      <c r="C487" s="595">
        <f>基本情報入力シート!M524</f>
        <v>0</v>
      </c>
      <c r="D487" s="595">
        <f>基本情報入力シート!R524</f>
        <v>0</v>
      </c>
      <c r="E487" s="595">
        <f>基本情報入力シート!W524</f>
        <v>0</v>
      </c>
      <c r="F487" s="595">
        <f>基本情報入力シート!X524</f>
        <v>0</v>
      </c>
      <c r="G487" s="595">
        <f>基本情報入力シート!Y524</f>
        <v>0</v>
      </c>
      <c r="H487" s="595">
        <f>基本情報入力シート!$M$23</f>
        <v>0</v>
      </c>
      <c r="I487" s="595">
        <f>基本情報入力シート!$M$30</f>
        <v>0</v>
      </c>
      <c r="J487" s="595">
        <f>基本情報入力シート!$M$31</f>
        <v>0</v>
      </c>
      <c r="K487" s="595">
        <f>基本情報入力シート!$M$32</f>
        <v>0</v>
      </c>
      <c r="L487" s="595">
        <f>'別紙様式3-2（加算　個票）'!P499</f>
        <v>0</v>
      </c>
      <c r="M487" s="596">
        <f>'別紙様式3-2（加算　個票）'!Q499</f>
        <v>0</v>
      </c>
      <c r="N487" s="595">
        <f>'別紙様式3-2（加算　個票）'!Y499</f>
        <v>0</v>
      </c>
      <c r="O487" s="596">
        <f>'別紙様式3-2（加算　個票）'!Z499</f>
        <v>0</v>
      </c>
      <c r="P487" s="596">
        <f>'別紙様式3-2（加算　個票）'!AG499</f>
        <v>0</v>
      </c>
      <c r="Q487" s="596">
        <f t="shared" si="7"/>
        <v>0</v>
      </c>
      <c r="R487" s="597" t="str">
        <f>IF('別紙様式3-1'!$Y$26="×","該当","非該当")</f>
        <v>非該当</v>
      </c>
    </row>
    <row r="488" spans="1:18">
      <c r="A488" s="595">
        <v>487</v>
      </c>
      <c r="B488" s="595">
        <f>基本情報入力シート!C525</f>
        <v>0</v>
      </c>
      <c r="C488" s="595">
        <f>基本情報入力シート!M525</f>
        <v>0</v>
      </c>
      <c r="D488" s="595">
        <f>基本情報入力シート!R525</f>
        <v>0</v>
      </c>
      <c r="E488" s="595">
        <f>基本情報入力シート!W525</f>
        <v>0</v>
      </c>
      <c r="F488" s="595">
        <f>基本情報入力シート!X525</f>
        <v>0</v>
      </c>
      <c r="G488" s="595">
        <f>基本情報入力シート!Y525</f>
        <v>0</v>
      </c>
      <c r="H488" s="595">
        <f>基本情報入力シート!$M$23</f>
        <v>0</v>
      </c>
      <c r="I488" s="595">
        <f>基本情報入力シート!$M$30</f>
        <v>0</v>
      </c>
      <c r="J488" s="595">
        <f>基本情報入力シート!$M$31</f>
        <v>0</v>
      </c>
      <c r="K488" s="595">
        <f>基本情報入力シート!$M$32</f>
        <v>0</v>
      </c>
      <c r="L488" s="595">
        <f>'別紙様式3-2（加算　個票）'!P500</f>
        <v>0</v>
      </c>
      <c r="M488" s="596">
        <f>'別紙様式3-2（加算　個票）'!Q500</f>
        <v>0</v>
      </c>
      <c r="N488" s="595">
        <f>'別紙様式3-2（加算　個票）'!Y500</f>
        <v>0</v>
      </c>
      <c r="O488" s="596">
        <f>'別紙様式3-2（加算　個票）'!Z500</f>
        <v>0</v>
      </c>
      <c r="P488" s="596">
        <f>'別紙様式3-2（加算　個票）'!AG500</f>
        <v>0</v>
      </c>
      <c r="Q488" s="596">
        <f t="shared" si="7"/>
        <v>0</v>
      </c>
      <c r="R488" s="597" t="str">
        <f>IF('別紙様式3-1'!$Y$26="×","該当","非該当")</f>
        <v>非該当</v>
      </c>
    </row>
    <row r="489" spans="1:18">
      <c r="A489" s="595">
        <v>488</v>
      </c>
      <c r="B489" s="595">
        <f>基本情報入力シート!C526</f>
        <v>0</v>
      </c>
      <c r="C489" s="595">
        <f>基本情報入力シート!M526</f>
        <v>0</v>
      </c>
      <c r="D489" s="595">
        <f>基本情報入力シート!R526</f>
        <v>0</v>
      </c>
      <c r="E489" s="595">
        <f>基本情報入力シート!W526</f>
        <v>0</v>
      </c>
      <c r="F489" s="595">
        <f>基本情報入力シート!X526</f>
        <v>0</v>
      </c>
      <c r="G489" s="595">
        <f>基本情報入力シート!Y526</f>
        <v>0</v>
      </c>
      <c r="H489" s="595">
        <f>基本情報入力シート!$M$23</f>
        <v>0</v>
      </c>
      <c r="I489" s="595">
        <f>基本情報入力シート!$M$30</f>
        <v>0</v>
      </c>
      <c r="J489" s="595">
        <f>基本情報入力シート!$M$31</f>
        <v>0</v>
      </c>
      <c r="K489" s="595">
        <f>基本情報入力シート!$M$32</f>
        <v>0</v>
      </c>
      <c r="L489" s="595">
        <f>'別紙様式3-2（加算　個票）'!P501</f>
        <v>0</v>
      </c>
      <c r="M489" s="596">
        <f>'別紙様式3-2（加算　個票）'!Q501</f>
        <v>0</v>
      </c>
      <c r="N489" s="595">
        <f>'別紙様式3-2（加算　個票）'!Y501</f>
        <v>0</v>
      </c>
      <c r="O489" s="596">
        <f>'別紙様式3-2（加算　個票）'!Z501</f>
        <v>0</v>
      </c>
      <c r="P489" s="596">
        <f>'別紙様式3-2（加算　個票）'!AG501</f>
        <v>0</v>
      </c>
      <c r="Q489" s="596">
        <f t="shared" si="7"/>
        <v>0</v>
      </c>
      <c r="R489" s="597" t="str">
        <f>IF('別紙様式3-1'!$Y$26="×","該当","非該当")</f>
        <v>非該当</v>
      </c>
    </row>
    <row r="490" spans="1:18">
      <c r="A490" s="595">
        <v>489</v>
      </c>
      <c r="B490" s="595">
        <f>基本情報入力シート!C527</f>
        <v>0</v>
      </c>
      <c r="C490" s="595">
        <f>基本情報入力シート!M527</f>
        <v>0</v>
      </c>
      <c r="D490" s="595">
        <f>基本情報入力シート!R527</f>
        <v>0</v>
      </c>
      <c r="E490" s="595">
        <f>基本情報入力シート!W527</f>
        <v>0</v>
      </c>
      <c r="F490" s="595">
        <f>基本情報入力シート!X527</f>
        <v>0</v>
      </c>
      <c r="G490" s="595">
        <f>基本情報入力シート!Y527</f>
        <v>0</v>
      </c>
      <c r="H490" s="595">
        <f>基本情報入力シート!$M$23</f>
        <v>0</v>
      </c>
      <c r="I490" s="595">
        <f>基本情報入力シート!$M$30</f>
        <v>0</v>
      </c>
      <c r="J490" s="595">
        <f>基本情報入力シート!$M$31</f>
        <v>0</v>
      </c>
      <c r="K490" s="595">
        <f>基本情報入力シート!$M$32</f>
        <v>0</v>
      </c>
      <c r="L490" s="595">
        <f>'別紙様式3-2（加算　個票）'!P502</f>
        <v>0</v>
      </c>
      <c r="M490" s="596">
        <f>'別紙様式3-2（加算　個票）'!Q502</f>
        <v>0</v>
      </c>
      <c r="N490" s="595">
        <f>'別紙様式3-2（加算　個票）'!Y502</f>
        <v>0</v>
      </c>
      <c r="O490" s="596">
        <f>'別紙様式3-2（加算　個票）'!Z502</f>
        <v>0</v>
      </c>
      <c r="P490" s="596">
        <f>'別紙様式3-2（加算　個票）'!AG502</f>
        <v>0</v>
      </c>
      <c r="Q490" s="596">
        <f t="shared" si="7"/>
        <v>0</v>
      </c>
      <c r="R490" s="597" t="str">
        <f>IF('別紙様式3-1'!$Y$26="×","該当","非該当")</f>
        <v>非該当</v>
      </c>
    </row>
    <row r="491" spans="1:18">
      <c r="A491" s="595">
        <v>490</v>
      </c>
      <c r="B491" s="595">
        <f>基本情報入力シート!C528</f>
        <v>0</v>
      </c>
      <c r="C491" s="595">
        <f>基本情報入力シート!M528</f>
        <v>0</v>
      </c>
      <c r="D491" s="595">
        <f>基本情報入力シート!R528</f>
        <v>0</v>
      </c>
      <c r="E491" s="595">
        <f>基本情報入力シート!W528</f>
        <v>0</v>
      </c>
      <c r="F491" s="595">
        <f>基本情報入力シート!X528</f>
        <v>0</v>
      </c>
      <c r="G491" s="595">
        <f>基本情報入力シート!Y528</f>
        <v>0</v>
      </c>
      <c r="H491" s="595">
        <f>基本情報入力シート!$M$23</f>
        <v>0</v>
      </c>
      <c r="I491" s="595">
        <f>基本情報入力シート!$M$30</f>
        <v>0</v>
      </c>
      <c r="J491" s="595">
        <f>基本情報入力シート!$M$31</f>
        <v>0</v>
      </c>
      <c r="K491" s="595">
        <f>基本情報入力シート!$M$32</f>
        <v>0</v>
      </c>
      <c r="L491" s="595">
        <f>'別紙様式3-2（加算　個票）'!P503</f>
        <v>0</v>
      </c>
      <c r="M491" s="596">
        <f>'別紙様式3-2（加算　個票）'!Q503</f>
        <v>0</v>
      </c>
      <c r="N491" s="595">
        <f>'別紙様式3-2（加算　個票）'!Y503</f>
        <v>0</v>
      </c>
      <c r="O491" s="596">
        <f>'別紙様式3-2（加算　個票）'!Z503</f>
        <v>0</v>
      </c>
      <c r="P491" s="596">
        <f>'別紙様式3-2（加算　個票）'!AG503</f>
        <v>0</v>
      </c>
      <c r="Q491" s="596">
        <f t="shared" si="7"/>
        <v>0</v>
      </c>
      <c r="R491" s="597" t="str">
        <f>IF('別紙様式3-1'!$Y$26="×","該当","非該当")</f>
        <v>非該当</v>
      </c>
    </row>
    <row r="492" spans="1:18">
      <c r="A492" s="595">
        <v>491</v>
      </c>
      <c r="B492" s="595">
        <f>基本情報入力シート!C529</f>
        <v>0</v>
      </c>
      <c r="C492" s="595">
        <f>基本情報入力シート!M529</f>
        <v>0</v>
      </c>
      <c r="D492" s="595">
        <f>基本情報入力シート!R529</f>
        <v>0</v>
      </c>
      <c r="E492" s="595">
        <f>基本情報入力シート!W529</f>
        <v>0</v>
      </c>
      <c r="F492" s="595">
        <f>基本情報入力シート!X529</f>
        <v>0</v>
      </c>
      <c r="G492" s="595">
        <f>基本情報入力シート!Y529</f>
        <v>0</v>
      </c>
      <c r="H492" s="595">
        <f>基本情報入力シート!$M$23</f>
        <v>0</v>
      </c>
      <c r="I492" s="595">
        <f>基本情報入力シート!$M$30</f>
        <v>0</v>
      </c>
      <c r="J492" s="595">
        <f>基本情報入力シート!$M$31</f>
        <v>0</v>
      </c>
      <c r="K492" s="595">
        <f>基本情報入力シート!$M$32</f>
        <v>0</v>
      </c>
      <c r="L492" s="595">
        <f>'別紙様式3-2（加算　個票）'!P504</f>
        <v>0</v>
      </c>
      <c r="M492" s="596">
        <f>'別紙様式3-2（加算　個票）'!Q504</f>
        <v>0</v>
      </c>
      <c r="N492" s="595">
        <f>'別紙様式3-2（加算　個票）'!Y504</f>
        <v>0</v>
      </c>
      <c r="O492" s="596">
        <f>'別紙様式3-2（加算　個票）'!Z504</f>
        <v>0</v>
      </c>
      <c r="P492" s="596">
        <f>'別紙様式3-2（加算　個票）'!AG504</f>
        <v>0</v>
      </c>
      <c r="Q492" s="596">
        <f t="shared" si="7"/>
        <v>0</v>
      </c>
      <c r="R492" s="597" t="str">
        <f>IF('別紙様式3-1'!$Y$26="×","該当","非該当")</f>
        <v>非該当</v>
      </c>
    </row>
    <row r="493" spans="1:18">
      <c r="A493" s="595">
        <v>492</v>
      </c>
      <c r="B493" s="595">
        <f>基本情報入力シート!C530</f>
        <v>0</v>
      </c>
      <c r="C493" s="595">
        <f>基本情報入力シート!M530</f>
        <v>0</v>
      </c>
      <c r="D493" s="595">
        <f>基本情報入力シート!R530</f>
        <v>0</v>
      </c>
      <c r="E493" s="595">
        <f>基本情報入力シート!W530</f>
        <v>0</v>
      </c>
      <c r="F493" s="595">
        <f>基本情報入力シート!X530</f>
        <v>0</v>
      </c>
      <c r="G493" s="595">
        <f>基本情報入力シート!Y530</f>
        <v>0</v>
      </c>
      <c r="H493" s="595">
        <f>基本情報入力シート!$M$23</f>
        <v>0</v>
      </c>
      <c r="I493" s="595">
        <f>基本情報入力シート!$M$30</f>
        <v>0</v>
      </c>
      <c r="J493" s="595">
        <f>基本情報入力シート!$M$31</f>
        <v>0</v>
      </c>
      <c r="K493" s="595">
        <f>基本情報入力シート!$M$32</f>
        <v>0</v>
      </c>
      <c r="L493" s="595">
        <f>'別紙様式3-2（加算　個票）'!P505</f>
        <v>0</v>
      </c>
      <c r="M493" s="596">
        <f>'別紙様式3-2（加算　個票）'!Q505</f>
        <v>0</v>
      </c>
      <c r="N493" s="595">
        <f>'別紙様式3-2（加算　個票）'!Y505</f>
        <v>0</v>
      </c>
      <c r="O493" s="596">
        <f>'別紙様式3-2（加算　個票）'!Z505</f>
        <v>0</v>
      </c>
      <c r="P493" s="596">
        <f>'別紙様式3-2（加算　個票）'!AG505</f>
        <v>0</v>
      </c>
      <c r="Q493" s="596">
        <f t="shared" si="7"/>
        <v>0</v>
      </c>
      <c r="R493" s="597" t="str">
        <f>IF('別紙様式3-1'!$Y$26="×","該当","非該当")</f>
        <v>非該当</v>
      </c>
    </row>
    <row r="494" spans="1:18">
      <c r="A494" s="595">
        <v>493</v>
      </c>
      <c r="B494" s="595">
        <f>基本情報入力シート!C531</f>
        <v>0</v>
      </c>
      <c r="C494" s="595">
        <f>基本情報入力シート!M531</f>
        <v>0</v>
      </c>
      <c r="D494" s="595">
        <f>基本情報入力シート!R531</f>
        <v>0</v>
      </c>
      <c r="E494" s="595">
        <f>基本情報入力シート!W531</f>
        <v>0</v>
      </c>
      <c r="F494" s="595">
        <f>基本情報入力シート!X531</f>
        <v>0</v>
      </c>
      <c r="G494" s="595">
        <f>基本情報入力シート!Y531</f>
        <v>0</v>
      </c>
      <c r="H494" s="595">
        <f>基本情報入力シート!$M$23</f>
        <v>0</v>
      </c>
      <c r="I494" s="595">
        <f>基本情報入力シート!$M$30</f>
        <v>0</v>
      </c>
      <c r="J494" s="595">
        <f>基本情報入力シート!$M$31</f>
        <v>0</v>
      </c>
      <c r="K494" s="595">
        <f>基本情報入力シート!$M$32</f>
        <v>0</v>
      </c>
      <c r="L494" s="595">
        <f>'別紙様式3-2（加算　個票）'!P506</f>
        <v>0</v>
      </c>
      <c r="M494" s="596">
        <f>'別紙様式3-2（加算　個票）'!Q506</f>
        <v>0</v>
      </c>
      <c r="N494" s="595">
        <f>'別紙様式3-2（加算　個票）'!Y506</f>
        <v>0</v>
      </c>
      <c r="O494" s="596">
        <f>'別紙様式3-2（加算　個票）'!Z506</f>
        <v>0</v>
      </c>
      <c r="P494" s="596">
        <f>'別紙様式3-2（加算　個票）'!AG506</f>
        <v>0</v>
      </c>
      <c r="Q494" s="596">
        <f t="shared" si="7"/>
        <v>0</v>
      </c>
      <c r="R494" s="597" t="str">
        <f>IF('別紙様式3-1'!$Y$26="×","該当","非該当")</f>
        <v>非該当</v>
      </c>
    </row>
    <row r="495" spans="1:18">
      <c r="A495" s="595">
        <v>494</v>
      </c>
      <c r="B495" s="595">
        <f>基本情報入力シート!C532</f>
        <v>0</v>
      </c>
      <c r="C495" s="595">
        <f>基本情報入力シート!M532</f>
        <v>0</v>
      </c>
      <c r="D495" s="595">
        <f>基本情報入力シート!R532</f>
        <v>0</v>
      </c>
      <c r="E495" s="595">
        <f>基本情報入力シート!W532</f>
        <v>0</v>
      </c>
      <c r="F495" s="595">
        <f>基本情報入力シート!X532</f>
        <v>0</v>
      </c>
      <c r="G495" s="595">
        <f>基本情報入力シート!Y532</f>
        <v>0</v>
      </c>
      <c r="H495" s="595">
        <f>基本情報入力シート!$M$23</f>
        <v>0</v>
      </c>
      <c r="I495" s="595">
        <f>基本情報入力シート!$M$30</f>
        <v>0</v>
      </c>
      <c r="J495" s="595">
        <f>基本情報入力シート!$M$31</f>
        <v>0</v>
      </c>
      <c r="K495" s="595">
        <f>基本情報入力シート!$M$32</f>
        <v>0</v>
      </c>
      <c r="L495" s="595">
        <f>'別紙様式3-2（加算　個票）'!P507</f>
        <v>0</v>
      </c>
      <c r="M495" s="596">
        <f>'別紙様式3-2（加算　個票）'!Q507</f>
        <v>0</v>
      </c>
      <c r="N495" s="595">
        <f>'別紙様式3-2（加算　個票）'!Y507</f>
        <v>0</v>
      </c>
      <c r="O495" s="596">
        <f>'別紙様式3-2（加算　個票）'!Z507</f>
        <v>0</v>
      </c>
      <c r="P495" s="596">
        <f>'別紙様式3-2（加算　個票）'!AG507</f>
        <v>0</v>
      </c>
      <c r="Q495" s="596">
        <f t="shared" si="7"/>
        <v>0</v>
      </c>
      <c r="R495" s="597" t="str">
        <f>IF('別紙様式3-1'!$Y$26="×","該当","非該当")</f>
        <v>非該当</v>
      </c>
    </row>
    <row r="496" spans="1:18">
      <c r="A496" s="595">
        <v>495</v>
      </c>
      <c r="B496" s="595">
        <f>基本情報入力シート!C533</f>
        <v>0</v>
      </c>
      <c r="C496" s="595">
        <f>基本情報入力シート!M533</f>
        <v>0</v>
      </c>
      <c r="D496" s="595">
        <f>基本情報入力シート!R533</f>
        <v>0</v>
      </c>
      <c r="E496" s="595">
        <f>基本情報入力シート!W533</f>
        <v>0</v>
      </c>
      <c r="F496" s="595">
        <f>基本情報入力シート!X533</f>
        <v>0</v>
      </c>
      <c r="G496" s="595">
        <f>基本情報入力シート!Y533</f>
        <v>0</v>
      </c>
      <c r="H496" s="595">
        <f>基本情報入力シート!$M$23</f>
        <v>0</v>
      </c>
      <c r="I496" s="595">
        <f>基本情報入力シート!$M$30</f>
        <v>0</v>
      </c>
      <c r="J496" s="595">
        <f>基本情報入力シート!$M$31</f>
        <v>0</v>
      </c>
      <c r="K496" s="595">
        <f>基本情報入力シート!$M$32</f>
        <v>0</v>
      </c>
      <c r="L496" s="595">
        <f>'別紙様式3-2（加算　個票）'!P508</f>
        <v>0</v>
      </c>
      <c r="M496" s="596">
        <f>'別紙様式3-2（加算　個票）'!Q508</f>
        <v>0</v>
      </c>
      <c r="N496" s="595">
        <f>'別紙様式3-2（加算　個票）'!Y508</f>
        <v>0</v>
      </c>
      <c r="O496" s="596">
        <f>'別紙様式3-2（加算　個票）'!Z508</f>
        <v>0</v>
      </c>
      <c r="P496" s="596">
        <f>'別紙様式3-2（加算　個票）'!AG508</f>
        <v>0</v>
      </c>
      <c r="Q496" s="596">
        <f t="shared" si="7"/>
        <v>0</v>
      </c>
      <c r="R496" s="597" t="str">
        <f>IF('別紙様式3-1'!$Y$26="×","該当","非該当")</f>
        <v>非該当</v>
      </c>
    </row>
    <row r="497" spans="1:18">
      <c r="A497" s="595">
        <v>496</v>
      </c>
      <c r="B497" s="595">
        <f>基本情報入力シート!C534</f>
        <v>0</v>
      </c>
      <c r="C497" s="595">
        <f>基本情報入力シート!M534</f>
        <v>0</v>
      </c>
      <c r="D497" s="595">
        <f>基本情報入力シート!R534</f>
        <v>0</v>
      </c>
      <c r="E497" s="595">
        <f>基本情報入力シート!W534</f>
        <v>0</v>
      </c>
      <c r="F497" s="595">
        <f>基本情報入力シート!X534</f>
        <v>0</v>
      </c>
      <c r="G497" s="595">
        <f>基本情報入力シート!Y534</f>
        <v>0</v>
      </c>
      <c r="H497" s="595">
        <f>基本情報入力シート!$M$23</f>
        <v>0</v>
      </c>
      <c r="I497" s="595">
        <f>基本情報入力シート!$M$30</f>
        <v>0</v>
      </c>
      <c r="J497" s="595">
        <f>基本情報入力シート!$M$31</f>
        <v>0</v>
      </c>
      <c r="K497" s="595">
        <f>基本情報入力シート!$M$32</f>
        <v>0</v>
      </c>
      <c r="L497" s="595">
        <f>'別紙様式3-2（加算　個票）'!P509</f>
        <v>0</v>
      </c>
      <c r="M497" s="596">
        <f>'別紙様式3-2（加算　個票）'!Q509</f>
        <v>0</v>
      </c>
      <c r="N497" s="595">
        <f>'別紙様式3-2（加算　個票）'!Y509</f>
        <v>0</v>
      </c>
      <c r="O497" s="596">
        <f>'別紙様式3-2（加算　個票）'!Z509</f>
        <v>0</v>
      </c>
      <c r="P497" s="596">
        <f>'別紙様式3-2（加算　個票）'!AG509</f>
        <v>0</v>
      </c>
      <c r="Q497" s="596">
        <f t="shared" si="7"/>
        <v>0</v>
      </c>
      <c r="R497" s="597" t="str">
        <f>IF('別紙様式3-1'!$Y$26="×","該当","非該当")</f>
        <v>非該当</v>
      </c>
    </row>
    <row r="498" spans="1:18">
      <c r="A498" s="595">
        <v>497</v>
      </c>
      <c r="B498" s="595">
        <f>基本情報入力シート!C535</f>
        <v>0</v>
      </c>
      <c r="C498" s="595">
        <f>基本情報入力シート!M535</f>
        <v>0</v>
      </c>
      <c r="D498" s="595">
        <f>基本情報入力シート!R535</f>
        <v>0</v>
      </c>
      <c r="E498" s="595">
        <f>基本情報入力シート!W535</f>
        <v>0</v>
      </c>
      <c r="F498" s="595">
        <f>基本情報入力シート!X535</f>
        <v>0</v>
      </c>
      <c r="G498" s="595">
        <f>基本情報入力シート!Y535</f>
        <v>0</v>
      </c>
      <c r="H498" s="595">
        <f>基本情報入力シート!$M$23</f>
        <v>0</v>
      </c>
      <c r="I498" s="595">
        <f>基本情報入力シート!$M$30</f>
        <v>0</v>
      </c>
      <c r="J498" s="595">
        <f>基本情報入力シート!$M$31</f>
        <v>0</v>
      </c>
      <c r="K498" s="595">
        <f>基本情報入力シート!$M$32</f>
        <v>0</v>
      </c>
      <c r="L498" s="595">
        <f>'別紙様式3-2（加算　個票）'!P510</f>
        <v>0</v>
      </c>
      <c r="M498" s="596">
        <f>'別紙様式3-2（加算　個票）'!Q510</f>
        <v>0</v>
      </c>
      <c r="N498" s="595">
        <f>'別紙様式3-2（加算　個票）'!Y510</f>
        <v>0</v>
      </c>
      <c r="O498" s="596">
        <f>'別紙様式3-2（加算　個票）'!Z510</f>
        <v>0</v>
      </c>
      <c r="P498" s="596">
        <f>'別紙様式3-2（加算　個票）'!AG510</f>
        <v>0</v>
      </c>
      <c r="Q498" s="596">
        <f t="shared" si="7"/>
        <v>0</v>
      </c>
      <c r="R498" s="597" t="str">
        <f>IF('別紙様式3-1'!$Y$26="×","該当","非該当")</f>
        <v>非該当</v>
      </c>
    </row>
    <row r="499" spans="1:18">
      <c r="A499" s="595">
        <v>498</v>
      </c>
      <c r="B499" s="595">
        <f>基本情報入力シート!C536</f>
        <v>0</v>
      </c>
      <c r="C499" s="595">
        <f>基本情報入力シート!M536</f>
        <v>0</v>
      </c>
      <c r="D499" s="595">
        <f>基本情報入力シート!R536</f>
        <v>0</v>
      </c>
      <c r="E499" s="595">
        <f>基本情報入力シート!W536</f>
        <v>0</v>
      </c>
      <c r="F499" s="595">
        <f>基本情報入力シート!X536</f>
        <v>0</v>
      </c>
      <c r="G499" s="595">
        <f>基本情報入力シート!Y536</f>
        <v>0</v>
      </c>
      <c r="H499" s="595">
        <f>基本情報入力シート!$M$23</f>
        <v>0</v>
      </c>
      <c r="I499" s="595">
        <f>基本情報入力シート!$M$30</f>
        <v>0</v>
      </c>
      <c r="J499" s="595">
        <f>基本情報入力シート!$M$31</f>
        <v>0</v>
      </c>
      <c r="K499" s="595">
        <f>基本情報入力シート!$M$32</f>
        <v>0</v>
      </c>
      <c r="L499" s="595">
        <f>'別紙様式3-2（加算　個票）'!P511</f>
        <v>0</v>
      </c>
      <c r="M499" s="596">
        <f>'別紙様式3-2（加算　個票）'!Q511</f>
        <v>0</v>
      </c>
      <c r="N499" s="595">
        <f>'別紙様式3-2（加算　個票）'!Y511</f>
        <v>0</v>
      </c>
      <c r="O499" s="596">
        <f>'別紙様式3-2（加算　個票）'!Z511</f>
        <v>0</v>
      </c>
      <c r="P499" s="596">
        <f>'別紙様式3-2（加算　個票）'!AG511</f>
        <v>0</v>
      </c>
      <c r="Q499" s="596">
        <f t="shared" si="7"/>
        <v>0</v>
      </c>
      <c r="R499" s="597" t="str">
        <f>IF('別紙様式3-1'!$Y$26="×","該当","非該当")</f>
        <v>非該当</v>
      </c>
    </row>
    <row r="500" spans="1:18">
      <c r="A500" s="595">
        <v>499</v>
      </c>
      <c r="B500" s="595">
        <f>基本情報入力シート!C537</f>
        <v>0</v>
      </c>
      <c r="C500" s="595">
        <f>基本情報入力シート!M537</f>
        <v>0</v>
      </c>
      <c r="D500" s="595">
        <f>基本情報入力シート!R537</f>
        <v>0</v>
      </c>
      <c r="E500" s="595">
        <f>基本情報入力シート!W537</f>
        <v>0</v>
      </c>
      <c r="F500" s="595">
        <f>基本情報入力シート!X537</f>
        <v>0</v>
      </c>
      <c r="G500" s="595">
        <f>基本情報入力シート!Y537</f>
        <v>0</v>
      </c>
      <c r="H500" s="595">
        <f>基本情報入力シート!$M$23</f>
        <v>0</v>
      </c>
      <c r="I500" s="595">
        <f>基本情報入力シート!$M$30</f>
        <v>0</v>
      </c>
      <c r="J500" s="595">
        <f>基本情報入力シート!$M$31</f>
        <v>0</v>
      </c>
      <c r="K500" s="595">
        <f>基本情報入力シート!$M$32</f>
        <v>0</v>
      </c>
      <c r="L500" s="595">
        <f>'別紙様式3-2（加算　個票）'!P512</f>
        <v>0</v>
      </c>
      <c r="M500" s="596">
        <f>'別紙様式3-2（加算　個票）'!Q512</f>
        <v>0</v>
      </c>
      <c r="N500" s="595">
        <f>'別紙様式3-2（加算　個票）'!Y512</f>
        <v>0</v>
      </c>
      <c r="O500" s="596">
        <f>'別紙様式3-2（加算　個票）'!Z512</f>
        <v>0</v>
      </c>
      <c r="P500" s="596">
        <f>'別紙様式3-2（加算　個票）'!AG512</f>
        <v>0</v>
      </c>
      <c r="Q500" s="596">
        <f t="shared" si="7"/>
        <v>0</v>
      </c>
      <c r="R500" s="597" t="str">
        <f>IF('別紙様式3-1'!$Y$26="×","該当","非該当")</f>
        <v>非該当</v>
      </c>
    </row>
    <row r="501" spans="1:18">
      <c r="A501" s="595">
        <v>500</v>
      </c>
      <c r="B501" s="595">
        <f>基本情報入力シート!C538</f>
        <v>0</v>
      </c>
      <c r="C501" s="595">
        <f>基本情報入力シート!M538</f>
        <v>0</v>
      </c>
      <c r="D501" s="595">
        <f>基本情報入力シート!R538</f>
        <v>0</v>
      </c>
      <c r="E501" s="595">
        <f>基本情報入力シート!W538</f>
        <v>0</v>
      </c>
      <c r="F501" s="595">
        <f>基本情報入力シート!X538</f>
        <v>0</v>
      </c>
      <c r="G501" s="595">
        <f>基本情報入力シート!Y538</f>
        <v>0</v>
      </c>
      <c r="H501" s="595">
        <f>基本情報入力シート!$M$23</f>
        <v>0</v>
      </c>
      <c r="I501" s="595">
        <f>基本情報入力シート!$M$30</f>
        <v>0</v>
      </c>
      <c r="J501" s="595">
        <f>基本情報入力シート!$M$31</f>
        <v>0</v>
      </c>
      <c r="K501" s="595">
        <f>基本情報入力シート!$M$32</f>
        <v>0</v>
      </c>
      <c r="L501" s="595">
        <f>'別紙様式3-2（加算　個票）'!P513</f>
        <v>0</v>
      </c>
      <c r="M501" s="596">
        <f>'別紙様式3-2（加算　個票）'!Q513</f>
        <v>0</v>
      </c>
      <c r="N501" s="595">
        <f>'別紙様式3-2（加算　個票）'!Y513</f>
        <v>0</v>
      </c>
      <c r="O501" s="596">
        <f>'別紙様式3-2（加算　個票）'!Z513</f>
        <v>0</v>
      </c>
      <c r="P501" s="596">
        <f>'別紙様式3-2（加算　個票）'!AG513</f>
        <v>0</v>
      </c>
      <c r="Q501" s="596">
        <f t="shared" si="7"/>
        <v>0</v>
      </c>
      <c r="R501" s="597" t="str">
        <f>IF('別紙様式3-1'!$Y$26="×","該当","非該当")</f>
        <v>非該当</v>
      </c>
    </row>
    <row r="502" spans="1:18">
      <c r="A502" s="595">
        <v>501</v>
      </c>
      <c r="B502" s="595">
        <f>基本情報入力シート!C539</f>
        <v>0</v>
      </c>
      <c r="C502" s="595">
        <f>基本情報入力シート!M539</f>
        <v>0</v>
      </c>
      <c r="D502" s="595">
        <f>基本情報入力シート!R539</f>
        <v>0</v>
      </c>
      <c r="E502" s="595">
        <f>基本情報入力シート!W539</f>
        <v>0</v>
      </c>
      <c r="F502" s="595">
        <f>基本情報入力シート!X539</f>
        <v>0</v>
      </c>
      <c r="G502" s="595">
        <f>基本情報入力シート!Y539</f>
        <v>0</v>
      </c>
      <c r="H502" s="595">
        <f>基本情報入力シート!$M$23</f>
        <v>0</v>
      </c>
      <c r="I502" s="595">
        <f>基本情報入力シート!$M$30</f>
        <v>0</v>
      </c>
      <c r="J502" s="595">
        <f>基本情報入力シート!$M$31</f>
        <v>0</v>
      </c>
      <c r="K502" s="595">
        <f>基本情報入力シート!$M$32</f>
        <v>0</v>
      </c>
      <c r="L502" s="595">
        <f>'別紙様式3-2（加算　個票）'!P514</f>
        <v>0</v>
      </c>
      <c r="M502" s="596">
        <f>'別紙様式3-2（加算　個票）'!Q514</f>
        <v>0</v>
      </c>
      <c r="N502" s="595">
        <f>'別紙様式3-2（加算　個票）'!Y514</f>
        <v>0</v>
      </c>
      <c r="O502" s="596">
        <f>'別紙様式3-2（加算　個票）'!Z514</f>
        <v>0</v>
      </c>
      <c r="P502" s="596">
        <f>'別紙様式3-2（加算　個票）'!AG514</f>
        <v>0</v>
      </c>
      <c r="Q502" s="596">
        <f t="shared" si="7"/>
        <v>0</v>
      </c>
      <c r="R502" s="597" t="str">
        <f>IF('別紙様式3-1'!$Y$26="×","該当","非該当")</f>
        <v>非該当</v>
      </c>
    </row>
    <row r="503" spans="1:18">
      <c r="A503" s="595">
        <v>502</v>
      </c>
      <c r="B503" s="595">
        <f>基本情報入力シート!C540</f>
        <v>0</v>
      </c>
      <c r="C503" s="595">
        <f>基本情報入力シート!M540</f>
        <v>0</v>
      </c>
      <c r="D503" s="595">
        <f>基本情報入力シート!R540</f>
        <v>0</v>
      </c>
      <c r="E503" s="595">
        <f>基本情報入力シート!W540</f>
        <v>0</v>
      </c>
      <c r="F503" s="595">
        <f>基本情報入力シート!X540</f>
        <v>0</v>
      </c>
      <c r="G503" s="595">
        <f>基本情報入力シート!Y540</f>
        <v>0</v>
      </c>
      <c r="H503" s="595">
        <f>基本情報入力シート!$M$23</f>
        <v>0</v>
      </c>
      <c r="I503" s="595">
        <f>基本情報入力シート!$M$30</f>
        <v>0</v>
      </c>
      <c r="J503" s="595">
        <f>基本情報入力シート!$M$31</f>
        <v>0</v>
      </c>
      <c r="K503" s="595">
        <f>基本情報入力シート!$M$32</f>
        <v>0</v>
      </c>
      <c r="L503" s="595">
        <f>'別紙様式3-2（加算　個票）'!P515</f>
        <v>0</v>
      </c>
      <c r="M503" s="596">
        <f>'別紙様式3-2（加算　個票）'!Q515</f>
        <v>0</v>
      </c>
      <c r="N503" s="595">
        <f>'別紙様式3-2（加算　個票）'!Y515</f>
        <v>0</v>
      </c>
      <c r="O503" s="596">
        <f>'別紙様式3-2（加算　個票）'!Z515</f>
        <v>0</v>
      </c>
      <c r="P503" s="596">
        <f>'別紙様式3-2（加算　個票）'!AG515</f>
        <v>0</v>
      </c>
      <c r="Q503" s="596">
        <f t="shared" si="7"/>
        <v>0</v>
      </c>
      <c r="R503" s="597" t="str">
        <f>IF('別紙様式3-1'!$Y$26="×","該当","非該当")</f>
        <v>非該当</v>
      </c>
    </row>
    <row r="504" spans="1:18">
      <c r="A504" s="595">
        <v>503</v>
      </c>
      <c r="B504" s="595">
        <f>基本情報入力シート!C541</f>
        <v>0</v>
      </c>
      <c r="C504" s="595">
        <f>基本情報入力シート!M541</f>
        <v>0</v>
      </c>
      <c r="D504" s="595">
        <f>基本情報入力シート!R541</f>
        <v>0</v>
      </c>
      <c r="E504" s="595">
        <f>基本情報入力シート!W541</f>
        <v>0</v>
      </c>
      <c r="F504" s="595">
        <f>基本情報入力シート!X541</f>
        <v>0</v>
      </c>
      <c r="G504" s="595">
        <f>基本情報入力シート!Y541</f>
        <v>0</v>
      </c>
      <c r="H504" s="595">
        <f>基本情報入力シート!$M$23</f>
        <v>0</v>
      </c>
      <c r="I504" s="595">
        <f>基本情報入力シート!$M$30</f>
        <v>0</v>
      </c>
      <c r="J504" s="595">
        <f>基本情報入力シート!$M$31</f>
        <v>0</v>
      </c>
      <c r="K504" s="595">
        <f>基本情報入力シート!$M$32</f>
        <v>0</v>
      </c>
      <c r="L504" s="595">
        <f>'別紙様式3-2（加算　個票）'!P516</f>
        <v>0</v>
      </c>
      <c r="M504" s="596">
        <f>'別紙様式3-2（加算　個票）'!Q516</f>
        <v>0</v>
      </c>
      <c r="N504" s="595">
        <f>'別紙様式3-2（加算　個票）'!Y516</f>
        <v>0</v>
      </c>
      <c r="O504" s="596">
        <f>'別紙様式3-2（加算　個票）'!Z516</f>
        <v>0</v>
      </c>
      <c r="P504" s="596">
        <f>'別紙様式3-2（加算　個票）'!AG516</f>
        <v>0</v>
      </c>
      <c r="Q504" s="596">
        <f t="shared" si="7"/>
        <v>0</v>
      </c>
      <c r="R504" s="597" t="str">
        <f>IF('別紙様式3-1'!$Y$26="×","該当","非該当")</f>
        <v>非該当</v>
      </c>
    </row>
    <row r="505" spans="1:18">
      <c r="A505" s="595">
        <v>504</v>
      </c>
      <c r="B505" s="595">
        <f>基本情報入力シート!C542</f>
        <v>0</v>
      </c>
      <c r="C505" s="595">
        <f>基本情報入力シート!M542</f>
        <v>0</v>
      </c>
      <c r="D505" s="595">
        <f>基本情報入力シート!R542</f>
        <v>0</v>
      </c>
      <c r="E505" s="595">
        <f>基本情報入力シート!W542</f>
        <v>0</v>
      </c>
      <c r="F505" s="595">
        <f>基本情報入力シート!X542</f>
        <v>0</v>
      </c>
      <c r="G505" s="595">
        <f>基本情報入力シート!Y542</f>
        <v>0</v>
      </c>
      <c r="H505" s="595">
        <f>基本情報入力シート!$M$23</f>
        <v>0</v>
      </c>
      <c r="I505" s="595">
        <f>基本情報入力シート!$M$30</f>
        <v>0</v>
      </c>
      <c r="J505" s="595">
        <f>基本情報入力シート!$M$31</f>
        <v>0</v>
      </c>
      <c r="K505" s="595">
        <f>基本情報入力シート!$M$32</f>
        <v>0</v>
      </c>
      <c r="L505" s="595">
        <f>'別紙様式3-2（加算　個票）'!P517</f>
        <v>0</v>
      </c>
      <c r="M505" s="596">
        <f>'別紙様式3-2（加算　個票）'!Q517</f>
        <v>0</v>
      </c>
      <c r="N505" s="595">
        <f>'別紙様式3-2（加算　個票）'!Y517</f>
        <v>0</v>
      </c>
      <c r="O505" s="596">
        <f>'別紙様式3-2（加算　個票）'!Z517</f>
        <v>0</v>
      </c>
      <c r="P505" s="596">
        <f>'別紙様式3-2（加算　個票）'!AG517</f>
        <v>0</v>
      </c>
      <c r="Q505" s="596">
        <f t="shared" si="7"/>
        <v>0</v>
      </c>
      <c r="R505" s="597" t="str">
        <f>IF('別紙様式3-1'!$Y$26="×","該当","非該当")</f>
        <v>非該当</v>
      </c>
    </row>
    <row r="506" spans="1:18">
      <c r="A506" s="595">
        <v>505</v>
      </c>
      <c r="B506" s="595">
        <f>基本情報入力シート!C543</f>
        <v>0</v>
      </c>
      <c r="C506" s="595">
        <f>基本情報入力シート!M543</f>
        <v>0</v>
      </c>
      <c r="D506" s="595">
        <f>基本情報入力シート!R543</f>
        <v>0</v>
      </c>
      <c r="E506" s="595">
        <f>基本情報入力シート!W543</f>
        <v>0</v>
      </c>
      <c r="F506" s="595">
        <f>基本情報入力シート!X543</f>
        <v>0</v>
      </c>
      <c r="G506" s="595">
        <f>基本情報入力シート!Y543</f>
        <v>0</v>
      </c>
      <c r="H506" s="595">
        <f>基本情報入力シート!$M$23</f>
        <v>0</v>
      </c>
      <c r="I506" s="595">
        <f>基本情報入力シート!$M$30</f>
        <v>0</v>
      </c>
      <c r="J506" s="595">
        <f>基本情報入力シート!$M$31</f>
        <v>0</v>
      </c>
      <c r="K506" s="595">
        <f>基本情報入力シート!$M$32</f>
        <v>0</v>
      </c>
      <c r="L506" s="595">
        <f>'別紙様式3-2（加算　個票）'!P518</f>
        <v>0</v>
      </c>
      <c r="M506" s="596">
        <f>'別紙様式3-2（加算　個票）'!Q518</f>
        <v>0</v>
      </c>
      <c r="N506" s="595">
        <f>'別紙様式3-2（加算　個票）'!Y518</f>
        <v>0</v>
      </c>
      <c r="O506" s="596">
        <f>'別紙様式3-2（加算　個票）'!Z518</f>
        <v>0</v>
      </c>
      <c r="P506" s="596">
        <f>'別紙様式3-2（加算　個票）'!AG518</f>
        <v>0</v>
      </c>
      <c r="Q506" s="596">
        <f t="shared" si="7"/>
        <v>0</v>
      </c>
      <c r="R506" s="597" t="str">
        <f>IF('別紙様式3-1'!$Y$26="×","該当","非該当")</f>
        <v>非該当</v>
      </c>
    </row>
    <row r="507" spans="1:18">
      <c r="A507" s="595">
        <v>506</v>
      </c>
      <c r="B507" s="595">
        <f>基本情報入力シート!C544</f>
        <v>0</v>
      </c>
      <c r="C507" s="595">
        <f>基本情報入力シート!M544</f>
        <v>0</v>
      </c>
      <c r="D507" s="595">
        <f>基本情報入力シート!R544</f>
        <v>0</v>
      </c>
      <c r="E507" s="595">
        <f>基本情報入力シート!W544</f>
        <v>0</v>
      </c>
      <c r="F507" s="595">
        <f>基本情報入力シート!X544</f>
        <v>0</v>
      </c>
      <c r="G507" s="595">
        <f>基本情報入力シート!Y544</f>
        <v>0</v>
      </c>
      <c r="H507" s="595">
        <f>基本情報入力シート!$M$23</f>
        <v>0</v>
      </c>
      <c r="I507" s="595">
        <f>基本情報入力シート!$M$30</f>
        <v>0</v>
      </c>
      <c r="J507" s="595">
        <f>基本情報入力シート!$M$31</f>
        <v>0</v>
      </c>
      <c r="K507" s="595">
        <f>基本情報入力シート!$M$32</f>
        <v>0</v>
      </c>
      <c r="L507" s="595">
        <f>'別紙様式3-2（加算　個票）'!P519</f>
        <v>0</v>
      </c>
      <c r="M507" s="596">
        <f>'別紙様式3-2（加算　個票）'!Q519</f>
        <v>0</v>
      </c>
      <c r="N507" s="595">
        <f>'別紙様式3-2（加算　個票）'!Y519</f>
        <v>0</v>
      </c>
      <c r="O507" s="596">
        <f>'別紙様式3-2（加算　個票）'!Z519</f>
        <v>0</v>
      </c>
      <c r="P507" s="596">
        <f>'別紙様式3-2（加算　個票）'!AG519</f>
        <v>0</v>
      </c>
      <c r="Q507" s="596">
        <f t="shared" si="7"/>
        <v>0</v>
      </c>
      <c r="R507" s="597" t="str">
        <f>IF('別紙様式3-1'!$Y$26="×","該当","非該当")</f>
        <v>非該当</v>
      </c>
    </row>
    <row r="508" spans="1:18">
      <c r="A508" s="595">
        <v>507</v>
      </c>
      <c r="B508" s="595">
        <f>基本情報入力シート!C545</f>
        <v>0</v>
      </c>
      <c r="C508" s="595">
        <f>基本情報入力シート!M545</f>
        <v>0</v>
      </c>
      <c r="D508" s="595">
        <f>基本情報入力シート!R545</f>
        <v>0</v>
      </c>
      <c r="E508" s="595">
        <f>基本情報入力シート!W545</f>
        <v>0</v>
      </c>
      <c r="F508" s="595">
        <f>基本情報入力シート!X545</f>
        <v>0</v>
      </c>
      <c r="G508" s="595">
        <f>基本情報入力シート!Y545</f>
        <v>0</v>
      </c>
      <c r="H508" s="595">
        <f>基本情報入力シート!$M$23</f>
        <v>0</v>
      </c>
      <c r="I508" s="595">
        <f>基本情報入力シート!$M$30</f>
        <v>0</v>
      </c>
      <c r="J508" s="595">
        <f>基本情報入力シート!$M$31</f>
        <v>0</v>
      </c>
      <c r="K508" s="595">
        <f>基本情報入力シート!$M$32</f>
        <v>0</v>
      </c>
      <c r="L508" s="595">
        <f>'別紙様式3-2（加算　個票）'!P520</f>
        <v>0</v>
      </c>
      <c r="M508" s="596">
        <f>'別紙様式3-2（加算　個票）'!Q520</f>
        <v>0</v>
      </c>
      <c r="N508" s="595">
        <f>'別紙様式3-2（加算　個票）'!Y520</f>
        <v>0</v>
      </c>
      <c r="O508" s="596">
        <f>'別紙様式3-2（加算　個票）'!Z520</f>
        <v>0</v>
      </c>
      <c r="P508" s="596">
        <f>'別紙様式3-2（加算　個票）'!AG520</f>
        <v>0</v>
      </c>
      <c r="Q508" s="596">
        <f t="shared" si="7"/>
        <v>0</v>
      </c>
      <c r="R508" s="597" t="str">
        <f>IF('別紙様式3-1'!$Y$26="×","該当","非該当")</f>
        <v>非該当</v>
      </c>
    </row>
    <row r="509" spans="1:18">
      <c r="A509" s="595">
        <v>508</v>
      </c>
      <c r="B509" s="595">
        <f>基本情報入力シート!C546</f>
        <v>0</v>
      </c>
      <c r="C509" s="595">
        <f>基本情報入力シート!M546</f>
        <v>0</v>
      </c>
      <c r="D509" s="595">
        <f>基本情報入力シート!R546</f>
        <v>0</v>
      </c>
      <c r="E509" s="595">
        <f>基本情報入力シート!W546</f>
        <v>0</v>
      </c>
      <c r="F509" s="595">
        <f>基本情報入力シート!X546</f>
        <v>0</v>
      </c>
      <c r="G509" s="595">
        <f>基本情報入力シート!Y546</f>
        <v>0</v>
      </c>
      <c r="H509" s="595">
        <f>基本情報入力シート!$M$23</f>
        <v>0</v>
      </c>
      <c r="I509" s="595">
        <f>基本情報入力シート!$M$30</f>
        <v>0</v>
      </c>
      <c r="J509" s="595">
        <f>基本情報入力シート!$M$31</f>
        <v>0</v>
      </c>
      <c r="K509" s="595">
        <f>基本情報入力シート!$M$32</f>
        <v>0</v>
      </c>
      <c r="L509" s="595">
        <f>'別紙様式3-2（加算　個票）'!P521</f>
        <v>0</v>
      </c>
      <c r="M509" s="596">
        <f>'別紙様式3-2（加算　個票）'!Q521</f>
        <v>0</v>
      </c>
      <c r="N509" s="595">
        <f>'別紙様式3-2（加算　個票）'!Y521</f>
        <v>0</v>
      </c>
      <c r="O509" s="596">
        <f>'別紙様式3-2（加算　個票）'!Z521</f>
        <v>0</v>
      </c>
      <c r="P509" s="596">
        <f>'別紙様式3-2（加算　個票）'!AG521</f>
        <v>0</v>
      </c>
      <c r="Q509" s="596">
        <f t="shared" si="7"/>
        <v>0</v>
      </c>
      <c r="R509" s="597" t="str">
        <f>IF('別紙様式3-1'!$Y$26="×","該当","非該当")</f>
        <v>非該当</v>
      </c>
    </row>
    <row r="510" spans="1:18">
      <c r="A510" s="595">
        <v>509</v>
      </c>
      <c r="B510" s="595">
        <f>基本情報入力シート!C547</f>
        <v>0</v>
      </c>
      <c r="C510" s="595">
        <f>基本情報入力シート!M547</f>
        <v>0</v>
      </c>
      <c r="D510" s="595">
        <f>基本情報入力シート!R547</f>
        <v>0</v>
      </c>
      <c r="E510" s="595">
        <f>基本情報入力シート!W547</f>
        <v>0</v>
      </c>
      <c r="F510" s="595">
        <f>基本情報入力シート!X547</f>
        <v>0</v>
      </c>
      <c r="G510" s="595">
        <f>基本情報入力シート!Y547</f>
        <v>0</v>
      </c>
      <c r="H510" s="595">
        <f>基本情報入力シート!$M$23</f>
        <v>0</v>
      </c>
      <c r="I510" s="595">
        <f>基本情報入力シート!$M$30</f>
        <v>0</v>
      </c>
      <c r="J510" s="595">
        <f>基本情報入力シート!$M$31</f>
        <v>0</v>
      </c>
      <c r="K510" s="595">
        <f>基本情報入力シート!$M$32</f>
        <v>0</v>
      </c>
      <c r="L510" s="595">
        <f>'別紙様式3-2（加算　個票）'!P522</f>
        <v>0</v>
      </c>
      <c r="M510" s="596">
        <f>'別紙様式3-2（加算　個票）'!Q522</f>
        <v>0</v>
      </c>
      <c r="N510" s="595">
        <f>'別紙様式3-2（加算　個票）'!Y522</f>
        <v>0</v>
      </c>
      <c r="O510" s="596">
        <f>'別紙様式3-2（加算　個票）'!Z522</f>
        <v>0</v>
      </c>
      <c r="P510" s="596">
        <f>'別紙様式3-2（加算　個票）'!AG522</f>
        <v>0</v>
      </c>
      <c r="Q510" s="596">
        <f t="shared" si="7"/>
        <v>0</v>
      </c>
      <c r="R510" s="597" t="str">
        <f>IF('別紙様式3-1'!$Y$26="×","該当","非該当")</f>
        <v>非該当</v>
      </c>
    </row>
    <row r="511" spans="1:18">
      <c r="A511" s="595">
        <v>510</v>
      </c>
      <c r="B511" s="595">
        <f>基本情報入力シート!C548</f>
        <v>0</v>
      </c>
      <c r="C511" s="595">
        <f>基本情報入力シート!M548</f>
        <v>0</v>
      </c>
      <c r="D511" s="595">
        <f>基本情報入力シート!R548</f>
        <v>0</v>
      </c>
      <c r="E511" s="595">
        <f>基本情報入力シート!W548</f>
        <v>0</v>
      </c>
      <c r="F511" s="595">
        <f>基本情報入力シート!X548</f>
        <v>0</v>
      </c>
      <c r="G511" s="595">
        <f>基本情報入力シート!Y548</f>
        <v>0</v>
      </c>
      <c r="H511" s="595">
        <f>基本情報入力シート!$M$23</f>
        <v>0</v>
      </c>
      <c r="I511" s="595">
        <f>基本情報入力シート!$M$30</f>
        <v>0</v>
      </c>
      <c r="J511" s="595">
        <f>基本情報入力シート!$M$31</f>
        <v>0</v>
      </c>
      <c r="K511" s="595">
        <f>基本情報入力シート!$M$32</f>
        <v>0</v>
      </c>
      <c r="L511" s="595">
        <f>'別紙様式3-2（加算　個票）'!P523</f>
        <v>0</v>
      </c>
      <c r="M511" s="596">
        <f>'別紙様式3-2（加算　個票）'!Q523</f>
        <v>0</v>
      </c>
      <c r="N511" s="595">
        <f>'別紙様式3-2（加算　個票）'!Y523</f>
        <v>0</v>
      </c>
      <c r="O511" s="596">
        <f>'別紙様式3-2（加算　個票）'!Z523</f>
        <v>0</v>
      </c>
      <c r="P511" s="596">
        <f>'別紙様式3-2（加算　個票）'!AG523</f>
        <v>0</v>
      </c>
      <c r="Q511" s="596">
        <f t="shared" si="7"/>
        <v>0</v>
      </c>
      <c r="R511" s="597" t="str">
        <f>IF('別紙様式3-1'!$Y$26="×","該当","非該当")</f>
        <v>非該当</v>
      </c>
    </row>
    <row r="512" spans="1:18">
      <c r="A512" s="595">
        <v>511</v>
      </c>
      <c r="B512" s="595">
        <f>基本情報入力シート!C549</f>
        <v>0</v>
      </c>
      <c r="C512" s="595">
        <f>基本情報入力シート!M549</f>
        <v>0</v>
      </c>
      <c r="D512" s="595">
        <f>基本情報入力シート!R549</f>
        <v>0</v>
      </c>
      <c r="E512" s="595">
        <f>基本情報入力シート!W549</f>
        <v>0</v>
      </c>
      <c r="F512" s="595">
        <f>基本情報入力シート!X549</f>
        <v>0</v>
      </c>
      <c r="G512" s="595">
        <f>基本情報入力シート!Y549</f>
        <v>0</v>
      </c>
      <c r="H512" s="595">
        <f>基本情報入力シート!$M$23</f>
        <v>0</v>
      </c>
      <c r="I512" s="595">
        <f>基本情報入力シート!$M$30</f>
        <v>0</v>
      </c>
      <c r="J512" s="595">
        <f>基本情報入力シート!$M$31</f>
        <v>0</v>
      </c>
      <c r="K512" s="595">
        <f>基本情報入力シート!$M$32</f>
        <v>0</v>
      </c>
      <c r="L512" s="595">
        <f>'別紙様式3-2（加算　個票）'!P524</f>
        <v>0</v>
      </c>
      <c r="M512" s="596">
        <f>'別紙様式3-2（加算　個票）'!Q524</f>
        <v>0</v>
      </c>
      <c r="N512" s="595">
        <f>'別紙様式3-2（加算　個票）'!Y524</f>
        <v>0</v>
      </c>
      <c r="O512" s="596">
        <f>'別紙様式3-2（加算　個票）'!Z524</f>
        <v>0</v>
      </c>
      <c r="P512" s="596">
        <f>'別紙様式3-2（加算　個票）'!AG524</f>
        <v>0</v>
      </c>
      <c r="Q512" s="596">
        <f t="shared" si="7"/>
        <v>0</v>
      </c>
      <c r="R512" s="597" t="str">
        <f>IF('別紙様式3-1'!$Y$26="×","該当","非該当")</f>
        <v>非該当</v>
      </c>
    </row>
    <row r="513" spans="1:18">
      <c r="A513" s="595">
        <v>512</v>
      </c>
      <c r="B513" s="595">
        <f>基本情報入力シート!C550</f>
        <v>0</v>
      </c>
      <c r="C513" s="595">
        <f>基本情報入力シート!M550</f>
        <v>0</v>
      </c>
      <c r="D513" s="595">
        <f>基本情報入力シート!R550</f>
        <v>0</v>
      </c>
      <c r="E513" s="595">
        <f>基本情報入力シート!W550</f>
        <v>0</v>
      </c>
      <c r="F513" s="595">
        <f>基本情報入力シート!X550</f>
        <v>0</v>
      </c>
      <c r="G513" s="595">
        <f>基本情報入力シート!Y550</f>
        <v>0</v>
      </c>
      <c r="H513" s="595">
        <f>基本情報入力シート!$M$23</f>
        <v>0</v>
      </c>
      <c r="I513" s="595">
        <f>基本情報入力シート!$M$30</f>
        <v>0</v>
      </c>
      <c r="J513" s="595">
        <f>基本情報入力シート!$M$31</f>
        <v>0</v>
      </c>
      <c r="K513" s="595">
        <f>基本情報入力シート!$M$32</f>
        <v>0</v>
      </c>
      <c r="L513" s="595">
        <f>'別紙様式3-2（加算　個票）'!P525</f>
        <v>0</v>
      </c>
      <c r="M513" s="596">
        <f>'別紙様式3-2（加算　個票）'!Q525</f>
        <v>0</v>
      </c>
      <c r="N513" s="595">
        <f>'別紙様式3-2（加算　個票）'!Y525</f>
        <v>0</v>
      </c>
      <c r="O513" s="596">
        <f>'別紙様式3-2（加算　個票）'!Z525</f>
        <v>0</v>
      </c>
      <c r="P513" s="596">
        <f>'別紙様式3-2（加算　個票）'!AG525</f>
        <v>0</v>
      </c>
      <c r="Q513" s="596">
        <f t="shared" si="7"/>
        <v>0</v>
      </c>
      <c r="R513" s="597" t="str">
        <f>IF('別紙様式3-1'!$Y$26="×","該当","非該当")</f>
        <v>非該当</v>
      </c>
    </row>
    <row r="514" spans="1:18">
      <c r="A514" s="595">
        <v>513</v>
      </c>
      <c r="B514" s="595">
        <f>基本情報入力シート!C551</f>
        <v>0</v>
      </c>
      <c r="C514" s="595">
        <f>基本情報入力シート!M551</f>
        <v>0</v>
      </c>
      <c r="D514" s="595">
        <f>基本情報入力シート!R551</f>
        <v>0</v>
      </c>
      <c r="E514" s="595">
        <f>基本情報入力シート!W551</f>
        <v>0</v>
      </c>
      <c r="F514" s="595">
        <f>基本情報入力シート!X551</f>
        <v>0</v>
      </c>
      <c r="G514" s="595">
        <f>基本情報入力シート!Y551</f>
        <v>0</v>
      </c>
      <c r="H514" s="595">
        <f>基本情報入力シート!$M$23</f>
        <v>0</v>
      </c>
      <c r="I514" s="595">
        <f>基本情報入力シート!$M$30</f>
        <v>0</v>
      </c>
      <c r="J514" s="595">
        <f>基本情報入力シート!$M$31</f>
        <v>0</v>
      </c>
      <c r="K514" s="595">
        <f>基本情報入力シート!$M$32</f>
        <v>0</v>
      </c>
      <c r="L514" s="595">
        <f>'別紙様式3-2（加算　個票）'!P526</f>
        <v>0</v>
      </c>
      <c r="M514" s="596">
        <f>'別紙様式3-2（加算　個票）'!Q526</f>
        <v>0</v>
      </c>
      <c r="N514" s="595">
        <f>'別紙様式3-2（加算　個票）'!Y526</f>
        <v>0</v>
      </c>
      <c r="O514" s="596">
        <f>'別紙様式3-2（加算　個票）'!Z526</f>
        <v>0</v>
      </c>
      <c r="P514" s="596">
        <f>'別紙様式3-2（加算　個票）'!AG526</f>
        <v>0</v>
      </c>
      <c r="Q514" s="596">
        <f t="shared" si="7"/>
        <v>0</v>
      </c>
      <c r="R514" s="597" t="str">
        <f>IF('別紙様式3-1'!$Y$26="×","該当","非該当")</f>
        <v>非該当</v>
      </c>
    </row>
    <row r="515" spans="1:18">
      <c r="A515" s="595">
        <v>514</v>
      </c>
      <c r="B515" s="595">
        <f>基本情報入力シート!C552</f>
        <v>0</v>
      </c>
      <c r="C515" s="595">
        <f>基本情報入力シート!M552</f>
        <v>0</v>
      </c>
      <c r="D515" s="595">
        <f>基本情報入力シート!R552</f>
        <v>0</v>
      </c>
      <c r="E515" s="595">
        <f>基本情報入力シート!W552</f>
        <v>0</v>
      </c>
      <c r="F515" s="595">
        <f>基本情報入力シート!X552</f>
        <v>0</v>
      </c>
      <c r="G515" s="595">
        <f>基本情報入力シート!Y552</f>
        <v>0</v>
      </c>
      <c r="H515" s="595">
        <f>基本情報入力シート!$M$23</f>
        <v>0</v>
      </c>
      <c r="I515" s="595">
        <f>基本情報入力シート!$M$30</f>
        <v>0</v>
      </c>
      <c r="J515" s="595">
        <f>基本情報入力シート!$M$31</f>
        <v>0</v>
      </c>
      <c r="K515" s="595">
        <f>基本情報入力シート!$M$32</f>
        <v>0</v>
      </c>
      <c r="L515" s="595">
        <f>'別紙様式3-2（加算　個票）'!P527</f>
        <v>0</v>
      </c>
      <c r="M515" s="596">
        <f>'別紙様式3-2（加算　個票）'!Q527</f>
        <v>0</v>
      </c>
      <c r="N515" s="595">
        <f>'別紙様式3-2（加算　個票）'!Y527</f>
        <v>0</v>
      </c>
      <c r="O515" s="596">
        <f>'別紙様式3-2（加算　個票）'!Z527</f>
        <v>0</v>
      </c>
      <c r="P515" s="596">
        <f>'別紙様式3-2（加算　個票）'!AG527</f>
        <v>0</v>
      </c>
      <c r="Q515" s="596">
        <f t="shared" ref="Q515:Q578" si="8">M515+O515-P515</f>
        <v>0</v>
      </c>
      <c r="R515" s="597" t="str">
        <f>IF('別紙様式3-1'!$Y$26="×","該当","非該当")</f>
        <v>非該当</v>
      </c>
    </row>
    <row r="516" spans="1:18">
      <c r="A516" s="595">
        <v>515</v>
      </c>
      <c r="B516" s="595">
        <f>基本情報入力シート!C553</f>
        <v>0</v>
      </c>
      <c r="C516" s="595">
        <f>基本情報入力シート!M553</f>
        <v>0</v>
      </c>
      <c r="D516" s="595">
        <f>基本情報入力シート!R553</f>
        <v>0</v>
      </c>
      <c r="E516" s="595">
        <f>基本情報入力シート!W553</f>
        <v>0</v>
      </c>
      <c r="F516" s="595">
        <f>基本情報入力シート!X553</f>
        <v>0</v>
      </c>
      <c r="G516" s="595">
        <f>基本情報入力シート!Y553</f>
        <v>0</v>
      </c>
      <c r="H516" s="595">
        <f>基本情報入力シート!$M$23</f>
        <v>0</v>
      </c>
      <c r="I516" s="595">
        <f>基本情報入力シート!$M$30</f>
        <v>0</v>
      </c>
      <c r="J516" s="595">
        <f>基本情報入力シート!$M$31</f>
        <v>0</v>
      </c>
      <c r="K516" s="595">
        <f>基本情報入力シート!$M$32</f>
        <v>0</v>
      </c>
      <c r="L516" s="595">
        <f>'別紙様式3-2（加算　個票）'!P528</f>
        <v>0</v>
      </c>
      <c r="M516" s="596">
        <f>'別紙様式3-2（加算　個票）'!Q528</f>
        <v>0</v>
      </c>
      <c r="N516" s="595">
        <f>'別紙様式3-2（加算　個票）'!Y528</f>
        <v>0</v>
      </c>
      <c r="O516" s="596">
        <f>'別紙様式3-2（加算　個票）'!Z528</f>
        <v>0</v>
      </c>
      <c r="P516" s="596">
        <f>'別紙様式3-2（加算　個票）'!AG528</f>
        <v>0</v>
      </c>
      <c r="Q516" s="596">
        <f t="shared" si="8"/>
        <v>0</v>
      </c>
      <c r="R516" s="597" t="str">
        <f>IF('別紙様式3-1'!$Y$26="×","該当","非該当")</f>
        <v>非該当</v>
      </c>
    </row>
    <row r="517" spans="1:18">
      <c r="A517" s="595">
        <v>516</v>
      </c>
      <c r="B517" s="595">
        <f>基本情報入力シート!C554</f>
        <v>0</v>
      </c>
      <c r="C517" s="595">
        <f>基本情報入力シート!M554</f>
        <v>0</v>
      </c>
      <c r="D517" s="595">
        <f>基本情報入力シート!R554</f>
        <v>0</v>
      </c>
      <c r="E517" s="595">
        <f>基本情報入力シート!W554</f>
        <v>0</v>
      </c>
      <c r="F517" s="595">
        <f>基本情報入力シート!X554</f>
        <v>0</v>
      </c>
      <c r="G517" s="595">
        <f>基本情報入力シート!Y554</f>
        <v>0</v>
      </c>
      <c r="H517" s="595">
        <f>基本情報入力シート!$M$23</f>
        <v>0</v>
      </c>
      <c r="I517" s="595">
        <f>基本情報入力シート!$M$30</f>
        <v>0</v>
      </c>
      <c r="J517" s="595">
        <f>基本情報入力シート!$M$31</f>
        <v>0</v>
      </c>
      <c r="K517" s="595">
        <f>基本情報入力シート!$M$32</f>
        <v>0</v>
      </c>
      <c r="L517" s="595">
        <f>'別紙様式3-2（加算　個票）'!P529</f>
        <v>0</v>
      </c>
      <c r="M517" s="596">
        <f>'別紙様式3-2（加算　個票）'!Q529</f>
        <v>0</v>
      </c>
      <c r="N517" s="595">
        <f>'別紙様式3-2（加算　個票）'!Y529</f>
        <v>0</v>
      </c>
      <c r="O517" s="596">
        <f>'別紙様式3-2（加算　個票）'!Z529</f>
        <v>0</v>
      </c>
      <c r="P517" s="596">
        <f>'別紙様式3-2（加算　個票）'!AG529</f>
        <v>0</v>
      </c>
      <c r="Q517" s="596">
        <f t="shared" si="8"/>
        <v>0</v>
      </c>
      <c r="R517" s="597" t="str">
        <f>IF('別紙様式3-1'!$Y$26="×","該当","非該当")</f>
        <v>非該当</v>
      </c>
    </row>
    <row r="518" spans="1:18">
      <c r="A518" s="595">
        <v>517</v>
      </c>
      <c r="B518" s="595">
        <f>基本情報入力シート!C555</f>
        <v>0</v>
      </c>
      <c r="C518" s="595">
        <f>基本情報入力シート!M555</f>
        <v>0</v>
      </c>
      <c r="D518" s="595">
        <f>基本情報入力シート!R555</f>
        <v>0</v>
      </c>
      <c r="E518" s="595">
        <f>基本情報入力シート!W555</f>
        <v>0</v>
      </c>
      <c r="F518" s="595">
        <f>基本情報入力シート!X555</f>
        <v>0</v>
      </c>
      <c r="G518" s="595">
        <f>基本情報入力シート!Y555</f>
        <v>0</v>
      </c>
      <c r="H518" s="595">
        <f>基本情報入力シート!$M$23</f>
        <v>0</v>
      </c>
      <c r="I518" s="595">
        <f>基本情報入力シート!$M$30</f>
        <v>0</v>
      </c>
      <c r="J518" s="595">
        <f>基本情報入力シート!$M$31</f>
        <v>0</v>
      </c>
      <c r="K518" s="595">
        <f>基本情報入力シート!$M$32</f>
        <v>0</v>
      </c>
      <c r="L518" s="595">
        <f>'別紙様式3-2（加算　個票）'!P530</f>
        <v>0</v>
      </c>
      <c r="M518" s="596">
        <f>'別紙様式3-2（加算　個票）'!Q530</f>
        <v>0</v>
      </c>
      <c r="N518" s="595">
        <f>'別紙様式3-2（加算　個票）'!Y530</f>
        <v>0</v>
      </c>
      <c r="O518" s="596">
        <f>'別紙様式3-2（加算　個票）'!Z530</f>
        <v>0</v>
      </c>
      <c r="P518" s="596">
        <f>'別紙様式3-2（加算　個票）'!AG530</f>
        <v>0</v>
      </c>
      <c r="Q518" s="596">
        <f t="shared" si="8"/>
        <v>0</v>
      </c>
      <c r="R518" s="597" t="str">
        <f>IF('別紙様式3-1'!$Y$26="×","該当","非該当")</f>
        <v>非該当</v>
      </c>
    </row>
    <row r="519" spans="1:18">
      <c r="A519" s="595">
        <v>518</v>
      </c>
      <c r="B519" s="595">
        <f>基本情報入力シート!C556</f>
        <v>0</v>
      </c>
      <c r="C519" s="595">
        <f>基本情報入力シート!M556</f>
        <v>0</v>
      </c>
      <c r="D519" s="595">
        <f>基本情報入力シート!R556</f>
        <v>0</v>
      </c>
      <c r="E519" s="595">
        <f>基本情報入力シート!W556</f>
        <v>0</v>
      </c>
      <c r="F519" s="595">
        <f>基本情報入力シート!X556</f>
        <v>0</v>
      </c>
      <c r="G519" s="595">
        <f>基本情報入力シート!Y556</f>
        <v>0</v>
      </c>
      <c r="H519" s="595">
        <f>基本情報入力シート!$M$23</f>
        <v>0</v>
      </c>
      <c r="I519" s="595">
        <f>基本情報入力シート!$M$30</f>
        <v>0</v>
      </c>
      <c r="J519" s="595">
        <f>基本情報入力シート!$M$31</f>
        <v>0</v>
      </c>
      <c r="K519" s="595">
        <f>基本情報入力シート!$M$32</f>
        <v>0</v>
      </c>
      <c r="L519" s="595">
        <f>'別紙様式3-2（加算　個票）'!P531</f>
        <v>0</v>
      </c>
      <c r="M519" s="596">
        <f>'別紙様式3-2（加算　個票）'!Q531</f>
        <v>0</v>
      </c>
      <c r="N519" s="595">
        <f>'別紙様式3-2（加算　個票）'!Y531</f>
        <v>0</v>
      </c>
      <c r="O519" s="596">
        <f>'別紙様式3-2（加算　個票）'!Z531</f>
        <v>0</v>
      </c>
      <c r="P519" s="596">
        <f>'別紙様式3-2（加算　個票）'!AG531</f>
        <v>0</v>
      </c>
      <c r="Q519" s="596">
        <f t="shared" si="8"/>
        <v>0</v>
      </c>
      <c r="R519" s="597" t="str">
        <f>IF('別紙様式3-1'!$Y$26="×","該当","非該当")</f>
        <v>非該当</v>
      </c>
    </row>
    <row r="520" spans="1:18">
      <c r="A520" s="595">
        <v>519</v>
      </c>
      <c r="B520" s="595">
        <f>基本情報入力シート!C557</f>
        <v>0</v>
      </c>
      <c r="C520" s="595">
        <f>基本情報入力シート!M557</f>
        <v>0</v>
      </c>
      <c r="D520" s="595">
        <f>基本情報入力シート!R557</f>
        <v>0</v>
      </c>
      <c r="E520" s="595">
        <f>基本情報入力シート!W557</f>
        <v>0</v>
      </c>
      <c r="F520" s="595">
        <f>基本情報入力シート!X557</f>
        <v>0</v>
      </c>
      <c r="G520" s="595">
        <f>基本情報入力シート!Y557</f>
        <v>0</v>
      </c>
      <c r="H520" s="595">
        <f>基本情報入力シート!$M$23</f>
        <v>0</v>
      </c>
      <c r="I520" s="595">
        <f>基本情報入力シート!$M$30</f>
        <v>0</v>
      </c>
      <c r="J520" s="595">
        <f>基本情報入力シート!$M$31</f>
        <v>0</v>
      </c>
      <c r="K520" s="595">
        <f>基本情報入力シート!$M$32</f>
        <v>0</v>
      </c>
      <c r="L520" s="595">
        <f>'別紙様式3-2（加算　個票）'!P532</f>
        <v>0</v>
      </c>
      <c r="M520" s="596">
        <f>'別紙様式3-2（加算　個票）'!Q532</f>
        <v>0</v>
      </c>
      <c r="N520" s="595">
        <f>'別紙様式3-2（加算　個票）'!Y532</f>
        <v>0</v>
      </c>
      <c r="O520" s="596">
        <f>'別紙様式3-2（加算　個票）'!Z532</f>
        <v>0</v>
      </c>
      <c r="P520" s="596">
        <f>'別紙様式3-2（加算　個票）'!AG532</f>
        <v>0</v>
      </c>
      <c r="Q520" s="596">
        <f t="shared" si="8"/>
        <v>0</v>
      </c>
      <c r="R520" s="597" t="str">
        <f>IF('別紙様式3-1'!$Y$26="×","該当","非該当")</f>
        <v>非該当</v>
      </c>
    </row>
    <row r="521" spans="1:18">
      <c r="A521" s="595">
        <v>520</v>
      </c>
      <c r="B521" s="595">
        <f>基本情報入力シート!C558</f>
        <v>0</v>
      </c>
      <c r="C521" s="595">
        <f>基本情報入力シート!M558</f>
        <v>0</v>
      </c>
      <c r="D521" s="595">
        <f>基本情報入力シート!R558</f>
        <v>0</v>
      </c>
      <c r="E521" s="595">
        <f>基本情報入力シート!W558</f>
        <v>0</v>
      </c>
      <c r="F521" s="595">
        <f>基本情報入力シート!X558</f>
        <v>0</v>
      </c>
      <c r="G521" s="595">
        <f>基本情報入力シート!Y558</f>
        <v>0</v>
      </c>
      <c r="H521" s="595">
        <f>基本情報入力シート!$M$23</f>
        <v>0</v>
      </c>
      <c r="I521" s="595">
        <f>基本情報入力シート!$M$30</f>
        <v>0</v>
      </c>
      <c r="J521" s="595">
        <f>基本情報入力シート!$M$31</f>
        <v>0</v>
      </c>
      <c r="K521" s="595">
        <f>基本情報入力シート!$M$32</f>
        <v>0</v>
      </c>
      <c r="L521" s="595">
        <f>'別紙様式3-2（加算　個票）'!P533</f>
        <v>0</v>
      </c>
      <c r="M521" s="596">
        <f>'別紙様式3-2（加算　個票）'!Q533</f>
        <v>0</v>
      </c>
      <c r="N521" s="595">
        <f>'別紙様式3-2（加算　個票）'!Y533</f>
        <v>0</v>
      </c>
      <c r="O521" s="596">
        <f>'別紙様式3-2（加算　個票）'!Z533</f>
        <v>0</v>
      </c>
      <c r="P521" s="596">
        <f>'別紙様式3-2（加算　個票）'!AG533</f>
        <v>0</v>
      </c>
      <c r="Q521" s="596">
        <f t="shared" si="8"/>
        <v>0</v>
      </c>
      <c r="R521" s="597" t="str">
        <f>IF('別紙様式3-1'!$Y$26="×","該当","非該当")</f>
        <v>非該当</v>
      </c>
    </row>
    <row r="522" spans="1:18">
      <c r="A522" s="595">
        <v>521</v>
      </c>
      <c r="B522" s="595">
        <f>基本情報入力シート!C559</f>
        <v>0</v>
      </c>
      <c r="C522" s="595">
        <f>基本情報入力シート!M559</f>
        <v>0</v>
      </c>
      <c r="D522" s="595">
        <f>基本情報入力シート!R559</f>
        <v>0</v>
      </c>
      <c r="E522" s="595">
        <f>基本情報入力シート!W559</f>
        <v>0</v>
      </c>
      <c r="F522" s="595">
        <f>基本情報入力シート!X559</f>
        <v>0</v>
      </c>
      <c r="G522" s="595">
        <f>基本情報入力シート!Y559</f>
        <v>0</v>
      </c>
      <c r="H522" s="595">
        <f>基本情報入力シート!$M$23</f>
        <v>0</v>
      </c>
      <c r="I522" s="595">
        <f>基本情報入力シート!$M$30</f>
        <v>0</v>
      </c>
      <c r="J522" s="595">
        <f>基本情報入力シート!$M$31</f>
        <v>0</v>
      </c>
      <c r="K522" s="595">
        <f>基本情報入力シート!$M$32</f>
        <v>0</v>
      </c>
      <c r="L522" s="595">
        <f>'別紙様式3-2（加算　個票）'!P534</f>
        <v>0</v>
      </c>
      <c r="M522" s="596">
        <f>'別紙様式3-2（加算　個票）'!Q534</f>
        <v>0</v>
      </c>
      <c r="N522" s="595">
        <f>'別紙様式3-2（加算　個票）'!Y534</f>
        <v>0</v>
      </c>
      <c r="O522" s="596">
        <f>'別紙様式3-2（加算　個票）'!Z534</f>
        <v>0</v>
      </c>
      <c r="P522" s="596">
        <f>'別紙様式3-2（加算　個票）'!AG534</f>
        <v>0</v>
      </c>
      <c r="Q522" s="596">
        <f t="shared" si="8"/>
        <v>0</v>
      </c>
      <c r="R522" s="597" t="str">
        <f>IF('別紙様式3-1'!$Y$26="×","該当","非該当")</f>
        <v>非該当</v>
      </c>
    </row>
    <row r="523" spans="1:18">
      <c r="A523" s="595">
        <v>522</v>
      </c>
      <c r="B523" s="595">
        <f>基本情報入力シート!C560</f>
        <v>0</v>
      </c>
      <c r="C523" s="595">
        <f>基本情報入力シート!M560</f>
        <v>0</v>
      </c>
      <c r="D523" s="595">
        <f>基本情報入力シート!R560</f>
        <v>0</v>
      </c>
      <c r="E523" s="595">
        <f>基本情報入力シート!W560</f>
        <v>0</v>
      </c>
      <c r="F523" s="595">
        <f>基本情報入力シート!X560</f>
        <v>0</v>
      </c>
      <c r="G523" s="595">
        <f>基本情報入力シート!Y560</f>
        <v>0</v>
      </c>
      <c r="H523" s="595">
        <f>基本情報入力シート!$M$23</f>
        <v>0</v>
      </c>
      <c r="I523" s="595">
        <f>基本情報入力シート!$M$30</f>
        <v>0</v>
      </c>
      <c r="J523" s="595">
        <f>基本情報入力シート!$M$31</f>
        <v>0</v>
      </c>
      <c r="K523" s="595">
        <f>基本情報入力シート!$M$32</f>
        <v>0</v>
      </c>
      <c r="L523" s="595">
        <f>'別紙様式3-2（加算　個票）'!P535</f>
        <v>0</v>
      </c>
      <c r="M523" s="596">
        <f>'別紙様式3-2（加算　個票）'!Q535</f>
        <v>0</v>
      </c>
      <c r="N523" s="595">
        <f>'別紙様式3-2（加算　個票）'!Y535</f>
        <v>0</v>
      </c>
      <c r="O523" s="596">
        <f>'別紙様式3-2（加算　個票）'!Z535</f>
        <v>0</v>
      </c>
      <c r="P523" s="596">
        <f>'別紙様式3-2（加算　個票）'!AG535</f>
        <v>0</v>
      </c>
      <c r="Q523" s="596">
        <f t="shared" si="8"/>
        <v>0</v>
      </c>
      <c r="R523" s="597" t="str">
        <f>IF('別紙様式3-1'!$Y$26="×","該当","非該当")</f>
        <v>非該当</v>
      </c>
    </row>
    <row r="524" spans="1:18">
      <c r="A524" s="595">
        <v>523</v>
      </c>
      <c r="B524" s="595">
        <f>基本情報入力シート!C561</f>
        <v>0</v>
      </c>
      <c r="C524" s="595">
        <f>基本情報入力シート!M561</f>
        <v>0</v>
      </c>
      <c r="D524" s="595">
        <f>基本情報入力シート!R561</f>
        <v>0</v>
      </c>
      <c r="E524" s="595">
        <f>基本情報入力シート!W561</f>
        <v>0</v>
      </c>
      <c r="F524" s="595">
        <f>基本情報入力シート!X561</f>
        <v>0</v>
      </c>
      <c r="G524" s="595">
        <f>基本情報入力シート!Y561</f>
        <v>0</v>
      </c>
      <c r="H524" s="595">
        <f>基本情報入力シート!$M$23</f>
        <v>0</v>
      </c>
      <c r="I524" s="595">
        <f>基本情報入力シート!$M$30</f>
        <v>0</v>
      </c>
      <c r="J524" s="595">
        <f>基本情報入力シート!$M$31</f>
        <v>0</v>
      </c>
      <c r="K524" s="595">
        <f>基本情報入力シート!$M$32</f>
        <v>0</v>
      </c>
      <c r="L524" s="595">
        <f>'別紙様式3-2（加算　個票）'!P536</f>
        <v>0</v>
      </c>
      <c r="M524" s="596">
        <f>'別紙様式3-2（加算　個票）'!Q536</f>
        <v>0</v>
      </c>
      <c r="N524" s="595">
        <f>'別紙様式3-2（加算　個票）'!Y536</f>
        <v>0</v>
      </c>
      <c r="O524" s="596">
        <f>'別紙様式3-2（加算　個票）'!Z536</f>
        <v>0</v>
      </c>
      <c r="P524" s="596">
        <f>'別紙様式3-2（加算　個票）'!AG536</f>
        <v>0</v>
      </c>
      <c r="Q524" s="596">
        <f t="shared" si="8"/>
        <v>0</v>
      </c>
      <c r="R524" s="597" t="str">
        <f>IF('別紙様式3-1'!$Y$26="×","該当","非該当")</f>
        <v>非該当</v>
      </c>
    </row>
    <row r="525" spans="1:18">
      <c r="A525" s="595">
        <v>524</v>
      </c>
      <c r="B525" s="595">
        <f>基本情報入力シート!C562</f>
        <v>0</v>
      </c>
      <c r="C525" s="595">
        <f>基本情報入力シート!M562</f>
        <v>0</v>
      </c>
      <c r="D525" s="595">
        <f>基本情報入力シート!R562</f>
        <v>0</v>
      </c>
      <c r="E525" s="595">
        <f>基本情報入力シート!W562</f>
        <v>0</v>
      </c>
      <c r="F525" s="595">
        <f>基本情報入力シート!X562</f>
        <v>0</v>
      </c>
      <c r="G525" s="595">
        <f>基本情報入力シート!Y562</f>
        <v>0</v>
      </c>
      <c r="H525" s="595">
        <f>基本情報入力シート!$M$23</f>
        <v>0</v>
      </c>
      <c r="I525" s="595">
        <f>基本情報入力シート!$M$30</f>
        <v>0</v>
      </c>
      <c r="J525" s="595">
        <f>基本情報入力シート!$M$31</f>
        <v>0</v>
      </c>
      <c r="K525" s="595">
        <f>基本情報入力シート!$M$32</f>
        <v>0</v>
      </c>
      <c r="L525" s="595">
        <f>'別紙様式3-2（加算　個票）'!P537</f>
        <v>0</v>
      </c>
      <c r="M525" s="596">
        <f>'別紙様式3-2（加算　個票）'!Q537</f>
        <v>0</v>
      </c>
      <c r="N525" s="595">
        <f>'別紙様式3-2（加算　個票）'!Y537</f>
        <v>0</v>
      </c>
      <c r="O525" s="596">
        <f>'別紙様式3-2（加算　個票）'!Z537</f>
        <v>0</v>
      </c>
      <c r="P525" s="596">
        <f>'別紙様式3-2（加算　個票）'!AG537</f>
        <v>0</v>
      </c>
      <c r="Q525" s="596">
        <f t="shared" si="8"/>
        <v>0</v>
      </c>
      <c r="R525" s="597" t="str">
        <f>IF('別紙様式3-1'!$Y$26="×","該当","非該当")</f>
        <v>非該当</v>
      </c>
    </row>
    <row r="526" spans="1:18">
      <c r="A526" s="595">
        <v>525</v>
      </c>
      <c r="B526" s="595">
        <f>基本情報入力シート!C563</f>
        <v>0</v>
      </c>
      <c r="C526" s="595">
        <f>基本情報入力シート!M563</f>
        <v>0</v>
      </c>
      <c r="D526" s="595">
        <f>基本情報入力シート!R563</f>
        <v>0</v>
      </c>
      <c r="E526" s="595">
        <f>基本情報入力シート!W563</f>
        <v>0</v>
      </c>
      <c r="F526" s="595">
        <f>基本情報入力シート!X563</f>
        <v>0</v>
      </c>
      <c r="G526" s="595">
        <f>基本情報入力シート!Y563</f>
        <v>0</v>
      </c>
      <c r="H526" s="595">
        <f>基本情報入力シート!$M$23</f>
        <v>0</v>
      </c>
      <c r="I526" s="595">
        <f>基本情報入力シート!$M$30</f>
        <v>0</v>
      </c>
      <c r="J526" s="595">
        <f>基本情報入力シート!$M$31</f>
        <v>0</v>
      </c>
      <c r="K526" s="595">
        <f>基本情報入力シート!$M$32</f>
        <v>0</v>
      </c>
      <c r="L526" s="595">
        <f>'別紙様式3-2（加算　個票）'!P538</f>
        <v>0</v>
      </c>
      <c r="M526" s="596">
        <f>'別紙様式3-2（加算　個票）'!Q538</f>
        <v>0</v>
      </c>
      <c r="N526" s="595">
        <f>'別紙様式3-2（加算　個票）'!Y538</f>
        <v>0</v>
      </c>
      <c r="O526" s="596">
        <f>'別紙様式3-2（加算　個票）'!Z538</f>
        <v>0</v>
      </c>
      <c r="P526" s="596">
        <f>'別紙様式3-2（加算　個票）'!AG538</f>
        <v>0</v>
      </c>
      <c r="Q526" s="596">
        <f t="shared" si="8"/>
        <v>0</v>
      </c>
      <c r="R526" s="597" t="str">
        <f>IF('別紙様式3-1'!$Y$26="×","該当","非該当")</f>
        <v>非該当</v>
      </c>
    </row>
    <row r="527" spans="1:18">
      <c r="A527" s="595">
        <v>526</v>
      </c>
      <c r="B527" s="595">
        <f>基本情報入力シート!C564</f>
        <v>0</v>
      </c>
      <c r="C527" s="595">
        <f>基本情報入力シート!M564</f>
        <v>0</v>
      </c>
      <c r="D527" s="595">
        <f>基本情報入力シート!R564</f>
        <v>0</v>
      </c>
      <c r="E527" s="595">
        <f>基本情報入力シート!W564</f>
        <v>0</v>
      </c>
      <c r="F527" s="595">
        <f>基本情報入力シート!X564</f>
        <v>0</v>
      </c>
      <c r="G527" s="595">
        <f>基本情報入力シート!Y564</f>
        <v>0</v>
      </c>
      <c r="H527" s="595">
        <f>基本情報入力シート!$M$23</f>
        <v>0</v>
      </c>
      <c r="I527" s="595">
        <f>基本情報入力シート!$M$30</f>
        <v>0</v>
      </c>
      <c r="J527" s="595">
        <f>基本情報入力シート!$M$31</f>
        <v>0</v>
      </c>
      <c r="K527" s="595">
        <f>基本情報入力シート!$M$32</f>
        <v>0</v>
      </c>
      <c r="L527" s="595">
        <f>'別紙様式3-2（加算　個票）'!P539</f>
        <v>0</v>
      </c>
      <c r="M527" s="596">
        <f>'別紙様式3-2（加算　個票）'!Q539</f>
        <v>0</v>
      </c>
      <c r="N527" s="595">
        <f>'別紙様式3-2（加算　個票）'!Y539</f>
        <v>0</v>
      </c>
      <c r="O527" s="596">
        <f>'別紙様式3-2（加算　個票）'!Z539</f>
        <v>0</v>
      </c>
      <c r="P527" s="596">
        <f>'別紙様式3-2（加算　個票）'!AG539</f>
        <v>0</v>
      </c>
      <c r="Q527" s="596">
        <f t="shared" si="8"/>
        <v>0</v>
      </c>
      <c r="R527" s="597" t="str">
        <f>IF('別紙様式3-1'!$Y$26="×","該当","非該当")</f>
        <v>非該当</v>
      </c>
    </row>
    <row r="528" spans="1:18">
      <c r="A528" s="595">
        <v>527</v>
      </c>
      <c r="B528" s="595">
        <f>基本情報入力シート!C565</f>
        <v>0</v>
      </c>
      <c r="C528" s="595">
        <f>基本情報入力シート!M565</f>
        <v>0</v>
      </c>
      <c r="D528" s="595">
        <f>基本情報入力シート!R565</f>
        <v>0</v>
      </c>
      <c r="E528" s="595">
        <f>基本情報入力シート!W565</f>
        <v>0</v>
      </c>
      <c r="F528" s="595">
        <f>基本情報入力シート!X565</f>
        <v>0</v>
      </c>
      <c r="G528" s="595">
        <f>基本情報入力シート!Y565</f>
        <v>0</v>
      </c>
      <c r="H528" s="595">
        <f>基本情報入力シート!$M$23</f>
        <v>0</v>
      </c>
      <c r="I528" s="595">
        <f>基本情報入力シート!$M$30</f>
        <v>0</v>
      </c>
      <c r="J528" s="595">
        <f>基本情報入力シート!$M$31</f>
        <v>0</v>
      </c>
      <c r="K528" s="595">
        <f>基本情報入力シート!$M$32</f>
        <v>0</v>
      </c>
      <c r="L528" s="595">
        <f>'別紙様式3-2（加算　個票）'!P540</f>
        <v>0</v>
      </c>
      <c r="M528" s="596">
        <f>'別紙様式3-2（加算　個票）'!Q540</f>
        <v>0</v>
      </c>
      <c r="N528" s="595">
        <f>'別紙様式3-2（加算　個票）'!Y540</f>
        <v>0</v>
      </c>
      <c r="O528" s="596">
        <f>'別紙様式3-2（加算　個票）'!Z540</f>
        <v>0</v>
      </c>
      <c r="P528" s="596">
        <f>'別紙様式3-2（加算　個票）'!AG540</f>
        <v>0</v>
      </c>
      <c r="Q528" s="596">
        <f t="shared" si="8"/>
        <v>0</v>
      </c>
      <c r="R528" s="597" t="str">
        <f>IF('別紙様式3-1'!$Y$26="×","該当","非該当")</f>
        <v>非該当</v>
      </c>
    </row>
    <row r="529" spans="1:18">
      <c r="A529" s="595">
        <v>528</v>
      </c>
      <c r="B529" s="595">
        <f>基本情報入力シート!C566</f>
        <v>0</v>
      </c>
      <c r="C529" s="595">
        <f>基本情報入力シート!M566</f>
        <v>0</v>
      </c>
      <c r="D529" s="595">
        <f>基本情報入力シート!R566</f>
        <v>0</v>
      </c>
      <c r="E529" s="595">
        <f>基本情報入力シート!W566</f>
        <v>0</v>
      </c>
      <c r="F529" s="595">
        <f>基本情報入力シート!X566</f>
        <v>0</v>
      </c>
      <c r="G529" s="595">
        <f>基本情報入力シート!Y566</f>
        <v>0</v>
      </c>
      <c r="H529" s="595">
        <f>基本情報入力シート!$M$23</f>
        <v>0</v>
      </c>
      <c r="I529" s="595">
        <f>基本情報入力シート!$M$30</f>
        <v>0</v>
      </c>
      <c r="J529" s="595">
        <f>基本情報入力シート!$M$31</f>
        <v>0</v>
      </c>
      <c r="K529" s="595">
        <f>基本情報入力シート!$M$32</f>
        <v>0</v>
      </c>
      <c r="L529" s="595">
        <f>'別紙様式3-2（加算　個票）'!P541</f>
        <v>0</v>
      </c>
      <c r="M529" s="596">
        <f>'別紙様式3-2（加算　個票）'!Q541</f>
        <v>0</v>
      </c>
      <c r="N529" s="595">
        <f>'別紙様式3-2（加算　個票）'!Y541</f>
        <v>0</v>
      </c>
      <c r="O529" s="596">
        <f>'別紙様式3-2（加算　個票）'!Z541</f>
        <v>0</v>
      </c>
      <c r="P529" s="596">
        <f>'別紙様式3-2（加算　個票）'!AG541</f>
        <v>0</v>
      </c>
      <c r="Q529" s="596">
        <f t="shared" si="8"/>
        <v>0</v>
      </c>
      <c r="R529" s="597" t="str">
        <f>IF('別紙様式3-1'!$Y$26="×","該当","非該当")</f>
        <v>非該当</v>
      </c>
    </row>
    <row r="530" spans="1:18">
      <c r="A530" s="595">
        <v>529</v>
      </c>
      <c r="B530" s="595">
        <f>基本情報入力シート!C567</f>
        <v>0</v>
      </c>
      <c r="C530" s="595">
        <f>基本情報入力シート!M567</f>
        <v>0</v>
      </c>
      <c r="D530" s="595">
        <f>基本情報入力シート!R567</f>
        <v>0</v>
      </c>
      <c r="E530" s="595">
        <f>基本情報入力シート!W567</f>
        <v>0</v>
      </c>
      <c r="F530" s="595">
        <f>基本情報入力シート!X567</f>
        <v>0</v>
      </c>
      <c r="G530" s="595">
        <f>基本情報入力シート!Y567</f>
        <v>0</v>
      </c>
      <c r="H530" s="595">
        <f>基本情報入力シート!$M$23</f>
        <v>0</v>
      </c>
      <c r="I530" s="595">
        <f>基本情報入力シート!$M$30</f>
        <v>0</v>
      </c>
      <c r="J530" s="595">
        <f>基本情報入力シート!$M$31</f>
        <v>0</v>
      </c>
      <c r="K530" s="595">
        <f>基本情報入力シート!$M$32</f>
        <v>0</v>
      </c>
      <c r="L530" s="595">
        <f>'別紙様式3-2（加算　個票）'!P542</f>
        <v>0</v>
      </c>
      <c r="M530" s="596">
        <f>'別紙様式3-2（加算　個票）'!Q542</f>
        <v>0</v>
      </c>
      <c r="N530" s="595">
        <f>'別紙様式3-2（加算　個票）'!Y542</f>
        <v>0</v>
      </c>
      <c r="O530" s="596">
        <f>'別紙様式3-2（加算　個票）'!Z542</f>
        <v>0</v>
      </c>
      <c r="P530" s="596">
        <f>'別紙様式3-2（加算　個票）'!AG542</f>
        <v>0</v>
      </c>
      <c r="Q530" s="596">
        <f t="shared" si="8"/>
        <v>0</v>
      </c>
      <c r="R530" s="597" t="str">
        <f>IF('別紙様式3-1'!$Y$26="×","該当","非該当")</f>
        <v>非該当</v>
      </c>
    </row>
    <row r="531" spans="1:18">
      <c r="A531" s="595">
        <v>530</v>
      </c>
      <c r="B531" s="595">
        <f>基本情報入力シート!C568</f>
        <v>0</v>
      </c>
      <c r="C531" s="595">
        <f>基本情報入力シート!M568</f>
        <v>0</v>
      </c>
      <c r="D531" s="595">
        <f>基本情報入力シート!R568</f>
        <v>0</v>
      </c>
      <c r="E531" s="595">
        <f>基本情報入力シート!W568</f>
        <v>0</v>
      </c>
      <c r="F531" s="595">
        <f>基本情報入力シート!X568</f>
        <v>0</v>
      </c>
      <c r="G531" s="595">
        <f>基本情報入力シート!Y568</f>
        <v>0</v>
      </c>
      <c r="H531" s="595">
        <f>基本情報入力シート!$M$23</f>
        <v>0</v>
      </c>
      <c r="I531" s="595">
        <f>基本情報入力シート!$M$30</f>
        <v>0</v>
      </c>
      <c r="J531" s="595">
        <f>基本情報入力シート!$M$31</f>
        <v>0</v>
      </c>
      <c r="K531" s="595">
        <f>基本情報入力シート!$M$32</f>
        <v>0</v>
      </c>
      <c r="L531" s="595">
        <f>'別紙様式3-2（加算　個票）'!P543</f>
        <v>0</v>
      </c>
      <c r="M531" s="596">
        <f>'別紙様式3-2（加算　個票）'!Q543</f>
        <v>0</v>
      </c>
      <c r="N531" s="595">
        <f>'別紙様式3-2（加算　個票）'!Y543</f>
        <v>0</v>
      </c>
      <c r="O531" s="596">
        <f>'別紙様式3-2（加算　個票）'!Z543</f>
        <v>0</v>
      </c>
      <c r="P531" s="596">
        <f>'別紙様式3-2（加算　個票）'!AG543</f>
        <v>0</v>
      </c>
      <c r="Q531" s="596">
        <f t="shared" si="8"/>
        <v>0</v>
      </c>
      <c r="R531" s="597" t="str">
        <f>IF('別紙様式3-1'!$Y$26="×","該当","非該当")</f>
        <v>非該当</v>
      </c>
    </row>
    <row r="532" spans="1:18">
      <c r="A532" s="595">
        <v>531</v>
      </c>
      <c r="B532" s="595">
        <f>基本情報入力シート!C569</f>
        <v>0</v>
      </c>
      <c r="C532" s="595">
        <f>基本情報入力シート!M569</f>
        <v>0</v>
      </c>
      <c r="D532" s="595">
        <f>基本情報入力シート!R569</f>
        <v>0</v>
      </c>
      <c r="E532" s="595">
        <f>基本情報入力シート!W569</f>
        <v>0</v>
      </c>
      <c r="F532" s="595">
        <f>基本情報入力シート!X569</f>
        <v>0</v>
      </c>
      <c r="G532" s="595">
        <f>基本情報入力シート!Y569</f>
        <v>0</v>
      </c>
      <c r="H532" s="595">
        <f>基本情報入力シート!$M$23</f>
        <v>0</v>
      </c>
      <c r="I532" s="595">
        <f>基本情報入力シート!$M$30</f>
        <v>0</v>
      </c>
      <c r="J532" s="595">
        <f>基本情報入力シート!$M$31</f>
        <v>0</v>
      </c>
      <c r="K532" s="595">
        <f>基本情報入力シート!$M$32</f>
        <v>0</v>
      </c>
      <c r="L532" s="595">
        <f>'別紙様式3-2（加算　個票）'!P544</f>
        <v>0</v>
      </c>
      <c r="M532" s="596">
        <f>'別紙様式3-2（加算　個票）'!Q544</f>
        <v>0</v>
      </c>
      <c r="N532" s="595">
        <f>'別紙様式3-2（加算　個票）'!Y544</f>
        <v>0</v>
      </c>
      <c r="O532" s="596">
        <f>'別紙様式3-2（加算　個票）'!Z544</f>
        <v>0</v>
      </c>
      <c r="P532" s="596">
        <f>'別紙様式3-2（加算　個票）'!AG544</f>
        <v>0</v>
      </c>
      <c r="Q532" s="596">
        <f t="shared" si="8"/>
        <v>0</v>
      </c>
      <c r="R532" s="597" t="str">
        <f>IF('別紙様式3-1'!$Y$26="×","該当","非該当")</f>
        <v>非該当</v>
      </c>
    </row>
    <row r="533" spans="1:18">
      <c r="A533" s="595">
        <v>532</v>
      </c>
      <c r="B533" s="595">
        <f>基本情報入力シート!C570</f>
        <v>0</v>
      </c>
      <c r="C533" s="595">
        <f>基本情報入力シート!M570</f>
        <v>0</v>
      </c>
      <c r="D533" s="595">
        <f>基本情報入力シート!R570</f>
        <v>0</v>
      </c>
      <c r="E533" s="595">
        <f>基本情報入力シート!W570</f>
        <v>0</v>
      </c>
      <c r="F533" s="595">
        <f>基本情報入力シート!X570</f>
        <v>0</v>
      </c>
      <c r="G533" s="595">
        <f>基本情報入力シート!Y570</f>
        <v>0</v>
      </c>
      <c r="H533" s="595">
        <f>基本情報入力シート!$M$23</f>
        <v>0</v>
      </c>
      <c r="I533" s="595">
        <f>基本情報入力シート!$M$30</f>
        <v>0</v>
      </c>
      <c r="J533" s="595">
        <f>基本情報入力シート!$M$31</f>
        <v>0</v>
      </c>
      <c r="K533" s="595">
        <f>基本情報入力シート!$M$32</f>
        <v>0</v>
      </c>
      <c r="L533" s="595">
        <f>'別紙様式3-2（加算　個票）'!P545</f>
        <v>0</v>
      </c>
      <c r="M533" s="596">
        <f>'別紙様式3-2（加算　個票）'!Q545</f>
        <v>0</v>
      </c>
      <c r="N533" s="595">
        <f>'別紙様式3-2（加算　個票）'!Y545</f>
        <v>0</v>
      </c>
      <c r="O533" s="596">
        <f>'別紙様式3-2（加算　個票）'!Z545</f>
        <v>0</v>
      </c>
      <c r="P533" s="596">
        <f>'別紙様式3-2（加算　個票）'!AG545</f>
        <v>0</v>
      </c>
      <c r="Q533" s="596">
        <f t="shared" si="8"/>
        <v>0</v>
      </c>
      <c r="R533" s="597" t="str">
        <f>IF('別紙様式3-1'!$Y$26="×","該当","非該当")</f>
        <v>非該当</v>
      </c>
    </row>
    <row r="534" spans="1:18">
      <c r="A534" s="595">
        <v>533</v>
      </c>
      <c r="B534" s="595">
        <f>基本情報入力シート!C571</f>
        <v>0</v>
      </c>
      <c r="C534" s="595">
        <f>基本情報入力シート!M571</f>
        <v>0</v>
      </c>
      <c r="D534" s="595">
        <f>基本情報入力シート!R571</f>
        <v>0</v>
      </c>
      <c r="E534" s="595">
        <f>基本情報入力シート!W571</f>
        <v>0</v>
      </c>
      <c r="F534" s="595">
        <f>基本情報入力シート!X571</f>
        <v>0</v>
      </c>
      <c r="G534" s="595">
        <f>基本情報入力シート!Y571</f>
        <v>0</v>
      </c>
      <c r="H534" s="595">
        <f>基本情報入力シート!$M$23</f>
        <v>0</v>
      </c>
      <c r="I534" s="595">
        <f>基本情報入力シート!$M$30</f>
        <v>0</v>
      </c>
      <c r="J534" s="595">
        <f>基本情報入力シート!$M$31</f>
        <v>0</v>
      </c>
      <c r="K534" s="595">
        <f>基本情報入力シート!$M$32</f>
        <v>0</v>
      </c>
      <c r="L534" s="595">
        <f>'別紙様式3-2（加算　個票）'!P546</f>
        <v>0</v>
      </c>
      <c r="M534" s="596">
        <f>'別紙様式3-2（加算　個票）'!Q546</f>
        <v>0</v>
      </c>
      <c r="N534" s="595">
        <f>'別紙様式3-2（加算　個票）'!Y546</f>
        <v>0</v>
      </c>
      <c r="O534" s="596">
        <f>'別紙様式3-2（加算　個票）'!Z546</f>
        <v>0</v>
      </c>
      <c r="P534" s="596">
        <f>'別紙様式3-2（加算　個票）'!AG546</f>
        <v>0</v>
      </c>
      <c r="Q534" s="596">
        <f t="shared" si="8"/>
        <v>0</v>
      </c>
      <c r="R534" s="597" t="str">
        <f>IF('別紙様式3-1'!$Y$26="×","該当","非該当")</f>
        <v>非該当</v>
      </c>
    </row>
    <row r="535" spans="1:18">
      <c r="A535" s="595">
        <v>534</v>
      </c>
      <c r="B535" s="595">
        <f>基本情報入力シート!C572</f>
        <v>0</v>
      </c>
      <c r="C535" s="595">
        <f>基本情報入力シート!M572</f>
        <v>0</v>
      </c>
      <c r="D535" s="595">
        <f>基本情報入力シート!R572</f>
        <v>0</v>
      </c>
      <c r="E535" s="595">
        <f>基本情報入力シート!W572</f>
        <v>0</v>
      </c>
      <c r="F535" s="595">
        <f>基本情報入力シート!X572</f>
        <v>0</v>
      </c>
      <c r="G535" s="595">
        <f>基本情報入力シート!Y572</f>
        <v>0</v>
      </c>
      <c r="H535" s="595">
        <f>基本情報入力シート!$M$23</f>
        <v>0</v>
      </c>
      <c r="I535" s="595">
        <f>基本情報入力シート!$M$30</f>
        <v>0</v>
      </c>
      <c r="J535" s="595">
        <f>基本情報入力シート!$M$31</f>
        <v>0</v>
      </c>
      <c r="K535" s="595">
        <f>基本情報入力シート!$M$32</f>
        <v>0</v>
      </c>
      <c r="L535" s="595">
        <f>'別紙様式3-2（加算　個票）'!P547</f>
        <v>0</v>
      </c>
      <c r="M535" s="596">
        <f>'別紙様式3-2（加算　個票）'!Q547</f>
        <v>0</v>
      </c>
      <c r="N535" s="595">
        <f>'別紙様式3-2（加算　個票）'!Y547</f>
        <v>0</v>
      </c>
      <c r="O535" s="596">
        <f>'別紙様式3-2（加算　個票）'!Z547</f>
        <v>0</v>
      </c>
      <c r="P535" s="596">
        <f>'別紙様式3-2（加算　個票）'!AG547</f>
        <v>0</v>
      </c>
      <c r="Q535" s="596">
        <f t="shared" si="8"/>
        <v>0</v>
      </c>
      <c r="R535" s="597" t="str">
        <f>IF('別紙様式3-1'!$Y$26="×","該当","非該当")</f>
        <v>非該当</v>
      </c>
    </row>
    <row r="536" spans="1:18">
      <c r="A536" s="595">
        <v>535</v>
      </c>
      <c r="B536" s="595">
        <f>基本情報入力シート!C573</f>
        <v>0</v>
      </c>
      <c r="C536" s="595">
        <f>基本情報入力シート!M573</f>
        <v>0</v>
      </c>
      <c r="D536" s="595">
        <f>基本情報入力シート!R573</f>
        <v>0</v>
      </c>
      <c r="E536" s="595">
        <f>基本情報入力シート!W573</f>
        <v>0</v>
      </c>
      <c r="F536" s="595">
        <f>基本情報入力シート!X573</f>
        <v>0</v>
      </c>
      <c r="G536" s="595">
        <f>基本情報入力シート!Y573</f>
        <v>0</v>
      </c>
      <c r="H536" s="595">
        <f>基本情報入力シート!$M$23</f>
        <v>0</v>
      </c>
      <c r="I536" s="595">
        <f>基本情報入力シート!$M$30</f>
        <v>0</v>
      </c>
      <c r="J536" s="595">
        <f>基本情報入力シート!$M$31</f>
        <v>0</v>
      </c>
      <c r="K536" s="595">
        <f>基本情報入力シート!$M$32</f>
        <v>0</v>
      </c>
      <c r="L536" s="595">
        <f>'別紙様式3-2（加算　個票）'!P548</f>
        <v>0</v>
      </c>
      <c r="M536" s="596">
        <f>'別紙様式3-2（加算　個票）'!Q548</f>
        <v>0</v>
      </c>
      <c r="N536" s="595">
        <f>'別紙様式3-2（加算　個票）'!Y548</f>
        <v>0</v>
      </c>
      <c r="O536" s="596">
        <f>'別紙様式3-2（加算　個票）'!Z548</f>
        <v>0</v>
      </c>
      <c r="P536" s="596">
        <f>'別紙様式3-2（加算　個票）'!AG548</f>
        <v>0</v>
      </c>
      <c r="Q536" s="596">
        <f t="shared" si="8"/>
        <v>0</v>
      </c>
      <c r="R536" s="597" t="str">
        <f>IF('別紙様式3-1'!$Y$26="×","該当","非該当")</f>
        <v>非該当</v>
      </c>
    </row>
    <row r="537" spans="1:18">
      <c r="A537" s="595">
        <v>536</v>
      </c>
      <c r="B537" s="595">
        <f>基本情報入力シート!C574</f>
        <v>0</v>
      </c>
      <c r="C537" s="595">
        <f>基本情報入力シート!M574</f>
        <v>0</v>
      </c>
      <c r="D537" s="595">
        <f>基本情報入力シート!R574</f>
        <v>0</v>
      </c>
      <c r="E537" s="595">
        <f>基本情報入力シート!W574</f>
        <v>0</v>
      </c>
      <c r="F537" s="595">
        <f>基本情報入力シート!X574</f>
        <v>0</v>
      </c>
      <c r="G537" s="595">
        <f>基本情報入力シート!Y574</f>
        <v>0</v>
      </c>
      <c r="H537" s="595">
        <f>基本情報入力シート!$M$23</f>
        <v>0</v>
      </c>
      <c r="I537" s="595">
        <f>基本情報入力シート!$M$30</f>
        <v>0</v>
      </c>
      <c r="J537" s="595">
        <f>基本情報入力シート!$M$31</f>
        <v>0</v>
      </c>
      <c r="K537" s="595">
        <f>基本情報入力シート!$M$32</f>
        <v>0</v>
      </c>
      <c r="L537" s="595">
        <f>'別紙様式3-2（加算　個票）'!P549</f>
        <v>0</v>
      </c>
      <c r="M537" s="596">
        <f>'別紙様式3-2（加算　個票）'!Q549</f>
        <v>0</v>
      </c>
      <c r="N537" s="595">
        <f>'別紙様式3-2（加算　個票）'!Y549</f>
        <v>0</v>
      </c>
      <c r="O537" s="596">
        <f>'別紙様式3-2（加算　個票）'!Z549</f>
        <v>0</v>
      </c>
      <c r="P537" s="596">
        <f>'別紙様式3-2（加算　個票）'!AG549</f>
        <v>0</v>
      </c>
      <c r="Q537" s="596">
        <f t="shared" si="8"/>
        <v>0</v>
      </c>
      <c r="R537" s="597" t="str">
        <f>IF('別紙様式3-1'!$Y$26="×","該当","非該当")</f>
        <v>非該当</v>
      </c>
    </row>
    <row r="538" spans="1:18">
      <c r="A538" s="595">
        <v>537</v>
      </c>
      <c r="B538" s="595">
        <f>基本情報入力シート!C575</f>
        <v>0</v>
      </c>
      <c r="C538" s="595">
        <f>基本情報入力シート!M575</f>
        <v>0</v>
      </c>
      <c r="D538" s="595">
        <f>基本情報入力シート!R575</f>
        <v>0</v>
      </c>
      <c r="E538" s="595">
        <f>基本情報入力シート!W575</f>
        <v>0</v>
      </c>
      <c r="F538" s="595">
        <f>基本情報入力シート!X575</f>
        <v>0</v>
      </c>
      <c r="G538" s="595">
        <f>基本情報入力シート!Y575</f>
        <v>0</v>
      </c>
      <c r="H538" s="595">
        <f>基本情報入力シート!$M$23</f>
        <v>0</v>
      </c>
      <c r="I538" s="595">
        <f>基本情報入力シート!$M$30</f>
        <v>0</v>
      </c>
      <c r="J538" s="595">
        <f>基本情報入力シート!$M$31</f>
        <v>0</v>
      </c>
      <c r="K538" s="595">
        <f>基本情報入力シート!$M$32</f>
        <v>0</v>
      </c>
      <c r="L538" s="595">
        <f>'別紙様式3-2（加算　個票）'!P550</f>
        <v>0</v>
      </c>
      <c r="M538" s="596">
        <f>'別紙様式3-2（加算　個票）'!Q550</f>
        <v>0</v>
      </c>
      <c r="N538" s="595">
        <f>'別紙様式3-2（加算　個票）'!Y550</f>
        <v>0</v>
      </c>
      <c r="O538" s="596">
        <f>'別紙様式3-2（加算　個票）'!Z550</f>
        <v>0</v>
      </c>
      <c r="P538" s="596">
        <f>'別紙様式3-2（加算　個票）'!AG550</f>
        <v>0</v>
      </c>
      <c r="Q538" s="596">
        <f t="shared" si="8"/>
        <v>0</v>
      </c>
      <c r="R538" s="597" t="str">
        <f>IF('別紙様式3-1'!$Y$26="×","該当","非該当")</f>
        <v>非該当</v>
      </c>
    </row>
    <row r="539" spans="1:18">
      <c r="A539" s="595">
        <v>538</v>
      </c>
      <c r="B539" s="595">
        <f>基本情報入力シート!C576</f>
        <v>0</v>
      </c>
      <c r="C539" s="595">
        <f>基本情報入力シート!M576</f>
        <v>0</v>
      </c>
      <c r="D539" s="595">
        <f>基本情報入力シート!R576</f>
        <v>0</v>
      </c>
      <c r="E539" s="595">
        <f>基本情報入力シート!W576</f>
        <v>0</v>
      </c>
      <c r="F539" s="595">
        <f>基本情報入力シート!X576</f>
        <v>0</v>
      </c>
      <c r="G539" s="595">
        <f>基本情報入力シート!Y576</f>
        <v>0</v>
      </c>
      <c r="H539" s="595">
        <f>基本情報入力シート!$M$23</f>
        <v>0</v>
      </c>
      <c r="I539" s="595">
        <f>基本情報入力シート!$M$30</f>
        <v>0</v>
      </c>
      <c r="J539" s="595">
        <f>基本情報入力シート!$M$31</f>
        <v>0</v>
      </c>
      <c r="K539" s="595">
        <f>基本情報入力シート!$M$32</f>
        <v>0</v>
      </c>
      <c r="L539" s="595">
        <f>'別紙様式3-2（加算　個票）'!P551</f>
        <v>0</v>
      </c>
      <c r="M539" s="596">
        <f>'別紙様式3-2（加算　個票）'!Q551</f>
        <v>0</v>
      </c>
      <c r="N539" s="595">
        <f>'別紙様式3-2（加算　個票）'!Y551</f>
        <v>0</v>
      </c>
      <c r="O539" s="596">
        <f>'別紙様式3-2（加算　個票）'!Z551</f>
        <v>0</v>
      </c>
      <c r="P539" s="596">
        <f>'別紙様式3-2（加算　個票）'!AG551</f>
        <v>0</v>
      </c>
      <c r="Q539" s="596">
        <f t="shared" si="8"/>
        <v>0</v>
      </c>
      <c r="R539" s="597" t="str">
        <f>IF('別紙様式3-1'!$Y$26="×","該当","非該当")</f>
        <v>非該当</v>
      </c>
    </row>
    <row r="540" spans="1:18">
      <c r="A540" s="595">
        <v>539</v>
      </c>
      <c r="B540" s="595">
        <f>基本情報入力シート!C577</f>
        <v>0</v>
      </c>
      <c r="C540" s="595">
        <f>基本情報入力シート!M577</f>
        <v>0</v>
      </c>
      <c r="D540" s="595">
        <f>基本情報入力シート!R577</f>
        <v>0</v>
      </c>
      <c r="E540" s="595">
        <f>基本情報入力シート!W577</f>
        <v>0</v>
      </c>
      <c r="F540" s="595">
        <f>基本情報入力シート!X577</f>
        <v>0</v>
      </c>
      <c r="G540" s="595">
        <f>基本情報入力シート!Y577</f>
        <v>0</v>
      </c>
      <c r="H540" s="595">
        <f>基本情報入力シート!$M$23</f>
        <v>0</v>
      </c>
      <c r="I540" s="595">
        <f>基本情報入力シート!$M$30</f>
        <v>0</v>
      </c>
      <c r="J540" s="595">
        <f>基本情報入力シート!$M$31</f>
        <v>0</v>
      </c>
      <c r="K540" s="595">
        <f>基本情報入力シート!$M$32</f>
        <v>0</v>
      </c>
      <c r="L540" s="595">
        <f>'別紙様式3-2（加算　個票）'!P552</f>
        <v>0</v>
      </c>
      <c r="M540" s="596">
        <f>'別紙様式3-2（加算　個票）'!Q552</f>
        <v>0</v>
      </c>
      <c r="N540" s="595">
        <f>'別紙様式3-2（加算　個票）'!Y552</f>
        <v>0</v>
      </c>
      <c r="O540" s="596">
        <f>'別紙様式3-2（加算　個票）'!Z552</f>
        <v>0</v>
      </c>
      <c r="P540" s="596">
        <f>'別紙様式3-2（加算　個票）'!AG552</f>
        <v>0</v>
      </c>
      <c r="Q540" s="596">
        <f t="shared" si="8"/>
        <v>0</v>
      </c>
      <c r="R540" s="597" t="str">
        <f>IF('別紙様式3-1'!$Y$26="×","該当","非該当")</f>
        <v>非該当</v>
      </c>
    </row>
    <row r="541" spans="1:18">
      <c r="A541" s="595">
        <v>540</v>
      </c>
      <c r="B541" s="595">
        <f>基本情報入力シート!C578</f>
        <v>0</v>
      </c>
      <c r="C541" s="595">
        <f>基本情報入力シート!M578</f>
        <v>0</v>
      </c>
      <c r="D541" s="595">
        <f>基本情報入力シート!R578</f>
        <v>0</v>
      </c>
      <c r="E541" s="595">
        <f>基本情報入力シート!W578</f>
        <v>0</v>
      </c>
      <c r="F541" s="595">
        <f>基本情報入力シート!X578</f>
        <v>0</v>
      </c>
      <c r="G541" s="595">
        <f>基本情報入力シート!Y578</f>
        <v>0</v>
      </c>
      <c r="H541" s="595">
        <f>基本情報入力シート!$M$23</f>
        <v>0</v>
      </c>
      <c r="I541" s="595">
        <f>基本情報入力シート!$M$30</f>
        <v>0</v>
      </c>
      <c r="J541" s="595">
        <f>基本情報入力シート!$M$31</f>
        <v>0</v>
      </c>
      <c r="K541" s="595">
        <f>基本情報入力シート!$M$32</f>
        <v>0</v>
      </c>
      <c r="L541" s="595">
        <f>'別紙様式3-2（加算　個票）'!P553</f>
        <v>0</v>
      </c>
      <c r="M541" s="596">
        <f>'別紙様式3-2（加算　個票）'!Q553</f>
        <v>0</v>
      </c>
      <c r="N541" s="595">
        <f>'別紙様式3-2（加算　個票）'!Y553</f>
        <v>0</v>
      </c>
      <c r="O541" s="596">
        <f>'別紙様式3-2（加算　個票）'!Z553</f>
        <v>0</v>
      </c>
      <c r="P541" s="596">
        <f>'別紙様式3-2（加算　個票）'!AG553</f>
        <v>0</v>
      </c>
      <c r="Q541" s="596">
        <f t="shared" si="8"/>
        <v>0</v>
      </c>
      <c r="R541" s="597" t="str">
        <f>IF('別紙様式3-1'!$Y$26="×","該当","非該当")</f>
        <v>非該当</v>
      </c>
    </row>
    <row r="542" spans="1:18">
      <c r="A542" s="595">
        <v>541</v>
      </c>
      <c r="B542" s="595">
        <f>基本情報入力シート!C579</f>
        <v>0</v>
      </c>
      <c r="C542" s="595">
        <f>基本情報入力シート!M579</f>
        <v>0</v>
      </c>
      <c r="D542" s="595">
        <f>基本情報入力シート!R579</f>
        <v>0</v>
      </c>
      <c r="E542" s="595">
        <f>基本情報入力シート!W579</f>
        <v>0</v>
      </c>
      <c r="F542" s="595">
        <f>基本情報入力シート!X579</f>
        <v>0</v>
      </c>
      <c r="G542" s="595">
        <f>基本情報入力シート!Y579</f>
        <v>0</v>
      </c>
      <c r="H542" s="595">
        <f>基本情報入力シート!$M$23</f>
        <v>0</v>
      </c>
      <c r="I542" s="595">
        <f>基本情報入力シート!$M$30</f>
        <v>0</v>
      </c>
      <c r="J542" s="595">
        <f>基本情報入力シート!$M$31</f>
        <v>0</v>
      </c>
      <c r="K542" s="595">
        <f>基本情報入力シート!$M$32</f>
        <v>0</v>
      </c>
      <c r="L542" s="595">
        <f>'別紙様式3-2（加算　個票）'!P554</f>
        <v>0</v>
      </c>
      <c r="M542" s="596">
        <f>'別紙様式3-2（加算　個票）'!Q554</f>
        <v>0</v>
      </c>
      <c r="N542" s="595">
        <f>'別紙様式3-2（加算　個票）'!Y554</f>
        <v>0</v>
      </c>
      <c r="O542" s="596">
        <f>'別紙様式3-2（加算　個票）'!Z554</f>
        <v>0</v>
      </c>
      <c r="P542" s="596">
        <f>'別紙様式3-2（加算　個票）'!AG554</f>
        <v>0</v>
      </c>
      <c r="Q542" s="596">
        <f t="shared" si="8"/>
        <v>0</v>
      </c>
      <c r="R542" s="597" t="str">
        <f>IF('別紙様式3-1'!$Y$26="×","該当","非該当")</f>
        <v>非該当</v>
      </c>
    </row>
    <row r="543" spans="1:18">
      <c r="A543" s="595">
        <v>542</v>
      </c>
      <c r="B543" s="595">
        <f>基本情報入力シート!C580</f>
        <v>0</v>
      </c>
      <c r="C543" s="595">
        <f>基本情報入力シート!M580</f>
        <v>0</v>
      </c>
      <c r="D543" s="595">
        <f>基本情報入力シート!R580</f>
        <v>0</v>
      </c>
      <c r="E543" s="595">
        <f>基本情報入力シート!W580</f>
        <v>0</v>
      </c>
      <c r="F543" s="595">
        <f>基本情報入力シート!X580</f>
        <v>0</v>
      </c>
      <c r="G543" s="595">
        <f>基本情報入力シート!Y580</f>
        <v>0</v>
      </c>
      <c r="H543" s="595">
        <f>基本情報入力シート!$M$23</f>
        <v>0</v>
      </c>
      <c r="I543" s="595">
        <f>基本情報入力シート!$M$30</f>
        <v>0</v>
      </c>
      <c r="J543" s="595">
        <f>基本情報入力シート!$M$31</f>
        <v>0</v>
      </c>
      <c r="K543" s="595">
        <f>基本情報入力シート!$M$32</f>
        <v>0</v>
      </c>
      <c r="L543" s="595">
        <f>'別紙様式3-2（加算　個票）'!P555</f>
        <v>0</v>
      </c>
      <c r="M543" s="596">
        <f>'別紙様式3-2（加算　個票）'!Q555</f>
        <v>0</v>
      </c>
      <c r="N543" s="595">
        <f>'別紙様式3-2（加算　個票）'!Y555</f>
        <v>0</v>
      </c>
      <c r="O543" s="596">
        <f>'別紙様式3-2（加算　個票）'!Z555</f>
        <v>0</v>
      </c>
      <c r="P543" s="596">
        <f>'別紙様式3-2（加算　個票）'!AG555</f>
        <v>0</v>
      </c>
      <c r="Q543" s="596">
        <f t="shared" si="8"/>
        <v>0</v>
      </c>
      <c r="R543" s="597" t="str">
        <f>IF('別紙様式3-1'!$Y$26="×","該当","非該当")</f>
        <v>非該当</v>
      </c>
    </row>
    <row r="544" spans="1:18">
      <c r="A544" s="595">
        <v>543</v>
      </c>
      <c r="B544" s="595">
        <f>基本情報入力シート!C581</f>
        <v>0</v>
      </c>
      <c r="C544" s="595">
        <f>基本情報入力シート!M581</f>
        <v>0</v>
      </c>
      <c r="D544" s="595">
        <f>基本情報入力シート!R581</f>
        <v>0</v>
      </c>
      <c r="E544" s="595">
        <f>基本情報入力シート!W581</f>
        <v>0</v>
      </c>
      <c r="F544" s="595">
        <f>基本情報入力シート!X581</f>
        <v>0</v>
      </c>
      <c r="G544" s="595">
        <f>基本情報入力シート!Y581</f>
        <v>0</v>
      </c>
      <c r="H544" s="595">
        <f>基本情報入力シート!$M$23</f>
        <v>0</v>
      </c>
      <c r="I544" s="595">
        <f>基本情報入力シート!$M$30</f>
        <v>0</v>
      </c>
      <c r="J544" s="595">
        <f>基本情報入力シート!$M$31</f>
        <v>0</v>
      </c>
      <c r="K544" s="595">
        <f>基本情報入力シート!$M$32</f>
        <v>0</v>
      </c>
      <c r="L544" s="595">
        <f>'別紙様式3-2（加算　個票）'!P556</f>
        <v>0</v>
      </c>
      <c r="M544" s="596">
        <f>'別紙様式3-2（加算　個票）'!Q556</f>
        <v>0</v>
      </c>
      <c r="N544" s="595">
        <f>'別紙様式3-2（加算　個票）'!Y556</f>
        <v>0</v>
      </c>
      <c r="O544" s="596">
        <f>'別紙様式3-2（加算　個票）'!Z556</f>
        <v>0</v>
      </c>
      <c r="P544" s="596">
        <f>'別紙様式3-2（加算　個票）'!AG556</f>
        <v>0</v>
      </c>
      <c r="Q544" s="596">
        <f t="shared" si="8"/>
        <v>0</v>
      </c>
      <c r="R544" s="597" t="str">
        <f>IF('別紙様式3-1'!$Y$26="×","該当","非該当")</f>
        <v>非該当</v>
      </c>
    </row>
    <row r="545" spans="1:18">
      <c r="A545" s="595">
        <v>544</v>
      </c>
      <c r="B545" s="595">
        <f>基本情報入力シート!C582</f>
        <v>0</v>
      </c>
      <c r="C545" s="595">
        <f>基本情報入力シート!M582</f>
        <v>0</v>
      </c>
      <c r="D545" s="595">
        <f>基本情報入力シート!R582</f>
        <v>0</v>
      </c>
      <c r="E545" s="595">
        <f>基本情報入力シート!W582</f>
        <v>0</v>
      </c>
      <c r="F545" s="595">
        <f>基本情報入力シート!X582</f>
        <v>0</v>
      </c>
      <c r="G545" s="595">
        <f>基本情報入力シート!Y582</f>
        <v>0</v>
      </c>
      <c r="H545" s="595">
        <f>基本情報入力シート!$M$23</f>
        <v>0</v>
      </c>
      <c r="I545" s="595">
        <f>基本情報入力シート!$M$30</f>
        <v>0</v>
      </c>
      <c r="J545" s="595">
        <f>基本情報入力シート!$M$31</f>
        <v>0</v>
      </c>
      <c r="K545" s="595">
        <f>基本情報入力シート!$M$32</f>
        <v>0</v>
      </c>
      <c r="L545" s="595">
        <f>'別紙様式3-2（加算　個票）'!P557</f>
        <v>0</v>
      </c>
      <c r="M545" s="596">
        <f>'別紙様式3-2（加算　個票）'!Q557</f>
        <v>0</v>
      </c>
      <c r="N545" s="595">
        <f>'別紙様式3-2（加算　個票）'!Y557</f>
        <v>0</v>
      </c>
      <c r="O545" s="596">
        <f>'別紙様式3-2（加算　個票）'!Z557</f>
        <v>0</v>
      </c>
      <c r="P545" s="596">
        <f>'別紙様式3-2（加算　個票）'!AG557</f>
        <v>0</v>
      </c>
      <c r="Q545" s="596">
        <f t="shared" si="8"/>
        <v>0</v>
      </c>
      <c r="R545" s="597" t="str">
        <f>IF('別紙様式3-1'!$Y$26="×","該当","非該当")</f>
        <v>非該当</v>
      </c>
    </row>
    <row r="546" spans="1:18">
      <c r="A546" s="595">
        <v>545</v>
      </c>
      <c r="B546" s="595">
        <f>基本情報入力シート!C583</f>
        <v>0</v>
      </c>
      <c r="C546" s="595">
        <f>基本情報入力シート!M583</f>
        <v>0</v>
      </c>
      <c r="D546" s="595">
        <f>基本情報入力シート!R583</f>
        <v>0</v>
      </c>
      <c r="E546" s="595">
        <f>基本情報入力シート!W583</f>
        <v>0</v>
      </c>
      <c r="F546" s="595">
        <f>基本情報入力シート!X583</f>
        <v>0</v>
      </c>
      <c r="G546" s="595">
        <f>基本情報入力シート!Y583</f>
        <v>0</v>
      </c>
      <c r="H546" s="595">
        <f>基本情報入力シート!$M$23</f>
        <v>0</v>
      </c>
      <c r="I546" s="595">
        <f>基本情報入力シート!$M$30</f>
        <v>0</v>
      </c>
      <c r="J546" s="595">
        <f>基本情報入力シート!$M$31</f>
        <v>0</v>
      </c>
      <c r="K546" s="595">
        <f>基本情報入力シート!$M$32</f>
        <v>0</v>
      </c>
      <c r="L546" s="595">
        <f>'別紙様式3-2（加算　個票）'!P558</f>
        <v>0</v>
      </c>
      <c r="M546" s="596">
        <f>'別紙様式3-2（加算　個票）'!Q558</f>
        <v>0</v>
      </c>
      <c r="N546" s="595">
        <f>'別紙様式3-2（加算　個票）'!Y558</f>
        <v>0</v>
      </c>
      <c r="O546" s="596">
        <f>'別紙様式3-2（加算　個票）'!Z558</f>
        <v>0</v>
      </c>
      <c r="P546" s="596">
        <f>'別紙様式3-2（加算　個票）'!AG558</f>
        <v>0</v>
      </c>
      <c r="Q546" s="596">
        <f t="shared" si="8"/>
        <v>0</v>
      </c>
      <c r="R546" s="597" t="str">
        <f>IF('別紙様式3-1'!$Y$26="×","該当","非該当")</f>
        <v>非該当</v>
      </c>
    </row>
    <row r="547" spans="1:18">
      <c r="A547" s="595">
        <v>546</v>
      </c>
      <c r="B547" s="595">
        <f>基本情報入力シート!C584</f>
        <v>0</v>
      </c>
      <c r="C547" s="595">
        <f>基本情報入力シート!M584</f>
        <v>0</v>
      </c>
      <c r="D547" s="595">
        <f>基本情報入力シート!R584</f>
        <v>0</v>
      </c>
      <c r="E547" s="595">
        <f>基本情報入力シート!W584</f>
        <v>0</v>
      </c>
      <c r="F547" s="595">
        <f>基本情報入力シート!X584</f>
        <v>0</v>
      </c>
      <c r="G547" s="595">
        <f>基本情報入力シート!Y584</f>
        <v>0</v>
      </c>
      <c r="H547" s="595">
        <f>基本情報入力シート!$M$23</f>
        <v>0</v>
      </c>
      <c r="I547" s="595">
        <f>基本情報入力シート!$M$30</f>
        <v>0</v>
      </c>
      <c r="J547" s="595">
        <f>基本情報入力シート!$M$31</f>
        <v>0</v>
      </c>
      <c r="K547" s="595">
        <f>基本情報入力シート!$M$32</f>
        <v>0</v>
      </c>
      <c r="L547" s="595">
        <f>'別紙様式3-2（加算　個票）'!P559</f>
        <v>0</v>
      </c>
      <c r="M547" s="596">
        <f>'別紙様式3-2（加算　個票）'!Q559</f>
        <v>0</v>
      </c>
      <c r="N547" s="595">
        <f>'別紙様式3-2（加算　個票）'!Y559</f>
        <v>0</v>
      </c>
      <c r="O547" s="596">
        <f>'別紙様式3-2（加算　個票）'!Z559</f>
        <v>0</v>
      </c>
      <c r="P547" s="596">
        <f>'別紙様式3-2（加算　個票）'!AG559</f>
        <v>0</v>
      </c>
      <c r="Q547" s="596">
        <f t="shared" si="8"/>
        <v>0</v>
      </c>
      <c r="R547" s="597" t="str">
        <f>IF('別紙様式3-1'!$Y$26="×","該当","非該当")</f>
        <v>非該当</v>
      </c>
    </row>
    <row r="548" spans="1:18">
      <c r="A548" s="595">
        <v>547</v>
      </c>
      <c r="B548" s="595">
        <f>基本情報入力シート!C585</f>
        <v>0</v>
      </c>
      <c r="C548" s="595">
        <f>基本情報入力シート!M585</f>
        <v>0</v>
      </c>
      <c r="D548" s="595">
        <f>基本情報入力シート!R585</f>
        <v>0</v>
      </c>
      <c r="E548" s="595">
        <f>基本情報入力シート!W585</f>
        <v>0</v>
      </c>
      <c r="F548" s="595">
        <f>基本情報入力シート!X585</f>
        <v>0</v>
      </c>
      <c r="G548" s="595">
        <f>基本情報入力シート!Y585</f>
        <v>0</v>
      </c>
      <c r="H548" s="595">
        <f>基本情報入力シート!$M$23</f>
        <v>0</v>
      </c>
      <c r="I548" s="595">
        <f>基本情報入力シート!$M$30</f>
        <v>0</v>
      </c>
      <c r="J548" s="595">
        <f>基本情報入力シート!$M$31</f>
        <v>0</v>
      </c>
      <c r="K548" s="595">
        <f>基本情報入力シート!$M$32</f>
        <v>0</v>
      </c>
      <c r="L548" s="595">
        <f>'別紙様式3-2（加算　個票）'!P560</f>
        <v>0</v>
      </c>
      <c r="M548" s="596">
        <f>'別紙様式3-2（加算　個票）'!Q560</f>
        <v>0</v>
      </c>
      <c r="N548" s="595">
        <f>'別紙様式3-2（加算　個票）'!Y560</f>
        <v>0</v>
      </c>
      <c r="O548" s="596">
        <f>'別紙様式3-2（加算　個票）'!Z560</f>
        <v>0</v>
      </c>
      <c r="P548" s="596">
        <f>'別紙様式3-2（加算　個票）'!AG560</f>
        <v>0</v>
      </c>
      <c r="Q548" s="596">
        <f t="shared" si="8"/>
        <v>0</v>
      </c>
      <c r="R548" s="597" t="str">
        <f>IF('別紙様式3-1'!$Y$26="×","該当","非該当")</f>
        <v>非該当</v>
      </c>
    </row>
    <row r="549" spans="1:18">
      <c r="A549" s="595">
        <v>548</v>
      </c>
      <c r="B549" s="595">
        <f>基本情報入力シート!C586</f>
        <v>0</v>
      </c>
      <c r="C549" s="595">
        <f>基本情報入力シート!M586</f>
        <v>0</v>
      </c>
      <c r="D549" s="595">
        <f>基本情報入力シート!R586</f>
        <v>0</v>
      </c>
      <c r="E549" s="595">
        <f>基本情報入力シート!W586</f>
        <v>0</v>
      </c>
      <c r="F549" s="595">
        <f>基本情報入力シート!X586</f>
        <v>0</v>
      </c>
      <c r="G549" s="595">
        <f>基本情報入力シート!Y586</f>
        <v>0</v>
      </c>
      <c r="H549" s="595">
        <f>基本情報入力シート!$M$23</f>
        <v>0</v>
      </c>
      <c r="I549" s="595">
        <f>基本情報入力シート!$M$30</f>
        <v>0</v>
      </c>
      <c r="J549" s="595">
        <f>基本情報入力シート!$M$31</f>
        <v>0</v>
      </c>
      <c r="K549" s="595">
        <f>基本情報入力シート!$M$32</f>
        <v>0</v>
      </c>
      <c r="L549" s="595">
        <f>'別紙様式3-2（加算　個票）'!P561</f>
        <v>0</v>
      </c>
      <c r="M549" s="596">
        <f>'別紙様式3-2（加算　個票）'!Q561</f>
        <v>0</v>
      </c>
      <c r="N549" s="595">
        <f>'別紙様式3-2（加算　個票）'!Y561</f>
        <v>0</v>
      </c>
      <c r="O549" s="596">
        <f>'別紙様式3-2（加算　個票）'!Z561</f>
        <v>0</v>
      </c>
      <c r="P549" s="596">
        <f>'別紙様式3-2（加算　個票）'!AG561</f>
        <v>0</v>
      </c>
      <c r="Q549" s="596">
        <f t="shared" si="8"/>
        <v>0</v>
      </c>
      <c r="R549" s="597" t="str">
        <f>IF('別紙様式3-1'!$Y$26="×","該当","非該当")</f>
        <v>非該当</v>
      </c>
    </row>
    <row r="550" spans="1:18">
      <c r="A550" s="595">
        <v>549</v>
      </c>
      <c r="B550" s="595">
        <f>基本情報入力シート!C587</f>
        <v>0</v>
      </c>
      <c r="C550" s="595">
        <f>基本情報入力シート!M587</f>
        <v>0</v>
      </c>
      <c r="D550" s="595">
        <f>基本情報入力シート!R587</f>
        <v>0</v>
      </c>
      <c r="E550" s="595">
        <f>基本情報入力シート!W587</f>
        <v>0</v>
      </c>
      <c r="F550" s="595">
        <f>基本情報入力シート!X587</f>
        <v>0</v>
      </c>
      <c r="G550" s="595">
        <f>基本情報入力シート!Y587</f>
        <v>0</v>
      </c>
      <c r="H550" s="595">
        <f>基本情報入力シート!$M$23</f>
        <v>0</v>
      </c>
      <c r="I550" s="595">
        <f>基本情報入力シート!$M$30</f>
        <v>0</v>
      </c>
      <c r="J550" s="595">
        <f>基本情報入力シート!$M$31</f>
        <v>0</v>
      </c>
      <c r="K550" s="595">
        <f>基本情報入力シート!$M$32</f>
        <v>0</v>
      </c>
      <c r="L550" s="595">
        <f>'別紙様式3-2（加算　個票）'!P562</f>
        <v>0</v>
      </c>
      <c r="M550" s="596">
        <f>'別紙様式3-2（加算　個票）'!Q562</f>
        <v>0</v>
      </c>
      <c r="N550" s="595">
        <f>'別紙様式3-2（加算　個票）'!Y562</f>
        <v>0</v>
      </c>
      <c r="O550" s="596">
        <f>'別紙様式3-2（加算　個票）'!Z562</f>
        <v>0</v>
      </c>
      <c r="P550" s="596">
        <f>'別紙様式3-2（加算　個票）'!AG562</f>
        <v>0</v>
      </c>
      <c r="Q550" s="596">
        <f t="shared" si="8"/>
        <v>0</v>
      </c>
      <c r="R550" s="597" t="str">
        <f>IF('別紙様式3-1'!$Y$26="×","該当","非該当")</f>
        <v>非該当</v>
      </c>
    </row>
    <row r="551" spans="1:18">
      <c r="A551" s="595">
        <v>550</v>
      </c>
      <c r="B551" s="595">
        <f>基本情報入力シート!C588</f>
        <v>0</v>
      </c>
      <c r="C551" s="595">
        <f>基本情報入力シート!M588</f>
        <v>0</v>
      </c>
      <c r="D551" s="595">
        <f>基本情報入力シート!R588</f>
        <v>0</v>
      </c>
      <c r="E551" s="595">
        <f>基本情報入力シート!W588</f>
        <v>0</v>
      </c>
      <c r="F551" s="595">
        <f>基本情報入力シート!X588</f>
        <v>0</v>
      </c>
      <c r="G551" s="595">
        <f>基本情報入力シート!Y588</f>
        <v>0</v>
      </c>
      <c r="H551" s="595">
        <f>基本情報入力シート!$M$23</f>
        <v>0</v>
      </c>
      <c r="I551" s="595">
        <f>基本情報入力シート!$M$30</f>
        <v>0</v>
      </c>
      <c r="J551" s="595">
        <f>基本情報入力シート!$M$31</f>
        <v>0</v>
      </c>
      <c r="K551" s="595">
        <f>基本情報入力シート!$M$32</f>
        <v>0</v>
      </c>
      <c r="L551" s="595">
        <f>'別紙様式3-2（加算　個票）'!P563</f>
        <v>0</v>
      </c>
      <c r="M551" s="596">
        <f>'別紙様式3-2（加算　個票）'!Q563</f>
        <v>0</v>
      </c>
      <c r="N551" s="595">
        <f>'別紙様式3-2（加算　個票）'!Y563</f>
        <v>0</v>
      </c>
      <c r="O551" s="596">
        <f>'別紙様式3-2（加算　個票）'!Z563</f>
        <v>0</v>
      </c>
      <c r="P551" s="596">
        <f>'別紙様式3-2（加算　個票）'!AG563</f>
        <v>0</v>
      </c>
      <c r="Q551" s="596">
        <f t="shared" si="8"/>
        <v>0</v>
      </c>
      <c r="R551" s="597" t="str">
        <f>IF('別紙様式3-1'!$Y$26="×","該当","非該当")</f>
        <v>非該当</v>
      </c>
    </row>
    <row r="552" spans="1:18">
      <c r="A552" s="595">
        <v>551</v>
      </c>
      <c r="B552" s="595">
        <f>基本情報入力シート!C589</f>
        <v>0</v>
      </c>
      <c r="C552" s="595">
        <f>基本情報入力シート!M589</f>
        <v>0</v>
      </c>
      <c r="D552" s="595">
        <f>基本情報入力シート!R589</f>
        <v>0</v>
      </c>
      <c r="E552" s="595">
        <f>基本情報入力シート!W589</f>
        <v>0</v>
      </c>
      <c r="F552" s="595">
        <f>基本情報入力シート!X589</f>
        <v>0</v>
      </c>
      <c r="G552" s="595">
        <f>基本情報入力シート!Y589</f>
        <v>0</v>
      </c>
      <c r="H552" s="595">
        <f>基本情報入力シート!$M$23</f>
        <v>0</v>
      </c>
      <c r="I552" s="595">
        <f>基本情報入力シート!$M$30</f>
        <v>0</v>
      </c>
      <c r="J552" s="595">
        <f>基本情報入力シート!$M$31</f>
        <v>0</v>
      </c>
      <c r="K552" s="595">
        <f>基本情報入力シート!$M$32</f>
        <v>0</v>
      </c>
      <c r="L552" s="595">
        <f>'別紙様式3-2（加算　個票）'!P564</f>
        <v>0</v>
      </c>
      <c r="M552" s="596">
        <f>'別紙様式3-2（加算　個票）'!Q564</f>
        <v>0</v>
      </c>
      <c r="N552" s="595">
        <f>'別紙様式3-2（加算　個票）'!Y564</f>
        <v>0</v>
      </c>
      <c r="O552" s="596">
        <f>'別紙様式3-2（加算　個票）'!Z564</f>
        <v>0</v>
      </c>
      <c r="P552" s="596">
        <f>'別紙様式3-2（加算　個票）'!AG564</f>
        <v>0</v>
      </c>
      <c r="Q552" s="596">
        <f t="shared" si="8"/>
        <v>0</v>
      </c>
      <c r="R552" s="597" t="str">
        <f>IF('別紙様式3-1'!$Y$26="×","該当","非該当")</f>
        <v>非該当</v>
      </c>
    </row>
    <row r="553" spans="1:18">
      <c r="A553" s="595">
        <v>552</v>
      </c>
      <c r="B553" s="595">
        <f>基本情報入力シート!C590</f>
        <v>0</v>
      </c>
      <c r="C553" s="595">
        <f>基本情報入力シート!M590</f>
        <v>0</v>
      </c>
      <c r="D553" s="595">
        <f>基本情報入力シート!R590</f>
        <v>0</v>
      </c>
      <c r="E553" s="595">
        <f>基本情報入力シート!W590</f>
        <v>0</v>
      </c>
      <c r="F553" s="595">
        <f>基本情報入力シート!X590</f>
        <v>0</v>
      </c>
      <c r="G553" s="595">
        <f>基本情報入力シート!Y590</f>
        <v>0</v>
      </c>
      <c r="H553" s="595">
        <f>基本情報入力シート!$M$23</f>
        <v>0</v>
      </c>
      <c r="I553" s="595">
        <f>基本情報入力シート!$M$30</f>
        <v>0</v>
      </c>
      <c r="J553" s="595">
        <f>基本情報入力シート!$M$31</f>
        <v>0</v>
      </c>
      <c r="K553" s="595">
        <f>基本情報入力シート!$M$32</f>
        <v>0</v>
      </c>
      <c r="L553" s="595">
        <f>'別紙様式3-2（加算　個票）'!P565</f>
        <v>0</v>
      </c>
      <c r="M553" s="596">
        <f>'別紙様式3-2（加算　個票）'!Q565</f>
        <v>0</v>
      </c>
      <c r="N553" s="595">
        <f>'別紙様式3-2（加算　個票）'!Y565</f>
        <v>0</v>
      </c>
      <c r="O553" s="596">
        <f>'別紙様式3-2（加算　個票）'!Z565</f>
        <v>0</v>
      </c>
      <c r="P553" s="596">
        <f>'別紙様式3-2（加算　個票）'!AG565</f>
        <v>0</v>
      </c>
      <c r="Q553" s="596">
        <f t="shared" si="8"/>
        <v>0</v>
      </c>
      <c r="R553" s="597" t="str">
        <f>IF('別紙様式3-1'!$Y$26="×","該当","非該当")</f>
        <v>非該当</v>
      </c>
    </row>
    <row r="554" spans="1:18">
      <c r="A554" s="595">
        <v>553</v>
      </c>
      <c r="B554" s="595">
        <f>基本情報入力シート!C591</f>
        <v>0</v>
      </c>
      <c r="C554" s="595">
        <f>基本情報入力シート!M591</f>
        <v>0</v>
      </c>
      <c r="D554" s="595">
        <f>基本情報入力シート!R591</f>
        <v>0</v>
      </c>
      <c r="E554" s="595">
        <f>基本情報入力シート!W591</f>
        <v>0</v>
      </c>
      <c r="F554" s="595">
        <f>基本情報入力シート!X591</f>
        <v>0</v>
      </c>
      <c r="G554" s="595">
        <f>基本情報入力シート!Y591</f>
        <v>0</v>
      </c>
      <c r="H554" s="595">
        <f>基本情報入力シート!$M$23</f>
        <v>0</v>
      </c>
      <c r="I554" s="595">
        <f>基本情報入力シート!$M$30</f>
        <v>0</v>
      </c>
      <c r="J554" s="595">
        <f>基本情報入力シート!$M$31</f>
        <v>0</v>
      </c>
      <c r="K554" s="595">
        <f>基本情報入力シート!$M$32</f>
        <v>0</v>
      </c>
      <c r="L554" s="595">
        <f>'別紙様式3-2（加算　個票）'!P566</f>
        <v>0</v>
      </c>
      <c r="M554" s="596">
        <f>'別紙様式3-2（加算　個票）'!Q566</f>
        <v>0</v>
      </c>
      <c r="N554" s="595">
        <f>'別紙様式3-2（加算　個票）'!Y566</f>
        <v>0</v>
      </c>
      <c r="O554" s="596">
        <f>'別紙様式3-2（加算　個票）'!Z566</f>
        <v>0</v>
      </c>
      <c r="P554" s="596">
        <f>'別紙様式3-2（加算　個票）'!AG566</f>
        <v>0</v>
      </c>
      <c r="Q554" s="596">
        <f t="shared" si="8"/>
        <v>0</v>
      </c>
      <c r="R554" s="597" t="str">
        <f>IF('別紙様式3-1'!$Y$26="×","該当","非該当")</f>
        <v>非該当</v>
      </c>
    </row>
    <row r="555" spans="1:18">
      <c r="A555" s="595">
        <v>554</v>
      </c>
      <c r="B555" s="595">
        <f>基本情報入力シート!C592</f>
        <v>0</v>
      </c>
      <c r="C555" s="595">
        <f>基本情報入力シート!M592</f>
        <v>0</v>
      </c>
      <c r="D555" s="595">
        <f>基本情報入力シート!R592</f>
        <v>0</v>
      </c>
      <c r="E555" s="595">
        <f>基本情報入力シート!W592</f>
        <v>0</v>
      </c>
      <c r="F555" s="595">
        <f>基本情報入力シート!X592</f>
        <v>0</v>
      </c>
      <c r="G555" s="595">
        <f>基本情報入力シート!Y592</f>
        <v>0</v>
      </c>
      <c r="H555" s="595">
        <f>基本情報入力シート!$M$23</f>
        <v>0</v>
      </c>
      <c r="I555" s="595">
        <f>基本情報入力シート!$M$30</f>
        <v>0</v>
      </c>
      <c r="J555" s="595">
        <f>基本情報入力シート!$M$31</f>
        <v>0</v>
      </c>
      <c r="K555" s="595">
        <f>基本情報入力シート!$M$32</f>
        <v>0</v>
      </c>
      <c r="L555" s="595">
        <f>'別紙様式3-2（加算　個票）'!P567</f>
        <v>0</v>
      </c>
      <c r="M555" s="596">
        <f>'別紙様式3-2（加算　個票）'!Q567</f>
        <v>0</v>
      </c>
      <c r="N555" s="595">
        <f>'別紙様式3-2（加算　個票）'!Y567</f>
        <v>0</v>
      </c>
      <c r="O555" s="596">
        <f>'別紙様式3-2（加算　個票）'!Z567</f>
        <v>0</v>
      </c>
      <c r="P555" s="596">
        <f>'別紙様式3-2（加算　個票）'!AG567</f>
        <v>0</v>
      </c>
      <c r="Q555" s="596">
        <f t="shared" si="8"/>
        <v>0</v>
      </c>
      <c r="R555" s="597" t="str">
        <f>IF('別紙様式3-1'!$Y$26="×","該当","非該当")</f>
        <v>非該当</v>
      </c>
    </row>
    <row r="556" spans="1:18">
      <c r="A556" s="595">
        <v>555</v>
      </c>
      <c r="B556" s="595">
        <f>基本情報入力シート!C593</f>
        <v>0</v>
      </c>
      <c r="C556" s="595">
        <f>基本情報入力シート!M593</f>
        <v>0</v>
      </c>
      <c r="D556" s="595">
        <f>基本情報入力シート!R593</f>
        <v>0</v>
      </c>
      <c r="E556" s="595">
        <f>基本情報入力シート!W593</f>
        <v>0</v>
      </c>
      <c r="F556" s="595">
        <f>基本情報入力シート!X593</f>
        <v>0</v>
      </c>
      <c r="G556" s="595">
        <f>基本情報入力シート!Y593</f>
        <v>0</v>
      </c>
      <c r="H556" s="595">
        <f>基本情報入力シート!$M$23</f>
        <v>0</v>
      </c>
      <c r="I556" s="595">
        <f>基本情報入力シート!$M$30</f>
        <v>0</v>
      </c>
      <c r="J556" s="595">
        <f>基本情報入力シート!$M$31</f>
        <v>0</v>
      </c>
      <c r="K556" s="595">
        <f>基本情報入力シート!$M$32</f>
        <v>0</v>
      </c>
      <c r="L556" s="595">
        <f>'別紙様式3-2（加算　個票）'!P568</f>
        <v>0</v>
      </c>
      <c r="M556" s="596">
        <f>'別紙様式3-2（加算　個票）'!Q568</f>
        <v>0</v>
      </c>
      <c r="N556" s="595">
        <f>'別紙様式3-2（加算　個票）'!Y568</f>
        <v>0</v>
      </c>
      <c r="O556" s="596">
        <f>'別紙様式3-2（加算　個票）'!Z568</f>
        <v>0</v>
      </c>
      <c r="P556" s="596">
        <f>'別紙様式3-2（加算　個票）'!AG568</f>
        <v>0</v>
      </c>
      <c r="Q556" s="596">
        <f t="shared" si="8"/>
        <v>0</v>
      </c>
      <c r="R556" s="597" t="str">
        <f>IF('別紙様式3-1'!$Y$26="×","該当","非該当")</f>
        <v>非該当</v>
      </c>
    </row>
    <row r="557" spans="1:18">
      <c r="A557" s="595">
        <v>556</v>
      </c>
      <c r="B557" s="595">
        <f>基本情報入力シート!C594</f>
        <v>0</v>
      </c>
      <c r="C557" s="595">
        <f>基本情報入力シート!M594</f>
        <v>0</v>
      </c>
      <c r="D557" s="595">
        <f>基本情報入力シート!R594</f>
        <v>0</v>
      </c>
      <c r="E557" s="595">
        <f>基本情報入力シート!W594</f>
        <v>0</v>
      </c>
      <c r="F557" s="595">
        <f>基本情報入力シート!X594</f>
        <v>0</v>
      </c>
      <c r="G557" s="595">
        <f>基本情報入力シート!Y594</f>
        <v>0</v>
      </c>
      <c r="H557" s="595">
        <f>基本情報入力シート!$M$23</f>
        <v>0</v>
      </c>
      <c r="I557" s="595">
        <f>基本情報入力シート!$M$30</f>
        <v>0</v>
      </c>
      <c r="J557" s="595">
        <f>基本情報入力シート!$M$31</f>
        <v>0</v>
      </c>
      <c r="K557" s="595">
        <f>基本情報入力シート!$M$32</f>
        <v>0</v>
      </c>
      <c r="L557" s="595">
        <f>'別紙様式3-2（加算　個票）'!P569</f>
        <v>0</v>
      </c>
      <c r="M557" s="596">
        <f>'別紙様式3-2（加算　個票）'!Q569</f>
        <v>0</v>
      </c>
      <c r="N557" s="595">
        <f>'別紙様式3-2（加算　個票）'!Y569</f>
        <v>0</v>
      </c>
      <c r="O557" s="596">
        <f>'別紙様式3-2（加算　個票）'!Z569</f>
        <v>0</v>
      </c>
      <c r="P557" s="596">
        <f>'別紙様式3-2（加算　個票）'!AG569</f>
        <v>0</v>
      </c>
      <c r="Q557" s="596">
        <f t="shared" si="8"/>
        <v>0</v>
      </c>
      <c r="R557" s="597" t="str">
        <f>IF('別紙様式3-1'!$Y$26="×","該当","非該当")</f>
        <v>非該当</v>
      </c>
    </row>
    <row r="558" spans="1:18">
      <c r="A558" s="595">
        <v>557</v>
      </c>
      <c r="B558" s="595">
        <f>基本情報入力シート!C595</f>
        <v>0</v>
      </c>
      <c r="C558" s="595">
        <f>基本情報入力シート!M595</f>
        <v>0</v>
      </c>
      <c r="D558" s="595">
        <f>基本情報入力シート!R595</f>
        <v>0</v>
      </c>
      <c r="E558" s="595">
        <f>基本情報入力シート!W595</f>
        <v>0</v>
      </c>
      <c r="F558" s="595">
        <f>基本情報入力シート!X595</f>
        <v>0</v>
      </c>
      <c r="G558" s="595">
        <f>基本情報入力シート!Y595</f>
        <v>0</v>
      </c>
      <c r="H558" s="595">
        <f>基本情報入力シート!$M$23</f>
        <v>0</v>
      </c>
      <c r="I558" s="595">
        <f>基本情報入力シート!$M$30</f>
        <v>0</v>
      </c>
      <c r="J558" s="595">
        <f>基本情報入力シート!$M$31</f>
        <v>0</v>
      </c>
      <c r="K558" s="595">
        <f>基本情報入力シート!$M$32</f>
        <v>0</v>
      </c>
      <c r="L558" s="595">
        <f>'別紙様式3-2（加算　個票）'!P570</f>
        <v>0</v>
      </c>
      <c r="M558" s="596">
        <f>'別紙様式3-2（加算　個票）'!Q570</f>
        <v>0</v>
      </c>
      <c r="N558" s="595">
        <f>'別紙様式3-2（加算　個票）'!Y570</f>
        <v>0</v>
      </c>
      <c r="O558" s="596">
        <f>'別紙様式3-2（加算　個票）'!Z570</f>
        <v>0</v>
      </c>
      <c r="P558" s="596">
        <f>'別紙様式3-2（加算　個票）'!AG570</f>
        <v>0</v>
      </c>
      <c r="Q558" s="596">
        <f t="shared" si="8"/>
        <v>0</v>
      </c>
      <c r="R558" s="597" t="str">
        <f>IF('別紙様式3-1'!$Y$26="×","該当","非該当")</f>
        <v>非該当</v>
      </c>
    </row>
    <row r="559" spans="1:18">
      <c r="A559" s="595">
        <v>558</v>
      </c>
      <c r="B559" s="595">
        <f>基本情報入力シート!C596</f>
        <v>0</v>
      </c>
      <c r="C559" s="595">
        <f>基本情報入力シート!M596</f>
        <v>0</v>
      </c>
      <c r="D559" s="595">
        <f>基本情報入力シート!R596</f>
        <v>0</v>
      </c>
      <c r="E559" s="595">
        <f>基本情報入力シート!W596</f>
        <v>0</v>
      </c>
      <c r="F559" s="595">
        <f>基本情報入力シート!X596</f>
        <v>0</v>
      </c>
      <c r="G559" s="595">
        <f>基本情報入力シート!Y596</f>
        <v>0</v>
      </c>
      <c r="H559" s="595">
        <f>基本情報入力シート!$M$23</f>
        <v>0</v>
      </c>
      <c r="I559" s="595">
        <f>基本情報入力シート!$M$30</f>
        <v>0</v>
      </c>
      <c r="J559" s="595">
        <f>基本情報入力シート!$M$31</f>
        <v>0</v>
      </c>
      <c r="K559" s="595">
        <f>基本情報入力シート!$M$32</f>
        <v>0</v>
      </c>
      <c r="L559" s="595">
        <f>'別紙様式3-2（加算　個票）'!P571</f>
        <v>0</v>
      </c>
      <c r="M559" s="596">
        <f>'別紙様式3-2（加算　個票）'!Q571</f>
        <v>0</v>
      </c>
      <c r="N559" s="595">
        <f>'別紙様式3-2（加算　個票）'!Y571</f>
        <v>0</v>
      </c>
      <c r="O559" s="596">
        <f>'別紙様式3-2（加算　個票）'!Z571</f>
        <v>0</v>
      </c>
      <c r="P559" s="596">
        <f>'別紙様式3-2（加算　個票）'!AG571</f>
        <v>0</v>
      </c>
      <c r="Q559" s="596">
        <f t="shared" si="8"/>
        <v>0</v>
      </c>
      <c r="R559" s="597" t="str">
        <f>IF('別紙様式3-1'!$Y$26="×","該当","非該当")</f>
        <v>非該当</v>
      </c>
    </row>
    <row r="560" spans="1:18">
      <c r="A560" s="595">
        <v>559</v>
      </c>
      <c r="B560" s="595">
        <f>基本情報入力シート!C597</f>
        <v>0</v>
      </c>
      <c r="C560" s="595">
        <f>基本情報入力シート!M597</f>
        <v>0</v>
      </c>
      <c r="D560" s="595">
        <f>基本情報入力シート!R597</f>
        <v>0</v>
      </c>
      <c r="E560" s="595">
        <f>基本情報入力シート!W597</f>
        <v>0</v>
      </c>
      <c r="F560" s="595">
        <f>基本情報入力シート!X597</f>
        <v>0</v>
      </c>
      <c r="G560" s="595">
        <f>基本情報入力シート!Y597</f>
        <v>0</v>
      </c>
      <c r="H560" s="595">
        <f>基本情報入力シート!$M$23</f>
        <v>0</v>
      </c>
      <c r="I560" s="595">
        <f>基本情報入力シート!$M$30</f>
        <v>0</v>
      </c>
      <c r="J560" s="595">
        <f>基本情報入力シート!$M$31</f>
        <v>0</v>
      </c>
      <c r="K560" s="595">
        <f>基本情報入力シート!$M$32</f>
        <v>0</v>
      </c>
      <c r="L560" s="595">
        <f>'別紙様式3-2（加算　個票）'!P572</f>
        <v>0</v>
      </c>
      <c r="M560" s="596">
        <f>'別紙様式3-2（加算　個票）'!Q572</f>
        <v>0</v>
      </c>
      <c r="N560" s="595">
        <f>'別紙様式3-2（加算　個票）'!Y572</f>
        <v>0</v>
      </c>
      <c r="O560" s="596">
        <f>'別紙様式3-2（加算　個票）'!Z572</f>
        <v>0</v>
      </c>
      <c r="P560" s="596">
        <f>'別紙様式3-2（加算　個票）'!AG572</f>
        <v>0</v>
      </c>
      <c r="Q560" s="596">
        <f t="shared" si="8"/>
        <v>0</v>
      </c>
      <c r="R560" s="597" t="str">
        <f>IF('別紙様式3-1'!$Y$26="×","該当","非該当")</f>
        <v>非該当</v>
      </c>
    </row>
    <row r="561" spans="1:18">
      <c r="A561" s="595">
        <v>560</v>
      </c>
      <c r="B561" s="595">
        <f>基本情報入力シート!C598</f>
        <v>0</v>
      </c>
      <c r="C561" s="595">
        <f>基本情報入力シート!M598</f>
        <v>0</v>
      </c>
      <c r="D561" s="595">
        <f>基本情報入力シート!R598</f>
        <v>0</v>
      </c>
      <c r="E561" s="595">
        <f>基本情報入力シート!W598</f>
        <v>0</v>
      </c>
      <c r="F561" s="595">
        <f>基本情報入力シート!X598</f>
        <v>0</v>
      </c>
      <c r="G561" s="595">
        <f>基本情報入力シート!Y598</f>
        <v>0</v>
      </c>
      <c r="H561" s="595">
        <f>基本情報入力シート!$M$23</f>
        <v>0</v>
      </c>
      <c r="I561" s="595">
        <f>基本情報入力シート!$M$30</f>
        <v>0</v>
      </c>
      <c r="J561" s="595">
        <f>基本情報入力シート!$M$31</f>
        <v>0</v>
      </c>
      <c r="K561" s="595">
        <f>基本情報入力シート!$M$32</f>
        <v>0</v>
      </c>
      <c r="L561" s="595">
        <f>'別紙様式3-2（加算　個票）'!P573</f>
        <v>0</v>
      </c>
      <c r="M561" s="596">
        <f>'別紙様式3-2（加算　個票）'!Q573</f>
        <v>0</v>
      </c>
      <c r="N561" s="595">
        <f>'別紙様式3-2（加算　個票）'!Y573</f>
        <v>0</v>
      </c>
      <c r="O561" s="596">
        <f>'別紙様式3-2（加算　個票）'!Z573</f>
        <v>0</v>
      </c>
      <c r="P561" s="596">
        <f>'別紙様式3-2（加算　個票）'!AG573</f>
        <v>0</v>
      </c>
      <c r="Q561" s="596">
        <f t="shared" si="8"/>
        <v>0</v>
      </c>
      <c r="R561" s="597" t="str">
        <f>IF('別紙様式3-1'!$Y$26="×","該当","非該当")</f>
        <v>非該当</v>
      </c>
    </row>
    <row r="562" spans="1:18">
      <c r="A562" s="595">
        <v>561</v>
      </c>
      <c r="B562" s="595">
        <f>基本情報入力シート!C599</f>
        <v>0</v>
      </c>
      <c r="C562" s="595">
        <f>基本情報入力シート!M599</f>
        <v>0</v>
      </c>
      <c r="D562" s="595">
        <f>基本情報入力シート!R599</f>
        <v>0</v>
      </c>
      <c r="E562" s="595">
        <f>基本情報入力シート!W599</f>
        <v>0</v>
      </c>
      <c r="F562" s="595">
        <f>基本情報入力シート!X599</f>
        <v>0</v>
      </c>
      <c r="G562" s="595">
        <f>基本情報入力シート!Y599</f>
        <v>0</v>
      </c>
      <c r="H562" s="595">
        <f>基本情報入力シート!$M$23</f>
        <v>0</v>
      </c>
      <c r="I562" s="595">
        <f>基本情報入力シート!$M$30</f>
        <v>0</v>
      </c>
      <c r="J562" s="595">
        <f>基本情報入力シート!$M$31</f>
        <v>0</v>
      </c>
      <c r="K562" s="595">
        <f>基本情報入力シート!$M$32</f>
        <v>0</v>
      </c>
      <c r="L562" s="595">
        <f>'別紙様式3-2（加算　個票）'!P574</f>
        <v>0</v>
      </c>
      <c r="M562" s="596">
        <f>'別紙様式3-2（加算　個票）'!Q574</f>
        <v>0</v>
      </c>
      <c r="N562" s="595">
        <f>'別紙様式3-2（加算　個票）'!Y574</f>
        <v>0</v>
      </c>
      <c r="O562" s="596">
        <f>'別紙様式3-2（加算　個票）'!Z574</f>
        <v>0</v>
      </c>
      <c r="P562" s="596">
        <f>'別紙様式3-2（加算　個票）'!AG574</f>
        <v>0</v>
      </c>
      <c r="Q562" s="596">
        <f t="shared" si="8"/>
        <v>0</v>
      </c>
      <c r="R562" s="597" t="str">
        <f>IF('別紙様式3-1'!$Y$26="×","該当","非該当")</f>
        <v>非該当</v>
      </c>
    </row>
    <row r="563" spans="1:18">
      <c r="A563" s="595">
        <v>562</v>
      </c>
      <c r="B563" s="595">
        <f>基本情報入力シート!C600</f>
        <v>0</v>
      </c>
      <c r="C563" s="595">
        <f>基本情報入力シート!M600</f>
        <v>0</v>
      </c>
      <c r="D563" s="595">
        <f>基本情報入力シート!R600</f>
        <v>0</v>
      </c>
      <c r="E563" s="595">
        <f>基本情報入力シート!W600</f>
        <v>0</v>
      </c>
      <c r="F563" s="595">
        <f>基本情報入力シート!X600</f>
        <v>0</v>
      </c>
      <c r="G563" s="595">
        <f>基本情報入力シート!Y600</f>
        <v>0</v>
      </c>
      <c r="H563" s="595">
        <f>基本情報入力シート!$M$23</f>
        <v>0</v>
      </c>
      <c r="I563" s="595">
        <f>基本情報入力シート!$M$30</f>
        <v>0</v>
      </c>
      <c r="J563" s="595">
        <f>基本情報入力シート!$M$31</f>
        <v>0</v>
      </c>
      <c r="K563" s="595">
        <f>基本情報入力シート!$M$32</f>
        <v>0</v>
      </c>
      <c r="L563" s="595">
        <f>'別紙様式3-2（加算　個票）'!P575</f>
        <v>0</v>
      </c>
      <c r="M563" s="596">
        <f>'別紙様式3-2（加算　個票）'!Q575</f>
        <v>0</v>
      </c>
      <c r="N563" s="595">
        <f>'別紙様式3-2（加算　個票）'!Y575</f>
        <v>0</v>
      </c>
      <c r="O563" s="596">
        <f>'別紙様式3-2（加算　個票）'!Z575</f>
        <v>0</v>
      </c>
      <c r="P563" s="596">
        <f>'別紙様式3-2（加算　個票）'!AG575</f>
        <v>0</v>
      </c>
      <c r="Q563" s="596">
        <f t="shared" si="8"/>
        <v>0</v>
      </c>
      <c r="R563" s="597" t="str">
        <f>IF('別紙様式3-1'!$Y$26="×","該当","非該当")</f>
        <v>非該当</v>
      </c>
    </row>
    <row r="564" spans="1:18">
      <c r="A564" s="595">
        <v>563</v>
      </c>
      <c r="B564" s="595">
        <f>基本情報入力シート!C601</f>
        <v>0</v>
      </c>
      <c r="C564" s="595">
        <f>基本情報入力シート!M601</f>
        <v>0</v>
      </c>
      <c r="D564" s="595">
        <f>基本情報入力シート!R601</f>
        <v>0</v>
      </c>
      <c r="E564" s="595">
        <f>基本情報入力シート!W601</f>
        <v>0</v>
      </c>
      <c r="F564" s="595">
        <f>基本情報入力シート!X601</f>
        <v>0</v>
      </c>
      <c r="G564" s="595">
        <f>基本情報入力シート!Y601</f>
        <v>0</v>
      </c>
      <c r="H564" s="595">
        <f>基本情報入力シート!$M$23</f>
        <v>0</v>
      </c>
      <c r="I564" s="595">
        <f>基本情報入力シート!$M$30</f>
        <v>0</v>
      </c>
      <c r="J564" s="595">
        <f>基本情報入力シート!$M$31</f>
        <v>0</v>
      </c>
      <c r="K564" s="595">
        <f>基本情報入力シート!$M$32</f>
        <v>0</v>
      </c>
      <c r="L564" s="595">
        <f>'別紙様式3-2（加算　個票）'!P576</f>
        <v>0</v>
      </c>
      <c r="M564" s="596">
        <f>'別紙様式3-2（加算　個票）'!Q576</f>
        <v>0</v>
      </c>
      <c r="N564" s="595">
        <f>'別紙様式3-2（加算　個票）'!Y576</f>
        <v>0</v>
      </c>
      <c r="O564" s="596">
        <f>'別紙様式3-2（加算　個票）'!Z576</f>
        <v>0</v>
      </c>
      <c r="P564" s="596">
        <f>'別紙様式3-2（加算　個票）'!AG576</f>
        <v>0</v>
      </c>
      <c r="Q564" s="596">
        <f t="shared" si="8"/>
        <v>0</v>
      </c>
      <c r="R564" s="597" t="str">
        <f>IF('別紙様式3-1'!$Y$26="×","該当","非該当")</f>
        <v>非該当</v>
      </c>
    </row>
    <row r="565" spans="1:18">
      <c r="A565" s="595">
        <v>564</v>
      </c>
      <c r="B565" s="595">
        <f>基本情報入力シート!C602</f>
        <v>0</v>
      </c>
      <c r="C565" s="595">
        <f>基本情報入力シート!M602</f>
        <v>0</v>
      </c>
      <c r="D565" s="595">
        <f>基本情報入力シート!R602</f>
        <v>0</v>
      </c>
      <c r="E565" s="595">
        <f>基本情報入力シート!W602</f>
        <v>0</v>
      </c>
      <c r="F565" s="595">
        <f>基本情報入力シート!X602</f>
        <v>0</v>
      </c>
      <c r="G565" s="595">
        <f>基本情報入力シート!Y602</f>
        <v>0</v>
      </c>
      <c r="H565" s="595">
        <f>基本情報入力シート!$M$23</f>
        <v>0</v>
      </c>
      <c r="I565" s="595">
        <f>基本情報入力シート!$M$30</f>
        <v>0</v>
      </c>
      <c r="J565" s="595">
        <f>基本情報入力シート!$M$31</f>
        <v>0</v>
      </c>
      <c r="K565" s="595">
        <f>基本情報入力シート!$M$32</f>
        <v>0</v>
      </c>
      <c r="L565" s="595">
        <f>'別紙様式3-2（加算　個票）'!P577</f>
        <v>0</v>
      </c>
      <c r="M565" s="596">
        <f>'別紙様式3-2（加算　個票）'!Q577</f>
        <v>0</v>
      </c>
      <c r="N565" s="595">
        <f>'別紙様式3-2（加算　個票）'!Y577</f>
        <v>0</v>
      </c>
      <c r="O565" s="596">
        <f>'別紙様式3-2（加算　個票）'!Z577</f>
        <v>0</v>
      </c>
      <c r="P565" s="596">
        <f>'別紙様式3-2（加算　個票）'!AG577</f>
        <v>0</v>
      </c>
      <c r="Q565" s="596">
        <f t="shared" si="8"/>
        <v>0</v>
      </c>
      <c r="R565" s="597" t="str">
        <f>IF('別紙様式3-1'!$Y$26="×","該当","非該当")</f>
        <v>非該当</v>
      </c>
    </row>
    <row r="566" spans="1:18">
      <c r="A566" s="595">
        <v>565</v>
      </c>
      <c r="B566" s="595">
        <f>基本情報入力シート!C603</f>
        <v>0</v>
      </c>
      <c r="C566" s="595">
        <f>基本情報入力シート!M603</f>
        <v>0</v>
      </c>
      <c r="D566" s="595">
        <f>基本情報入力シート!R603</f>
        <v>0</v>
      </c>
      <c r="E566" s="595">
        <f>基本情報入力シート!W603</f>
        <v>0</v>
      </c>
      <c r="F566" s="595">
        <f>基本情報入力シート!X603</f>
        <v>0</v>
      </c>
      <c r="G566" s="595">
        <f>基本情報入力シート!Y603</f>
        <v>0</v>
      </c>
      <c r="H566" s="595">
        <f>基本情報入力シート!$M$23</f>
        <v>0</v>
      </c>
      <c r="I566" s="595">
        <f>基本情報入力シート!$M$30</f>
        <v>0</v>
      </c>
      <c r="J566" s="595">
        <f>基本情報入力シート!$M$31</f>
        <v>0</v>
      </c>
      <c r="K566" s="595">
        <f>基本情報入力シート!$M$32</f>
        <v>0</v>
      </c>
      <c r="L566" s="595">
        <f>'別紙様式3-2（加算　個票）'!P578</f>
        <v>0</v>
      </c>
      <c r="M566" s="596">
        <f>'別紙様式3-2（加算　個票）'!Q578</f>
        <v>0</v>
      </c>
      <c r="N566" s="595">
        <f>'別紙様式3-2（加算　個票）'!Y578</f>
        <v>0</v>
      </c>
      <c r="O566" s="596">
        <f>'別紙様式3-2（加算　個票）'!Z578</f>
        <v>0</v>
      </c>
      <c r="P566" s="596">
        <f>'別紙様式3-2（加算　個票）'!AG578</f>
        <v>0</v>
      </c>
      <c r="Q566" s="596">
        <f t="shared" si="8"/>
        <v>0</v>
      </c>
      <c r="R566" s="597" t="str">
        <f>IF('別紙様式3-1'!$Y$26="×","該当","非該当")</f>
        <v>非該当</v>
      </c>
    </row>
    <row r="567" spans="1:18">
      <c r="A567" s="595">
        <v>566</v>
      </c>
      <c r="B567" s="595">
        <f>基本情報入力シート!C604</f>
        <v>0</v>
      </c>
      <c r="C567" s="595">
        <f>基本情報入力シート!M604</f>
        <v>0</v>
      </c>
      <c r="D567" s="595">
        <f>基本情報入力シート!R604</f>
        <v>0</v>
      </c>
      <c r="E567" s="595">
        <f>基本情報入力シート!W604</f>
        <v>0</v>
      </c>
      <c r="F567" s="595">
        <f>基本情報入力シート!X604</f>
        <v>0</v>
      </c>
      <c r="G567" s="595">
        <f>基本情報入力シート!Y604</f>
        <v>0</v>
      </c>
      <c r="H567" s="595">
        <f>基本情報入力シート!$M$23</f>
        <v>0</v>
      </c>
      <c r="I567" s="595">
        <f>基本情報入力シート!$M$30</f>
        <v>0</v>
      </c>
      <c r="J567" s="595">
        <f>基本情報入力シート!$M$31</f>
        <v>0</v>
      </c>
      <c r="K567" s="595">
        <f>基本情報入力シート!$M$32</f>
        <v>0</v>
      </c>
      <c r="L567" s="595">
        <f>'別紙様式3-2（加算　個票）'!P579</f>
        <v>0</v>
      </c>
      <c r="M567" s="596">
        <f>'別紙様式3-2（加算　個票）'!Q579</f>
        <v>0</v>
      </c>
      <c r="N567" s="595">
        <f>'別紙様式3-2（加算　個票）'!Y579</f>
        <v>0</v>
      </c>
      <c r="O567" s="596">
        <f>'別紙様式3-2（加算　個票）'!Z579</f>
        <v>0</v>
      </c>
      <c r="P567" s="596">
        <f>'別紙様式3-2（加算　個票）'!AG579</f>
        <v>0</v>
      </c>
      <c r="Q567" s="596">
        <f t="shared" si="8"/>
        <v>0</v>
      </c>
      <c r="R567" s="597" t="str">
        <f>IF('別紙様式3-1'!$Y$26="×","該当","非該当")</f>
        <v>非該当</v>
      </c>
    </row>
    <row r="568" spans="1:18">
      <c r="A568" s="595">
        <v>567</v>
      </c>
      <c r="B568" s="595">
        <f>基本情報入力シート!C605</f>
        <v>0</v>
      </c>
      <c r="C568" s="595">
        <f>基本情報入力シート!M605</f>
        <v>0</v>
      </c>
      <c r="D568" s="595">
        <f>基本情報入力シート!R605</f>
        <v>0</v>
      </c>
      <c r="E568" s="595">
        <f>基本情報入力シート!W605</f>
        <v>0</v>
      </c>
      <c r="F568" s="595">
        <f>基本情報入力シート!X605</f>
        <v>0</v>
      </c>
      <c r="G568" s="595">
        <f>基本情報入力シート!Y605</f>
        <v>0</v>
      </c>
      <c r="H568" s="595">
        <f>基本情報入力シート!$M$23</f>
        <v>0</v>
      </c>
      <c r="I568" s="595">
        <f>基本情報入力シート!$M$30</f>
        <v>0</v>
      </c>
      <c r="J568" s="595">
        <f>基本情報入力シート!$M$31</f>
        <v>0</v>
      </c>
      <c r="K568" s="595">
        <f>基本情報入力シート!$M$32</f>
        <v>0</v>
      </c>
      <c r="L568" s="595">
        <f>'別紙様式3-2（加算　個票）'!P580</f>
        <v>0</v>
      </c>
      <c r="M568" s="596">
        <f>'別紙様式3-2（加算　個票）'!Q580</f>
        <v>0</v>
      </c>
      <c r="N568" s="595">
        <f>'別紙様式3-2（加算　個票）'!Y580</f>
        <v>0</v>
      </c>
      <c r="O568" s="596">
        <f>'別紙様式3-2（加算　個票）'!Z580</f>
        <v>0</v>
      </c>
      <c r="P568" s="596">
        <f>'別紙様式3-2（加算　個票）'!AG580</f>
        <v>0</v>
      </c>
      <c r="Q568" s="596">
        <f t="shared" si="8"/>
        <v>0</v>
      </c>
      <c r="R568" s="597" t="str">
        <f>IF('別紙様式3-1'!$Y$26="×","該当","非該当")</f>
        <v>非該当</v>
      </c>
    </row>
    <row r="569" spans="1:18">
      <c r="A569" s="595">
        <v>568</v>
      </c>
      <c r="B569" s="595">
        <f>基本情報入力シート!C606</f>
        <v>0</v>
      </c>
      <c r="C569" s="595">
        <f>基本情報入力シート!M606</f>
        <v>0</v>
      </c>
      <c r="D569" s="595">
        <f>基本情報入力シート!R606</f>
        <v>0</v>
      </c>
      <c r="E569" s="595">
        <f>基本情報入力シート!W606</f>
        <v>0</v>
      </c>
      <c r="F569" s="595">
        <f>基本情報入力シート!X606</f>
        <v>0</v>
      </c>
      <c r="G569" s="595">
        <f>基本情報入力シート!Y606</f>
        <v>0</v>
      </c>
      <c r="H569" s="595">
        <f>基本情報入力シート!$M$23</f>
        <v>0</v>
      </c>
      <c r="I569" s="595">
        <f>基本情報入力シート!$M$30</f>
        <v>0</v>
      </c>
      <c r="J569" s="595">
        <f>基本情報入力シート!$M$31</f>
        <v>0</v>
      </c>
      <c r="K569" s="595">
        <f>基本情報入力シート!$M$32</f>
        <v>0</v>
      </c>
      <c r="L569" s="595">
        <f>'別紙様式3-2（加算　個票）'!P581</f>
        <v>0</v>
      </c>
      <c r="M569" s="596">
        <f>'別紙様式3-2（加算　個票）'!Q581</f>
        <v>0</v>
      </c>
      <c r="N569" s="595">
        <f>'別紙様式3-2（加算　個票）'!Y581</f>
        <v>0</v>
      </c>
      <c r="O569" s="596">
        <f>'別紙様式3-2（加算　個票）'!Z581</f>
        <v>0</v>
      </c>
      <c r="P569" s="596">
        <f>'別紙様式3-2（加算　個票）'!AG581</f>
        <v>0</v>
      </c>
      <c r="Q569" s="596">
        <f t="shared" si="8"/>
        <v>0</v>
      </c>
      <c r="R569" s="597" t="str">
        <f>IF('別紙様式3-1'!$Y$26="×","該当","非該当")</f>
        <v>非該当</v>
      </c>
    </row>
    <row r="570" spans="1:18">
      <c r="A570" s="595">
        <v>569</v>
      </c>
      <c r="B570" s="595">
        <f>基本情報入力シート!C607</f>
        <v>0</v>
      </c>
      <c r="C570" s="595">
        <f>基本情報入力シート!M607</f>
        <v>0</v>
      </c>
      <c r="D570" s="595">
        <f>基本情報入力シート!R607</f>
        <v>0</v>
      </c>
      <c r="E570" s="595">
        <f>基本情報入力シート!W607</f>
        <v>0</v>
      </c>
      <c r="F570" s="595">
        <f>基本情報入力シート!X607</f>
        <v>0</v>
      </c>
      <c r="G570" s="595">
        <f>基本情報入力シート!Y607</f>
        <v>0</v>
      </c>
      <c r="H570" s="595">
        <f>基本情報入力シート!$M$23</f>
        <v>0</v>
      </c>
      <c r="I570" s="595">
        <f>基本情報入力シート!$M$30</f>
        <v>0</v>
      </c>
      <c r="J570" s="595">
        <f>基本情報入力シート!$M$31</f>
        <v>0</v>
      </c>
      <c r="K570" s="595">
        <f>基本情報入力シート!$M$32</f>
        <v>0</v>
      </c>
      <c r="L570" s="595">
        <f>'別紙様式3-2（加算　個票）'!P582</f>
        <v>0</v>
      </c>
      <c r="M570" s="596">
        <f>'別紙様式3-2（加算　個票）'!Q582</f>
        <v>0</v>
      </c>
      <c r="N570" s="595">
        <f>'別紙様式3-2（加算　個票）'!Y582</f>
        <v>0</v>
      </c>
      <c r="O570" s="596">
        <f>'別紙様式3-2（加算　個票）'!Z582</f>
        <v>0</v>
      </c>
      <c r="P570" s="596">
        <f>'別紙様式3-2（加算　個票）'!AG582</f>
        <v>0</v>
      </c>
      <c r="Q570" s="596">
        <f t="shared" si="8"/>
        <v>0</v>
      </c>
      <c r="R570" s="597" t="str">
        <f>IF('別紙様式3-1'!$Y$26="×","該当","非該当")</f>
        <v>非該当</v>
      </c>
    </row>
    <row r="571" spans="1:18">
      <c r="A571" s="595">
        <v>570</v>
      </c>
      <c r="B571" s="595">
        <f>基本情報入力シート!C608</f>
        <v>0</v>
      </c>
      <c r="C571" s="595">
        <f>基本情報入力シート!M608</f>
        <v>0</v>
      </c>
      <c r="D571" s="595">
        <f>基本情報入力シート!R608</f>
        <v>0</v>
      </c>
      <c r="E571" s="595">
        <f>基本情報入力シート!W608</f>
        <v>0</v>
      </c>
      <c r="F571" s="595">
        <f>基本情報入力シート!X608</f>
        <v>0</v>
      </c>
      <c r="G571" s="595">
        <f>基本情報入力シート!Y608</f>
        <v>0</v>
      </c>
      <c r="H571" s="595">
        <f>基本情報入力シート!$M$23</f>
        <v>0</v>
      </c>
      <c r="I571" s="595">
        <f>基本情報入力シート!$M$30</f>
        <v>0</v>
      </c>
      <c r="J571" s="595">
        <f>基本情報入力シート!$M$31</f>
        <v>0</v>
      </c>
      <c r="K571" s="595">
        <f>基本情報入力シート!$M$32</f>
        <v>0</v>
      </c>
      <c r="L571" s="595">
        <f>'別紙様式3-2（加算　個票）'!P583</f>
        <v>0</v>
      </c>
      <c r="M571" s="596">
        <f>'別紙様式3-2（加算　個票）'!Q583</f>
        <v>0</v>
      </c>
      <c r="N571" s="595">
        <f>'別紙様式3-2（加算　個票）'!Y583</f>
        <v>0</v>
      </c>
      <c r="O571" s="596">
        <f>'別紙様式3-2（加算　個票）'!Z583</f>
        <v>0</v>
      </c>
      <c r="P571" s="596">
        <f>'別紙様式3-2（加算　個票）'!AG583</f>
        <v>0</v>
      </c>
      <c r="Q571" s="596">
        <f t="shared" si="8"/>
        <v>0</v>
      </c>
      <c r="R571" s="597" t="str">
        <f>IF('別紙様式3-1'!$Y$26="×","該当","非該当")</f>
        <v>非該当</v>
      </c>
    </row>
    <row r="572" spans="1:18">
      <c r="A572" s="595">
        <v>571</v>
      </c>
      <c r="B572" s="595">
        <f>基本情報入力シート!C609</f>
        <v>0</v>
      </c>
      <c r="C572" s="595">
        <f>基本情報入力シート!M609</f>
        <v>0</v>
      </c>
      <c r="D572" s="595">
        <f>基本情報入力シート!R609</f>
        <v>0</v>
      </c>
      <c r="E572" s="595">
        <f>基本情報入力シート!W609</f>
        <v>0</v>
      </c>
      <c r="F572" s="595">
        <f>基本情報入力シート!X609</f>
        <v>0</v>
      </c>
      <c r="G572" s="595">
        <f>基本情報入力シート!Y609</f>
        <v>0</v>
      </c>
      <c r="H572" s="595">
        <f>基本情報入力シート!$M$23</f>
        <v>0</v>
      </c>
      <c r="I572" s="595">
        <f>基本情報入力シート!$M$30</f>
        <v>0</v>
      </c>
      <c r="J572" s="595">
        <f>基本情報入力シート!$M$31</f>
        <v>0</v>
      </c>
      <c r="K572" s="595">
        <f>基本情報入力シート!$M$32</f>
        <v>0</v>
      </c>
      <c r="L572" s="595">
        <f>'別紙様式3-2（加算　個票）'!P584</f>
        <v>0</v>
      </c>
      <c r="M572" s="596">
        <f>'別紙様式3-2（加算　個票）'!Q584</f>
        <v>0</v>
      </c>
      <c r="N572" s="595">
        <f>'別紙様式3-2（加算　個票）'!Y584</f>
        <v>0</v>
      </c>
      <c r="O572" s="596">
        <f>'別紙様式3-2（加算　個票）'!Z584</f>
        <v>0</v>
      </c>
      <c r="P572" s="596">
        <f>'別紙様式3-2（加算　個票）'!AG584</f>
        <v>0</v>
      </c>
      <c r="Q572" s="596">
        <f t="shared" si="8"/>
        <v>0</v>
      </c>
      <c r="R572" s="597" t="str">
        <f>IF('別紙様式3-1'!$Y$26="×","該当","非該当")</f>
        <v>非該当</v>
      </c>
    </row>
    <row r="573" spans="1:18">
      <c r="A573" s="595">
        <v>572</v>
      </c>
      <c r="B573" s="595">
        <f>基本情報入力シート!C610</f>
        <v>0</v>
      </c>
      <c r="C573" s="595">
        <f>基本情報入力シート!M610</f>
        <v>0</v>
      </c>
      <c r="D573" s="595">
        <f>基本情報入力シート!R610</f>
        <v>0</v>
      </c>
      <c r="E573" s="595">
        <f>基本情報入力シート!W610</f>
        <v>0</v>
      </c>
      <c r="F573" s="595">
        <f>基本情報入力シート!X610</f>
        <v>0</v>
      </c>
      <c r="G573" s="595">
        <f>基本情報入力シート!Y610</f>
        <v>0</v>
      </c>
      <c r="H573" s="595">
        <f>基本情報入力シート!$M$23</f>
        <v>0</v>
      </c>
      <c r="I573" s="595">
        <f>基本情報入力シート!$M$30</f>
        <v>0</v>
      </c>
      <c r="J573" s="595">
        <f>基本情報入力シート!$M$31</f>
        <v>0</v>
      </c>
      <c r="K573" s="595">
        <f>基本情報入力シート!$M$32</f>
        <v>0</v>
      </c>
      <c r="L573" s="595">
        <f>'別紙様式3-2（加算　個票）'!P585</f>
        <v>0</v>
      </c>
      <c r="M573" s="596">
        <f>'別紙様式3-2（加算　個票）'!Q585</f>
        <v>0</v>
      </c>
      <c r="N573" s="595">
        <f>'別紙様式3-2（加算　個票）'!Y585</f>
        <v>0</v>
      </c>
      <c r="O573" s="596">
        <f>'別紙様式3-2（加算　個票）'!Z585</f>
        <v>0</v>
      </c>
      <c r="P573" s="596">
        <f>'別紙様式3-2（加算　個票）'!AG585</f>
        <v>0</v>
      </c>
      <c r="Q573" s="596">
        <f t="shared" si="8"/>
        <v>0</v>
      </c>
      <c r="R573" s="597" t="str">
        <f>IF('別紙様式3-1'!$Y$26="×","該当","非該当")</f>
        <v>非該当</v>
      </c>
    </row>
    <row r="574" spans="1:18">
      <c r="A574" s="595">
        <v>573</v>
      </c>
      <c r="B574" s="595">
        <f>基本情報入力シート!C611</f>
        <v>0</v>
      </c>
      <c r="C574" s="595">
        <f>基本情報入力シート!M611</f>
        <v>0</v>
      </c>
      <c r="D574" s="595">
        <f>基本情報入力シート!R611</f>
        <v>0</v>
      </c>
      <c r="E574" s="595">
        <f>基本情報入力シート!W611</f>
        <v>0</v>
      </c>
      <c r="F574" s="595">
        <f>基本情報入力シート!X611</f>
        <v>0</v>
      </c>
      <c r="G574" s="595">
        <f>基本情報入力シート!Y611</f>
        <v>0</v>
      </c>
      <c r="H574" s="595">
        <f>基本情報入力シート!$M$23</f>
        <v>0</v>
      </c>
      <c r="I574" s="595">
        <f>基本情報入力シート!$M$30</f>
        <v>0</v>
      </c>
      <c r="J574" s="595">
        <f>基本情報入力シート!$M$31</f>
        <v>0</v>
      </c>
      <c r="K574" s="595">
        <f>基本情報入力シート!$M$32</f>
        <v>0</v>
      </c>
      <c r="L574" s="595">
        <f>'別紙様式3-2（加算　個票）'!P586</f>
        <v>0</v>
      </c>
      <c r="M574" s="596">
        <f>'別紙様式3-2（加算　個票）'!Q586</f>
        <v>0</v>
      </c>
      <c r="N574" s="595">
        <f>'別紙様式3-2（加算　個票）'!Y586</f>
        <v>0</v>
      </c>
      <c r="O574" s="596">
        <f>'別紙様式3-2（加算　個票）'!Z586</f>
        <v>0</v>
      </c>
      <c r="P574" s="596">
        <f>'別紙様式3-2（加算　個票）'!AG586</f>
        <v>0</v>
      </c>
      <c r="Q574" s="596">
        <f t="shared" si="8"/>
        <v>0</v>
      </c>
      <c r="R574" s="597" t="str">
        <f>IF('別紙様式3-1'!$Y$26="×","該当","非該当")</f>
        <v>非該当</v>
      </c>
    </row>
    <row r="575" spans="1:18">
      <c r="A575" s="595">
        <v>574</v>
      </c>
      <c r="B575" s="595">
        <f>基本情報入力シート!C612</f>
        <v>0</v>
      </c>
      <c r="C575" s="595">
        <f>基本情報入力シート!M612</f>
        <v>0</v>
      </c>
      <c r="D575" s="595">
        <f>基本情報入力シート!R612</f>
        <v>0</v>
      </c>
      <c r="E575" s="595">
        <f>基本情報入力シート!W612</f>
        <v>0</v>
      </c>
      <c r="F575" s="595">
        <f>基本情報入力シート!X612</f>
        <v>0</v>
      </c>
      <c r="G575" s="595">
        <f>基本情報入力シート!Y612</f>
        <v>0</v>
      </c>
      <c r="H575" s="595">
        <f>基本情報入力シート!$M$23</f>
        <v>0</v>
      </c>
      <c r="I575" s="595">
        <f>基本情報入力シート!$M$30</f>
        <v>0</v>
      </c>
      <c r="J575" s="595">
        <f>基本情報入力シート!$M$31</f>
        <v>0</v>
      </c>
      <c r="K575" s="595">
        <f>基本情報入力シート!$M$32</f>
        <v>0</v>
      </c>
      <c r="L575" s="595">
        <f>'別紙様式3-2（加算　個票）'!P587</f>
        <v>0</v>
      </c>
      <c r="M575" s="596">
        <f>'別紙様式3-2（加算　個票）'!Q587</f>
        <v>0</v>
      </c>
      <c r="N575" s="595">
        <f>'別紙様式3-2（加算　個票）'!Y587</f>
        <v>0</v>
      </c>
      <c r="O575" s="596">
        <f>'別紙様式3-2（加算　個票）'!Z587</f>
        <v>0</v>
      </c>
      <c r="P575" s="596">
        <f>'別紙様式3-2（加算　個票）'!AG587</f>
        <v>0</v>
      </c>
      <c r="Q575" s="596">
        <f t="shared" si="8"/>
        <v>0</v>
      </c>
      <c r="R575" s="597" t="str">
        <f>IF('別紙様式3-1'!$Y$26="×","該当","非該当")</f>
        <v>非該当</v>
      </c>
    </row>
    <row r="576" spans="1:18">
      <c r="A576" s="595">
        <v>575</v>
      </c>
      <c r="B576" s="595">
        <f>基本情報入力シート!C613</f>
        <v>0</v>
      </c>
      <c r="C576" s="595">
        <f>基本情報入力シート!M613</f>
        <v>0</v>
      </c>
      <c r="D576" s="595">
        <f>基本情報入力シート!R613</f>
        <v>0</v>
      </c>
      <c r="E576" s="595">
        <f>基本情報入力シート!W613</f>
        <v>0</v>
      </c>
      <c r="F576" s="595">
        <f>基本情報入力シート!X613</f>
        <v>0</v>
      </c>
      <c r="G576" s="595">
        <f>基本情報入力シート!Y613</f>
        <v>0</v>
      </c>
      <c r="H576" s="595">
        <f>基本情報入力シート!$M$23</f>
        <v>0</v>
      </c>
      <c r="I576" s="595">
        <f>基本情報入力シート!$M$30</f>
        <v>0</v>
      </c>
      <c r="J576" s="595">
        <f>基本情報入力シート!$M$31</f>
        <v>0</v>
      </c>
      <c r="K576" s="595">
        <f>基本情報入力シート!$M$32</f>
        <v>0</v>
      </c>
      <c r="L576" s="595">
        <f>'別紙様式3-2（加算　個票）'!P588</f>
        <v>0</v>
      </c>
      <c r="M576" s="596">
        <f>'別紙様式3-2（加算　個票）'!Q588</f>
        <v>0</v>
      </c>
      <c r="N576" s="595">
        <f>'別紙様式3-2（加算　個票）'!Y588</f>
        <v>0</v>
      </c>
      <c r="O576" s="596">
        <f>'別紙様式3-2（加算　個票）'!Z588</f>
        <v>0</v>
      </c>
      <c r="P576" s="596">
        <f>'別紙様式3-2（加算　個票）'!AG588</f>
        <v>0</v>
      </c>
      <c r="Q576" s="596">
        <f t="shared" si="8"/>
        <v>0</v>
      </c>
      <c r="R576" s="597" t="str">
        <f>IF('別紙様式3-1'!$Y$26="×","該当","非該当")</f>
        <v>非該当</v>
      </c>
    </row>
    <row r="577" spans="1:18">
      <c r="A577" s="595">
        <v>576</v>
      </c>
      <c r="B577" s="595">
        <f>基本情報入力シート!C614</f>
        <v>0</v>
      </c>
      <c r="C577" s="595">
        <f>基本情報入力シート!M614</f>
        <v>0</v>
      </c>
      <c r="D577" s="595">
        <f>基本情報入力シート!R614</f>
        <v>0</v>
      </c>
      <c r="E577" s="595">
        <f>基本情報入力シート!W614</f>
        <v>0</v>
      </c>
      <c r="F577" s="595">
        <f>基本情報入力シート!X614</f>
        <v>0</v>
      </c>
      <c r="G577" s="595">
        <f>基本情報入力シート!Y614</f>
        <v>0</v>
      </c>
      <c r="H577" s="595">
        <f>基本情報入力シート!$M$23</f>
        <v>0</v>
      </c>
      <c r="I577" s="595">
        <f>基本情報入力シート!$M$30</f>
        <v>0</v>
      </c>
      <c r="J577" s="595">
        <f>基本情報入力シート!$M$31</f>
        <v>0</v>
      </c>
      <c r="K577" s="595">
        <f>基本情報入力シート!$M$32</f>
        <v>0</v>
      </c>
      <c r="L577" s="595">
        <f>'別紙様式3-2（加算　個票）'!P589</f>
        <v>0</v>
      </c>
      <c r="M577" s="596">
        <f>'別紙様式3-2（加算　個票）'!Q589</f>
        <v>0</v>
      </c>
      <c r="N577" s="595">
        <f>'別紙様式3-2（加算　個票）'!Y589</f>
        <v>0</v>
      </c>
      <c r="O577" s="596">
        <f>'別紙様式3-2（加算　個票）'!Z589</f>
        <v>0</v>
      </c>
      <c r="P577" s="596">
        <f>'別紙様式3-2（加算　個票）'!AG589</f>
        <v>0</v>
      </c>
      <c r="Q577" s="596">
        <f t="shared" si="8"/>
        <v>0</v>
      </c>
      <c r="R577" s="597" t="str">
        <f>IF('別紙様式3-1'!$Y$26="×","該当","非該当")</f>
        <v>非該当</v>
      </c>
    </row>
    <row r="578" spans="1:18">
      <c r="A578" s="595">
        <v>577</v>
      </c>
      <c r="B578" s="595">
        <f>基本情報入力シート!C615</f>
        <v>0</v>
      </c>
      <c r="C578" s="595">
        <f>基本情報入力シート!M615</f>
        <v>0</v>
      </c>
      <c r="D578" s="595">
        <f>基本情報入力シート!R615</f>
        <v>0</v>
      </c>
      <c r="E578" s="595">
        <f>基本情報入力シート!W615</f>
        <v>0</v>
      </c>
      <c r="F578" s="595">
        <f>基本情報入力シート!X615</f>
        <v>0</v>
      </c>
      <c r="G578" s="595">
        <f>基本情報入力シート!Y615</f>
        <v>0</v>
      </c>
      <c r="H578" s="595">
        <f>基本情報入力シート!$M$23</f>
        <v>0</v>
      </c>
      <c r="I578" s="595">
        <f>基本情報入力シート!$M$30</f>
        <v>0</v>
      </c>
      <c r="J578" s="595">
        <f>基本情報入力シート!$M$31</f>
        <v>0</v>
      </c>
      <c r="K578" s="595">
        <f>基本情報入力シート!$M$32</f>
        <v>0</v>
      </c>
      <c r="L578" s="595">
        <f>'別紙様式3-2（加算　個票）'!P590</f>
        <v>0</v>
      </c>
      <c r="M578" s="596">
        <f>'別紙様式3-2（加算　個票）'!Q590</f>
        <v>0</v>
      </c>
      <c r="N578" s="595">
        <f>'別紙様式3-2（加算　個票）'!Y590</f>
        <v>0</v>
      </c>
      <c r="O578" s="596">
        <f>'別紙様式3-2（加算　個票）'!Z590</f>
        <v>0</v>
      </c>
      <c r="P578" s="596">
        <f>'別紙様式3-2（加算　個票）'!AG590</f>
        <v>0</v>
      </c>
      <c r="Q578" s="596">
        <f t="shared" si="8"/>
        <v>0</v>
      </c>
      <c r="R578" s="597" t="str">
        <f>IF('別紙様式3-1'!$Y$26="×","該当","非該当")</f>
        <v>非該当</v>
      </c>
    </row>
    <row r="579" spans="1:18">
      <c r="A579" s="595">
        <v>578</v>
      </c>
      <c r="B579" s="595">
        <f>基本情報入力シート!C616</f>
        <v>0</v>
      </c>
      <c r="C579" s="595">
        <f>基本情報入力シート!M616</f>
        <v>0</v>
      </c>
      <c r="D579" s="595">
        <f>基本情報入力シート!R616</f>
        <v>0</v>
      </c>
      <c r="E579" s="595">
        <f>基本情報入力シート!W616</f>
        <v>0</v>
      </c>
      <c r="F579" s="595">
        <f>基本情報入力シート!X616</f>
        <v>0</v>
      </c>
      <c r="G579" s="595">
        <f>基本情報入力シート!Y616</f>
        <v>0</v>
      </c>
      <c r="H579" s="595">
        <f>基本情報入力シート!$M$23</f>
        <v>0</v>
      </c>
      <c r="I579" s="595">
        <f>基本情報入力シート!$M$30</f>
        <v>0</v>
      </c>
      <c r="J579" s="595">
        <f>基本情報入力シート!$M$31</f>
        <v>0</v>
      </c>
      <c r="K579" s="595">
        <f>基本情報入力シート!$M$32</f>
        <v>0</v>
      </c>
      <c r="L579" s="595">
        <f>'別紙様式3-2（加算　個票）'!P591</f>
        <v>0</v>
      </c>
      <c r="M579" s="596">
        <f>'別紙様式3-2（加算　個票）'!Q591</f>
        <v>0</v>
      </c>
      <c r="N579" s="595">
        <f>'別紙様式3-2（加算　個票）'!Y591</f>
        <v>0</v>
      </c>
      <c r="O579" s="596">
        <f>'別紙様式3-2（加算　個票）'!Z591</f>
        <v>0</v>
      </c>
      <c r="P579" s="596">
        <f>'別紙様式3-2（加算　個票）'!AG591</f>
        <v>0</v>
      </c>
      <c r="Q579" s="596">
        <f t="shared" ref="Q579:Q642" si="9">M579+O579-P579</f>
        <v>0</v>
      </c>
      <c r="R579" s="597" t="str">
        <f>IF('別紙様式3-1'!$Y$26="×","該当","非該当")</f>
        <v>非該当</v>
      </c>
    </row>
    <row r="580" spans="1:18">
      <c r="A580" s="595">
        <v>579</v>
      </c>
      <c r="B580" s="595">
        <f>基本情報入力シート!C617</f>
        <v>0</v>
      </c>
      <c r="C580" s="595">
        <f>基本情報入力シート!M617</f>
        <v>0</v>
      </c>
      <c r="D580" s="595">
        <f>基本情報入力シート!R617</f>
        <v>0</v>
      </c>
      <c r="E580" s="595">
        <f>基本情報入力シート!W617</f>
        <v>0</v>
      </c>
      <c r="F580" s="595">
        <f>基本情報入力シート!X617</f>
        <v>0</v>
      </c>
      <c r="G580" s="595">
        <f>基本情報入力シート!Y617</f>
        <v>0</v>
      </c>
      <c r="H580" s="595">
        <f>基本情報入力シート!$M$23</f>
        <v>0</v>
      </c>
      <c r="I580" s="595">
        <f>基本情報入力シート!$M$30</f>
        <v>0</v>
      </c>
      <c r="J580" s="595">
        <f>基本情報入力シート!$M$31</f>
        <v>0</v>
      </c>
      <c r="K580" s="595">
        <f>基本情報入力シート!$M$32</f>
        <v>0</v>
      </c>
      <c r="L580" s="595">
        <f>'別紙様式3-2（加算　個票）'!P592</f>
        <v>0</v>
      </c>
      <c r="M580" s="596">
        <f>'別紙様式3-2（加算　個票）'!Q592</f>
        <v>0</v>
      </c>
      <c r="N580" s="595">
        <f>'別紙様式3-2（加算　個票）'!Y592</f>
        <v>0</v>
      </c>
      <c r="O580" s="596">
        <f>'別紙様式3-2（加算　個票）'!Z592</f>
        <v>0</v>
      </c>
      <c r="P580" s="596">
        <f>'別紙様式3-2（加算　個票）'!AG592</f>
        <v>0</v>
      </c>
      <c r="Q580" s="596">
        <f t="shared" si="9"/>
        <v>0</v>
      </c>
      <c r="R580" s="597" t="str">
        <f>IF('別紙様式3-1'!$Y$26="×","該当","非該当")</f>
        <v>非該当</v>
      </c>
    </row>
    <row r="581" spans="1:18">
      <c r="A581" s="595">
        <v>580</v>
      </c>
      <c r="B581" s="595">
        <f>基本情報入力シート!C618</f>
        <v>0</v>
      </c>
      <c r="C581" s="595">
        <f>基本情報入力シート!M618</f>
        <v>0</v>
      </c>
      <c r="D581" s="595">
        <f>基本情報入力シート!R618</f>
        <v>0</v>
      </c>
      <c r="E581" s="595">
        <f>基本情報入力シート!W618</f>
        <v>0</v>
      </c>
      <c r="F581" s="595">
        <f>基本情報入力シート!X618</f>
        <v>0</v>
      </c>
      <c r="G581" s="595">
        <f>基本情報入力シート!Y618</f>
        <v>0</v>
      </c>
      <c r="H581" s="595">
        <f>基本情報入力シート!$M$23</f>
        <v>0</v>
      </c>
      <c r="I581" s="595">
        <f>基本情報入力シート!$M$30</f>
        <v>0</v>
      </c>
      <c r="J581" s="595">
        <f>基本情報入力シート!$M$31</f>
        <v>0</v>
      </c>
      <c r="K581" s="595">
        <f>基本情報入力シート!$M$32</f>
        <v>0</v>
      </c>
      <c r="L581" s="595">
        <f>'別紙様式3-2（加算　個票）'!P593</f>
        <v>0</v>
      </c>
      <c r="M581" s="596">
        <f>'別紙様式3-2（加算　個票）'!Q593</f>
        <v>0</v>
      </c>
      <c r="N581" s="595">
        <f>'別紙様式3-2（加算　個票）'!Y593</f>
        <v>0</v>
      </c>
      <c r="O581" s="596">
        <f>'別紙様式3-2（加算　個票）'!Z593</f>
        <v>0</v>
      </c>
      <c r="P581" s="596">
        <f>'別紙様式3-2（加算　個票）'!AG593</f>
        <v>0</v>
      </c>
      <c r="Q581" s="596">
        <f t="shared" si="9"/>
        <v>0</v>
      </c>
      <c r="R581" s="597" t="str">
        <f>IF('別紙様式3-1'!$Y$26="×","該当","非該当")</f>
        <v>非該当</v>
      </c>
    </row>
    <row r="582" spans="1:18">
      <c r="A582" s="595">
        <v>581</v>
      </c>
      <c r="B582" s="595">
        <f>基本情報入力シート!C619</f>
        <v>0</v>
      </c>
      <c r="C582" s="595">
        <f>基本情報入力シート!M619</f>
        <v>0</v>
      </c>
      <c r="D582" s="595">
        <f>基本情報入力シート!R619</f>
        <v>0</v>
      </c>
      <c r="E582" s="595">
        <f>基本情報入力シート!W619</f>
        <v>0</v>
      </c>
      <c r="F582" s="595">
        <f>基本情報入力シート!X619</f>
        <v>0</v>
      </c>
      <c r="G582" s="595">
        <f>基本情報入力シート!Y619</f>
        <v>0</v>
      </c>
      <c r="H582" s="595">
        <f>基本情報入力シート!$M$23</f>
        <v>0</v>
      </c>
      <c r="I582" s="595">
        <f>基本情報入力シート!$M$30</f>
        <v>0</v>
      </c>
      <c r="J582" s="595">
        <f>基本情報入力シート!$M$31</f>
        <v>0</v>
      </c>
      <c r="K582" s="595">
        <f>基本情報入力シート!$M$32</f>
        <v>0</v>
      </c>
      <c r="L582" s="595">
        <f>'別紙様式3-2（加算　個票）'!P594</f>
        <v>0</v>
      </c>
      <c r="M582" s="596">
        <f>'別紙様式3-2（加算　個票）'!Q594</f>
        <v>0</v>
      </c>
      <c r="N582" s="595">
        <f>'別紙様式3-2（加算　個票）'!Y594</f>
        <v>0</v>
      </c>
      <c r="O582" s="596">
        <f>'別紙様式3-2（加算　個票）'!Z594</f>
        <v>0</v>
      </c>
      <c r="P582" s="596">
        <f>'別紙様式3-2（加算　個票）'!AG594</f>
        <v>0</v>
      </c>
      <c r="Q582" s="596">
        <f t="shared" si="9"/>
        <v>0</v>
      </c>
      <c r="R582" s="597" t="str">
        <f>IF('別紙様式3-1'!$Y$26="×","該当","非該当")</f>
        <v>非該当</v>
      </c>
    </row>
    <row r="583" spans="1:18">
      <c r="A583" s="595">
        <v>582</v>
      </c>
      <c r="B583" s="595">
        <f>基本情報入力シート!C620</f>
        <v>0</v>
      </c>
      <c r="C583" s="595">
        <f>基本情報入力シート!M620</f>
        <v>0</v>
      </c>
      <c r="D583" s="595">
        <f>基本情報入力シート!R620</f>
        <v>0</v>
      </c>
      <c r="E583" s="595">
        <f>基本情報入力シート!W620</f>
        <v>0</v>
      </c>
      <c r="F583" s="595">
        <f>基本情報入力シート!X620</f>
        <v>0</v>
      </c>
      <c r="G583" s="595">
        <f>基本情報入力シート!Y620</f>
        <v>0</v>
      </c>
      <c r="H583" s="595">
        <f>基本情報入力シート!$M$23</f>
        <v>0</v>
      </c>
      <c r="I583" s="595">
        <f>基本情報入力シート!$M$30</f>
        <v>0</v>
      </c>
      <c r="J583" s="595">
        <f>基本情報入力シート!$M$31</f>
        <v>0</v>
      </c>
      <c r="K583" s="595">
        <f>基本情報入力シート!$M$32</f>
        <v>0</v>
      </c>
      <c r="L583" s="595">
        <f>'別紙様式3-2（加算　個票）'!P595</f>
        <v>0</v>
      </c>
      <c r="M583" s="596">
        <f>'別紙様式3-2（加算　個票）'!Q595</f>
        <v>0</v>
      </c>
      <c r="N583" s="595">
        <f>'別紙様式3-2（加算　個票）'!Y595</f>
        <v>0</v>
      </c>
      <c r="O583" s="596">
        <f>'別紙様式3-2（加算　個票）'!Z595</f>
        <v>0</v>
      </c>
      <c r="P583" s="596">
        <f>'別紙様式3-2（加算　個票）'!AG595</f>
        <v>0</v>
      </c>
      <c r="Q583" s="596">
        <f t="shared" si="9"/>
        <v>0</v>
      </c>
      <c r="R583" s="597" t="str">
        <f>IF('別紙様式3-1'!$Y$26="×","該当","非該当")</f>
        <v>非該当</v>
      </c>
    </row>
    <row r="584" spans="1:18">
      <c r="A584" s="595">
        <v>583</v>
      </c>
      <c r="B584" s="595">
        <f>基本情報入力シート!C621</f>
        <v>0</v>
      </c>
      <c r="C584" s="595">
        <f>基本情報入力シート!M621</f>
        <v>0</v>
      </c>
      <c r="D584" s="595">
        <f>基本情報入力シート!R621</f>
        <v>0</v>
      </c>
      <c r="E584" s="595">
        <f>基本情報入力シート!W621</f>
        <v>0</v>
      </c>
      <c r="F584" s="595">
        <f>基本情報入力シート!X621</f>
        <v>0</v>
      </c>
      <c r="G584" s="595">
        <f>基本情報入力シート!Y621</f>
        <v>0</v>
      </c>
      <c r="H584" s="595">
        <f>基本情報入力シート!$M$23</f>
        <v>0</v>
      </c>
      <c r="I584" s="595">
        <f>基本情報入力シート!$M$30</f>
        <v>0</v>
      </c>
      <c r="J584" s="595">
        <f>基本情報入力シート!$M$31</f>
        <v>0</v>
      </c>
      <c r="K584" s="595">
        <f>基本情報入力シート!$M$32</f>
        <v>0</v>
      </c>
      <c r="L584" s="595">
        <f>'別紙様式3-2（加算　個票）'!P596</f>
        <v>0</v>
      </c>
      <c r="M584" s="596">
        <f>'別紙様式3-2（加算　個票）'!Q596</f>
        <v>0</v>
      </c>
      <c r="N584" s="595">
        <f>'別紙様式3-2（加算　個票）'!Y596</f>
        <v>0</v>
      </c>
      <c r="O584" s="596">
        <f>'別紙様式3-2（加算　個票）'!Z596</f>
        <v>0</v>
      </c>
      <c r="P584" s="596">
        <f>'別紙様式3-2（加算　個票）'!AG596</f>
        <v>0</v>
      </c>
      <c r="Q584" s="596">
        <f t="shared" si="9"/>
        <v>0</v>
      </c>
      <c r="R584" s="597" t="str">
        <f>IF('別紙様式3-1'!$Y$26="×","該当","非該当")</f>
        <v>非該当</v>
      </c>
    </row>
    <row r="585" spans="1:18">
      <c r="A585" s="595">
        <v>584</v>
      </c>
      <c r="B585" s="595">
        <f>基本情報入力シート!C622</f>
        <v>0</v>
      </c>
      <c r="C585" s="595">
        <f>基本情報入力シート!M622</f>
        <v>0</v>
      </c>
      <c r="D585" s="595">
        <f>基本情報入力シート!R622</f>
        <v>0</v>
      </c>
      <c r="E585" s="595">
        <f>基本情報入力シート!W622</f>
        <v>0</v>
      </c>
      <c r="F585" s="595">
        <f>基本情報入力シート!X622</f>
        <v>0</v>
      </c>
      <c r="G585" s="595">
        <f>基本情報入力シート!Y622</f>
        <v>0</v>
      </c>
      <c r="H585" s="595">
        <f>基本情報入力シート!$M$23</f>
        <v>0</v>
      </c>
      <c r="I585" s="595">
        <f>基本情報入力シート!$M$30</f>
        <v>0</v>
      </c>
      <c r="J585" s="595">
        <f>基本情報入力シート!$M$31</f>
        <v>0</v>
      </c>
      <c r="K585" s="595">
        <f>基本情報入力シート!$M$32</f>
        <v>0</v>
      </c>
      <c r="L585" s="595">
        <f>'別紙様式3-2（加算　個票）'!P597</f>
        <v>0</v>
      </c>
      <c r="M585" s="596">
        <f>'別紙様式3-2（加算　個票）'!Q597</f>
        <v>0</v>
      </c>
      <c r="N585" s="595">
        <f>'別紙様式3-2（加算　個票）'!Y597</f>
        <v>0</v>
      </c>
      <c r="O585" s="596">
        <f>'別紙様式3-2（加算　個票）'!Z597</f>
        <v>0</v>
      </c>
      <c r="P585" s="596">
        <f>'別紙様式3-2（加算　個票）'!AG597</f>
        <v>0</v>
      </c>
      <c r="Q585" s="596">
        <f t="shared" si="9"/>
        <v>0</v>
      </c>
      <c r="R585" s="597" t="str">
        <f>IF('別紙様式3-1'!$Y$26="×","該当","非該当")</f>
        <v>非該当</v>
      </c>
    </row>
    <row r="586" spans="1:18">
      <c r="A586" s="595">
        <v>585</v>
      </c>
      <c r="B586" s="595">
        <f>基本情報入力シート!C623</f>
        <v>0</v>
      </c>
      <c r="C586" s="595">
        <f>基本情報入力シート!M623</f>
        <v>0</v>
      </c>
      <c r="D586" s="595">
        <f>基本情報入力シート!R623</f>
        <v>0</v>
      </c>
      <c r="E586" s="595">
        <f>基本情報入力シート!W623</f>
        <v>0</v>
      </c>
      <c r="F586" s="595">
        <f>基本情報入力シート!X623</f>
        <v>0</v>
      </c>
      <c r="G586" s="595">
        <f>基本情報入力シート!Y623</f>
        <v>0</v>
      </c>
      <c r="H586" s="595">
        <f>基本情報入力シート!$M$23</f>
        <v>0</v>
      </c>
      <c r="I586" s="595">
        <f>基本情報入力シート!$M$30</f>
        <v>0</v>
      </c>
      <c r="J586" s="595">
        <f>基本情報入力シート!$M$31</f>
        <v>0</v>
      </c>
      <c r="K586" s="595">
        <f>基本情報入力シート!$M$32</f>
        <v>0</v>
      </c>
      <c r="L586" s="595">
        <f>'別紙様式3-2（加算　個票）'!P598</f>
        <v>0</v>
      </c>
      <c r="M586" s="596">
        <f>'別紙様式3-2（加算　個票）'!Q598</f>
        <v>0</v>
      </c>
      <c r="N586" s="595">
        <f>'別紙様式3-2（加算　個票）'!Y598</f>
        <v>0</v>
      </c>
      <c r="O586" s="596">
        <f>'別紙様式3-2（加算　個票）'!Z598</f>
        <v>0</v>
      </c>
      <c r="P586" s="596">
        <f>'別紙様式3-2（加算　個票）'!AG598</f>
        <v>0</v>
      </c>
      <c r="Q586" s="596">
        <f t="shared" si="9"/>
        <v>0</v>
      </c>
      <c r="R586" s="597" t="str">
        <f>IF('別紙様式3-1'!$Y$26="×","該当","非該当")</f>
        <v>非該当</v>
      </c>
    </row>
    <row r="587" spans="1:18">
      <c r="A587" s="595">
        <v>586</v>
      </c>
      <c r="B587" s="595">
        <f>基本情報入力シート!C624</f>
        <v>0</v>
      </c>
      <c r="C587" s="595">
        <f>基本情報入力シート!M624</f>
        <v>0</v>
      </c>
      <c r="D587" s="595">
        <f>基本情報入力シート!R624</f>
        <v>0</v>
      </c>
      <c r="E587" s="595">
        <f>基本情報入力シート!W624</f>
        <v>0</v>
      </c>
      <c r="F587" s="595">
        <f>基本情報入力シート!X624</f>
        <v>0</v>
      </c>
      <c r="G587" s="595">
        <f>基本情報入力シート!Y624</f>
        <v>0</v>
      </c>
      <c r="H587" s="595">
        <f>基本情報入力シート!$M$23</f>
        <v>0</v>
      </c>
      <c r="I587" s="595">
        <f>基本情報入力シート!$M$30</f>
        <v>0</v>
      </c>
      <c r="J587" s="595">
        <f>基本情報入力シート!$M$31</f>
        <v>0</v>
      </c>
      <c r="K587" s="595">
        <f>基本情報入力シート!$M$32</f>
        <v>0</v>
      </c>
      <c r="L587" s="595">
        <f>'別紙様式3-2（加算　個票）'!P599</f>
        <v>0</v>
      </c>
      <c r="M587" s="596">
        <f>'別紙様式3-2（加算　個票）'!Q599</f>
        <v>0</v>
      </c>
      <c r="N587" s="595">
        <f>'別紙様式3-2（加算　個票）'!Y599</f>
        <v>0</v>
      </c>
      <c r="O587" s="596">
        <f>'別紙様式3-2（加算　個票）'!Z599</f>
        <v>0</v>
      </c>
      <c r="P587" s="596">
        <f>'別紙様式3-2（加算　個票）'!AG599</f>
        <v>0</v>
      </c>
      <c r="Q587" s="596">
        <f t="shared" si="9"/>
        <v>0</v>
      </c>
      <c r="R587" s="597" t="str">
        <f>IF('別紙様式3-1'!$Y$26="×","該当","非該当")</f>
        <v>非該当</v>
      </c>
    </row>
    <row r="588" spans="1:18">
      <c r="A588" s="595">
        <v>587</v>
      </c>
      <c r="B588" s="595">
        <f>基本情報入力シート!C625</f>
        <v>0</v>
      </c>
      <c r="C588" s="595">
        <f>基本情報入力シート!M625</f>
        <v>0</v>
      </c>
      <c r="D588" s="595">
        <f>基本情報入力シート!R625</f>
        <v>0</v>
      </c>
      <c r="E588" s="595">
        <f>基本情報入力シート!W625</f>
        <v>0</v>
      </c>
      <c r="F588" s="595">
        <f>基本情報入力シート!X625</f>
        <v>0</v>
      </c>
      <c r="G588" s="595">
        <f>基本情報入力シート!Y625</f>
        <v>0</v>
      </c>
      <c r="H588" s="595">
        <f>基本情報入力シート!$M$23</f>
        <v>0</v>
      </c>
      <c r="I588" s="595">
        <f>基本情報入力シート!$M$30</f>
        <v>0</v>
      </c>
      <c r="J588" s="595">
        <f>基本情報入力シート!$M$31</f>
        <v>0</v>
      </c>
      <c r="K588" s="595">
        <f>基本情報入力シート!$M$32</f>
        <v>0</v>
      </c>
      <c r="L588" s="595">
        <f>'別紙様式3-2（加算　個票）'!P600</f>
        <v>0</v>
      </c>
      <c r="M588" s="596">
        <f>'別紙様式3-2（加算　個票）'!Q600</f>
        <v>0</v>
      </c>
      <c r="N588" s="595">
        <f>'別紙様式3-2（加算　個票）'!Y600</f>
        <v>0</v>
      </c>
      <c r="O588" s="596">
        <f>'別紙様式3-2（加算　個票）'!Z600</f>
        <v>0</v>
      </c>
      <c r="P588" s="596">
        <f>'別紙様式3-2（加算　個票）'!AG600</f>
        <v>0</v>
      </c>
      <c r="Q588" s="596">
        <f t="shared" si="9"/>
        <v>0</v>
      </c>
      <c r="R588" s="597" t="str">
        <f>IF('別紙様式3-1'!$Y$26="×","該当","非該当")</f>
        <v>非該当</v>
      </c>
    </row>
    <row r="589" spans="1:18">
      <c r="A589" s="595">
        <v>588</v>
      </c>
      <c r="B589" s="595">
        <f>基本情報入力シート!C626</f>
        <v>0</v>
      </c>
      <c r="C589" s="595">
        <f>基本情報入力シート!M626</f>
        <v>0</v>
      </c>
      <c r="D589" s="595">
        <f>基本情報入力シート!R626</f>
        <v>0</v>
      </c>
      <c r="E589" s="595">
        <f>基本情報入力シート!W626</f>
        <v>0</v>
      </c>
      <c r="F589" s="595">
        <f>基本情報入力シート!X626</f>
        <v>0</v>
      </c>
      <c r="G589" s="595">
        <f>基本情報入力シート!Y626</f>
        <v>0</v>
      </c>
      <c r="H589" s="595">
        <f>基本情報入力シート!$M$23</f>
        <v>0</v>
      </c>
      <c r="I589" s="595">
        <f>基本情報入力シート!$M$30</f>
        <v>0</v>
      </c>
      <c r="J589" s="595">
        <f>基本情報入力シート!$M$31</f>
        <v>0</v>
      </c>
      <c r="K589" s="595">
        <f>基本情報入力シート!$M$32</f>
        <v>0</v>
      </c>
      <c r="L589" s="595">
        <f>'別紙様式3-2（加算　個票）'!P601</f>
        <v>0</v>
      </c>
      <c r="M589" s="596">
        <f>'別紙様式3-2（加算　個票）'!Q601</f>
        <v>0</v>
      </c>
      <c r="N589" s="595">
        <f>'別紙様式3-2（加算　個票）'!Y601</f>
        <v>0</v>
      </c>
      <c r="O589" s="596">
        <f>'別紙様式3-2（加算　個票）'!Z601</f>
        <v>0</v>
      </c>
      <c r="P589" s="596">
        <f>'別紙様式3-2（加算　個票）'!AG601</f>
        <v>0</v>
      </c>
      <c r="Q589" s="596">
        <f t="shared" si="9"/>
        <v>0</v>
      </c>
      <c r="R589" s="597" t="str">
        <f>IF('別紙様式3-1'!$Y$26="×","該当","非該当")</f>
        <v>非該当</v>
      </c>
    </row>
    <row r="590" spans="1:18">
      <c r="A590" s="595">
        <v>589</v>
      </c>
      <c r="B590" s="595">
        <f>基本情報入力シート!C627</f>
        <v>0</v>
      </c>
      <c r="C590" s="595">
        <f>基本情報入力シート!M627</f>
        <v>0</v>
      </c>
      <c r="D590" s="595">
        <f>基本情報入力シート!R627</f>
        <v>0</v>
      </c>
      <c r="E590" s="595">
        <f>基本情報入力シート!W627</f>
        <v>0</v>
      </c>
      <c r="F590" s="595">
        <f>基本情報入力シート!X627</f>
        <v>0</v>
      </c>
      <c r="G590" s="595">
        <f>基本情報入力シート!Y627</f>
        <v>0</v>
      </c>
      <c r="H590" s="595">
        <f>基本情報入力シート!$M$23</f>
        <v>0</v>
      </c>
      <c r="I590" s="595">
        <f>基本情報入力シート!$M$30</f>
        <v>0</v>
      </c>
      <c r="J590" s="595">
        <f>基本情報入力シート!$M$31</f>
        <v>0</v>
      </c>
      <c r="K590" s="595">
        <f>基本情報入力シート!$M$32</f>
        <v>0</v>
      </c>
      <c r="L590" s="595">
        <f>'別紙様式3-2（加算　個票）'!P602</f>
        <v>0</v>
      </c>
      <c r="M590" s="596">
        <f>'別紙様式3-2（加算　個票）'!Q602</f>
        <v>0</v>
      </c>
      <c r="N590" s="595">
        <f>'別紙様式3-2（加算　個票）'!Y602</f>
        <v>0</v>
      </c>
      <c r="O590" s="596">
        <f>'別紙様式3-2（加算　個票）'!Z602</f>
        <v>0</v>
      </c>
      <c r="P590" s="596">
        <f>'別紙様式3-2（加算　個票）'!AG602</f>
        <v>0</v>
      </c>
      <c r="Q590" s="596">
        <f t="shared" si="9"/>
        <v>0</v>
      </c>
      <c r="R590" s="597" t="str">
        <f>IF('別紙様式3-1'!$Y$26="×","該当","非該当")</f>
        <v>非該当</v>
      </c>
    </row>
    <row r="591" spans="1:18">
      <c r="A591" s="595">
        <v>590</v>
      </c>
      <c r="B591" s="595">
        <f>基本情報入力シート!C628</f>
        <v>0</v>
      </c>
      <c r="C591" s="595">
        <f>基本情報入力シート!M628</f>
        <v>0</v>
      </c>
      <c r="D591" s="595">
        <f>基本情報入力シート!R628</f>
        <v>0</v>
      </c>
      <c r="E591" s="595">
        <f>基本情報入力シート!W628</f>
        <v>0</v>
      </c>
      <c r="F591" s="595">
        <f>基本情報入力シート!X628</f>
        <v>0</v>
      </c>
      <c r="G591" s="595">
        <f>基本情報入力シート!Y628</f>
        <v>0</v>
      </c>
      <c r="H591" s="595">
        <f>基本情報入力シート!$M$23</f>
        <v>0</v>
      </c>
      <c r="I591" s="595">
        <f>基本情報入力シート!$M$30</f>
        <v>0</v>
      </c>
      <c r="J591" s="595">
        <f>基本情報入力シート!$M$31</f>
        <v>0</v>
      </c>
      <c r="K591" s="595">
        <f>基本情報入力シート!$M$32</f>
        <v>0</v>
      </c>
      <c r="L591" s="595">
        <f>'別紙様式3-2（加算　個票）'!P603</f>
        <v>0</v>
      </c>
      <c r="M591" s="596">
        <f>'別紙様式3-2（加算　個票）'!Q603</f>
        <v>0</v>
      </c>
      <c r="N591" s="595">
        <f>'別紙様式3-2（加算　個票）'!Y603</f>
        <v>0</v>
      </c>
      <c r="O591" s="596">
        <f>'別紙様式3-2（加算　個票）'!Z603</f>
        <v>0</v>
      </c>
      <c r="P591" s="596">
        <f>'別紙様式3-2（加算　個票）'!AG603</f>
        <v>0</v>
      </c>
      <c r="Q591" s="596">
        <f t="shared" si="9"/>
        <v>0</v>
      </c>
      <c r="R591" s="597" t="str">
        <f>IF('別紙様式3-1'!$Y$26="×","該当","非該当")</f>
        <v>非該当</v>
      </c>
    </row>
    <row r="592" spans="1:18">
      <c r="A592" s="595">
        <v>591</v>
      </c>
      <c r="B592" s="595">
        <f>基本情報入力シート!C629</f>
        <v>0</v>
      </c>
      <c r="C592" s="595">
        <f>基本情報入力シート!M629</f>
        <v>0</v>
      </c>
      <c r="D592" s="595">
        <f>基本情報入力シート!R629</f>
        <v>0</v>
      </c>
      <c r="E592" s="595">
        <f>基本情報入力シート!W629</f>
        <v>0</v>
      </c>
      <c r="F592" s="595">
        <f>基本情報入力シート!X629</f>
        <v>0</v>
      </c>
      <c r="G592" s="595">
        <f>基本情報入力シート!Y629</f>
        <v>0</v>
      </c>
      <c r="H592" s="595">
        <f>基本情報入力シート!$M$23</f>
        <v>0</v>
      </c>
      <c r="I592" s="595">
        <f>基本情報入力シート!$M$30</f>
        <v>0</v>
      </c>
      <c r="J592" s="595">
        <f>基本情報入力シート!$M$31</f>
        <v>0</v>
      </c>
      <c r="K592" s="595">
        <f>基本情報入力シート!$M$32</f>
        <v>0</v>
      </c>
      <c r="L592" s="595">
        <f>'別紙様式3-2（加算　個票）'!P604</f>
        <v>0</v>
      </c>
      <c r="M592" s="596">
        <f>'別紙様式3-2（加算　個票）'!Q604</f>
        <v>0</v>
      </c>
      <c r="N592" s="595">
        <f>'別紙様式3-2（加算　個票）'!Y604</f>
        <v>0</v>
      </c>
      <c r="O592" s="596">
        <f>'別紙様式3-2（加算　個票）'!Z604</f>
        <v>0</v>
      </c>
      <c r="P592" s="596">
        <f>'別紙様式3-2（加算　個票）'!AG604</f>
        <v>0</v>
      </c>
      <c r="Q592" s="596">
        <f t="shared" si="9"/>
        <v>0</v>
      </c>
      <c r="R592" s="597" t="str">
        <f>IF('別紙様式3-1'!$Y$26="×","該当","非該当")</f>
        <v>非該当</v>
      </c>
    </row>
    <row r="593" spans="1:18">
      <c r="A593" s="595">
        <v>592</v>
      </c>
      <c r="B593" s="595">
        <f>基本情報入力シート!C630</f>
        <v>0</v>
      </c>
      <c r="C593" s="595">
        <f>基本情報入力シート!M630</f>
        <v>0</v>
      </c>
      <c r="D593" s="595">
        <f>基本情報入力シート!R630</f>
        <v>0</v>
      </c>
      <c r="E593" s="595">
        <f>基本情報入力シート!W630</f>
        <v>0</v>
      </c>
      <c r="F593" s="595">
        <f>基本情報入力シート!X630</f>
        <v>0</v>
      </c>
      <c r="G593" s="595">
        <f>基本情報入力シート!Y630</f>
        <v>0</v>
      </c>
      <c r="H593" s="595">
        <f>基本情報入力シート!$M$23</f>
        <v>0</v>
      </c>
      <c r="I593" s="595">
        <f>基本情報入力シート!$M$30</f>
        <v>0</v>
      </c>
      <c r="J593" s="595">
        <f>基本情報入力シート!$M$31</f>
        <v>0</v>
      </c>
      <c r="K593" s="595">
        <f>基本情報入力シート!$M$32</f>
        <v>0</v>
      </c>
      <c r="L593" s="595">
        <f>'別紙様式3-2（加算　個票）'!P605</f>
        <v>0</v>
      </c>
      <c r="M593" s="596">
        <f>'別紙様式3-2（加算　個票）'!Q605</f>
        <v>0</v>
      </c>
      <c r="N593" s="595">
        <f>'別紙様式3-2（加算　個票）'!Y605</f>
        <v>0</v>
      </c>
      <c r="O593" s="596">
        <f>'別紙様式3-2（加算　個票）'!Z605</f>
        <v>0</v>
      </c>
      <c r="P593" s="596">
        <f>'別紙様式3-2（加算　個票）'!AG605</f>
        <v>0</v>
      </c>
      <c r="Q593" s="596">
        <f t="shared" si="9"/>
        <v>0</v>
      </c>
      <c r="R593" s="597" t="str">
        <f>IF('別紙様式3-1'!$Y$26="×","該当","非該当")</f>
        <v>非該当</v>
      </c>
    </row>
    <row r="594" spans="1:18">
      <c r="A594" s="595">
        <v>593</v>
      </c>
      <c r="B594" s="595">
        <f>基本情報入力シート!C631</f>
        <v>0</v>
      </c>
      <c r="C594" s="595">
        <f>基本情報入力シート!M631</f>
        <v>0</v>
      </c>
      <c r="D594" s="595">
        <f>基本情報入力シート!R631</f>
        <v>0</v>
      </c>
      <c r="E594" s="595">
        <f>基本情報入力シート!W631</f>
        <v>0</v>
      </c>
      <c r="F594" s="595">
        <f>基本情報入力シート!X631</f>
        <v>0</v>
      </c>
      <c r="G594" s="595">
        <f>基本情報入力シート!Y631</f>
        <v>0</v>
      </c>
      <c r="H594" s="595">
        <f>基本情報入力シート!$M$23</f>
        <v>0</v>
      </c>
      <c r="I594" s="595">
        <f>基本情報入力シート!$M$30</f>
        <v>0</v>
      </c>
      <c r="J594" s="595">
        <f>基本情報入力シート!$M$31</f>
        <v>0</v>
      </c>
      <c r="K594" s="595">
        <f>基本情報入力シート!$M$32</f>
        <v>0</v>
      </c>
      <c r="L594" s="595">
        <f>'別紙様式3-2（加算　個票）'!P606</f>
        <v>0</v>
      </c>
      <c r="M594" s="596">
        <f>'別紙様式3-2（加算　個票）'!Q606</f>
        <v>0</v>
      </c>
      <c r="N594" s="595">
        <f>'別紙様式3-2（加算　個票）'!Y606</f>
        <v>0</v>
      </c>
      <c r="O594" s="596">
        <f>'別紙様式3-2（加算　個票）'!Z606</f>
        <v>0</v>
      </c>
      <c r="P594" s="596">
        <f>'別紙様式3-2（加算　個票）'!AG606</f>
        <v>0</v>
      </c>
      <c r="Q594" s="596">
        <f t="shared" si="9"/>
        <v>0</v>
      </c>
      <c r="R594" s="597" t="str">
        <f>IF('別紙様式3-1'!$Y$26="×","該当","非該当")</f>
        <v>非該当</v>
      </c>
    </row>
    <row r="595" spans="1:18">
      <c r="A595" s="595">
        <v>594</v>
      </c>
      <c r="B595" s="595">
        <f>基本情報入力シート!C632</f>
        <v>0</v>
      </c>
      <c r="C595" s="595">
        <f>基本情報入力シート!M632</f>
        <v>0</v>
      </c>
      <c r="D595" s="595">
        <f>基本情報入力シート!R632</f>
        <v>0</v>
      </c>
      <c r="E595" s="595">
        <f>基本情報入力シート!W632</f>
        <v>0</v>
      </c>
      <c r="F595" s="595">
        <f>基本情報入力シート!X632</f>
        <v>0</v>
      </c>
      <c r="G595" s="595">
        <f>基本情報入力シート!Y632</f>
        <v>0</v>
      </c>
      <c r="H595" s="595">
        <f>基本情報入力シート!$M$23</f>
        <v>0</v>
      </c>
      <c r="I595" s="595">
        <f>基本情報入力シート!$M$30</f>
        <v>0</v>
      </c>
      <c r="J595" s="595">
        <f>基本情報入力シート!$M$31</f>
        <v>0</v>
      </c>
      <c r="K595" s="595">
        <f>基本情報入力シート!$M$32</f>
        <v>0</v>
      </c>
      <c r="L595" s="595">
        <f>'別紙様式3-2（加算　個票）'!P607</f>
        <v>0</v>
      </c>
      <c r="M595" s="596">
        <f>'別紙様式3-2（加算　個票）'!Q607</f>
        <v>0</v>
      </c>
      <c r="N595" s="595">
        <f>'別紙様式3-2（加算　個票）'!Y607</f>
        <v>0</v>
      </c>
      <c r="O595" s="596">
        <f>'別紙様式3-2（加算　個票）'!Z607</f>
        <v>0</v>
      </c>
      <c r="P595" s="596">
        <f>'別紙様式3-2（加算　個票）'!AG607</f>
        <v>0</v>
      </c>
      <c r="Q595" s="596">
        <f t="shared" si="9"/>
        <v>0</v>
      </c>
      <c r="R595" s="597" t="str">
        <f>IF('別紙様式3-1'!$Y$26="×","該当","非該当")</f>
        <v>非該当</v>
      </c>
    </row>
    <row r="596" spans="1:18">
      <c r="A596" s="595">
        <v>595</v>
      </c>
      <c r="B596" s="595">
        <f>基本情報入力シート!C633</f>
        <v>0</v>
      </c>
      <c r="C596" s="595">
        <f>基本情報入力シート!M633</f>
        <v>0</v>
      </c>
      <c r="D596" s="595">
        <f>基本情報入力シート!R633</f>
        <v>0</v>
      </c>
      <c r="E596" s="595">
        <f>基本情報入力シート!W633</f>
        <v>0</v>
      </c>
      <c r="F596" s="595">
        <f>基本情報入力シート!X633</f>
        <v>0</v>
      </c>
      <c r="G596" s="595">
        <f>基本情報入力シート!Y633</f>
        <v>0</v>
      </c>
      <c r="H596" s="595">
        <f>基本情報入力シート!$M$23</f>
        <v>0</v>
      </c>
      <c r="I596" s="595">
        <f>基本情報入力シート!$M$30</f>
        <v>0</v>
      </c>
      <c r="J596" s="595">
        <f>基本情報入力シート!$M$31</f>
        <v>0</v>
      </c>
      <c r="K596" s="595">
        <f>基本情報入力シート!$M$32</f>
        <v>0</v>
      </c>
      <c r="L596" s="595">
        <f>'別紙様式3-2（加算　個票）'!P608</f>
        <v>0</v>
      </c>
      <c r="M596" s="596">
        <f>'別紙様式3-2（加算　個票）'!Q608</f>
        <v>0</v>
      </c>
      <c r="N596" s="595">
        <f>'別紙様式3-2（加算　個票）'!Y608</f>
        <v>0</v>
      </c>
      <c r="O596" s="596">
        <f>'別紙様式3-2（加算　個票）'!Z608</f>
        <v>0</v>
      </c>
      <c r="P596" s="596">
        <f>'別紙様式3-2（加算　個票）'!AG608</f>
        <v>0</v>
      </c>
      <c r="Q596" s="596">
        <f t="shared" si="9"/>
        <v>0</v>
      </c>
      <c r="R596" s="597" t="str">
        <f>IF('別紙様式3-1'!$Y$26="×","該当","非該当")</f>
        <v>非該当</v>
      </c>
    </row>
    <row r="597" spans="1:18">
      <c r="A597" s="595">
        <v>596</v>
      </c>
      <c r="B597" s="595">
        <f>基本情報入力シート!C634</f>
        <v>0</v>
      </c>
      <c r="C597" s="595">
        <f>基本情報入力シート!M634</f>
        <v>0</v>
      </c>
      <c r="D597" s="595">
        <f>基本情報入力シート!R634</f>
        <v>0</v>
      </c>
      <c r="E597" s="595">
        <f>基本情報入力シート!W634</f>
        <v>0</v>
      </c>
      <c r="F597" s="595">
        <f>基本情報入力シート!X634</f>
        <v>0</v>
      </c>
      <c r="G597" s="595">
        <f>基本情報入力シート!Y634</f>
        <v>0</v>
      </c>
      <c r="H597" s="595">
        <f>基本情報入力シート!$M$23</f>
        <v>0</v>
      </c>
      <c r="I597" s="595">
        <f>基本情報入力シート!$M$30</f>
        <v>0</v>
      </c>
      <c r="J597" s="595">
        <f>基本情報入力シート!$M$31</f>
        <v>0</v>
      </c>
      <c r="K597" s="595">
        <f>基本情報入力シート!$M$32</f>
        <v>0</v>
      </c>
      <c r="L597" s="595">
        <f>'別紙様式3-2（加算　個票）'!P609</f>
        <v>0</v>
      </c>
      <c r="M597" s="596">
        <f>'別紙様式3-2（加算　個票）'!Q609</f>
        <v>0</v>
      </c>
      <c r="N597" s="595">
        <f>'別紙様式3-2（加算　個票）'!Y609</f>
        <v>0</v>
      </c>
      <c r="O597" s="596">
        <f>'別紙様式3-2（加算　個票）'!Z609</f>
        <v>0</v>
      </c>
      <c r="P597" s="596">
        <f>'別紙様式3-2（加算　個票）'!AG609</f>
        <v>0</v>
      </c>
      <c r="Q597" s="596">
        <f t="shared" si="9"/>
        <v>0</v>
      </c>
      <c r="R597" s="597" t="str">
        <f>IF('別紙様式3-1'!$Y$26="×","該当","非該当")</f>
        <v>非該当</v>
      </c>
    </row>
    <row r="598" spans="1:18">
      <c r="A598" s="595">
        <v>597</v>
      </c>
      <c r="B598" s="595">
        <f>基本情報入力シート!C635</f>
        <v>0</v>
      </c>
      <c r="C598" s="595">
        <f>基本情報入力シート!M635</f>
        <v>0</v>
      </c>
      <c r="D598" s="595">
        <f>基本情報入力シート!R635</f>
        <v>0</v>
      </c>
      <c r="E598" s="595">
        <f>基本情報入力シート!W635</f>
        <v>0</v>
      </c>
      <c r="F598" s="595">
        <f>基本情報入力シート!X635</f>
        <v>0</v>
      </c>
      <c r="G598" s="595">
        <f>基本情報入力シート!Y635</f>
        <v>0</v>
      </c>
      <c r="H598" s="595">
        <f>基本情報入力シート!$M$23</f>
        <v>0</v>
      </c>
      <c r="I598" s="595">
        <f>基本情報入力シート!$M$30</f>
        <v>0</v>
      </c>
      <c r="J598" s="595">
        <f>基本情報入力シート!$M$31</f>
        <v>0</v>
      </c>
      <c r="K598" s="595">
        <f>基本情報入力シート!$M$32</f>
        <v>0</v>
      </c>
      <c r="L598" s="595">
        <f>'別紙様式3-2（加算　個票）'!P610</f>
        <v>0</v>
      </c>
      <c r="M598" s="596">
        <f>'別紙様式3-2（加算　個票）'!Q610</f>
        <v>0</v>
      </c>
      <c r="N598" s="595">
        <f>'別紙様式3-2（加算　個票）'!Y610</f>
        <v>0</v>
      </c>
      <c r="O598" s="596">
        <f>'別紙様式3-2（加算　個票）'!Z610</f>
        <v>0</v>
      </c>
      <c r="P598" s="596">
        <f>'別紙様式3-2（加算　個票）'!AG610</f>
        <v>0</v>
      </c>
      <c r="Q598" s="596">
        <f t="shared" si="9"/>
        <v>0</v>
      </c>
      <c r="R598" s="597" t="str">
        <f>IF('別紙様式3-1'!$Y$26="×","該当","非該当")</f>
        <v>非該当</v>
      </c>
    </row>
    <row r="599" spans="1:18">
      <c r="A599" s="595">
        <v>598</v>
      </c>
      <c r="B599" s="595">
        <f>基本情報入力シート!C636</f>
        <v>0</v>
      </c>
      <c r="C599" s="595">
        <f>基本情報入力シート!M636</f>
        <v>0</v>
      </c>
      <c r="D599" s="595">
        <f>基本情報入力シート!R636</f>
        <v>0</v>
      </c>
      <c r="E599" s="595">
        <f>基本情報入力シート!W636</f>
        <v>0</v>
      </c>
      <c r="F599" s="595">
        <f>基本情報入力シート!X636</f>
        <v>0</v>
      </c>
      <c r="G599" s="595">
        <f>基本情報入力シート!Y636</f>
        <v>0</v>
      </c>
      <c r="H599" s="595">
        <f>基本情報入力シート!$M$23</f>
        <v>0</v>
      </c>
      <c r="I599" s="595">
        <f>基本情報入力シート!$M$30</f>
        <v>0</v>
      </c>
      <c r="J599" s="595">
        <f>基本情報入力シート!$M$31</f>
        <v>0</v>
      </c>
      <c r="K599" s="595">
        <f>基本情報入力シート!$M$32</f>
        <v>0</v>
      </c>
      <c r="L599" s="595">
        <f>'別紙様式3-2（加算　個票）'!P611</f>
        <v>0</v>
      </c>
      <c r="M599" s="596">
        <f>'別紙様式3-2（加算　個票）'!Q611</f>
        <v>0</v>
      </c>
      <c r="N599" s="595">
        <f>'別紙様式3-2（加算　個票）'!Y611</f>
        <v>0</v>
      </c>
      <c r="O599" s="596">
        <f>'別紙様式3-2（加算　個票）'!Z611</f>
        <v>0</v>
      </c>
      <c r="P599" s="596">
        <f>'別紙様式3-2（加算　個票）'!AG611</f>
        <v>0</v>
      </c>
      <c r="Q599" s="596">
        <f t="shared" si="9"/>
        <v>0</v>
      </c>
      <c r="R599" s="597" t="str">
        <f>IF('別紙様式3-1'!$Y$26="×","該当","非該当")</f>
        <v>非該当</v>
      </c>
    </row>
    <row r="600" spans="1:18">
      <c r="A600" s="595">
        <v>599</v>
      </c>
      <c r="B600" s="595">
        <f>基本情報入力シート!C637</f>
        <v>0</v>
      </c>
      <c r="C600" s="595">
        <f>基本情報入力シート!M637</f>
        <v>0</v>
      </c>
      <c r="D600" s="595">
        <f>基本情報入力シート!R637</f>
        <v>0</v>
      </c>
      <c r="E600" s="595">
        <f>基本情報入力シート!W637</f>
        <v>0</v>
      </c>
      <c r="F600" s="595">
        <f>基本情報入力シート!X637</f>
        <v>0</v>
      </c>
      <c r="G600" s="595">
        <f>基本情報入力シート!Y637</f>
        <v>0</v>
      </c>
      <c r="H600" s="595">
        <f>基本情報入力シート!$M$23</f>
        <v>0</v>
      </c>
      <c r="I600" s="595">
        <f>基本情報入力シート!$M$30</f>
        <v>0</v>
      </c>
      <c r="J600" s="595">
        <f>基本情報入力シート!$M$31</f>
        <v>0</v>
      </c>
      <c r="K600" s="595">
        <f>基本情報入力シート!$M$32</f>
        <v>0</v>
      </c>
      <c r="L600" s="595">
        <f>'別紙様式3-2（加算　個票）'!P612</f>
        <v>0</v>
      </c>
      <c r="M600" s="596">
        <f>'別紙様式3-2（加算　個票）'!Q612</f>
        <v>0</v>
      </c>
      <c r="N600" s="595">
        <f>'別紙様式3-2（加算　個票）'!Y612</f>
        <v>0</v>
      </c>
      <c r="O600" s="596">
        <f>'別紙様式3-2（加算　個票）'!Z612</f>
        <v>0</v>
      </c>
      <c r="P600" s="596">
        <f>'別紙様式3-2（加算　個票）'!AG612</f>
        <v>0</v>
      </c>
      <c r="Q600" s="596">
        <f t="shared" si="9"/>
        <v>0</v>
      </c>
      <c r="R600" s="597" t="str">
        <f>IF('別紙様式3-1'!$Y$26="×","該当","非該当")</f>
        <v>非該当</v>
      </c>
    </row>
    <row r="601" spans="1:18">
      <c r="A601" s="595">
        <v>600</v>
      </c>
      <c r="B601" s="595">
        <f>基本情報入力シート!C638</f>
        <v>0</v>
      </c>
      <c r="C601" s="595">
        <f>基本情報入力シート!M638</f>
        <v>0</v>
      </c>
      <c r="D601" s="595">
        <f>基本情報入力シート!R638</f>
        <v>0</v>
      </c>
      <c r="E601" s="595">
        <f>基本情報入力シート!W638</f>
        <v>0</v>
      </c>
      <c r="F601" s="595">
        <f>基本情報入力シート!X638</f>
        <v>0</v>
      </c>
      <c r="G601" s="595">
        <f>基本情報入力シート!Y638</f>
        <v>0</v>
      </c>
      <c r="H601" s="595">
        <f>基本情報入力シート!$M$23</f>
        <v>0</v>
      </c>
      <c r="I601" s="595">
        <f>基本情報入力シート!$M$30</f>
        <v>0</v>
      </c>
      <c r="J601" s="595">
        <f>基本情報入力シート!$M$31</f>
        <v>0</v>
      </c>
      <c r="K601" s="595">
        <f>基本情報入力シート!$M$32</f>
        <v>0</v>
      </c>
      <c r="L601" s="595">
        <f>'別紙様式3-2（加算　個票）'!P613</f>
        <v>0</v>
      </c>
      <c r="M601" s="596">
        <f>'別紙様式3-2（加算　個票）'!Q613</f>
        <v>0</v>
      </c>
      <c r="N601" s="595">
        <f>'別紙様式3-2（加算　個票）'!Y613</f>
        <v>0</v>
      </c>
      <c r="O601" s="596">
        <f>'別紙様式3-2（加算　個票）'!Z613</f>
        <v>0</v>
      </c>
      <c r="P601" s="596">
        <f>'別紙様式3-2（加算　個票）'!AG613</f>
        <v>0</v>
      </c>
      <c r="Q601" s="596">
        <f t="shared" si="9"/>
        <v>0</v>
      </c>
      <c r="R601" s="597" t="str">
        <f>IF('別紙様式3-1'!$Y$26="×","該当","非該当")</f>
        <v>非該当</v>
      </c>
    </row>
    <row r="602" spans="1:18">
      <c r="A602" s="595">
        <v>601</v>
      </c>
      <c r="B602" s="595">
        <f>基本情報入力シート!C639</f>
        <v>0</v>
      </c>
      <c r="C602" s="595">
        <f>基本情報入力シート!M639</f>
        <v>0</v>
      </c>
      <c r="D602" s="595">
        <f>基本情報入力シート!R639</f>
        <v>0</v>
      </c>
      <c r="E602" s="595">
        <f>基本情報入力シート!W639</f>
        <v>0</v>
      </c>
      <c r="F602" s="595">
        <f>基本情報入力シート!X639</f>
        <v>0</v>
      </c>
      <c r="G602" s="595">
        <f>基本情報入力シート!Y639</f>
        <v>0</v>
      </c>
      <c r="H602" s="595">
        <f>基本情報入力シート!$M$23</f>
        <v>0</v>
      </c>
      <c r="I602" s="595">
        <f>基本情報入力シート!$M$30</f>
        <v>0</v>
      </c>
      <c r="J602" s="595">
        <f>基本情報入力シート!$M$31</f>
        <v>0</v>
      </c>
      <c r="K602" s="595">
        <f>基本情報入力シート!$M$32</f>
        <v>0</v>
      </c>
      <c r="L602" s="595">
        <f>'別紙様式3-2（加算　個票）'!P614</f>
        <v>0</v>
      </c>
      <c r="M602" s="596">
        <f>'別紙様式3-2（加算　個票）'!Q614</f>
        <v>0</v>
      </c>
      <c r="N602" s="595">
        <f>'別紙様式3-2（加算　個票）'!Y614</f>
        <v>0</v>
      </c>
      <c r="O602" s="596">
        <f>'別紙様式3-2（加算　個票）'!Z614</f>
        <v>0</v>
      </c>
      <c r="P602" s="596">
        <f>'別紙様式3-2（加算　個票）'!AG614</f>
        <v>0</v>
      </c>
      <c r="Q602" s="596">
        <f t="shared" si="9"/>
        <v>0</v>
      </c>
      <c r="R602" s="597" t="str">
        <f>IF('別紙様式3-1'!$Y$26="×","該当","非該当")</f>
        <v>非該当</v>
      </c>
    </row>
    <row r="603" spans="1:18">
      <c r="A603" s="595">
        <v>602</v>
      </c>
      <c r="B603" s="595">
        <f>基本情報入力シート!C640</f>
        <v>0</v>
      </c>
      <c r="C603" s="595">
        <f>基本情報入力シート!M640</f>
        <v>0</v>
      </c>
      <c r="D603" s="595">
        <f>基本情報入力シート!R640</f>
        <v>0</v>
      </c>
      <c r="E603" s="595">
        <f>基本情報入力シート!W640</f>
        <v>0</v>
      </c>
      <c r="F603" s="595">
        <f>基本情報入力シート!X640</f>
        <v>0</v>
      </c>
      <c r="G603" s="595">
        <f>基本情報入力シート!Y640</f>
        <v>0</v>
      </c>
      <c r="H603" s="595">
        <f>基本情報入力シート!$M$23</f>
        <v>0</v>
      </c>
      <c r="I603" s="595">
        <f>基本情報入力シート!$M$30</f>
        <v>0</v>
      </c>
      <c r="J603" s="595">
        <f>基本情報入力シート!$M$31</f>
        <v>0</v>
      </c>
      <c r="K603" s="595">
        <f>基本情報入力シート!$M$32</f>
        <v>0</v>
      </c>
      <c r="L603" s="595">
        <f>'別紙様式3-2（加算　個票）'!P615</f>
        <v>0</v>
      </c>
      <c r="M603" s="596">
        <f>'別紙様式3-2（加算　個票）'!Q615</f>
        <v>0</v>
      </c>
      <c r="N603" s="595">
        <f>'別紙様式3-2（加算　個票）'!Y615</f>
        <v>0</v>
      </c>
      <c r="O603" s="596">
        <f>'別紙様式3-2（加算　個票）'!Z615</f>
        <v>0</v>
      </c>
      <c r="P603" s="596">
        <f>'別紙様式3-2（加算　個票）'!AG615</f>
        <v>0</v>
      </c>
      <c r="Q603" s="596">
        <f t="shared" si="9"/>
        <v>0</v>
      </c>
      <c r="R603" s="597" t="str">
        <f>IF('別紙様式3-1'!$Y$26="×","該当","非該当")</f>
        <v>非該当</v>
      </c>
    </row>
    <row r="604" spans="1:18">
      <c r="A604" s="595">
        <v>603</v>
      </c>
      <c r="B604" s="595">
        <f>基本情報入力シート!C641</f>
        <v>0</v>
      </c>
      <c r="C604" s="595">
        <f>基本情報入力シート!M641</f>
        <v>0</v>
      </c>
      <c r="D604" s="595">
        <f>基本情報入力シート!R641</f>
        <v>0</v>
      </c>
      <c r="E604" s="595">
        <f>基本情報入力シート!W641</f>
        <v>0</v>
      </c>
      <c r="F604" s="595">
        <f>基本情報入力シート!X641</f>
        <v>0</v>
      </c>
      <c r="G604" s="595">
        <f>基本情報入力シート!Y641</f>
        <v>0</v>
      </c>
      <c r="H604" s="595">
        <f>基本情報入力シート!$M$23</f>
        <v>0</v>
      </c>
      <c r="I604" s="595">
        <f>基本情報入力シート!$M$30</f>
        <v>0</v>
      </c>
      <c r="J604" s="595">
        <f>基本情報入力シート!$M$31</f>
        <v>0</v>
      </c>
      <c r="K604" s="595">
        <f>基本情報入力シート!$M$32</f>
        <v>0</v>
      </c>
      <c r="L604" s="595">
        <f>'別紙様式3-2（加算　個票）'!P616</f>
        <v>0</v>
      </c>
      <c r="M604" s="596">
        <f>'別紙様式3-2（加算　個票）'!Q616</f>
        <v>0</v>
      </c>
      <c r="N604" s="595">
        <f>'別紙様式3-2（加算　個票）'!Y616</f>
        <v>0</v>
      </c>
      <c r="O604" s="596">
        <f>'別紙様式3-2（加算　個票）'!Z616</f>
        <v>0</v>
      </c>
      <c r="P604" s="596">
        <f>'別紙様式3-2（加算　個票）'!AG616</f>
        <v>0</v>
      </c>
      <c r="Q604" s="596">
        <f t="shared" si="9"/>
        <v>0</v>
      </c>
      <c r="R604" s="597" t="str">
        <f>IF('別紙様式3-1'!$Y$26="×","該当","非該当")</f>
        <v>非該当</v>
      </c>
    </row>
    <row r="605" spans="1:18">
      <c r="A605" s="595">
        <v>604</v>
      </c>
      <c r="B605" s="595">
        <f>基本情報入力シート!C642</f>
        <v>0</v>
      </c>
      <c r="C605" s="595">
        <f>基本情報入力シート!M642</f>
        <v>0</v>
      </c>
      <c r="D605" s="595">
        <f>基本情報入力シート!R642</f>
        <v>0</v>
      </c>
      <c r="E605" s="595">
        <f>基本情報入力シート!W642</f>
        <v>0</v>
      </c>
      <c r="F605" s="595">
        <f>基本情報入力シート!X642</f>
        <v>0</v>
      </c>
      <c r="G605" s="595">
        <f>基本情報入力シート!Y642</f>
        <v>0</v>
      </c>
      <c r="H605" s="595">
        <f>基本情報入力シート!$M$23</f>
        <v>0</v>
      </c>
      <c r="I605" s="595">
        <f>基本情報入力シート!$M$30</f>
        <v>0</v>
      </c>
      <c r="J605" s="595">
        <f>基本情報入力シート!$M$31</f>
        <v>0</v>
      </c>
      <c r="K605" s="595">
        <f>基本情報入力シート!$M$32</f>
        <v>0</v>
      </c>
      <c r="L605" s="595">
        <f>'別紙様式3-2（加算　個票）'!P617</f>
        <v>0</v>
      </c>
      <c r="M605" s="596">
        <f>'別紙様式3-2（加算　個票）'!Q617</f>
        <v>0</v>
      </c>
      <c r="N605" s="595">
        <f>'別紙様式3-2（加算　個票）'!Y617</f>
        <v>0</v>
      </c>
      <c r="O605" s="596">
        <f>'別紙様式3-2（加算　個票）'!Z617</f>
        <v>0</v>
      </c>
      <c r="P605" s="596">
        <f>'別紙様式3-2（加算　個票）'!AG617</f>
        <v>0</v>
      </c>
      <c r="Q605" s="596">
        <f t="shared" si="9"/>
        <v>0</v>
      </c>
      <c r="R605" s="597" t="str">
        <f>IF('別紙様式3-1'!$Y$26="×","該当","非該当")</f>
        <v>非該当</v>
      </c>
    </row>
    <row r="606" spans="1:18">
      <c r="A606" s="595">
        <v>605</v>
      </c>
      <c r="B606" s="595">
        <f>基本情報入力シート!C643</f>
        <v>0</v>
      </c>
      <c r="C606" s="595">
        <f>基本情報入力シート!M643</f>
        <v>0</v>
      </c>
      <c r="D606" s="595">
        <f>基本情報入力シート!R643</f>
        <v>0</v>
      </c>
      <c r="E606" s="595">
        <f>基本情報入力シート!W643</f>
        <v>0</v>
      </c>
      <c r="F606" s="595">
        <f>基本情報入力シート!X643</f>
        <v>0</v>
      </c>
      <c r="G606" s="595">
        <f>基本情報入力シート!Y643</f>
        <v>0</v>
      </c>
      <c r="H606" s="595">
        <f>基本情報入力シート!$M$23</f>
        <v>0</v>
      </c>
      <c r="I606" s="595">
        <f>基本情報入力シート!$M$30</f>
        <v>0</v>
      </c>
      <c r="J606" s="595">
        <f>基本情報入力シート!$M$31</f>
        <v>0</v>
      </c>
      <c r="K606" s="595">
        <f>基本情報入力シート!$M$32</f>
        <v>0</v>
      </c>
      <c r="L606" s="595">
        <f>'別紙様式3-2（加算　個票）'!P618</f>
        <v>0</v>
      </c>
      <c r="M606" s="596">
        <f>'別紙様式3-2（加算　個票）'!Q618</f>
        <v>0</v>
      </c>
      <c r="N606" s="595">
        <f>'別紙様式3-2（加算　個票）'!Y618</f>
        <v>0</v>
      </c>
      <c r="O606" s="596">
        <f>'別紙様式3-2（加算　個票）'!Z618</f>
        <v>0</v>
      </c>
      <c r="P606" s="596">
        <f>'別紙様式3-2（加算　個票）'!AG618</f>
        <v>0</v>
      </c>
      <c r="Q606" s="596">
        <f t="shared" si="9"/>
        <v>0</v>
      </c>
      <c r="R606" s="597" t="str">
        <f>IF('別紙様式3-1'!$Y$26="×","該当","非該当")</f>
        <v>非該当</v>
      </c>
    </row>
    <row r="607" spans="1:18">
      <c r="A607" s="595">
        <v>606</v>
      </c>
      <c r="B607" s="595">
        <f>基本情報入力シート!C644</f>
        <v>0</v>
      </c>
      <c r="C607" s="595">
        <f>基本情報入力シート!M644</f>
        <v>0</v>
      </c>
      <c r="D607" s="595">
        <f>基本情報入力シート!R644</f>
        <v>0</v>
      </c>
      <c r="E607" s="595">
        <f>基本情報入力シート!W644</f>
        <v>0</v>
      </c>
      <c r="F607" s="595">
        <f>基本情報入力シート!X644</f>
        <v>0</v>
      </c>
      <c r="G607" s="595">
        <f>基本情報入力シート!Y644</f>
        <v>0</v>
      </c>
      <c r="H607" s="595">
        <f>基本情報入力シート!$M$23</f>
        <v>0</v>
      </c>
      <c r="I607" s="595">
        <f>基本情報入力シート!$M$30</f>
        <v>0</v>
      </c>
      <c r="J607" s="595">
        <f>基本情報入力シート!$M$31</f>
        <v>0</v>
      </c>
      <c r="K607" s="595">
        <f>基本情報入力シート!$M$32</f>
        <v>0</v>
      </c>
      <c r="L607" s="595">
        <f>'別紙様式3-2（加算　個票）'!P619</f>
        <v>0</v>
      </c>
      <c r="M607" s="596">
        <f>'別紙様式3-2（加算　個票）'!Q619</f>
        <v>0</v>
      </c>
      <c r="N607" s="595">
        <f>'別紙様式3-2（加算　個票）'!Y619</f>
        <v>0</v>
      </c>
      <c r="O607" s="596">
        <f>'別紙様式3-2（加算　個票）'!Z619</f>
        <v>0</v>
      </c>
      <c r="P607" s="596">
        <f>'別紙様式3-2（加算　個票）'!AG619</f>
        <v>0</v>
      </c>
      <c r="Q607" s="596">
        <f t="shared" si="9"/>
        <v>0</v>
      </c>
      <c r="R607" s="597" t="str">
        <f>IF('別紙様式3-1'!$Y$26="×","該当","非該当")</f>
        <v>非該当</v>
      </c>
    </row>
    <row r="608" spans="1:18">
      <c r="A608" s="595">
        <v>607</v>
      </c>
      <c r="B608" s="595">
        <f>基本情報入力シート!C645</f>
        <v>0</v>
      </c>
      <c r="C608" s="595">
        <f>基本情報入力シート!M645</f>
        <v>0</v>
      </c>
      <c r="D608" s="595">
        <f>基本情報入力シート!R645</f>
        <v>0</v>
      </c>
      <c r="E608" s="595">
        <f>基本情報入力シート!W645</f>
        <v>0</v>
      </c>
      <c r="F608" s="595">
        <f>基本情報入力シート!X645</f>
        <v>0</v>
      </c>
      <c r="G608" s="595">
        <f>基本情報入力シート!Y645</f>
        <v>0</v>
      </c>
      <c r="H608" s="595">
        <f>基本情報入力シート!$M$23</f>
        <v>0</v>
      </c>
      <c r="I608" s="595">
        <f>基本情報入力シート!$M$30</f>
        <v>0</v>
      </c>
      <c r="J608" s="595">
        <f>基本情報入力シート!$M$31</f>
        <v>0</v>
      </c>
      <c r="K608" s="595">
        <f>基本情報入力シート!$M$32</f>
        <v>0</v>
      </c>
      <c r="L608" s="595">
        <f>'別紙様式3-2（加算　個票）'!P620</f>
        <v>0</v>
      </c>
      <c r="M608" s="596">
        <f>'別紙様式3-2（加算　個票）'!Q620</f>
        <v>0</v>
      </c>
      <c r="N608" s="595">
        <f>'別紙様式3-2（加算　個票）'!Y620</f>
        <v>0</v>
      </c>
      <c r="O608" s="596">
        <f>'別紙様式3-2（加算　個票）'!Z620</f>
        <v>0</v>
      </c>
      <c r="P608" s="596">
        <f>'別紙様式3-2（加算　個票）'!AG620</f>
        <v>0</v>
      </c>
      <c r="Q608" s="596">
        <f t="shared" si="9"/>
        <v>0</v>
      </c>
      <c r="R608" s="597" t="str">
        <f>IF('別紙様式3-1'!$Y$26="×","該当","非該当")</f>
        <v>非該当</v>
      </c>
    </row>
    <row r="609" spans="1:18">
      <c r="A609" s="595">
        <v>608</v>
      </c>
      <c r="B609" s="595">
        <f>基本情報入力シート!C646</f>
        <v>0</v>
      </c>
      <c r="C609" s="595">
        <f>基本情報入力シート!M646</f>
        <v>0</v>
      </c>
      <c r="D609" s="595">
        <f>基本情報入力シート!R646</f>
        <v>0</v>
      </c>
      <c r="E609" s="595">
        <f>基本情報入力シート!W646</f>
        <v>0</v>
      </c>
      <c r="F609" s="595">
        <f>基本情報入力シート!X646</f>
        <v>0</v>
      </c>
      <c r="G609" s="595">
        <f>基本情報入力シート!Y646</f>
        <v>0</v>
      </c>
      <c r="H609" s="595">
        <f>基本情報入力シート!$M$23</f>
        <v>0</v>
      </c>
      <c r="I609" s="595">
        <f>基本情報入力シート!$M$30</f>
        <v>0</v>
      </c>
      <c r="J609" s="595">
        <f>基本情報入力シート!$M$31</f>
        <v>0</v>
      </c>
      <c r="K609" s="595">
        <f>基本情報入力シート!$M$32</f>
        <v>0</v>
      </c>
      <c r="L609" s="595">
        <f>'別紙様式3-2（加算　個票）'!P621</f>
        <v>0</v>
      </c>
      <c r="M609" s="596">
        <f>'別紙様式3-2（加算　個票）'!Q621</f>
        <v>0</v>
      </c>
      <c r="N609" s="595">
        <f>'別紙様式3-2（加算　個票）'!Y621</f>
        <v>0</v>
      </c>
      <c r="O609" s="596">
        <f>'別紙様式3-2（加算　個票）'!Z621</f>
        <v>0</v>
      </c>
      <c r="P609" s="596">
        <f>'別紙様式3-2（加算　個票）'!AG621</f>
        <v>0</v>
      </c>
      <c r="Q609" s="596">
        <f t="shared" si="9"/>
        <v>0</v>
      </c>
      <c r="R609" s="597" t="str">
        <f>IF('別紙様式3-1'!$Y$26="×","該当","非該当")</f>
        <v>非該当</v>
      </c>
    </row>
    <row r="610" spans="1:18">
      <c r="A610" s="595">
        <v>609</v>
      </c>
      <c r="B610" s="595">
        <f>基本情報入力シート!C647</f>
        <v>0</v>
      </c>
      <c r="C610" s="595">
        <f>基本情報入力シート!M647</f>
        <v>0</v>
      </c>
      <c r="D610" s="595">
        <f>基本情報入力シート!R647</f>
        <v>0</v>
      </c>
      <c r="E610" s="595">
        <f>基本情報入力シート!W647</f>
        <v>0</v>
      </c>
      <c r="F610" s="595">
        <f>基本情報入力シート!X647</f>
        <v>0</v>
      </c>
      <c r="G610" s="595">
        <f>基本情報入力シート!Y647</f>
        <v>0</v>
      </c>
      <c r="H610" s="595">
        <f>基本情報入力シート!$M$23</f>
        <v>0</v>
      </c>
      <c r="I610" s="595">
        <f>基本情報入力シート!$M$30</f>
        <v>0</v>
      </c>
      <c r="J610" s="595">
        <f>基本情報入力シート!$M$31</f>
        <v>0</v>
      </c>
      <c r="K610" s="595">
        <f>基本情報入力シート!$M$32</f>
        <v>0</v>
      </c>
      <c r="L610" s="595">
        <f>'別紙様式3-2（加算　個票）'!P622</f>
        <v>0</v>
      </c>
      <c r="M610" s="596">
        <f>'別紙様式3-2（加算　個票）'!Q622</f>
        <v>0</v>
      </c>
      <c r="N610" s="595">
        <f>'別紙様式3-2（加算　個票）'!Y622</f>
        <v>0</v>
      </c>
      <c r="O610" s="596">
        <f>'別紙様式3-2（加算　個票）'!Z622</f>
        <v>0</v>
      </c>
      <c r="P610" s="596">
        <f>'別紙様式3-2（加算　個票）'!AG622</f>
        <v>0</v>
      </c>
      <c r="Q610" s="596">
        <f t="shared" si="9"/>
        <v>0</v>
      </c>
      <c r="R610" s="597" t="str">
        <f>IF('別紙様式3-1'!$Y$26="×","該当","非該当")</f>
        <v>非該当</v>
      </c>
    </row>
    <row r="611" spans="1:18">
      <c r="A611" s="595">
        <v>610</v>
      </c>
      <c r="B611" s="595">
        <f>基本情報入力シート!C648</f>
        <v>0</v>
      </c>
      <c r="C611" s="595">
        <f>基本情報入力シート!M648</f>
        <v>0</v>
      </c>
      <c r="D611" s="595">
        <f>基本情報入力シート!R648</f>
        <v>0</v>
      </c>
      <c r="E611" s="595">
        <f>基本情報入力シート!W648</f>
        <v>0</v>
      </c>
      <c r="F611" s="595">
        <f>基本情報入力シート!X648</f>
        <v>0</v>
      </c>
      <c r="G611" s="595">
        <f>基本情報入力シート!Y648</f>
        <v>0</v>
      </c>
      <c r="H611" s="595">
        <f>基本情報入力シート!$M$23</f>
        <v>0</v>
      </c>
      <c r="I611" s="595">
        <f>基本情報入力シート!$M$30</f>
        <v>0</v>
      </c>
      <c r="J611" s="595">
        <f>基本情報入力シート!$M$31</f>
        <v>0</v>
      </c>
      <c r="K611" s="595">
        <f>基本情報入力シート!$M$32</f>
        <v>0</v>
      </c>
      <c r="L611" s="595">
        <f>'別紙様式3-2（加算　個票）'!P623</f>
        <v>0</v>
      </c>
      <c r="M611" s="596">
        <f>'別紙様式3-2（加算　個票）'!Q623</f>
        <v>0</v>
      </c>
      <c r="N611" s="595">
        <f>'別紙様式3-2（加算　個票）'!Y623</f>
        <v>0</v>
      </c>
      <c r="O611" s="596">
        <f>'別紙様式3-2（加算　個票）'!Z623</f>
        <v>0</v>
      </c>
      <c r="P611" s="596">
        <f>'別紙様式3-2（加算　個票）'!AG623</f>
        <v>0</v>
      </c>
      <c r="Q611" s="596">
        <f t="shared" si="9"/>
        <v>0</v>
      </c>
      <c r="R611" s="597" t="str">
        <f>IF('別紙様式3-1'!$Y$26="×","該当","非該当")</f>
        <v>非該当</v>
      </c>
    </row>
    <row r="612" spans="1:18">
      <c r="A612" s="595">
        <v>611</v>
      </c>
      <c r="B612" s="595">
        <f>基本情報入力シート!C649</f>
        <v>0</v>
      </c>
      <c r="C612" s="595">
        <f>基本情報入力シート!M649</f>
        <v>0</v>
      </c>
      <c r="D612" s="595">
        <f>基本情報入力シート!R649</f>
        <v>0</v>
      </c>
      <c r="E612" s="595">
        <f>基本情報入力シート!W649</f>
        <v>0</v>
      </c>
      <c r="F612" s="595">
        <f>基本情報入力シート!X649</f>
        <v>0</v>
      </c>
      <c r="G612" s="595">
        <f>基本情報入力シート!Y649</f>
        <v>0</v>
      </c>
      <c r="H612" s="595">
        <f>基本情報入力シート!$M$23</f>
        <v>0</v>
      </c>
      <c r="I612" s="595">
        <f>基本情報入力シート!$M$30</f>
        <v>0</v>
      </c>
      <c r="J612" s="595">
        <f>基本情報入力シート!$M$31</f>
        <v>0</v>
      </c>
      <c r="K612" s="595">
        <f>基本情報入力シート!$M$32</f>
        <v>0</v>
      </c>
      <c r="L612" s="595">
        <f>'別紙様式3-2（加算　個票）'!P624</f>
        <v>0</v>
      </c>
      <c r="M612" s="596">
        <f>'別紙様式3-2（加算　個票）'!Q624</f>
        <v>0</v>
      </c>
      <c r="N612" s="595">
        <f>'別紙様式3-2（加算　個票）'!Y624</f>
        <v>0</v>
      </c>
      <c r="O612" s="596">
        <f>'別紙様式3-2（加算　個票）'!Z624</f>
        <v>0</v>
      </c>
      <c r="P612" s="596">
        <f>'別紙様式3-2（加算　個票）'!AG624</f>
        <v>0</v>
      </c>
      <c r="Q612" s="596">
        <f t="shared" si="9"/>
        <v>0</v>
      </c>
      <c r="R612" s="597" t="str">
        <f>IF('別紙様式3-1'!$Y$26="×","該当","非該当")</f>
        <v>非該当</v>
      </c>
    </row>
    <row r="613" spans="1:18">
      <c r="A613" s="595">
        <v>612</v>
      </c>
      <c r="B613" s="595">
        <f>基本情報入力シート!C650</f>
        <v>0</v>
      </c>
      <c r="C613" s="595">
        <f>基本情報入力シート!M650</f>
        <v>0</v>
      </c>
      <c r="D613" s="595">
        <f>基本情報入力シート!R650</f>
        <v>0</v>
      </c>
      <c r="E613" s="595">
        <f>基本情報入力シート!W650</f>
        <v>0</v>
      </c>
      <c r="F613" s="595">
        <f>基本情報入力シート!X650</f>
        <v>0</v>
      </c>
      <c r="G613" s="595">
        <f>基本情報入力シート!Y650</f>
        <v>0</v>
      </c>
      <c r="H613" s="595">
        <f>基本情報入力シート!$M$23</f>
        <v>0</v>
      </c>
      <c r="I613" s="595">
        <f>基本情報入力シート!$M$30</f>
        <v>0</v>
      </c>
      <c r="J613" s="595">
        <f>基本情報入力シート!$M$31</f>
        <v>0</v>
      </c>
      <c r="K613" s="595">
        <f>基本情報入力シート!$M$32</f>
        <v>0</v>
      </c>
      <c r="L613" s="595">
        <f>'別紙様式3-2（加算　個票）'!P625</f>
        <v>0</v>
      </c>
      <c r="M613" s="596">
        <f>'別紙様式3-2（加算　個票）'!Q625</f>
        <v>0</v>
      </c>
      <c r="N613" s="595">
        <f>'別紙様式3-2（加算　個票）'!Y625</f>
        <v>0</v>
      </c>
      <c r="O613" s="596">
        <f>'別紙様式3-2（加算　個票）'!Z625</f>
        <v>0</v>
      </c>
      <c r="P613" s="596">
        <f>'別紙様式3-2（加算　個票）'!AG625</f>
        <v>0</v>
      </c>
      <c r="Q613" s="596">
        <f t="shared" si="9"/>
        <v>0</v>
      </c>
      <c r="R613" s="597" t="str">
        <f>IF('別紙様式3-1'!$Y$26="×","該当","非該当")</f>
        <v>非該当</v>
      </c>
    </row>
    <row r="614" spans="1:18">
      <c r="A614" s="595">
        <v>613</v>
      </c>
      <c r="B614" s="595">
        <f>基本情報入力シート!C651</f>
        <v>0</v>
      </c>
      <c r="C614" s="595">
        <f>基本情報入力シート!M651</f>
        <v>0</v>
      </c>
      <c r="D614" s="595">
        <f>基本情報入力シート!R651</f>
        <v>0</v>
      </c>
      <c r="E614" s="595">
        <f>基本情報入力シート!W651</f>
        <v>0</v>
      </c>
      <c r="F614" s="595">
        <f>基本情報入力シート!X651</f>
        <v>0</v>
      </c>
      <c r="G614" s="595">
        <f>基本情報入力シート!Y651</f>
        <v>0</v>
      </c>
      <c r="H614" s="595">
        <f>基本情報入力シート!$M$23</f>
        <v>0</v>
      </c>
      <c r="I614" s="595">
        <f>基本情報入力シート!$M$30</f>
        <v>0</v>
      </c>
      <c r="J614" s="595">
        <f>基本情報入力シート!$M$31</f>
        <v>0</v>
      </c>
      <c r="K614" s="595">
        <f>基本情報入力シート!$M$32</f>
        <v>0</v>
      </c>
      <c r="L614" s="595">
        <f>'別紙様式3-2（加算　個票）'!P626</f>
        <v>0</v>
      </c>
      <c r="M614" s="596">
        <f>'別紙様式3-2（加算　個票）'!Q626</f>
        <v>0</v>
      </c>
      <c r="N614" s="595">
        <f>'別紙様式3-2（加算　個票）'!Y626</f>
        <v>0</v>
      </c>
      <c r="O614" s="596">
        <f>'別紙様式3-2（加算　個票）'!Z626</f>
        <v>0</v>
      </c>
      <c r="P614" s="596">
        <f>'別紙様式3-2（加算　個票）'!AG626</f>
        <v>0</v>
      </c>
      <c r="Q614" s="596">
        <f t="shared" si="9"/>
        <v>0</v>
      </c>
      <c r="R614" s="597" t="str">
        <f>IF('別紙様式3-1'!$Y$26="×","該当","非該当")</f>
        <v>非該当</v>
      </c>
    </row>
    <row r="615" spans="1:18">
      <c r="A615" s="595">
        <v>614</v>
      </c>
      <c r="B615" s="595">
        <f>基本情報入力シート!C652</f>
        <v>0</v>
      </c>
      <c r="C615" s="595">
        <f>基本情報入力シート!M652</f>
        <v>0</v>
      </c>
      <c r="D615" s="595">
        <f>基本情報入力シート!R652</f>
        <v>0</v>
      </c>
      <c r="E615" s="595">
        <f>基本情報入力シート!W652</f>
        <v>0</v>
      </c>
      <c r="F615" s="595">
        <f>基本情報入力シート!X652</f>
        <v>0</v>
      </c>
      <c r="G615" s="595">
        <f>基本情報入力シート!Y652</f>
        <v>0</v>
      </c>
      <c r="H615" s="595">
        <f>基本情報入力シート!$M$23</f>
        <v>0</v>
      </c>
      <c r="I615" s="595">
        <f>基本情報入力シート!$M$30</f>
        <v>0</v>
      </c>
      <c r="J615" s="595">
        <f>基本情報入力シート!$M$31</f>
        <v>0</v>
      </c>
      <c r="K615" s="595">
        <f>基本情報入力シート!$M$32</f>
        <v>0</v>
      </c>
      <c r="L615" s="595">
        <f>'別紙様式3-2（加算　個票）'!P627</f>
        <v>0</v>
      </c>
      <c r="M615" s="596">
        <f>'別紙様式3-2（加算　個票）'!Q627</f>
        <v>0</v>
      </c>
      <c r="N615" s="595">
        <f>'別紙様式3-2（加算　個票）'!Y627</f>
        <v>0</v>
      </c>
      <c r="O615" s="596">
        <f>'別紙様式3-2（加算　個票）'!Z627</f>
        <v>0</v>
      </c>
      <c r="P615" s="596">
        <f>'別紙様式3-2（加算　個票）'!AG627</f>
        <v>0</v>
      </c>
      <c r="Q615" s="596">
        <f t="shared" si="9"/>
        <v>0</v>
      </c>
      <c r="R615" s="597" t="str">
        <f>IF('別紙様式3-1'!$Y$26="×","該当","非該当")</f>
        <v>非該当</v>
      </c>
    </row>
    <row r="616" spans="1:18">
      <c r="A616" s="595">
        <v>615</v>
      </c>
      <c r="B616" s="595">
        <f>基本情報入力シート!C653</f>
        <v>0</v>
      </c>
      <c r="C616" s="595">
        <f>基本情報入力シート!M653</f>
        <v>0</v>
      </c>
      <c r="D616" s="595">
        <f>基本情報入力シート!R653</f>
        <v>0</v>
      </c>
      <c r="E616" s="595">
        <f>基本情報入力シート!W653</f>
        <v>0</v>
      </c>
      <c r="F616" s="595">
        <f>基本情報入力シート!X653</f>
        <v>0</v>
      </c>
      <c r="G616" s="595">
        <f>基本情報入力シート!Y653</f>
        <v>0</v>
      </c>
      <c r="H616" s="595">
        <f>基本情報入力シート!$M$23</f>
        <v>0</v>
      </c>
      <c r="I616" s="595">
        <f>基本情報入力シート!$M$30</f>
        <v>0</v>
      </c>
      <c r="J616" s="595">
        <f>基本情報入力シート!$M$31</f>
        <v>0</v>
      </c>
      <c r="K616" s="595">
        <f>基本情報入力シート!$M$32</f>
        <v>0</v>
      </c>
      <c r="L616" s="595">
        <f>'別紙様式3-2（加算　個票）'!P628</f>
        <v>0</v>
      </c>
      <c r="M616" s="596">
        <f>'別紙様式3-2（加算　個票）'!Q628</f>
        <v>0</v>
      </c>
      <c r="N616" s="595">
        <f>'別紙様式3-2（加算　個票）'!Y628</f>
        <v>0</v>
      </c>
      <c r="O616" s="596">
        <f>'別紙様式3-2（加算　個票）'!Z628</f>
        <v>0</v>
      </c>
      <c r="P616" s="596">
        <f>'別紙様式3-2（加算　個票）'!AG628</f>
        <v>0</v>
      </c>
      <c r="Q616" s="596">
        <f t="shared" si="9"/>
        <v>0</v>
      </c>
      <c r="R616" s="597" t="str">
        <f>IF('別紙様式3-1'!$Y$26="×","該当","非該当")</f>
        <v>非該当</v>
      </c>
    </row>
    <row r="617" spans="1:18">
      <c r="A617" s="595">
        <v>616</v>
      </c>
      <c r="B617" s="595">
        <f>基本情報入力シート!C654</f>
        <v>0</v>
      </c>
      <c r="C617" s="595">
        <f>基本情報入力シート!M654</f>
        <v>0</v>
      </c>
      <c r="D617" s="595">
        <f>基本情報入力シート!R654</f>
        <v>0</v>
      </c>
      <c r="E617" s="595">
        <f>基本情報入力シート!W654</f>
        <v>0</v>
      </c>
      <c r="F617" s="595">
        <f>基本情報入力シート!X654</f>
        <v>0</v>
      </c>
      <c r="G617" s="595">
        <f>基本情報入力シート!Y654</f>
        <v>0</v>
      </c>
      <c r="H617" s="595">
        <f>基本情報入力シート!$M$23</f>
        <v>0</v>
      </c>
      <c r="I617" s="595">
        <f>基本情報入力シート!$M$30</f>
        <v>0</v>
      </c>
      <c r="J617" s="595">
        <f>基本情報入力シート!$M$31</f>
        <v>0</v>
      </c>
      <c r="K617" s="595">
        <f>基本情報入力シート!$M$32</f>
        <v>0</v>
      </c>
      <c r="L617" s="595">
        <f>'別紙様式3-2（加算　個票）'!P629</f>
        <v>0</v>
      </c>
      <c r="M617" s="596">
        <f>'別紙様式3-2（加算　個票）'!Q629</f>
        <v>0</v>
      </c>
      <c r="N617" s="595">
        <f>'別紙様式3-2（加算　個票）'!Y629</f>
        <v>0</v>
      </c>
      <c r="O617" s="596">
        <f>'別紙様式3-2（加算　個票）'!Z629</f>
        <v>0</v>
      </c>
      <c r="P617" s="596">
        <f>'別紙様式3-2（加算　個票）'!AG629</f>
        <v>0</v>
      </c>
      <c r="Q617" s="596">
        <f t="shared" si="9"/>
        <v>0</v>
      </c>
      <c r="R617" s="597" t="str">
        <f>IF('別紙様式3-1'!$Y$26="×","該当","非該当")</f>
        <v>非該当</v>
      </c>
    </row>
    <row r="618" spans="1:18">
      <c r="A618" s="595">
        <v>617</v>
      </c>
      <c r="B618" s="595">
        <f>基本情報入力シート!C655</f>
        <v>0</v>
      </c>
      <c r="C618" s="595">
        <f>基本情報入力シート!M655</f>
        <v>0</v>
      </c>
      <c r="D618" s="595">
        <f>基本情報入力シート!R655</f>
        <v>0</v>
      </c>
      <c r="E618" s="595">
        <f>基本情報入力シート!W655</f>
        <v>0</v>
      </c>
      <c r="F618" s="595">
        <f>基本情報入力シート!X655</f>
        <v>0</v>
      </c>
      <c r="G618" s="595">
        <f>基本情報入力シート!Y655</f>
        <v>0</v>
      </c>
      <c r="H618" s="595">
        <f>基本情報入力シート!$M$23</f>
        <v>0</v>
      </c>
      <c r="I618" s="595">
        <f>基本情報入力シート!$M$30</f>
        <v>0</v>
      </c>
      <c r="J618" s="595">
        <f>基本情報入力シート!$M$31</f>
        <v>0</v>
      </c>
      <c r="K618" s="595">
        <f>基本情報入力シート!$M$32</f>
        <v>0</v>
      </c>
      <c r="L618" s="595">
        <f>'別紙様式3-2（加算　個票）'!P630</f>
        <v>0</v>
      </c>
      <c r="M618" s="596">
        <f>'別紙様式3-2（加算　個票）'!Q630</f>
        <v>0</v>
      </c>
      <c r="N618" s="595">
        <f>'別紙様式3-2（加算　個票）'!Y630</f>
        <v>0</v>
      </c>
      <c r="O618" s="596">
        <f>'別紙様式3-2（加算　個票）'!Z630</f>
        <v>0</v>
      </c>
      <c r="P618" s="596">
        <f>'別紙様式3-2（加算　個票）'!AG630</f>
        <v>0</v>
      </c>
      <c r="Q618" s="596">
        <f t="shared" si="9"/>
        <v>0</v>
      </c>
      <c r="R618" s="597" t="str">
        <f>IF('別紙様式3-1'!$Y$26="×","該当","非該当")</f>
        <v>非該当</v>
      </c>
    </row>
    <row r="619" spans="1:18">
      <c r="A619" s="595">
        <v>618</v>
      </c>
      <c r="B619" s="595">
        <f>基本情報入力シート!C656</f>
        <v>0</v>
      </c>
      <c r="C619" s="595">
        <f>基本情報入力シート!M656</f>
        <v>0</v>
      </c>
      <c r="D619" s="595">
        <f>基本情報入力シート!R656</f>
        <v>0</v>
      </c>
      <c r="E619" s="595">
        <f>基本情報入力シート!W656</f>
        <v>0</v>
      </c>
      <c r="F619" s="595">
        <f>基本情報入力シート!X656</f>
        <v>0</v>
      </c>
      <c r="G619" s="595">
        <f>基本情報入力シート!Y656</f>
        <v>0</v>
      </c>
      <c r="H619" s="595">
        <f>基本情報入力シート!$M$23</f>
        <v>0</v>
      </c>
      <c r="I619" s="595">
        <f>基本情報入力シート!$M$30</f>
        <v>0</v>
      </c>
      <c r="J619" s="595">
        <f>基本情報入力シート!$M$31</f>
        <v>0</v>
      </c>
      <c r="K619" s="595">
        <f>基本情報入力シート!$M$32</f>
        <v>0</v>
      </c>
      <c r="L619" s="595">
        <f>'別紙様式3-2（加算　個票）'!P631</f>
        <v>0</v>
      </c>
      <c r="M619" s="596">
        <f>'別紙様式3-2（加算　個票）'!Q631</f>
        <v>0</v>
      </c>
      <c r="N619" s="595">
        <f>'別紙様式3-2（加算　個票）'!Y631</f>
        <v>0</v>
      </c>
      <c r="O619" s="596">
        <f>'別紙様式3-2（加算　個票）'!Z631</f>
        <v>0</v>
      </c>
      <c r="P619" s="596">
        <f>'別紙様式3-2（加算　個票）'!AG631</f>
        <v>0</v>
      </c>
      <c r="Q619" s="596">
        <f t="shared" si="9"/>
        <v>0</v>
      </c>
      <c r="R619" s="597" t="str">
        <f>IF('別紙様式3-1'!$Y$26="×","該当","非該当")</f>
        <v>非該当</v>
      </c>
    </row>
    <row r="620" spans="1:18">
      <c r="A620" s="595">
        <v>619</v>
      </c>
      <c r="B620" s="595">
        <f>基本情報入力シート!C657</f>
        <v>0</v>
      </c>
      <c r="C620" s="595">
        <f>基本情報入力シート!M657</f>
        <v>0</v>
      </c>
      <c r="D620" s="595">
        <f>基本情報入力シート!R657</f>
        <v>0</v>
      </c>
      <c r="E620" s="595">
        <f>基本情報入力シート!W657</f>
        <v>0</v>
      </c>
      <c r="F620" s="595">
        <f>基本情報入力シート!X657</f>
        <v>0</v>
      </c>
      <c r="G620" s="595">
        <f>基本情報入力シート!Y657</f>
        <v>0</v>
      </c>
      <c r="H620" s="595">
        <f>基本情報入力シート!$M$23</f>
        <v>0</v>
      </c>
      <c r="I620" s="595">
        <f>基本情報入力シート!$M$30</f>
        <v>0</v>
      </c>
      <c r="J620" s="595">
        <f>基本情報入力シート!$M$31</f>
        <v>0</v>
      </c>
      <c r="K620" s="595">
        <f>基本情報入力シート!$M$32</f>
        <v>0</v>
      </c>
      <c r="L620" s="595">
        <f>'別紙様式3-2（加算　個票）'!P632</f>
        <v>0</v>
      </c>
      <c r="M620" s="596">
        <f>'別紙様式3-2（加算　個票）'!Q632</f>
        <v>0</v>
      </c>
      <c r="N620" s="595">
        <f>'別紙様式3-2（加算　個票）'!Y632</f>
        <v>0</v>
      </c>
      <c r="O620" s="596">
        <f>'別紙様式3-2（加算　個票）'!Z632</f>
        <v>0</v>
      </c>
      <c r="P620" s="596">
        <f>'別紙様式3-2（加算　個票）'!AG632</f>
        <v>0</v>
      </c>
      <c r="Q620" s="596">
        <f t="shared" si="9"/>
        <v>0</v>
      </c>
      <c r="R620" s="597" t="str">
        <f>IF('別紙様式3-1'!$Y$26="×","該当","非該当")</f>
        <v>非該当</v>
      </c>
    </row>
    <row r="621" spans="1:18">
      <c r="A621" s="595">
        <v>620</v>
      </c>
      <c r="B621" s="595">
        <f>基本情報入力シート!C658</f>
        <v>0</v>
      </c>
      <c r="C621" s="595">
        <f>基本情報入力シート!M658</f>
        <v>0</v>
      </c>
      <c r="D621" s="595">
        <f>基本情報入力シート!R658</f>
        <v>0</v>
      </c>
      <c r="E621" s="595">
        <f>基本情報入力シート!W658</f>
        <v>0</v>
      </c>
      <c r="F621" s="595">
        <f>基本情報入力シート!X658</f>
        <v>0</v>
      </c>
      <c r="G621" s="595">
        <f>基本情報入力シート!Y658</f>
        <v>0</v>
      </c>
      <c r="H621" s="595">
        <f>基本情報入力シート!$M$23</f>
        <v>0</v>
      </c>
      <c r="I621" s="595">
        <f>基本情報入力シート!$M$30</f>
        <v>0</v>
      </c>
      <c r="J621" s="595">
        <f>基本情報入力シート!$M$31</f>
        <v>0</v>
      </c>
      <c r="K621" s="595">
        <f>基本情報入力シート!$M$32</f>
        <v>0</v>
      </c>
      <c r="L621" s="595">
        <f>'別紙様式3-2（加算　個票）'!P633</f>
        <v>0</v>
      </c>
      <c r="M621" s="596">
        <f>'別紙様式3-2（加算　個票）'!Q633</f>
        <v>0</v>
      </c>
      <c r="N621" s="595">
        <f>'別紙様式3-2（加算　個票）'!Y633</f>
        <v>0</v>
      </c>
      <c r="O621" s="596">
        <f>'別紙様式3-2（加算　個票）'!Z633</f>
        <v>0</v>
      </c>
      <c r="P621" s="596">
        <f>'別紙様式3-2（加算　個票）'!AG633</f>
        <v>0</v>
      </c>
      <c r="Q621" s="596">
        <f t="shared" si="9"/>
        <v>0</v>
      </c>
      <c r="R621" s="597" t="str">
        <f>IF('別紙様式3-1'!$Y$26="×","該当","非該当")</f>
        <v>非該当</v>
      </c>
    </row>
    <row r="622" spans="1:18">
      <c r="A622" s="595">
        <v>621</v>
      </c>
      <c r="B622" s="595">
        <f>基本情報入力シート!C659</f>
        <v>0</v>
      </c>
      <c r="C622" s="595">
        <f>基本情報入力シート!M659</f>
        <v>0</v>
      </c>
      <c r="D622" s="595">
        <f>基本情報入力シート!R659</f>
        <v>0</v>
      </c>
      <c r="E622" s="595">
        <f>基本情報入力シート!W659</f>
        <v>0</v>
      </c>
      <c r="F622" s="595">
        <f>基本情報入力シート!X659</f>
        <v>0</v>
      </c>
      <c r="G622" s="595">
        <f>基本情報入力シート!Y659</f>
        <v>0</v>
      </c>
      <c r="H622" s="595">
        <f>基本情報入力シート!$M$23</f>
        <v>0</v>
      </c>
      <c r="I622" s="595">
        <f>基本情報入力シート!$M$30</f>
        <v>0</v>
      </c>
      <c r="J622" s="595">
        <f>基本情報入力シート!$M$31</f>
        <v>0</v>
      </c>
      <c r="K622" s="595">
        <f>基本情報入力シート!$M$32</f>
        <v>0</v>
      </c>
      <c r="L622" s="595">
        <f>'別紙様式3-2（加算　個票）'!P634</f>
        <v>0</v>
      </c>
      <c r="M622" s="596">
        <f>'別紙様式3-2（加算　個票）'!Q634</f>
        <v>0</v>
      </c>
      <c r="N622" s="595">
        <f>'別紙様式3-2（加算　個票）'!Y634</f>
        <v>0</v>
      </c>
      <c r="O622" s="596">
        <f>'別紙様式3-2（加算　個票）'!Z634</f>
        <v>0</v>
      </c>
      <c r="P622" s="596">
        <f>'別紙様式3-2（加算　個票）'!AG634</f>
        <v>0</v>
      </c>
      <c r="Q622" s="596">
        <f t="shared" si="9"/>
        <v>0</v>
      </c>
      <c r="R622" s="597" t="str">
        <f>IF('別紙様式3-1'!$Y$26="×","該当","非該当")</f>
        <v>非該当</v>
      </c>
    </row>
    <row r="623" spans="1:18">
      <c r="A623" s="595">
        <v>622</v>
      </c>
      <c r="B623" s="595">
        <f>基本情報入力シート!C660</f>
        <v>0</v>
      </c>
      <c r="C623" s="595">
        <f>基本情報入力シート!M660</f>
        <v>0</v>
      </c>
      <c r="D623" s="595">
        <f>基本情報入力シート!R660</f>
        <v>0</v>
      </c>
      <c r="E623" s="595">
        <f>基本情報入力シート!W660</f>
        <v>0</v>
      </c>
      <c r="F623" s="595">
        <f>基本情報入力シート!X660</f>
        <v>0</v>
      </c>
      <c r="G623" s="595">
        <f>基本情報入力シート!Y660</f>
        <v>0</v>
      </c>
      <c r="H623" s="595">
        <f>基本情報入力シート!$M$23</f>
        <v>0</v>
      </c>
      <c r="I623" s="595">
        <f>基本情報入力シート!$M$30</f>
        <v>0</v>
      </c>
      <c r="J623" s="595">
        <f>基本情報入力シート!$M$31</f>
        <v>0</v>
      </c>
      <c r="K623" s="595">
        <f>基本情報入力シート!$M$32</f>
        <v>0</v>
      </c>
      <c r="L623" s="595">
        <f>'別紙様式3-2（加算　個票）'!P635</f>
        <v>0</v>
      </c>
      <c r="M623" s="596">
        <f>'別紙様式3-2（加算　個票）'!Q635</f>
        <v>0</v>
      </c>
      <c r="N623" s="595">
        <f>'別紙様式3-2（加算　個票）'!Y635</f>
        <v>0</v>
      </c>
      <c r="O623" s="596">
        <f>'別紙様式3-2（加算　個票）'!Z635</f>
        <v>0</v>
      </c>
      <c r="P623" s="596">
        <f>'別紙様式3-2（加算　個票）'!AG635</f>
        <v>0</v>
      </c>
      <c r="Q623" s="596">
        <f t="shared" si="9"/>
        <v>0</v>
      </c>
      <c r="R623" s="597" t="str">
        <f>IF('別紙様式3-1'!$Y$26="×","該当","非該当")</f>
        <v>非該当</v>
      </c>
    </row>
    <row r="624" spans="1:18">
      <c r="A624" s="595">
        <v>623</v>
      </c>
      <c r="B624" s="595">
        <f>基本情報入力シート!C661</f>
        <v>0</v>
      </c>
      <c r="C624" s="595">
        <f>基本情報入力シート!M661</f>
        <v>0</v>
      </c>
      <c r="D624" s="595">
        <f>基本情報入力シート!R661</f>
        <v>0</v>
      </c>
      <c r="E624" s="595">
        <f>基本情報入力シート!W661</f>
        <v>0</v>
      </c>
      <c r="F624" s="595">
        <f>基本情報入力シート!X661</f>
        <v>0</v>
      </c>
      <c r="G624" s="595">
        <f>基本情報入力シート!Y661</f>
        <v>0</v>
      </c>
      <c r="H624" s="595">
        <f>基本情報入力シート!$M$23</f>
        <v>0</v>
      </c>
      <c r="I624" s="595">
        <f>基本情報入力シート!$M$30</f>
        <v>0</v>
      </c>
      <c r="J624" s="595">
        <f>基本情報入力シート!$M$31</f>
        <v>0</v>
      </c>
      <c r="K624" s="595">
        <f>基本情報入力シート!$M$32</f>
        <v>0</v>
      </c>
      <c r="L624" s="595">
        <f>'別紙様式3-2（加算　個票）'!P636</f>
        <v>0</v>
      </c>
      <c r="M624" s="596">
        <f>'別紙様式3-2（加算　個票）'!Q636</f>
        <v>0</v>
      </c>
      <c r="N624" s="595">
        <f>'別紙様式3-2（加算　個票）'!Y636</f>
        <v>0</v>
      </c>
      <c r="O624" s="596">
        <f>'別紙様式3-2（加算　個票）'!Z636</f>
        <v>0</v>
      </c>
      <c r="P624" s="596">
        <f>'別紙様式3-2（加算　個票）'!AG636</f>
        <v>0</v>
      </c>
      <c r="Q624" s="596">
        <f t="shared" si="9"/>
        <v>0</v>
      </c>
      <c r="R624" s="597" t="str">
        <f>IF('別紙様式3-1'!$Y$26="×","該当","非該当")</f>
        <v>非該当</v>
      </c>
    </row>
    <row r="625" spans="1:18">
      <c r="A625" s="595">
        <v>624</v>
      </c>
      <c r="B625" s="595">
        <f>基本情報入力シート!C662</f>
        <v>0</v>
      </c>
      <c r="C625" s="595">
        <f>基本情報入力シート!M662</f>
        <v>0</v>
      </c>
      <c r="D625" s="595">
        <f>基本情報入力シート!R662</f>
        <v>0</v>
      </c>
      <c r="E625" s="595">
        <f>基本情報入力シート!W662</f>
        <v>0</v>
      </c>
      <c r="F625" s="595">
        <f>基本情報入力シート!X662</f>
        <v>0</v>
      </c>
      <c r="G625" s="595">
        <f>基本情報入力シート!Y662</f>
        <v>0</v>
      </c>
      <c r="H625" s="595">
        <f>基本情報入力シート!$M$23</f>
        <v>0</v>
      </c>
      <c r="I625" s="595">
        <f>基本情報入力シート!$M$30</f>
        <v>0</v>
      </c>
      <c r="J625" s="595">
        <f>基本情報入力シート!$M$31</f>
        <v>0</v>
      </c>
      <c r="K625" s="595">
        <f>基本情報入力シート!$M$32</f>
        <v>0</v>
      </c>
      <c r="L625" s="595">
        <f>'別紙様式3-2（加算　個票）'!P637</f>
        <v>0</v>
      </c>
      <c r="M625" s="596">
        <f>'別紙様式3-2（加算　個票）'!Q637</f>
        <v>0</v>
      </c>
      <c r="N625" s="595">
        <f>'別紙様式3-2（加算　個票）'!Y637</f>
        <v>0</v>
      </c>
      <c r="O625" s="596">
        <f>'別紙様式3-2（加算　個票）'!Z637</f>
        <v>0</v>
      </c>
      <c r="P625" s="596">
        <f>'別紙様式3-2（加算　個票）'!AG637</f>
        <v>0</v>
      </c>
      <c r="Q625" s="596">
        <f t="shared" si="9"/>
        <v>0</v>
      </c>
      <c r="R625" s="597" t="str">
        <f>IF('別紙様式3-1'!$Y$26="×","該当","非該当")</f>
        <v>非該当</v>
      </c>
    </row>
    <row r="626" spans="1:18">
      <c r="A626" s="595">
        <v>625</v>
      </c>
      <c r="B626" s="595">
        <f>基本情報入力シート!C663</f>
        <v>0</v>
      </c>
      <c r="C626" s="595">
        <f>基本情報入力シート!M663</f>
        <v>0</v>
      </c>
      <c r="D626" s="595">
        <f>基本情報入力シート!R663</f>
        <v>0</v>
      </c>
      <c r="E626" s="595">
        <f>基本情報入力シート!W663</f>
        <v>0</v>
      </c>
      <c r="F626" s="595">
        <f>基本情報入力シート!X663</f>
        <v>0</v>
      </c>
      <c r="G626" s="595">
        <f>基本情報入力シート!Y663</f>
        <v>0</v>
      </c>
      <c r="H626" s="595">
        <f>基本情報入力シート!$M$23</f>
        <v>0</v>
      </c>
      <c r="I626" s="595">
        <f>基本情報入力シート!$M$30</f>
        <v>0</v>
      </c>
      <c r="J626" s="595">
        <f>基本情報入力シート!$M$31</f>
        <v>0</v>
      </c>
      <c r="K626" s="595">
        <f>基本情報入力シート!$M$32</f>
        <v>0</v>
      </c>
      <c r="L626" s="595">
        <f>'別紙様式3-2（加算　個票）'!P638</f>
        <v>0</v>
      </c>
      <c r="M626" s="596">
        <f>'別紙様式3-2（加算　個票）'!Q638</f>
        <v>0</v>
      </c>
      <c r="N626" s="595">
        <f>'別紙様式3-2（加算　個票）'!Y638</f>
        <v>0</v>
      </c>
      <c r="O626" s="596">
        <f>'別紙様式3-2（加算　個票）'!Z638</f>
        <v>0</v>
      </c>
      <c r="P626" s="596">
        <f>'別紙様式3-2（加算　個票）'!AG638</f>
        <v>0</v>
      </c>
      <c r="Q626" s="596">
        <f t="shared" si="9"/>
        <v>0</v>
      </c>
      <c r="R626" s="597" t="str">
        <f>IF('別紙様式3-1'!$Y$26="×","該当","非該当")</f>
        <v>非該当</v>
      </c>
    </row>
    <row r="627" spans="1:18">
      <c r="A627" s="595">
        <v>626</v>
      </c>
      <c r="B627" s="595">
        <f>基本情報入力シート!C664</f>
        <v>0</v>
      </c>
      <c r="C627" s="595">
        <f>基本情報入力シート!M664</f>
        <v>0</v>
      </c>
      <c r="D627" s="595">
        <f>基本情報入力シート!R664</f>
        <v>0</v>
      </c>
      <c r="E627" s="595">
        <f>基本情報入力シート!W664</f>
        <v>0</v>
      </c>
      <c r="F627" s="595">
        <f>基本情報入力シート!X664</f>
        <v>0</v>
      </c>
      <c r="G627" s="595">
        <f>基本情報入力シート!Y664</f>
        <v>0</v>
      </c>
      <c r="H627" s="595">
        <f>基本情報入力シート!$M$23</f>
        <v>0</v>
      </c>
      <c r="I627" s="595">
        <f>基本情報入力シート!$M$30</f>
        <v>0</v>
      </c>
      <c r="J627" s="595">
        <f>基本情報入力シート!$M$31</f>
        <v>0</v>
      </c>
      <c r="K627" s="595">
        <f>基本情報入力シート!$M$32</f>
        <v>0</v>
      </c>
      <c r="L627" s="595">
        <f>'別紙様式3-2（加算　個票）'!P639</f>
        <v>0</v>
      </c>
      <c r="M627" s="596">
        <f>'別紙様式3-2（加算　個票）'!Q639</f>
        <v>0</v>
      </c>
      <c r="N627" s="595">
        <f>'別紙様式3-2（加算　個票）'!Y639</f>
        <v>0</v>
      </c>
      <c r="O627" s="596">
        <f>'別紙様式3-2（加算　個票）'!Z639</f>
        <v>0</v>
      </c>
      <c r="P627" s="596">
        <f>'別紙様式3-2（加算　個票）'!AG639</f>
        <v>0</v>
      </c>
      <c r="Q627" s="596">
        <f t="shared" si="9"/>
        <v>0</v>
      </c>
      <c r="R627" s="597" t="str">
        <f>IF('別紙様式3-1'!$Y$26="×","該当","非該当")</f>
        <v>非該当</v>
      </c>
    </row>
    <row r="628" spans="1:18">
      <c r="A628" s="595">
        <v>627</v>
      </c>
      <c r="B628" s="595">
        <f>基本情報入力シート!C665</f>
        <v>0</v>
      </c>
      <c r="C628" s="595">
        <f>基本情報入力シート!M665</f>
        <v>0</v>
      </c>
      <c r="D628" s="595">
        <f>基本情報入力シート!R665</f>
        <v>0</v>
      </c>
      <c r="E628" s="595">
        <f>基本情報入力シート!W665</f>
        <v>0</v>
      </c>
      <c r="F628" s="595">
        <f>基本情報入力シート!X665</f>
        <v>0</v>
      </c>
      <c r="G628" s="595">
        <f>基本情報入力シート!Y665</f>
        <v>0</v>
      </c>
      <c r="H628" s="595">
        <f>基本情報入力シート!$M$23</f>
        <v>0</v>
      </c>
      <c r="I628" s="595">
        <f>基本情報入力シート!$M$30</f>
        <v>0</v>
      </c>
      <c r="J628" s="595">
        <f>基本情報入力シート!$M$31</f>
        <v>0</v>
      </c>
      <c r="K628" s="595">
        <f>基本情報入力シート!$M$32</f>
        <v>0</v>
      </c>
      <c r="L628" s="595">
        <f>'別紙様式3-2（加算　個票）'!P640</f>
        <v>0</v>
      </c>
      <c r="M628" s="596">
        <f>'別紙様式3-2（加算　個票）'!Q640</f>
        <v>0</v>
      </c>
      <c r="N628" s="595">
        <f>'別紙様式3-2（加算　個票）'!Y640</f>
        <v>0</v>
      </c>
      <c r="O628" s="596">
        <f>'別紙様式3-2（加算　個票）'!Z640</f>
        <v>0</v>
      </c>
      <c r="P628" s="596">
        <f>'別紙様式3-2（加算　個票）'!AG640</f>
        <v>0</v>
      </c>
      <c r="Q628" s="596">
        <f t="shared" si="9"/>
        <v>0</v>
      </c>
      <c r="R628" s="597" t="str">
        <f>IF('別紙様式3-1'!$Y$26="×","該当","非該当")</f>
        <v>非該当</v>
      </c>
    </row>
    <row r="629" spans="1:18">
      <c r="A629" s="595">
        <v>628</v>
      </c>
      <c r="B629" s="595">
        <f>基本情報入力シート!C666</f>
        <v>0</v>
      </c>
      <c r="C629" s="595">
        <f>基本情報入力シート!M666</f>
        <v>0</v>
      </c>
      <c r="D629" s="595">
        <f>基本情報入力シート!R666</f>
        <v>0</v>
      </c>
      <c r="E629" s="595">
        <f>基本情報入力シート!W666</f>
        <v>0</v>
      </c>
      <c r="F629" s="595">
        <f>基本情報入力シート!X666</f>
        <v>0</v>
      </c>
      <c r="G629" s="595">
        <f>基本情報入力シート!Y666</f>
        <v>0</v>
      </c>
      <c r="H629" s="595">
        <f>基本情報入力シート!$M$23</f>
        <v>0</v>
      </c>
      <c r="I629" s="595">
        <f>基本情報入力シート!$M$30</f>
        <v>0</v>
      </c>
      <c r="J629" s="595">
        <f>基本情報入力シート!$M$31</f>
        <v>0</v>
      </c>
      <c r="K629" s="595">
        <f>基本情報入力シート!$M$32</f>
        <v>0</v>
      </c>
      <c r="L629" s="595">
        <f>'別紙様式3-2（加算　個票）'!P641</f>
        <v>0</v>
      </c>
      <c r="M629" s="596">
        <f>'別紙様式3-2（加算　個票）'!Q641</f>
        <v>0</v>
      </c>
      <c r="N629" s="595">
        <f>'別紙様式3-2（加算　個票）'!Y641</f>
        <v>0</v>
      </c>
      <c r="O629" s="596">
        <f>'別紙様式3-2（加算　個票）'!Z641</f>
        <v>0</v>
      </c>
      <c r="P629" s="596">
        <f>'別紙様式3-2（加算　個票）'!AG641</f>
        <v>0</v>
      </c>
      <c r="Q629" s="596">
        <f t="shared" si="9"/>
        <v>0</v>
      </c>
      <c r="R629" s="597" t="str">
        <f>IF('別紙様式3-1'!$Y$26="×","該当","非該当")</f>
        <v>非該当</v>
      </c>
    </row>
    <row r="630" spans="1:18">
      <c r="A630" s="595">
        <v>629</v>
      </c>
      <c r="B630" s="595">
        <f>基本情報入力シート!C667</f>
        <v>0</v>
      </c>
      <c r="C630" s="595">
        <f>基本情報入力シート!M667</f>
        <v>0</v>
      </c>
      <c r="D630" s="595">
        <f>基本情報入力シート!R667</f>
        <v>0</v>
      </c>
      <c r="E630" s="595">
        <f>基本情報入力シート!W667</f>
        <v>0</v>
      </c>
      <c r="F630" s="595">
        <f>基本情報入力シート!X667</f>
        <v>0</v>
      </c>
      <c r="G630" s="595">
        <f>基本情報入力シート!Y667</f>
        <v>0</v>
      </c>
      <c r="H630" s="595">
        <f>基本情報入力シート!$M$23</f>
        <v>0</v>
      </c>
      <c r="I630" s="595">
        <f>基本情報入力シート!$M$30</f>
        <v>0</v>
      </c>
      <c r="J630" s="595">
        <f>基本情報入力シート!$M$31</f>
        <v>0</v>
      </c>
      <c r="K630" s="595">
        <f>基本情報入力シート!$M$32</f>
        <v>0</v>
      </c>
      <c r="L630" s="595">
        <f>'別紙様式3-2（加算　個票）'!P642</f>
        <v>0</v>
      </c>
      <c r="M630" s="596">
        <f>'別紙様式3-2（加算　個票）'!Q642</f>
        <v>0</v>
      </c>
      <c r="N630" s="595">
        <f>'別紙様式3-2（加算　個票）'!Y642</f>
        <v>0</v>
      </c>
      <c r="O630" s="596">
        <f>'別紙様式3-2（加算　個票）'!Z642</f>
        <v>0</v>
      </c>
      <c r="P630" s="596">
        <f>'別紙様式3-2（加算　個票）'!AG642</f>
        <v>0</v>
      </c>
      <c r="Q630" s="596">
        <f t="shared" si="9"/>
        <v>0</v>
      </c>
      <c r="R630" s="597" t="str">
        <f>IF('別紙様式3-1'!$Y$26="×","該当","非該当")</f>
        <v>非該当</v>
      </c>
    </row>
    <row r="631" spans="1:18">
      <c r="A631" s="595">
        <v>630</v>
      </c>
      <c r="B631" s="595">
        <f>基本情報入力シート!C668</f>
        <v>0</v>
      </c>
      <c r="C631" s="595">
        <f>基本情報入力シート!M668</f>
        <v>0</v>
      </c>
      <c r="D631" s="595">
        <f>基本情報入力シート!R668</f>
        <v>0</v>
      </c>
      <c r="E631" s="595">
        <f>基本情報入力シート!W668</f>
        <v>0</v>
      </c>
      <c r="F631" s="595">
        <f>基本情報入力シート!X668</f>
        <v>0</v>
      </c>
      <c r="G631" s="595">
        <f>基本情報入力シート!Y668</f>
        <v>0</v>
      </c>
      <c r="H631" s="595">
        <f>基本情報入力シート!$M$23</f>
        <v>0</v>
      </c>
      <c r="I631" s="595">
        <f>基本情報入力シート!$M$30</f>
        <v>0</v>
      </c>
      <c r="J631" s="595">
        <f>基本情報入力シート!$M$31</f>
        <v>0</v>
      </c>
      <c r="K631" s="595">
        <f>基本情報入力シート!$M$32</f>
        <v>0</v>
      </c>
      <c r="L631" s="595">
        <f>'別紙様式3-2（加算　個票）'!P643</f>
        <v>0</v>
      </c>
      <c r="M631" s="596">
        <f>'別紙様式3-2（加算　個票）'!Q643</f>
        <v>0</v>
      </c>
      <c r="N631" s="595">
        <f>'別紙様式3-2（加算　個票）'!Y643</f>
        <v>0</v>
      </c>
      <c r="O631" s="596">
        <f>'別紙様式3-2（加算　個票）'!Z643</f>
        <v>0</v>
      </c>
      <c r="P631" s="596">
        <f>'別紙様式3-2（加算　個票）'!AG643</f>
        <v>0</v>
      </c>
      <c r="Q631" s="596">
        <f t="shared" si="9"/>
        <v>0</v>
      </c>
      <c r="R631" s="597" t="str">
        <f>IF('別紙様式3-1'!$Y$26="×","該当","非該当")</f>
        <v>非該当</v>
      </c>
    </row>
    <row r="632" spans="1:18">
      <c r="A632" s="595">
        <v>631</v>
      </c>
      <c r="B632" s="595">
        <f>基本情報入力シート!C669</f>
        <v>0</v>
      </c>
      <c r="C632" s="595">
        <f>基本情報入力シート!M669</f>
        <v>0</v>
      </c>
      <c r="D632" s="595">
        <f>基本情報入力シート!R669</f>
        <v>0</v>
      </c>
      <c r="E632" s="595">
        <f>基本情報入力シート!W669</f>
        <v>0</v>
      </c>
      <c r="F632" s="595">
        <f>基本情報入力シート!X669</f>
        <v>0</v>
      </c>
      <c r="G632" s="595">
        <f>基本情報入力シート!Y669</f>
        <v>0</v>
      </c>
      <c r="H632" s="595">
        <f>基本情報入力シート!$M$23</f>
        <v>0</v>
      </c>
      <c r="I632" s="595">
        <f>基本情報入力シート!$M$30</f>
        <v>0</v>
      </c>
      <c r="J632" s="595">
        <f>基本情報入力シート!$M$31</f>
        <v>0</v>
      </c>
      <c r="K632" s="595">
        <f>基本情報入力シート!$M$32</f>
        <v>0</v>
      </c>
      <c r="L632" s="595">
        <f>'別紙様式3-2（加算　個票）'!P644</f>
        <v>0</v>
      </c>
      <c r="M632" s="596">
        <f>'別紙様式3-2（加算　個票）'!Q644</f>
        <v>0</v>
      </c>
      <c r="N632" s="595">
        <f>'別紙様式3-2（加算　個票）'!Y644</f>
        <v>0</v>
      </c>
      <c r="O632" s="596">
        <f>'別紙様式3-2（加算　個票）'!Z644</f>
        <v>0</v>
      </c>
      <c r="P632" s="596">
        <f>'別紙様式3-2（加算　個票）'!AG644</f>
        <v>0</v>
      </c>
      <c r="Q632" s="596">
        <f t="shared" si="9"/>
        <v>0</v>
      </c>
      <c r="R632" s="597" t="str">
        <f>IF('別紙様式3-1'!$Y$26="×","該当","非該当")</f>
        <v>非該当</v>
      </c>
    </row>
    <row r="633" spans="1:18">
      <c r="A633" s="595">
        <v>632</v>
      </c>
      <c r="B633" s="595">
        <f>基本情報入力シート!C670</f>
        <v>0</v>
      </c>
      <c r="C633" s="595">
        <f>基本情報入力シート!M670</f>
        <v>0</v>
      </c>
      <c r="D633" s="595">
        <f>基本情報入力シート!R670</f>
        <v>0</v>
      </c>
      <c r="E633" s="595">
        <f>基本情報入力シート!W670</f>
        <v>0</v>
      </c>
      <c r="F633" s="595">
        <f>基本情報入力シート!X670</f>
        <v>0</v>
      </c>
      <c r="G633" s="595">
        <f>基本情報入力シート!Y670</f>
        <v>0</v>
      </c>
      <c r="H633" s="595">
        <f>基本情報入力シート!$M$23</f>
        <v>0</v>
      </c>
      <c r="I633" s="595">
        <f>基本情報入力シート!$M$30</f>
        <v>0</v>
      </c>
      <c r="J633" s="595">
        <f>基本情報入力シート!$M$31</f>
        <v>0</v>
      </c>
      <c r="K633" s="595">
        <f>基本情報入力シート!$M$32</f>
        <v>0</v>
      </c>
      <c r="L633" s="595">
        <f>'別紙様式3-2（加算　個票）'!P645</f>
        <v>0</v>
      </c>
      <c r="M633" s="596">
        <f>'別紙様式3-2（加算　個票）'!Q645</f>
        <v>0</v>
      </c>
      <c r="N633" s="595">
        <f>'別紙様式3-2（加算　個票）'!Y645</f>
        <v>0</v>
      </c>
      <c r="O633" s="596">
        <f>'別紙様式3-2（加算　個票）'!Z645</f>
        <v>0</v>
      </c>
      <c r="P633" s="596">
        <f>'別紙様式3-2（加算　個票）'!AG645</f>
        <v>0</v>
      </c>
      <c r="Q633" s="596">
        <f t="shared" si="9"/>
        <v>0</v>
      </c>
      <c r="R633" s="597" t="str">
        <f>IF('別紙様式3-1'!$Y$26="×","該当","非該当")</f>
        <v>非該当</v>
      </c>
    </row>
    <row r="634" spans="1:18">
      <c r="A634" s="595">
        <v>633</v>
      </c>
      <c r="B634" s="595">
        <f>基本情報入力シート!C671</f>
        <v>0</v>
      </c>
      <c r="C634" s="595">
        <f>基本情報入力シート!M671</f>
        <v>0</v>
      </c>
      <c r="D634" s="595">
        <f>基本情報入力シート!R671</f>
        <v>0</v>
      </c>
      <c r="E634" s="595">
        <f>基本情報入力シート!W671</f>
        <v>0</v>
      </c>
      <c r="F634" s="595">
        <f>基本情報入力シート!X671</f>
        <v>0</v>
      </c>
      <c r="G634" s="595">
        <f>基本情報入力シート!Y671</f>
        <v>0</v>
      </c>
      <c r="H634" s="595">
        <f>基本情報入力シート!$M$23</f>
        <v>0</v>
      </c>
      <c r="I634" s="595">
        <f>基本情報入力シート!$M$30</f>
        <v>0</v>
      </c>
      <c r="J634" s="595">
        <f>基本情報入力シート!$M$31</f>
        <v>0</v>
      </c>
      <c r="K634" s="595">
        <f>基本情報入力シート!$M$32</f>
        <v>0</v>
      </c>
      <c r="L634" s="595">
        <f>'別紙様式3-2（加算　個票）'!P646</f>
        <v>0</v>
      </c>
      <c r="M634" s="596">
        <f>'別紙様式3-2（加算　個票）'!Q646</f>
        <v>0</v>
      </c>
      <c r="N634" s="595">
        <f>'別紙様式3-2（加算　個票）'!Y646</f>
        <v>0</v>
      </c>
      <c r="O634" s="596">
        <f>'別紙様式3-2（加算　個票）'!Z646</f>
        <v>0</v>
      </c>
      <c r="P634" s="596">
        <f>'別紙様式3-2（加算　個票）'!AG646</f>
        <v>0</v>
      </c>
      <c r="Q634" s="596">
        <f t="shared" si="9"/>
        <v>0</v>
      </c>
      <c r="R634" s="597" t="str">
        <f>IF('別紙様式3-1'!$Y$26="×","該当","非該当")</f>
        <v>非該当</v>
      </c>
    </row>
    <row r="635" spans="1:18">
      <c r="A635" s="595">
        <v>634</v>
      </c>
      <c r="B635" s="595">
        <f>基本情報入力シート!C672</f>
        <v>0</v>
      </c>
      <c r="C635" s="595">
        <f>基本情報入力シート!M672</f>
        <v>0</v>
      </c>
      <c r="D635" s="595">
        <f>基本情報入力シート!R672</f>
        <v>0</v>
      </c>
      <c r="E635" s="595">
        <f>基本情報入力シート!W672</f>
        <v>0</v>
      </c>
      <c r="F635" s="595">
        <f>基本情報入力シート!X672</f>
        <v>0</v>
      </c>
      <c r="G635" s="595">
        <f>基本情報入力シート!Y672</f>
        <v>0</v>
      </c>
      <c r="H635" s="595">
        <f>基本情報入力シート!$M$23</f>
        <v>0</v>
      </c>
      <c r="I635" s="595">
        <f>基本情報入力シート!$M$30</f>
        <v>0</v>
      </c>
      <c r="J635" s="595">
        <f>基本情報入力シート!$M$31</f>
        <v>0</v>
      </c>
      <c r="K635" s="595">
        <f>基本情報入力シート!$M$32</f>
        <v>0</v>
      </c>
      <c r="L635" s="595">
        <f>'別紙様式3-2（加算　個票）'!P647</f>
        <v>0</v>
      </c>
      <c r="M635" s="596">
        <f>'別紙様式3-2（加算　個票）'!Q647</f>
        <v>0</v>
      </c>
      <c r="N635" s="595">
        <f>'別紙様式3-2（加算　個票）'!Y647</f>
        <v>0</v>
      </c>
      <c r="O635" s="596">
        <f>'別紙様式3-2（加算　個票）'!Z647</f>
        <v>0</v>
      </c>
      <c r="P635" s="596">
        <f>'別紙様式3-2（加算　個票）'!AG647</f>
        <v>0</v>
      </c>
      <c r="Q635" s="596">
        <f t="shared" si="9"/>
        <v>0</v>
      </c>
      <c r="R635" s="597" t="str">
        <f>IF('別紙様式3-1'!$Y$26="×","該当","非該当")</f>
        <v>非該当</v>
      </c>
    </row>
    <row r="636" spans="1:18">
      <c r="A636" s="595">
        <v>635</v>
      </c>
      <c r="B636" s="595">
        <f>基本情報入力シート!C673</f>
        <v>0</v>
      </c>
      <c r="C636" s="595">
        <f>基本情報入力シート!M673</f>
        <v>0</v>
      </c>
      <c r="D636" s="595">
        <f>基本情報入力シート!R673</f>
        <v>0</v>
      </c>
      <c r="E636" s="595">
        <f>基本情報入力シート!W673</f>
        <v>0</v>
      </c>
      <c r="F636" s="595">
        <f>基本情報入力シート!X673</f>
        <v>0</v>
      </c>
      <c r="G636" s="595">
        <f>基本情報入力シート!Y673</f>
        <v>0</v>
      </c>
      <c r="H636" s="595">
        <f>基本情報入力シート!$M$23</f>
        <v>0</v>
      </c>
      <c r="I636" s="595">
        <f>基本情報入力シート!$M$30</f>
        <v>0</v>
      </c>
      <c r="J636" s="595">
        <f>基本情報入力シート!$M$31</f>
        <v>0</v>
      </c>
      <c r="K636" s="595">
        <f>基本情報入力シート!$M$32</f>
        <v>0</v>
      </c>
      <c r="L636" s="595">
        <f>'別紙様式3-2（加算　個票）'!P648</f>
        <v>0</v>
      </c>
      <c r="M636" s="596">
        <f>'別紙様式3-2（加算　個票）'!Q648</f>
        <v>0</v>
      </c>
      <c r="N636" s="595">
        <f>'別紙様式3-2（加算　個票）'!Y648</f>
        <v>0</v>
      </c>
      <c r="O636" s="596">
        <f>'別紙様式3-2（加算　個票）'!Z648</f>
        <v>0</v>
      </c>
      <c r="P636" s="596">
        <f>'別紙様式3-2（加算　個票）'!AG648</f>
        <v>0</v>
      </c>
      <c r="Q636" s="596">
        <f t="shared" si="9"/>
        <v>0</v>
      </c>
      <c r="R636" s="597" t="str">
        <f>IF('別紙様式3-1'!$Y$26="×","該当","非該当")</f>
        <v>非該当</v>
      </c>
    </row>
    <row r="637" spans="1:18">
      <c r="A637" s="595">
        <v>636</v>
      </c>
      <c r="B637" s="595">
        <f>基本情報入力シート!C674</f>
        <v>0</v>
      </c>
      <c r="C637" s="595">
        <f>基本情報入力シート!M674</f>
        <v>0</v>
      </c>
      <c r="D637" s="595">
        <f>基本情報入力シート!R674</f>
        <v>0</v>
      </c>
      <c r="E637" s="595">
        <f>基本情報入力シート!W674</f>
        <v>0</v>
      </c>
      <c r="F637" s="595">
        <f>基本情報入力シート!X674</f>
        <v>0</v>
      </c>
      <c r="G637" s="595">
        <f>基本情報入力シート!Y674</f>
        <v>0</v>
      </c>
      <c r="H637" s="595">
        <f>基本情報入力シート!$M$23</f>
        <v>0</v>
      </c>
      <c r="I637" s="595">
        <f>基本情報入力シート!$M$30</f>
        <v>0</v>
      </c>
      <c r="J637" s="595">
        <f>基本情報入力シート!$M$31</f>
        <v>0</v>
      </c>
      <c r="K637" s="595">
        <f>基本情報入力シート!$M$32</f>
        <v>0</v>
      </c>
      <c r="L637" s="595">
        <f>'別紙様式3-2（加算　個票）'!P649</f>
        <v>0</v>
      </c>
      <c r="M637" s="596">
        <f>'別紙様式3-2（加算　個票）'!Q649</f>
        <v>0</v>
      </c>
      <c r="N637" s="595">
        <f>'別紙様式3-2（加算　個票）'!Y649</f>
        <v>0</v>
      </c>
      <c r="O637" s="596">
        <f>'別紙様式3-2（加算　個票）'!Z649</f>
        <v>0</v>
      </c>
      <c r="P637" s="596">
        <f>'別紙様式3-2（加算　個票）'!AG649</f>
        <v>0</v>
      </c>
      <c r="Q637" s="596">
        <f t="shared" si="9"/>
        <v>0</v>
      </c>
      <c r="R637" s="597" t="str">
        <f>IF('別紙様式3-1'!$Y$26="×","該当","非該当")</f>
        <v>非該当</v>
      </c>
    </row>
    <row r="638" spans="1:18">
      <c r="A638" s="595">
        <v>637</v>
      </c>
      <c r="B638" s="595">
        <f>基本情報入力シート!C675</f>
        <v>0</v>
      </c>
      <c r="C638" s="595">
        <f>基本情報入力シート!M675</f>
        <v>0</v>
      </c>
      <c r="D638" s="595">
        <f>基本情報入力シート!R675</f>
        <v>0</v>
      </c>
      <c r="E638" s="595">
        <f>基本情報入力シート!W675</f>
        <v>0</v>
      </c>
      <c r="F638" s="595">
        <f>基本情報入力シート!X675</f>
        <v>0</v>
      </c>
      <c r="G638" s="595">
        <f>基本情報入力シート!Y675</f>
        <v>0</v>
      </c>
      <c r="H638" s="595">
        <f>基本情報入力シート!$M$23</f>
        <v>0</v>
      </c>
      <c r="I638" s="595">
        <f>基本情報入力シート!$M$30</f>
        <v>0</v>
      </c>
      <c r="J638" s="595">
        <f>基本情報入力シート!$M$31</f>
        <v>0</v>
      </c>
      <c r="K638" s="595">
        <f>基本情報入力シート!$M$32</f>
        <v>0</v>
      </c>
      <c r="L638" s="595">
        <f>'別紙様式3-2（加算　個票）'!P650</f>
        <v>0</v>
      </c>
      <c r="M638" s="596">
        <f>'別紙様式3-2（加算　個票）'!Q650</f>
        <v>0</v>
      </c>
      <c r="N638" s="595">
        <f>'別紙様式3-2（加算　個票）'!Y650</f>
        <v>0</v>
      </c>
      <c r="O638" s="596">
        <f>'別紙様式3-2（加算　個票）'!Z650</f>
        <v>0</v>
      </c>
      <c r="P638" s="596">
        <f>'別紙様式3-2（加算　個票）'!AG650</f>
        <v>0</v>
      </c>
      <c r="Q638" s="596">
        <f t="shared" si="9"/>
        <v>0</v>
      </c>
      <c r="R638" s="597" t="str">
        <f>IF('別紙様式3-1'!$Y$26="×","該当","非該当")</f>
        <v>非該当</v>
      </c>
    </row>
    <row r="639" spans="1:18">
      <c r="A639" s="595">
        <v>638</v>
      </c>
      <c r="B639" s="595">
        <f>基本情報入力シート!C676</f>
        <v>0</v>
      </c>
      <c r="C639" s="595">
        <f>基本情報入力シート!M676</f>
        <v>0</v>
      </c>
      <c r="D639" s="595">
        <f>基本情報入力シート!R676</f>
        <v>0</v>
      </c>
      <c r="E639" s="595">
        <f>基本情報入力シート!W676</f>
        <v>0</v>
      </c>
      <c r="F639" s="595">
        <f>基本情報入力シート!X676</f>
        <v>0</v>
      </c>
      <c r="G639" s="595">
        <f>基本情報入力シート!Y676</f>
        <v>0</v>
      </c>
      <c r="H639" s="595">
        <f>基本情報入力シート!$M$23</f>
        <v>0</v>
      </c>
      <c r="I639" s="595">
        <f>基本情報入力シート!$M$30</f>
        <v>0</v>
      </c>
      <c r="J639" s="595">
        <f>基本情報入力シート!$M$31</f>
        <v>0</v>
      </c>
      <c r="K639" s="595">
        <f>基本情報入力シート!$M$32</f>
        <v>0</v>
      </c>
      <c r="L639" s="595">
        <f>'別紙様式3-2（加算　個票）'!P651</f>
        <v>0</v>
      </c>
      <c r="M639" s="596">
        <f>'別紙様式3-2（加算　個票）'!Q651</f>
        <v>0</v>
      </c>
      <c r="N639" s="595">
        <f>'別紙様式3-2（加算　個票）'!Y651</f>
        <v>0</v>
      </c>
      <c r="O639" s="596">
        <f>'別紙様式3-2（加算　個票）'!Z651</f>
        <v>0</v>
      </c>
      <c r="P639" s="596">
        <f>'別紙様式3-2（加算　個票）'!AG651</f>
        <v>0</v>
      </c>
      <c r="Q639" s="596">
        <f t="shared" si="9"/>
        <v>0</v>
      </c>
      <c r="R639" s="597" t="str">
        <f>IF('別紙様式3-1'!$Y$26="×","該当","非該当")</f>
        <v>非該当</v>
      </c>
    </row>
    <row r="640" spans="1:18">
      <c r="A640" s="595">
        <v>639</v>
      </c>
      <c r="B640" s="595">
        <f>基本情報入力シート!C677</f>
        <v>0</v>
      </c>
      <c r="C640" s="595">
        <f>基本情報入力シート!M677</f>
        <v>0</v>
      </c>
      <c r="D640" s="595">
        <f>基本情報入力シート!R677</f>
        <v>0</v>
      </c>
      <c r="E640" s="595">
        <f>基本情報入力シート!W677</f>
        <v>0</v>
      </c>
      <c r="F640" s="595">
        <f>基本情報入力シート!X677</f>
        <v>0</v>
      </c>
      <c r="G640" s="595">
        <f>基本情報入力シート!Y677</f>
        <v>0</v>
      </c>
      <c r="H640" s="595">
        <f>基本情報入力シート!$M$23</f>
        <v>0</v>
      </c>
      <c r="I640" s="595">
        <f>基本情報入力シート!$M$30</f>
        <v>0</v>
      </c>
      <c r="J640" s="595">
        <f>基本情報入力シート!$M$31</f>
        <v>0</v>
      </c>
      <c r="K640" s="595">
        <f>基本情報入力シート!$M$32</f>
        <v>0</v>
      </c>
      <c r="L640" s="595">
        <f>'別紙様式3-2（加算　個票）'!P652</f>
        <v>0</v>
      </c>
      <c r="M640" s="596">
        <f>'別紙様式3-2（加算　個票）'!Q652</f>
        <v>0</v>
      </c>
      <c r="N640" s="595">
        <f>'別紙様式3-2（加算　個票）'!Y652</f>
        <v>0</v>
      </c>
      <c r="O640" s="596">
        <f>'別紙様式3-2（加算　個票）'!Z652</f>
        <v>0</v>
      </c>
      <c r="P640" s="596">
        <f>'別紙様式3-2（加算　個票）'!AG652</f>
        <v>0</v>
      </c>
      <c r="Q640" s="596">
        <f t="shared" si="9"/>
        <v>0</v>
      </c>
      <c r="R640" s="597" t="str">
        <f>IF('別紙様式3-1'!$Y$26="×","該当","非該当")</f>
        <v>非該当</v>
      </c>
    </row>
    <row r="641" spans="1:18">
      <c r="A641" s="595">
        <v>640</v>
      </c>
      <c r="B641" s="595">
        <f>基本情報入力シート!C678</f>
        <v>0</v>
      </c>
      <c r="C641" s="595">
        <f>基本情報入力シート!M678</f>
        <v>0</v>
      </c>
      <c r="D641" s="595">
        <f>基本情報入力シート!R678</f>
        <v>0</v>
      </c>
      <c r="E641" s="595">
        <f>基本情報入力シート!W678</f>
        <v>0</v>
      </c>
      <c r="F641" s="595">
        <f>基本情報入力シート!X678</f>
        <v>0</v>
      </c>
      <c r="G641" s="595">
        <f>基本情報入力シート!Y678</f>
        <v>0</v>
      </c>
      <c r="H641" s="595">
        <f>基本情報入力シート!$M$23</f>
        <v>0</v>
      </c>
      <c r="I641" s="595">
        <f>基本情報入力シート!$M$30</f>
        <v>0</v>
      </c>
      <c r="J641" s="595">
        <f>基本情報入力シート!$M$31</f>
        <v>0</v>
      </c>
      <c r="K641" s="595">
        <f>基本情報入力シート!$M$32</f>
        <v>0</v>
      </c>
      <c r="L641" s="595">
        <f>'別紙様式3-2（加算　個票）'!P653</f>
        <v>0</v>
      </c>
      <c r="M641" s="596">
        <f>'別紙様式3-2（加算　個票）'!Q653</f>
        <v>0</v>
      </c>
      <c r="N641" s="595">
        <f>'別紙様式3-2（加算　個票）'!Y653</f>
        <v>0</v>
      </c>
      <c r="O641" s="596">
        <f>'別紙様式3-2（加算　個票）'!Z653</f>
        <v>0</v>
      </c>
      <c r="P641" s="596">
        <f>'別紙様式3-2（加算　個票）'!AG653</f>
        <v>0</v>
      </c>
      <c r="Q641" s="596">
        <f t="shared" si="9"/>
        <v>0</v>
      </c>
      <c r="R641" s="597" t="str">
        <f>IF('別紙様式3-1'!$Y$26="×","該当","非該当")</f>
        <v>非該当</v>
      </c>
    </row>
    <row r="642" spans="1:18">
      <c r="A642" s="595">
        <v>641</v>
      </c>
      <c r="B642" s="595">
        <f>基本情報入力シート!C679</f>
        <v>0</v>
      </c>
      <c r="C642" s="595">
        <f>基本情報入力シート!M679</f>
        <v>0</v>
      </c>
      <c r="D642" s="595">
        <f>基本情報入力シート!R679</f>
        <v>0</v>
      </c>
      <c r="E642" s="595">
        <f>基本情報入力シート!W679</f>
        <v>0</v>
      </c>
      <c r="F642" s="595">
        <f>基本情報入力シート!X679</f>
        <v>0</v>
      </c>
      <c r="G642" s="595">
        <f>基本情報入力シート!Y679</f>
        <v>0</v>
      </c>
      <c r="H642" s="595">
        <f>基本情報入力シート!$M$23</f>
        <v>0</v>
      </c>
      <c r="I642" s="595">
        <f>基本情報入力シート!$M$30</f>
        <v>0</v>
      </c>
      <c r="J642" s="595">
        <f>基本情報入力シート!$M$31</f>
        <v>0</v>
      </c>
      <c r="K642" s="595">
        <f>基本情報入力シート!$M$32</f>
        <v>0</v>
      </c>
      <c r="L642" s="595">
        <f>'別紙様式3-2（加算　個票）'!P654</f>
        <v>0</v>
      </c>
      <c r="M642" s="596">
        <f>'別紙様式3-2（加算　個票）'!Q654</f>
        <v>0</v>
      </c>
      <c r="N642" s="595">
        <f>'別紙様式3-2（加算　個票）'!Y654</f>
        <v>0</v>
      </c>
      <c r="O642" s="596">
        <f>'別紙様式3-2（加算　個票）'!Z654</f>
        <v>0</v>
      </c>
      <c r="P642" s="596">
        <f>'別紙様式3-2（加算　個票）'!AG654</f>
        <v>0</v>
      </c>
      <c r="Q642" s="596">
        <f t="shared" si="9"/>
        <v>0</v>
      </c>
      <c r="R642" s="597" t="str">
        <f>IF('別紙様式3-1'!$Y$26="×","該当","非該当")</f>
        <v>非該当</v>
      </c>
    </row>
    <row r="643" spans="1:18">
      <c r="A643" s="595">
        <v>642</v>
      </c>
      <c r="B643" s="595">
        <f>基本情報入力シート!C680</f>
        <v>0</v>
      </c>
      <c r="C643" s="595">
        <f>基本情報入力シート!M680</f>
        <v>0</v>
      </c>
      <c r="D643" s="595">
        <f>基本情報入力シート!R680</f>
        <v>0</v>
      </c>
      <c r="E643" s="595">
        <f>基本情報入力シート!W680</f>
        <v>0</v>
      </c>
      <c r="F643" s="595">
        <f>基本情報入力シート!X680</f>
        <v>0</v>
      </c>
      <c r="G643" s="595">
        <f>基本情報入力シート!Y680</f>
        <v>0</v>
      </c>
      <c r="H643" s="595">
        <f>基本情報入力シート!$M$23</f>
        <v>0</v>
      </c>
      <c r="I643" s="595">
        <f>基本情報入力シート!$M$30</f>
        <v>0</v>
      </c>
      <c r="J643" s="595">
        <f>基本情報入力シート!$M$31</f>
        <v>0</v>
      </c>
      <c r="K643" s="595">
        <f>基本情報入力シート!$M$32</f>
        <v>0</v>
      </c>
      <c r="L643" s="595">
        <f>'別紙様式3-2（加算　個票）'!P655</f>
        <v>0</v>
      </c>
      <c r="M643" s="596">
        <f>'別紙様式3-2（加算　個票）'!Q655</f>
        <v>0</v>
      </c>
      <c r="N643" s="595">
        <f>'別紙様式3-2（加算　個票）'!Y655</f>
        <v>0</v>
      </c>
      <c r="O643" s="596">
        <f>'別紙様式3-2（加算　個票）'!Z655</f>
        <v>0</v>
      </c>
      <c r="P643" s="596">
        <f>'別紙様式3-2（加算　個票）'!AG655</f>
        <v>0</v>
      </c>
      <c r="Q643" s="596">
        <f t="shared" ref="Q643:Q706" si="10">M643+O643-P643</f>
        <v>0</v>
      </c>
      <c r="R643" s="597" t="str">
        <f>IF('別紙様式3-1'!$Y$26="×","該当","非該当")</f>
        <v>非該当</v>
      </c>
    </row>
    <row r="644" spans="1:18">
      <c r="A644" s="595">
        <v>643</v>
      </c>
      <c r="B644" s="595">
        <f>基本情報入力シート!C681</f>
        <v>0</v>
      </c>
      <c r="C644" s="595">
        <f>基本情報入力シート!M681</f>
        <v>0</v>
      </c>
      <c r="D644" s="595">
        <f>基本情報入力シート!R681</f>
        <v>0</v>
      </c>
      <c r="E644" s="595">
        <f>基本情報入力シート!W681</f>
        <v>0</v>
      </c>
      <c r="F644" s="595">
        <f>基本情報入力シート!X681</f>
        <v>0</v>
      </c>
      <c r="G644" s="595">
        <f>基本情報入力シート!Y681</f>
        <v>0</v>
      </c>
      <c r="H644" s="595">
        <f>基本情報入力シート!$M$23</f>
        <v>0</v>
      </c>
      <c r="I644" s="595">
        <f>基本情報入力シート!$M$30</f>
        <v>0</v>
      </c>
      <c r="J644" s="595">
        <f>基本情報入力シート!$M$31</f>
        <v>0</v>
      </c>
      <c r="K644" s="595">
        <f>基本情報入力シート!$M$32</f>
        <v>0</v>
      </c>
      <c r="L644" s="595">
        <f>'別紙様式3-2（加算　個票）'!P656</f>
        <v>0</v>
      </c>
      <c r="M644" s="596">
        <f>'別紙様式3-2（加算　個票）'!Q656</f>
        <v>0</v>
      </c>
      <c r="N644" s="595">
        <f>'別紙様式3-2（加算　個票）'!Y656</f>
        <v>0</v>
      </c>
      <c r="O644" s="596">
        <f>'別紙様式3-2（加算　個票）'!Z656</f>
        <v>0</v>
      </c>
      <c r="P644" s="596">
        <f>'別紙様式3-2（加算　個票）'!AG656</f>
        <v>0</v>
      </c>
      <c r="Q644" s="596">
        <f t="shared" si="10"/>
        <v>0</v>
      </c>
      <c r="R644" s="597" t="str">
        <f>IF('別紙様式3-1'!$Y$26="×","該当","非該当")</f>
        <v>非該当</v>
      </c>
    </row>
    <row r="645" spans="1:18">
      <c r="A645" s="595">
        <v>644</v>
      </c>
      <c r="B645" s="595">
        <f>基本情報入力シート!C682</f>
        <v>0</v>
      </c>
      <c r="C645" s="595">
        <f>基本情報入力シート!M682</f>
        <v>0</v>
      </c>
      <c r="D645" s="595">
        <f>基本情報入力シート!R682</f>
        <v>0</v>
      </c>
      <c r="E645" s="595">
        <f>基本情報入力シート!W682</f>
        <v>0</v>
      </c>
      <c r="F645" s="595">
        <f>基本情報入力シート!X682</f>
        <v>0</v>
      </c>
      <c r="G645" s="595">
        <f>基本情報入力シート!Y682</f>
        <v>0</v>
      </c>
      <c r="H645" s="595">
        <f>基本情報入力シート!$M$23</f>
        <v>0</v>
      </c>
      <c r="I645" s="595">
        <f>基本情報入力シート!$M$30</f>
        <v>0</v>
      </c>
      <c r="J645" s="595">
        <f>基本情報入力シート!$M$31</f>
        <v>0</v>
      </c>
      <c r="K645" s="595">
        <f>基本情報入力シート!$M$32</f>
        <v>0</v>
      </c>
      <c r="L645" s="595">
        <f>'別紙様式3-2（加算　個票）'!P657</f>
        <v>0</v>
      </c>
      <c r="M645" s="596">
        <f>'別紙様式3-2（加算　個票）'!Q657</f>
        <v>0</v>
      </c>
      <c r="N645" s="595">
        <f>'別紙様式3-2（加算　個票）'!Y657</f>
        <v>0</v>
      </c>
      <c r="O645" s="596">
        <f>'別紙様式3-2（加算　個票）'!Z657</f>
        <v>0</v>
      </c>
      <c r="P645" s="596">
        <f>'別紙様式3-2（加算　個票）'!AG657</f>
        <v>0</v>
      </c>
      <c r="Q645" s="596">
        <f t="shared" si="10"/>
        <v>0</v>
      </c>
      <c r="R645" s="597" t="str">
        <f>IF('別紙様式3-1'!$Y$26="×","該当","非該当")</f>
        <v>非該当</v>
      </c>
    </row>
    <row r="646" spans="1:18">
      <c r="A646" s="595">
        <v>645</v>
      </c>
      <c r="B646" s="595">
        <f>基本情報入力シート!C683</f>
        <v>0</v>
      </c>
      <c r="C646" s="595">
        <f>基本情報入力シート!M683</f>
        <v>0</v>
      </c>
      <c r="D646" s="595">
        <f>基本情報入力シート!R683</f>
        <v>0</v>
      </c>
      <c r="E646" s="595">
        <f>基本情報入力シート!W683</f>
        <v>0</v>
      </c>
      <c r="F646" s="595">
        <f>基本情報入力シート!X683</f>
        <v>0</v>
      </c>
      <c r="G646" s="595">
        <f>基本情報入力シート!Y683</f>
        <v>0</v>
      </c>
      <c r="H646" s="595">
        <f>基本情報入力シート!$M$23</f>
        <v>0</v>
      </c>
      <c r="I646" s="595">
        <f>基本情報入力シート!$M$30</f>
        <v>0</v>
      </c>
      <c r="J646" s="595">
        <f>基本情報入力シート!$M$31</f>
        <v>0</v>
      </c>
      <c r="K646" s="595">
        <f>基本情報入力シート!$M$32</f>
        <v>0</v>
      </c>
      <c r="L646" s="595">
        <f>'別紙様式3-2（加算　個票）'!P658</f>
        <v>0</v>
      </c>
      <c r="M646" s="596">
        <f>'別紙様式3-2（加算　個票）'!Q658</f>
        <v>0</v>
      </c>
      <c r="N646" s="595">
        <f>'別紙様式3-2（加算　個票）'!Y658</f>
        <v>0</v>
      </c>
      <c r="O646" s="596">
        <f>'別紙様式3-2（加算　個票）'!Z658</f>
        <v>0</v>
      </c>
      <c r="P646" s="596">
        <f>'別紙様式3-2（加算　個票）'!AG658</f>
        <v>0</v>
      </c>
      <c r="Q646" s="596">
        <f t="shared" si="10"/>
        <v>0</v>
      </c>
      <c r="R646" s="597" t="str">
        <f>IF('別紙様式3-1'!$Y$26="×","該当","非該当")</f>
        <v>非該当</v>
      </c>
    </row>
    <row r="647" spans="1:18">
      <c r="A647" s="595">
        <v>646</v>
      </c>
      <c r="B647" s="595">
        <f>基本情報入力シート!C684</f>
        <v>0</v>
      </c>
      <c r="C647" s="595">
        <f>基本情報入力シート!M684</f>
        <v>0</v>
      </c>
      <c r="D647" s="595">
        <f>基本情報入力シート!R684</f>
        <v>0</v>
      </c>
      <c r="E647" s="595">
        <f>基本情報入力シート!W684</f>
        <v>0</v>
      </c>
      <c r="F647" s="595">
        <f>基本情報入力シート!X684</f>
        <v>0</v>
      </c>
      <c r="G647" s="595">
        <f>基本情報入力シート!Y684</f>
        <v>0</v>
      </c>
      <c r="H647" s="595">
        <f>基本情報入力シート!$M$23</f>
        <v>0</v>
      </c>
      <c r="I647" s="595">
        <f>基本情報入力シート!$M$30</f>
        <v>0</v>
      </c>
      <c r="J647" s="595">
        <f>基本情報入力シート!$M$31</f>
        <v>0</v>
      </c>
      <c r="K647" s="595">
        <f>基本情報入力シート!$M$32</f>
        <v>0</v>
      </c>
      <c r="L647" s="595">
        <f>'別紙様式3-2（加算　個票）'!P659</f>
        <v>0</v>
      </c>
      <c r="M647" s="596">
        <f>'別紙様式3-2（加算　個票）'!Q659</f>
        <v>0</v>
      </c>
      <c r="N647" s="595">
        <f>'別紙様式3-2（加算　個票）'!Y659</f>
        <v>0</v>
      </c>
      <c r="O647" s="596">
        <f>'別紙様式3-2（加算　個票）'!Z659</f>
        <v>0</v>
      </c>
      <c r="P647" s="596">
        <f>'別紙様式3-2（加算　個票）'!AG659</f>
        <v>0</v>
      </c>
      <c r="Q647" s="596">
        <f t="shared" si="10"/>
        <v>0</v>
      </c>
      <c r="R647" s="597" t="str">
        <f>IF('別紙様式3-1'!$Y$26="×","該当","非該当")</f>
        <v>非該当</v>
      </c>
    </row>
    <row r="648" spans="1:18">
      <c r="A648" s="595">
        <v>647</v>
      </c>
      <c r="B648" s="595">
        <f>基本情報入力シート!C685</f>
        <v>0</v>
      </c>
      <c r="C648" s="595">
        <f>基本情報入力シート!M685</f>
        <v>0</v>
      </c>
      <c r="D648" s="595">
        <f>基本情報入力シート!R685</f>
        <v>0</v>
      </c>
      <c r="E648" s="595">
        <f>基本情報入力シート!W685</f>
        <v>0</v>
      </c>
      <c r="F648" s="595">
        <f>基本情報入力シート!X685</f>
        <v>0</v>
      </c>
      <c r="G648" s="595">
        <f>基本情報入力シート!Y685</f>
        <v>0</v>
      </c>
      <c r="H648" s="595">
        <f>基本情報入力シート!$M$23</f>
        <v>0</v>
      </c>
      <c r="I648" s="595">
        <f>基本情報入力シート!$M$30</f>
        <v>0</v>
      </c>
      <c r="J648" s="595">
        <f>基本情報入力シート!$M$31</f>
        <v>0</v>
      </c>
      <c r="K648" s="595">
        <f>基本情報入力シート!$M$32</f>
        <v>0</v>
      </c>
      <c r="L648" s="595">
        <f>'別紙様式3-2（加算　個票）'!P660</f>
        <v>0</v>
      </c>
      <c r="M648" s="596">
        <f>'別紙様式3-2（加算　個票）'!Q660</f>
        <v>0</v>
      </c>
      <c r="N648" s="595">
        <f>'別紙様式3-2（加算　個票）'!Y660</f>
        <v>0</v>
      </c>
      <c r="O648" s="596">
        <f>'別紙様式3-2（加算　個票）'!Z660</f>
        <v>0</v>
      </c>
      <c r="P648" s="596">
        <f>'別紙様式3-2（加算　個票）'!AG660</f>
        <v>0</v>
      </c>
      <c r="Q648" s="596">
        <f t="shared" si="10"/>
        <v>0</v>
      </c>
      <c r="R648" s="597" t="str">
        <f>IF('別紙様式3-1'!$Y$26="×","該当","非該当")</f>
        <v>非該当</v>
      </c>
    </row>
    <row r="649" spans="1:18">
      <c r="A649" s="595">
        <v>648</v>
      </c>
      <c r="B649" s="595">
        <f>基本情報入力シート!C686</f>
        <v>0</v>
      </c>
      <c r="C649" s="595">
        <f>基本情報入力シート!M686</f>
        <v>0</v>
      </c>
      <c r="D649" s="595">
        <f>基本情報入力シート!R686</f>
        <v>0</v>
      </c>
      <c r="E649" s="595">
        <f>基本情報入力シート!W686</f>
        <v>0</v>
      </c>
      <c r="F649" s="595">
        <f>基本情報入力シート!X686</f>
        <v>0</v>
      </c>
      <c r="G649" s="595">
        <f>基本情報入力シート!Y686</f>
        <v>0</v>
      </c>
      <c r="H649" s="595">
        <f>基本情報入力シート!$M$23</f>
        <v>0</v>
      </c>
      <c r="I649" s="595">
        <f>基本情報入力シート!$M$30</f>
        <v>0</v>
      </c>
      <c r="J649" s="595">
        <f>基本情報入力シート!$M$31</f>
        <v>0</v>
      </c>
      <c r="K649" s="595">
        <f>基本情報入力シート!$M$32</f>
        <v>0</v>
      </c>
      <c r="L649" s="595">
        <f>'別紙様式3-2（加算　個票）'!P661</f>
        <v>0</v>
      </c>
      <c r="M649" s="596">
        <f>'別紙様式3-2（加算　個票）'!Q661</f>
        <v>0</v>
      </c>
      <c r="N649" s="595">
        <f>'別紙様式3-2（加算　個票）'!Y661</f>
        <v>0</v>
      </c>
      <c r="O649" s="596">
        <f>'別紙様式3-2（加算　個票）'!Z661</f>
        <v>0</v>
      </c>
      <c r="P649" s="596">
        <f>'別紙様式3-2（加算　個票）'!AG661</f>
        <v>0</v>
      </c>
      <c r="Q649" s="596">
        <f t="shared" si="10"/>
        <v>0</v>
      </c>
      <c r="R649" s="597" t="str">
        <f>IF('別紙様式3-1'!$Y$26="×","該当","非該当")</f>
        <v>非該当</v>
      </c>
    </row>
    <row r="650" spans="1:18">
      <c r="A650" s="595">
        <v>649</v>
      </c>
      <c r="B650" s="595">
        <f>基本情報入力シート!C687</f>
        <v>0</v>
      </c>
      <c r="C650" s="595">
        <f>基本情報入力シート!M687</f>
        <v>0</v>
      </c>
      <c r="D650" s="595">
        <f>基本情報入力シート!R687</f>
        <v>0</v>
      </c>
      <c r="E650" s="595">
        <f>基本情報入力シート!W687</f>
        <v>0</v>
      </c>
      <c r="F650" s="595">
        <f>基本情報入力シート!X687</f>
        <v>0</v>
      </c>
      <c r="G650" s="595">
        <f>基本情報入力シート!Y687</f>
        <v>0</v>
      </c>
      <c r="H650" s="595">
        <f>基本情報入力シート!$M$23</f>
        <v>0</v>
      </c>
      <c r="I650" s="595">
        <f>基本情報入力シート!$M$30</f>
        <v>0</v>
      </c>
      <c r="J650" s="595">
        <f>基本情報入力シート!$M$31</f>
        <v>0</v>
      </c>
      <c r="K650" s="595">
        <f>基本情報入力シート!$M$32</f>
        <v>0</v>
      </c>
      <c r="L650" s="595">
        <f>'別紙様式3-2（加算　個票）'!P662</f>
        <v>0</v>
      </c>
      <c r="M650" s="596">
        <f>'別紙様式3-2（加算　個票）'!Q662</f>
        <v>0</v>
      </c>
      <c r="N650" s="595">
        <f>'別紙様式3-2（加算　個票）'!Y662</f>
        <v>0</v>
      </c>
      <c r="O650" s="596">
        <f>'別紙様式3-2（加算　個票）'!Z662</f>
        <v>0</v>
      </c>
      <c r="P650" s="596">
        <f>'別紙様式3-2（加算　個票）'!AG662</f>
        <v>0</v>
      </c>
      <c r="Q650" s="596">
        <f t="shared" si="10"/>
        <v>0</v>
      </c>
      <c r="R650" s="597" t="str">
        <f>IF('別紙様式3-1'!$Y$26="×","該当","非該当")</f>
        <v>非該当</v>
      </c>
    </row>
    <row r="651" spans="1:18">
      <c r="A651" s="595">
        <v>650</v>
      </c>
      <c r="B651" s="595">
        <f>基本情報入力シート!C688</f>
        <v>0</v>
      </c>
      <c r="C651" s="595">
        <f>基本情報入力シート!M688</f>
        <v>0</v>
      </c>
      <c r="D651" s="595">
        <f>基本情報入力シート!R688</f>
        <v>0</v>
      </c>
      <c r="E651" s="595">
        <f>基本情報入力シート!W688</f>
        <v>0</v>
      </c>
      <c r="F651" s="595">
        <f>基本情報入力シート!X688</f>
        <v>0</v>
      </c>
      <c r="G651" s="595">
        <f>基本情報入力シート!Y688</f>
        <v>0</v>
      </c>
      <c r="H651" s="595">
        <f>基本情報入力シート!$M$23</f>
        <v>0</v>
      </c>
      <c r="I651" s="595">
        <f>基本情報入力シート!$M$30</f>
        <v>0</v>
      </c>
      <c r="J651" s="595">
        <f>基本情報入力シート!$M$31</f>
        <v>0</v>
      </c>
      <c r="K651" s="595">
        <f>基本情報入力シート!$M$32</f>
        <v>0</v>
      </c>
      <c r="L651" s="595">
        <f>'別紙様式3-2（加算　個票）'!P663</f>
        <v>0</v>
      </c>
      <c r="M651" s="596">
        <f>'別紙様式3-2（加算　個票）'!Q663</f>
        <v>0</v>
      </c>
      <c r="N651" s="595">
        <f>'別紙様式3-2（加算　個票）'!Y663</f>
        <v>0</v>
      </c>
      <c r="O651" s="596">
        <f>'別紙様式3-2（加算　個票）'!Z663</f>
        <v>0</v>
      </c>
      <c r="P651" s="596">
        <f>'別紙様式3-2（加算　個票）'!AG663</f>
        <v>0</v>
      </c>
      <c r="Q651" s="596">
        <f t="shared" si="10"/>
        <v>0</v>
      </c>
      <c r="R651" s="597" t="str">
        <f>IF('別紙様式3-1'!$Y$26="×","該当","非該当")</f>
        <v>非該当</v>
      </c>
    </row>
    <row r="652" spans="1:18">
      <c r="A652" s="595">
        <v>651</v>
      </c>
      <c r="B652" s="595">
        <f>基本情報入力シート!C689</f>
        <v>0</v>
      </c>
      <c r="C652" s="595">
        <f>基本情報入力シート!M689</f>
        <v>0</v>
      </c>
      <c r="D652" s="595">
        <f>基本情報入力シート!R689</f>
        <v>0</v>
      </c>
      <c r="E652" s="595">
        <f>基本情報入力シート!W689</f>
        <v>0</v>
      </c>
      <c r="F652" s="595">
        <f>基本情報入力シート!X689</f>
        <v>0</v>
      </c>
      <c r="G652" s="595">
        <f>基本情報入力シート!Y689</f>
        <v>0</v>
      </c>
      <c r="H652" s="595">
        <f>基本情報入力シート!$M$23</f>
        <v>0</v>
      </c>
      <c r="I652" s="595">
        <f>基本情報入力シート!$M$30</f>
        <v>0</v>
      </c>
      <c r="J652" s="595">
        <f>基本情報入力シート!$M$31</f>
        <v>0</v>
      </c>
      <c r="K652" s="595">
        <f>基本情報入力シート!$M$32</f>
        <v>0</v>
      </c>
      <c r="L652" s="595">
        <f>'別紙様式3-2（加算　個票）'!P664</f>
        <v>0</v>
      </c>
      <c r="M652" s="596">
        <f>'別紙様式3-2（加算　個票）'!Q664</f>
        <v>0</v>
      </c>
      <c r="N652" s="595">
        <f>'別紙様式3-2（加算　個票）'!Y664</f>
        <v>0</v>
      </c>
      <c r="O652" s="596">
        <f>'別紙様式3-2（加算　個票）'!Z664</f>
        <v>0</v>
      </c>
      <c r="P652" s="596">
        <f>'別紙様式3-2（加算　個票）'!AG664</f>
        <v>0</v>
      </c>
      <c r="Q652" s="596">
        <f t="shared" si="10"/>
        <v>0</v>
      </c>
      <c r="R652" s="597" t="str">
        <f>IF('別紙様式3-1'!$Y$26="×","該当","非該当")</f>
        <v>非該当</v>
      </c>
    </row>
    <row r="653" spans="1:18">
      <c r="A653" s="595">
        <v>652</v>
      </c>
      <c r="B653" s="595">
        <f>基本情報入力シート!C690</f>
        <v>0</v>
      </c>
      <c r="C653" s="595">
        <f>基本情報入力シート!M690</f>
        <v>0</v>
      </c>
      <c r="D653" s="595">
        <f>基本情報入力シート!R690</f>
        <v>0</v>
      </c>
      <c r="E653" s="595">
        <f>基本情報入力シート!W690</f>
        <v>0</v>
      </c>
      <c r="F653" s="595">
        <f>基本情報入力シート!X690</f>
        <v>0</v>
      </c>
      <c r="G653" s="595">
        <f>基本情報入力シート!Y690</f>
        <v>0</v>
      </c>
      <c r="H653" s="595">
        <f>基本情報入力シート!$M$23</f>
        <v>0</v>
      </c>
      <c r="I653" s="595">
        <f>基本情報入力シート!$M$30</f>
        <v>0</v>
      </c>
      <c r="J653" s="595">
        <f>基本情報入力シート!$M$31</f>
        <v>0</v>
      </c>
      <c r="K653" s="595">
        <f>基本情報入力シート!$M$32</f>
        <v>0</v>
      </c>
      <c r="L653" s="595">
        <f>'別紙様式3-2（加算　個票）'!P665</f>
        <v>0</v>
      </c>
      <c r="M653" s="596">
        <f>'別紙様式3-2（加算　個票）'!Q665</f>
        <v>0</v>
      </c>
      <c r="N653" s="595">
        <f>'別紙様式3-2（加算　個票）'!Y665</f>
        <v>0</v>
      </c>
      <c r="O653" s="596">
        <f>'別紙様式3-2（加算　個票）'!Z665</f>
        <v>0</v>
      </c>
      <c r="P653" s="596">
        <f>'別紙様式3-2（加算　個票）'!AG665</f>
        <v>0</v>
      </c>
      <c r="Q653" s="596">
        <f t="shared" si="10"/>
        <v>0</v>
      </c>
      <c r="R653" s="597" t="str">
        <f>IF('別紙様式3-1'!$Y$26="×","該当","非該当")</f>
        <v>非該当</v>
      </c>
    </row>
    <row r="654" spans="1:18">
      <c r="A654" s="595">
        <v>653</v>
      </c>
      <c r="B654" s="595">
        <f>基本情報入力シート!C691</f>
        <v>0</v>
      </c>
      <c r="C654" s="595">
        <f>基本情報入力シート!M691</f>
        <v>0</v>
      </c>
      <c r="D654" s="595">
        <f>基本情報入力シート!R691</f>
        <v>0</v>
      </c>
      <c r="E654" s="595">
        <f>基本情報入力シート!W691</f>
        <v>0</v>
      </c>
      <c r="F654" s="595">
        <f>基本情報入力シート!X691</f>
        <v>0</v>
      </c>
      <c r="G654" s="595">
        <f>基本情報入力シート!Y691</f>
        <v>0</v>
      </c>
      <c r="H654" s="595">
        <f>基本情報入力シート!$M$23</f>
        <v>0</v>
      </c>
      <c r="I654" s="595">
        <f>基本情報入力シート!$M$30</f>
        <v>0</v>
      </c>
      <c r="J654" s="595">
        <f>基本情報入力シート!$M$31</f>
        <v>0</v>
      </c>
      <c r="K654" s="595">
        <f>基本情報入力シート!$M$32</f>
        <v>0</v>
      </c>
      <c r="L654" s="595">
        <f>'別紙様式3-2（加算　個票）'!P666</f>
        <v>0</v>
      </c>
      <c r="M654" s="596">
        <f>'別紙様式3-2（加算　個票）'!Q666</f>
        <v>0</v>
      </c>
      <c r="N654" s="595">
        <f>'別紙様式3-2（加算　個票）'!Y666</f>
        <v>0</v>
      </c>
      <c r="O654" s="596">
        <f>'別紙様式3-2（加算　個票）'!Z666</f>
        <v>0</v>
      </c>
      <c r="P654" s="596">
        <f>'別紙様式3-2（加算　個票）'!AG666</f>
        <v>0</v>
      </c>
      <c r="Q654" s="596">
        <f t="shared" si="10"/>
        <v>0</v>
      </c>
      <c r="R654" s="597" t="str">
        <f>IF('別紙様式3-1'!$Y$26="×","該当","非該当")</f>
        <v>非該当</v>
      </c>
    </row>
    <row r="655" spans="1:18">
      <c r="A655" s="595">
        <v>654</v>
      </c>
      <c r="B655" s="595">
        <f>基本情報入力シート!C692</f>
        <v>0</v>
      </c>
      <c r="C655" s="595">
        <f>基本情報入力シート!M692</f>
        <v>0</v>
      </c>
      <c r="D655" s="595">
        <f>基本情報入力シート!R692</f>
        <v>0</v>
      </c>
      <c r="E655" s="595">
        <f>基本情報入力シート!W692</f>
        <v>0</v>
      </c>
      <c r="F655" s="595">
        <f>基本情報入力シート!X692</f>
        <v>0</v>
      </c>
      <c r="G655" s="595">
        <f>基本情報入力シート!Y692</f>
        <v>0</v>
      </c>
      <c r="H655" s="595">
        <f>基本情報入力シート!$M$23</f>
        <v>0</v>
      </c>
      <c r="I655" s="595">
        <f>基本情報入力シート!$M$30</f>
        <v>0</v>
      </c>
      <c r="J655" s="595">
        <f>基本情報入力シート!$M$31</f>
        <v>0</v>
      </c>
      <c r="K655" s="595">
        <f>基本情報入力シート!$M$32</f>
        <v>0</v>
      </c>
      <c r="L655" s="595">
        <f>'別紙様式3-2（加算　個票）'!P667</f>
        <v>0</v>
      </c>
      <c r="M655" s="596">
        <f>'別紙様式3-2（加算　個票）'!Q667</f>
        <v>0</v>
      </c>
      <c r="N655" s="595">
        <f>'別紙様式3-2（加算　個票）'!Y667</f>
        <v>0</v>
      </c>
      <c r="O655" s="596">
        <f>'別紙様式3-2（加算　個票）'!Z667</f>
        <v>0</v>
      </c>
      <c r="P655" s="596">
        <f>'別紙様式3-2（加算　個票）'!AG667</f>
        <v>0</v>
      </c>
      <c r="Q655" s="596">
        <f t="shared" si="10"/>
        <v>0</v>
      </c>
      <c r="R655" s="597" t="str">
        <f>IF('別紙様式3-1'!$Y$26="×","該当","非該当")</f>
        <v>非該当</v>
      </c>
    </row>
    <row r="656" spans="1:18">
      <c r="A656" s="595">
        <v>655</v>
      </c>
      <c r="B656" s="595">
        <f>基本情報入力シート!C693</f>
        <v>0</v>
      </c>
      <c r="C656" s="595">
        <f>基本情報入力シート!M693</f>
        <v>0</v>
      </c>
      <c r="D656" s="595">
        <f>基本情報入力シート!R693</f>
        <v>0</v>
      </c>
      <c r="E656" s="595">
        <f>基本情報入力シート!W693</f>
        <v>0</v>
      </c>
      <c r="F656" s="595">
        <f>基本情報入力シート!X693</f>
        <v>0</v>
      </c>
      <c r="G656" s="595">
        <f>基本情報入力シート!Y693</f>
        <v>0</v>
      </c>
      <c r="H656" s="595">
        <f>基本情報入力シート!$M$23</f>
        <v>0</v>
      </c>
      <c r="I656" s="595">
        <f>基本情報入力シート!$M$30</f>
        <v>0</v>
      </c>
      <c r="J656" s="595">
        <f>基本情報入力シート!$M$31</f>
        <v>0</v>
      </c>
      <c r="K656" s="595">
        <f>基本情報入力シート!$M$32</f>
        <v>0</v>
      </c>
      <c r="L656" s="595">
        <f>'別紙様式3-2（加算　個票）'!P668</f>
        <v>0</v>
      </c>
      <c r="M656" s="596">
        <f>'別紙様式3-2（加算　個票）'!Q668</f>
        <v>0</v>
      </c>
      <c r="N656" s="595">
        <f>'別紙様式3-2（加算　個票）'!Y668</f>
        <v>0</v>
      </c>
      <c r="O656" s="596">
        <f>'別紙様式3-2（加算　個票）'!Z668</f>
        <v>0</v>
      </c>
      <c r="P656" s="596">
        <f>'別紙様式3-2（加算　個票）'!AG668</f>
        <v>0</v>
      </c>
      <c r="Q656" s="596">
        <f t="shared" si="10"/>
        <v>0</v>
      </c>
      <c r="R656" s="597" t="str">
        <f>IF('別紙様式3-1'!$Y$26="×","該当","非該当")</f>
        <v>非該当</v>
      </c>
    </row>
    <row r="657" spans="1:18">
      <c r="A657" s="595">
        <v>656</v>
      </c>
      <c r="B657" s="595">
        <f>基本情報入力シート!C694</f>
        <v>0</v>
      </c>
      <c r="C657" s="595">
        <f>基本情報入力シート!M694</f>
        <v>0</v>
      </c>
      <c r="D657" s="595">
        <f>基本情報入力シート!R694</f>
        <v>0</v>
      </c>
      <c r="E657" s="595">
        <f>基本情報入力シート!W694</f>
        <v>0</v>
      </c>
      <c r="F657" s="595">
        <f>基本情報入力シート!X694</f>
        <v>0</v>
      </c>
      <c r="G657" s="595">
        <f>基本情報入力シート!Y694</f>
        <v>0</v>
      </c>
      <c r="H657" s="595">
        <f>基本情報入力シート!$M$23</f>
        <v>0</v>
      </c>
      <c r="I657" s="595">
        <f>基本情報入力シート!$M$30</f>
        <v>0</v>
      </c>
      <c r="J657" s="595">
        <f>基本情報入力シート!$M$31</f>
        <v>0</v>
      </c>
      <c r="K657" s="595">
        <f>基本情報入力シート!$M$32</f>
        <v>0</v>
      </c>
      <c r="L657" s="595">
        <f>'別紙様式3-2（加算　個票）'!P669</f>
        <v>0</v>
      </c>
      <c r="M657" s="596">
        <f>'別紙様式3-2（加算　個票）'!Q669</f>
        <v>0</v>
      </c>
      <c r="N657" s="595">
        <f>'別紙様式3-2（加算　個票）'!Y669</f>
        <v>0</v>
      </c>
      <c r="O657" s="596">
        <f>'別紙様式3-2（加算　個票）'!Z669</f>
        <v>0</v>
      </c>
      <c r="P657" s="596">
        <f>'別紙様式3-2（加算　個票）'!AG669</f>
        <v>0</v>
      </c>
      <c r="Q657" s="596">
        <f t="shared" si="10"/>
        <v>0</v>
      </c>
      <c r="R657" s="597" t="str">
        <f>IF('別紙様式3-1'!$Y$26="×","該当","非該当")</f>
        <v>非該当</v>
      </c>
    </row>
    <row r="658" spans="1:18">
      <c r="A658" s="595">
        <v>657</v>
      </c>
      <c r="B658" s="595">
        <f>基本情報入力シート!C695</f>
        <v>0</v>
      </c>
      <c r="C658" s="595">
        <f>基本情報入力シート!M695</f>
        <v>0</v>
      </c>
      <c r="D658" s="595">
        <f>基本情報入力シート!R695</f>
        <v>0</v>
      </c>
      <c r="E658" s="595">
        <f>基本情報入力シート!W695</f>
        <v>0</v>
      </c>
      <c r="F658" s="595">
        <f>基本情報入力シート!X695</f>
        <v>0</v>
      </c>
      <c r="G658" s="595">
        <f>基本情報入力シート!Y695</f>
        <v>0</v>
      </c>
      <c r="H658" s="595">
        <f>基本情報入力シート!$M$23</f>
        <v>0</v>
      </c>
      <c r="I658" s="595">
        <f>基本情報入力シート!$M$30</f>
        <v>0</v>
      </c>
      <c r="J658" s="595">
        <f>基本情報入力シート!$M$31</f>
        <v>0</v>
      </c>
      <c r="K658" s="595">
        <f>基本情報入力シート!$M$32</f>
        <v>0</v>
      </c>
      <c r="L658" s="595">
        <f>'別紙様式3-2（加算　個票）'!P670</f>
        <v>0</v>
      </c>
      <c r="M658" s="596">
        <f>'別紙様式3-2（加算　個票）'!Q670</f>
        <v>0</v>
      </c>
      <c r="N658" s="595">
        <f>'別紙様式3-2（加算　個票）'!Y670</f>
        <v>0</v>
      </c>
      <c r="O658" s="596">
        <f>'別紙様式3-2（加算　個票）'!Z670</f>
        <v>0</v>
      </c>
      <c r="P658" s="596">
        <f>'別紙様式3-2（加算　個票）'!AG670</f>
        <v>0</v>
      </c>
      <c r="Q658" s="596">
        <f t="shared" si="10"/>
        <v>0</v>
      </c>
      <c r="R658" s="597" t="str">
        <f>IF('別紙様式3-1'!$Y$26="×","該当","非該当")</f>
        <v>非該当</v>
      </c>
    </row>
    <row r="659" spans="1:18">
      <c r="A659" s="595">
        <v>658</v>
      </c>
      <c r="B659" s="595">
        <f>基本情報入力シート!C696</f>
        <v>0</v>
      </c>
      <c r="C659" s="595">
        <f>基本情報入力シート!M696</f>
        <v>0</v>
      </c>
      <c r="D659" s="595">
        <f>基本情報入力シート!R696</f>
        <v>0</v>
      </c>
      <c r="E659" s="595">
        <f>基本情報入力シート!W696</f>
        <v>0</v>
      </c>
      <c r="F659" s="595">
        <f>基本情報入力シート!X696</f>
        <v>0</v>
      </c>
      <c r="G659" s="595">
        <f>基本情報入力シート!Y696</f>
        <v>0</v>
      </c>
      <c r="H659" s="595">
        <f>基本情報入力シート!$M$23</f>
        <v>0</v>
      </c>
      <c r="I659" s="595">
        <f>基本情報入力シート!$M$30</f>
        <v>0</v>
      </c>
      <c r="J659" s="595">
        <f>基本情報入力シート!$M$31</f>
        <v>0</v>
      </c>
      <c r="K659" s="595">
        <f>基本情報入力シート!$M$32</f>
        <v>0</v>
      </c>
      <c r="L659" s="595">
        <f>'別紙様式3-2（加算　個票）'!P671</f>
        <v>0</v>
      </c>
      <c r="M659" s="596">
        <f>'別紙様式3-2（加算　個票）'!Q671</f>
        <v>0</v>
      </c>
      <c r="N659" s="595">
        <f>'別紙様式3-2（加算　個票）'!Y671</f>
        <v>0</v>
      </c>
      <c r="O659" s="596">
        <f>'別紙様式3-2（加算　個票）'!Z671</f>
        <v>0</v>
      </c>
      <c r="P659" s="596">
        <f>'別紙様式3-2（加算　個票）'!AG671</f>
        <v>0</v>
      </c>
      <c r="Q659" s="596">
        <f t="shared" si="10"/>
        <v>0</v>
      </c>
      <c r="R659" s="597" t="str">
        <f>IF('別紙様式3-1'!$Y$26="×","該当","非該当")</f>
        <v>非該当</v>
      </c>
    </row>
    <row r="660" spans="1:18">
      <c r="A660" s="595">
        <v>659</v>
      </c>
      <c r="B660" s="595">
        <f>基本情報入力シート!C697</f>
        <v>0</v>
      </c>
      <c r="C660" s="595">
        <f>基本情報入力シート!M697</f>
        <v>0</v>
      </c>
      <c r="D660" s="595">
        <f>基本情報入力シート!R697</f>
        <v>0</v>
      </c>
      <c r="E660" s="595">
        <f>基本情報入力シート!W697</f>
        <v>0</v>
      </c>
      <c r="F660" s="595">
        <f>基本情報入力シート!X697</f>
        <v>0</v>
      </c>
      <c r="G660" s="595">
        <f>基本情報入力シート!Y697</f>
        <v>0</v>
      </c>
      <c r="H660" s="595">
        <f>基本情報入力シート!$M$23</f>
        <v>0</v>
      </c>
      <c r="I660" s="595">
        <f>基本情報入力シート!$M$30</f>
        <v>0</v>
      </c>
      <c r="J660" s="595">
        <f>基本情報入力シート!$M$31</f>
        <v>0</v>
      </c>
      <c r="K660" s="595">
        <f>基本情報入力シート!$M$32</f>
        <v>0</v>
      </c>
      <c r="L660" s="595">
        <f>'別紙様式3-2（加算　個票）'!P672</f>
        <v>0</v>
      </c>
      <c r="M660" s="596">
        <f>'別紙様式3-2（加算　個票）'!Q672</f>
        <v>0</v>
      </c>
      <c r="N660" s="595">
        <f>'別紙様式3-2（加算　個票）'!Y672</f>
        <v>0</v>
      </c>
      <c r="O660" s="596">
        <f>'別紙様式3-2（加算　個票）'!Z672</f>
        <v>0</v>
      </c>
      <c r="P660" s="596">
        <f>'別紙様式3-2（加算　個票）'!AG672</f>
        <v>0</v>
      </c>
      <c r="Q660" s="596">
        <f t="shared" si="10"/>
        <v>0</v>
      </c>
      <c r="R660" s="597" t="str">
        <f>IF('別紙様式3-1'!$Y$26="×","該当","非該当")</f>
        <v>非該当</v>
      </c>
    </row>
    <row r="661" spans="1:18">
      <c r="A661" s="595">
        <v>660</v>
      </c>
      <c r="B661" s="595">
        <f>基本情報入力シート!C698</f>
        <v>0</v>
      </c>
      <c r="C661" s="595">
        <f>基本情報入力シート!M698</f>
        <v>0</v>
      </c>
      <c r="D661" s="595">
        <f>基本情報入力シート!R698</f>
        <v>0</v>
      </c>
      <c r="E661" s="595">
        <f>基本情報入力シート!W698</f>
        <v>0</v>
      </c>
      <c r="F661" s="595">
        <f>基本情報入力シート!X698</f>
        <v>0</v>
      </c>
      <c r="G661" s="595">
        <f>基本情報入力シート!Y698</f>
        <v>0</v>
      </c>
      <c r="H661" s="595">
        <f>基本情報入力シート!$M$23</f>
        <v>0</v>
      </c>
      <c r="I661" s="595">
        <f>基本情報入力シート!$M$30</f>
        <v>0</v>
      </c>
      <c r="J661" s="595">
        <f>基本情報入力シート!$M$31</f>
        <v>0</v>
      </c>
      <c r="K661" s="595">
        <f>基本情報入力シート!$M$32</f>
        <v>0</v>
      </c>
      <c r="L661" s="595">
        <f>'別紙様式3-2（加算　個票）'!P673</f>
        <v>0</v>
      </c>
      <c r="M661" s="596">
        <f>'別紙様式3-2（加算　個票）'!Q673</f>
        <v>0</v>
      </c>
      <c r="N661" s="595">
        <f>'別紙様式3-2（加算　個票）'!Y673</f>
        <v>0</v>
      </c>
      <c r="O661" s="596">
        <f>'別紙様式3-2（加算　個票）'!Z673</f>
        <v>0</v>
      </c>
      <c r="P661" s="596">
        <f>'別紙様式3-2（加算　個票）'!AG673</f>
        <v>0</v>
      </c>
      <c r="Q661" s="596">
        <f t="shared" si="10"/>
        <v>0</v>
      </c>
      <c r="R661" s="597" t="str">
        <f>IF('別紙様式3-1'!$Y$26="×","該当","非該当")</f>
        <v>非該当</v>
      </c>
    </row>
    <row r="662" spans="1:18">
      <c r="A662" s="595">
        <v>661</v>
      </c>
      <c r="B662" s="595">
        <f>基本情報入力シート!C699</f>
        <v>0</v>
      </c>
      <c r="C662" s="595">
        <f>基本情報入力シート!M699</f>
        <v>0</v>
      </c>
      <c r="D662" s="595">
        <f>基本情報入力シート!R699</f>
        <v>0</v>
      </c>
      <c r="E662" s="595">
        <f>基本情報入力シート!W699</f>
        <v>0</v>
      </c>
      <c r="F662" s="595">
        <f>基本情報入力シート!X699</f>
        <v>0</v>
      </c>
      <c r="G662" s="595">
        <f>基本情報入力シート!Y699</f>
        <v>0</v>
      </c>
      <c r="H662" s="595">
        <f>基本情報入力シート!$M$23</f>
        <v>0</v>
      </c>
      <c r="I662" s="595">
        <f>基本情報入力シート!$M$30</f>
        <v>0</v>
      </c>
      <c r="J662" s="595">
        <f>基本情報入力シート!$M$31</f>
        <v>0</v>
      </c>
      <c r="K662" s="595">
        <f>基本情報入力シート!$M$32</f>
        <v>0</v>
      </c>
      <c r="L662" s="595">
        <f>'別紙様式3-2（加算　個票）'!P674</f>
        <v>0</v>
      </c>
      <c r="M662" s="596">
        <f>'別紙様式3-2（加算　個票）'!Q674</f>
        <v>0</v>
      </c>
      <c r="N662" s="595">
        <f>'別紙様式3-2（加算　個票）'!Y674</f>
        <v>0</v>
      </c>
      <c r="O662" s="596">
        <f>'別紙様式3-2（加算　個票）'!Z674</f>
        <v>0</v>
      </c>
      <c r="P662" s="596">
        <f>'別紙様式3-2（加算　個票）'!AG674</f>
        <v>0</v>
      </c>
      <c r="Q662" s="596">
        <f t="shared" si="10"/>
        <v>0</v>
      </c>
      <c r="R662" s="597" t="str">
        <f>IF('別紙様式3-1'!$Y$26="×","該当","非該当")</f>
        <v>非該当</v>
      </c>
    </row>
    <row r="663" spans="1:18">
      <c r="A663" s="595">
        <v>662</v>
      </c>
      <c r="B663" s="595">
        <f>基本情報入力シート!C700</f>
        <v>0</v>
      </c>
      <c r="C663" s="595">
        <f>基本情報入力シート!M700</f>
        <v>0</v>
      </c>
      <c r="D663" s="595">
        <f>基本情報入力シート!R700</f>
        <v>0</v>
      </c>
      <c r="E663" s="595">
        <f>基本情報入力シート!W700</f>
        <v>0</v>
      </c>
      <c r="F663" s="595">
        <f>基本情報入力シート!X700</f>
        <v>0</v>
      </c>
      <c r="G663" s="595">
        <f>基本情報入力シート!Y700</f>
        <v>0</v>
      </c>
      <c r="H663" s="595">
        <f>基本情報入力シート!$M$23</f>
        <v>0</v>
      </c>
      <c r="I663" s="595">
        <f>基本情報入力シート!$M$30</f>
        <v>0</v>
      </c>
      <c r="J663" s="595">
        <f>基本情報入力シート!$M$31</f>
        <v>0</v>
      </c>
      <c r="K663" s="595">
        <f>基本情報入力シート!$M$32</f>
        <v>0</v>
      </c>
      <c r="L663" s="595">
        <f>'別紙様式3-2（加算　個票）'!P675</f>
        <v>0</v>
      </c>
      <c r="M663" s="596">
        <f>'別紙様式3-2（加算　個票）'!Q675</f>
        <v>0</v>
      </c>
      <c r="N663" s="595">
        <f>'別紙様式3-2（加算　個票）'!Y675</f>
        <v>0</v>
      </c>
      <c r="O663" s="596">
        <f>'別紙様式3-2（加算　個票）'!Z675</f>
        <v>0</v>
      </c>
      <c r="P663" s="596">
        <f>'別紙様式3-2（加算　個票）'!AG675</f>
        <v>0</v>
      </c>
      <c r="Q663" s="596">
        <f t="shared" si="10"/>
        <v>0</v>
      </c>
      <c r="R663" s="597" t="str">
        <f>IF('別紙様式3-1'!$Y$26="×","該当","非該当")</f>
        <v>非該当</v>
      </c>
    </row>
    <row r="664" spans="1:18">
      <c r="A664" s="595">
        <v>663</v>
      </c>
      <c r="B664" s="595">
        <f>基本情報入力シート!C701</f>
        <v>0</v>
      </c>
      <c r="C664" s="595">
        <f>基本情報入力シート!M701</f>
        <v>0</v>
      </c>
      <c r="D664" s="595">
        <f>基本情報入力シート!R701</f>
        <v>0</v>
      </c>
      <c r="E664" s="595">
        <f>基本情報入力シート!W701</f>
        <v>0</v>
      </c>
      <c r="F664" s="595">
        <f>基本情報入力シート!X701</f>
        <v>0</v>
      </c>
      <c r="G664" s="595">
        <f>基本情報入力シート!Y701</f>
        <v>0</v>
      </c>
      <c r="H664" s="595">
        <f>基本情報入力シート!$M$23</f>
        <v>0</v>
      </c>
      <c r="I664" s="595">
        <f>基本情報入力シート!$M$30</f>
        <v>0</v>
      </c>
      <c r="J664" s="595">
        <f>基本情報入力シート!$M$31</f>
        <v>0</v>
      </c>
      <c r="K664" s="595">
        <f>基本情報入力シート!$M$32</f>
        <v>0</v>
      </c>
      <c r="L664" s="595">
        <f>'別紙様式3-2（加算　個票）'!P676</f>
        <v>0</v>
      </c>
      <c r="M664" s="596">
        <f>'別紙様式3-2（加算　個票）'!Q676</f>
        <v>0</v>
      </c>
      <c r="N664" s="595">
        <f>'別紙様式3-2（加算　個票）'!Y676</f>
        <v>0</v>
      </c>
      <c r="O664" s="596">
        <f>'別紙様式3-2（加算　個票）'!Z676</f>
        <v>0</v>
      </c>
      <c r="P664" s="596">
        <f>'別紙様式3-2（加算　個票）'!AG676</f>
        <v>0</v>
      </c>
      <c r="Q664" s="596">
        <f t="shared" si="10"/>
        <v>0</v>
      </c>
      <c r="R664" s="597" t="str">
        <f>IF('別紙様式3-1'!$Y$26="×","該当","非該当")</f>
        <v>非該当</v>
      </c>
    </row>
    <row r="665" spans="1:18">
      <c r="A665" s="595">
        <v>664</v>
      </c>
      <c r="B665" s="595">
        <f>基本情報入力シート!C702</f>
        <v>0</v>
      </c>
      <c r="C665" s="595">
        <f>基本情報入力シート!M702</f>
        <v>0</v>
      </c>
      <c r="D665" s="595">
        <f>基本情報入力シート!R702</f>
        <v>0</v>
      </c>
      <c r="E665" s="595">
        <f>基本情報入力シート!W702</f>
        <v>0</v>
      </c>
      <c r="F665" s="595">
        <f>基本情報入力シート!X702</f>
        <v>0</v>
      </c>
      <c r="G665" s="595">
        <f>基本情報入力シート!Y702</f>
        <v>0</v>
      </c>
      <c r="H665" s="595">
        <f>基本情報入力シート!$M$23</f>
        <v>0</v>
      </c>
      <c r="I665" s="595">
        <f>基本情報入力シート!$M$30</f>
        <v>0</v>
      </c>
      <c r="J665" s="595">
        <f>基本情報入力シート!$M$31</f>
        <v>0</v>
      </c>
      <c r="K665" s="595">
        <f>基本情報入力シート!$M$32</f>
        <v>0</v>
      </c>
      <c r="L665" s="595">
        <f>'別紙様式3-2（加算　個票）'!P677</f>
        <v>0</v>
      </c>
      <c r="M665" s="596">
        <f>'別紙様式3-2（加算　個票）'!Q677</f>
        <v>0</v>
      </c>
      <c r="N665" s="595">
        <f>'別紙様式3-2（加算　個票）'!Y677</f>
        <v>0</v>
      </c>
      <c r="O665" s="596">
        <f>'別紙様式3-2（加算　個票）'!Z677</f>
        <v>0</v>
      </c>
      <c r="P665" s="596">
        <f>'別紙様式3-2（加算　個票）'!AG677</f>
        <v>0</v>
      </c>
      <c r="Q665" s="596">
        <f t="shared" si="10"/>
        <v>0</v>
      </c>
      <c r="R665" s="597" t="str">
        <f>IF('別紙様式3-1'!$Y$26="×","該当","非該当")</f>
        <v>非該当</v>
      </c>
    </row>
    <row r="666" spans="1:18">
      <c r="A666" s="595">
        <v>665</v>
      </c>
      <c r="B666" s="595">
        <f>基本情報入力シート!C703</f>
        <v>0</v>
      </c>
      <c r="C666" s="595">
        <f>基本情報入力シート!M703</f>
        <v>0</v>
      </c>
      <c r="D666" s="595">
        <f>基本情報入力シート!R703</f>
        <v>0</v>
      </c>
      <c r="E666" s="595">
        <f>基本情報入力シート!W703</f>
        <v>0</v>
      </c>
      <c r="F666" s="595">
        <f>基本情報入力シート!X703</f>
        <v>0</v>
      </c>
      <c r="G666" s="595">
        <f>基本情報入力シート!Y703</f>
        <v>0</v>
      </c>
      <c r="H666" s="595">
        <f>基本情報入力シート!$M$23</f>
        <v>0</v>
      </c>
      <c r="I666" s="595">
        <f>基本情報入力シート!$M$30</f>
        <v>0</v>
      </c>
      <c r="J666" s="595">
        <f>基本情報入力シート!$M$31</f>
        <v>0</v>
      </c>
      <c r="K666" s="595">
        <f>基本情報入力シート!$M$32</f>
        <v>0</v>
      </c>
      <c r="L666" s="595">
        <f>'別紙様式3-2（加算　個票）'!P678</f>
        <v>0</v>
      </c>
      <c r="M666" s="596">
        <f>'別紙様式3-2（加算　個票）'!Q678</f>
        <v>0</v>
      </c>
      <c r="N666" s="595">
        <f>'別紙様式3-2（加算　個票）'!Y678</f>
        <v>0</v>
      </c>
      <c r="O666" s="596">
        <f>'別紙様式3-2（加算　個票）'!Z678</f>
        <v>0</v>
      </c>
      <c r="P666" s="596">
        <f>'別紙様式3-2（加算　個票）'!AG678</f>
        <v>0</v>
      </c>
      <c r="Q666" s="596">
        <f t="shared" si="10"/>
        <v>0</v>
      </c>
      <c r="R666" s="597" t="str">
        <f>IF('別紙様式3-1'!$Y$26="×","該当","非該当")</f>
        <v>非該当</v>
      </c>
    </row>
    <row r="667" spans="1:18">
      <c r="A667" s="595">
        <v>666</v>
      </c>
      <c r="B667" s="595">
        <f>基本情報入力シート!C704</f>
        <v>0</v>
      </c>
      <c r="C667" s="595">
        <f>基本情報入力シート!M704</f>
        <v>0</v>
      </c>
      <c r="D667" s="595">
        <f>基本情報入力シート!R704</f>
        <v>0</v>
      </c>
      <c r="E667" s="595">
        <f>基本情報入力シート!W704</f>
        <v>0</v>
      </c>
      <c r="F667" s="595">
        <f>基本情報入力シート!X704</f>
        <v>0</v>
      </c>
      <c r="G667" s="595">
        <f>基本情報入力シート!Y704</f>
        <v>0</v>
      </c>
      <c r="H667" s="595">
        <f>基本情報入力シート!$M$23</f>
        <v>0</v>
      </c>
      <c r="I667" s="595">
        <f>基本情報入力シート!$M$30</f>
        <v>0</v>
      </c>
      <c r="J667" s="595">
        <f>基本情報入力シート!$M$31</f>
        <v>0</v>
      </c>
      <c r="K667" s="595">
        <f>基本情報入力シート!$M$32</f>
        <v>0</v>
      </c>
      <c r="L667" s="595">
        <f>'別紙様式3-2（加算　個票）'!P679</f>
        <v>0</v>
      </c>
      <c r="M667" s="596">
        <f>'別紙様式3-2（加算　個票）'!Q679</f>
        <v>0</v>
      </c>
      <c r="N667" s="595">
        <f>'別紙様式3-2（加算　個票）'!Y679</f>
        <v>0</v>
      </c>
      <c r="O667" s="596">
        <f>'別紙様式3-2（加算　個票）'!Z679</f>
        <v>0</v>
      </c>
      <c r="P667" s="596">
        <f>'別紙様式3-2（加算　個票）'!AG679</f>
        <v>0</v>
      </c>
      <c r="Q667" s="596">
        <f t="shared" si="10"/>
        <v>0</v>
      </c>
      <c r="R667" s="597" t="str">
        <f>IF('別紙様式3-1'!$Y$26="×","該当","非該当")</f>
        <v>非該当</v>
      </c>
    </row>
    <row r="668" spans="1:18">
      <c r="A668" s="595">
        <v>667</v>
      </c>
      <c r="B668" s="595">
        <f>基本情報入力シート!C705</f>
        <v>0</v>
      </c>
      <c r="C668" s="595">
        <f>基本情報入力シート!M705</f>
        <v>0</v>
      </c>
      <c r="D668" s="595">
        <f>基本情報入力シート!R705</f>
        <v>0</v>
      </c>
      <c r="E668" s="595">
        <f>基本情報入力シート!W705</f>
        <v>0</v>
      </c>
      <c r="F668" s="595">
        <f>基本情報入力シート!X705</f>
        <v>0</v>
      </c>
      <c r="G668" s="595">
        <f>基本情報入力シート!Y705</f>
        <v>0</v>
      </c>
      <c r="H668" s="595">
        <f>基本情報入力シート!$M$23</f>
        <v>0</v>
      </c>
      <c r="I668" s="595">
        <f>基本情報入力シート!$M$30</f>
        <v>0</v>
      </c>
      <c r="J668" s="595">
        <f>基本情報入力シート!$M$31</f>
        <v>0</v>
      </c>
      <c r="K668" s="595">
        <f>基本情報入力シート!$M$32</f>
        <v>0</v>
      </c>
      <c r="L668" s="595">
        <f>'別紙様式3-2（加算　個票）'!P680</f>
        <v>0</v>
      </c>
      <c r="M668" s="596">
        <f>'別紙様式3-2（加算　個票）'!Q680</f>
        <v>0</v>
      </c>
      <c r="N668" s="595">
        <f>'別紙様式3-2（加算　個票）'!Y680</f>
        <v>0</v>
      </c>
      <c r="O668" s="596">
        <f>'別紙様式3-2（加算　個票）'!Z680</f>
        <v>0</v>
      </c>
      <c r="P668" s="596">
        <f>'別紙様式3-2（加算　個票）'!AG680</f>
        <v>0</v>
      </c>
      <c r="Q668" s="596">
        <f t="shared" si="10"/>
        <v>0</v>
      </c>
      <c r="R668" s="597" t="str">
        <f>IF('別紙様式3-1'!$Y$26="×","該当","非該当")</f>
        <v>非該当</v>
      </c>
    </row>
    <row r="669" spans="1:18">
      <c r="A669" s="595">
        <v>668</v>
      </c>
      <c r="B669" s="595">
        <f>基本情報入力シート!C706</f>
        <v>0</v>
      </c>
      <c r="C669" s="595">
        <f>基本情報入力シート!M706</f>
        <v>0</v>
      </c>
      <c r="D669" s="595">
        <f>基本情報入力シート!R706</f>
        <v>0</v>
      </c>
      <c r="E669" s="595">
        <f>基本情報入力シート!W706</f>
        <v>0</v>
      </c>
      <c r="F669" s="595">
        <f>基本情報入力シート!X706</f>
        <v>0</v>
      </c>
      <c r="G669" s="595">
        <f>基本情報入力シート!Y706</f>
        <v>0</v>
      </c>
      <c r="H669" s="595">
        <f>基本情報入力シート!$M$23</f>
        <v>0</v>
      </c>
      <c r="I669" s="595">
        <f>基本情報入力シート!$M$30</f>
        <v>0</v>
      </c>
      <c r="J669" s="595">
        <f>基本情報入力シート!$M$31</f>
        <v>0</v>
      </c>
      <c r="K669" s="595">
        <f>基本情報入力シート!$M$32</f>
        <v>0</v>
      </c>
      <c r="L669" s="595">
        <f>'別紙様式3-2（加算　個票）'!P681</f>
        <v>0</v>
      </c>
      <c r="M669" s="596">
        <f>'別紙様式3-2（加算　個票）'!Q681</f>
        <v>0</v>
      </c>
      <c r="N669" s="595">
        <f>'別紙様式3-2（加算　個票）'!Y681</f>
        <v>0</v>
      </c>
      <c r="O669" s="596">
        <f>'別紙様式3-2（加算　個票）'!Z681</f>
        <v>0</v>
      </c>
      <c r="P669" s="596">
        <f>'別紙様式3-2（加算　個票）'!AG681</f>
        <v>0</v>
      </c>
      <c r="Q669" s="596">
        <f t="shared" si="10"/>
        <v>0</v>
      </c>
      <c r="R669" s="597" t="str">
        <f>IF('別紙様式3-1'!$Y$26="×","該当","非該当")</f>
        <v>非該当</v>
      </c>
    </row>
    <row r="670" spans="1:18">
      <c r="A670" s="595">
        <v>669</v>
      </c>
      <c r="B670" s="595">
        <f>基本情報入力シート!C707</f>
        <v>0</v>
      </c>
      <c r="C670" s="595">
        <f>基本情報入力シート!M707</f>
        <v>0</v>
      </c>
      <c r="D670" s="595">
        <f>基本情報入力シート!R707</f>
        <v>0</v>
      </c>
      <c r="E670" s="595">
        <f>基本情報入力シート!W707</f>
        <v>0</v>
      </c>
      <c r="F670" s="595">
        <f>基本情報入力シート!X707</f>
        <v>0</v>
      </c>
      <c r="G670" s="595">
        <f>基本情報入力シート!Y707</f>
        <v>0</v>
      </c>
      <c r="H670" s="595">
        <f>基本情報入力シート!$M$23</f>
        <v>0</v>
      </c>
      <c r="I670" s="595">
        <f>基本情報入力シート!$M$30</f>
        <v>0</v>
      </c>
      <c r="J670" s="595">
        <f>基本情報入力シート!$M$31</f>
        <v>0</v>
      </c>
      <c r="K670" s="595">
        <f>基本情報入力シート!$M$32</f>
        <v>0</v>
      </c>
      <c r="L670" s="595">
        <f>'別紙様式3-2（加算　個票）'!P682</f>
        <v>0</v>
      </c>
      <c r="M670" s="596">
        <f>'別紙様式3-2（加算　個票）'!Q682</f>
        <v>0</v>
      </c>
      <c r="N670" s="595">
        <f>'別紙様式3-2（加算　個票）'!Y682</f>
        <v>0</v>
      </c>
      <c r="O670" s="596">
        <f>'別紙様式3-2（加算　個票）'!Z682</f>
        <v>0</v>
      </c>
      <c r="P670" s="596">
        <f>'別紙様式3-2（加算　個票）'!AG682</f>
        <v>0</v>
      </c>
      <c r="Q670" s="596">
        <f t="shared" si="10"/>
        <v>0</v>
      </c>
      <c r="R670" s="597" t="str">
        <f>IF('別紙様式3-1'!$Y$26="×","該当","非該当")</f>
        <v>非該当</v>
      </c>
    </row>
    <row r="671" spans="1:18">
      <c r="A671" s="595">
        <v>670</v>
      </c>
      <c r="B671" s="595">
        <f>基本情報入力シート!C708</f>
        <v>0</v>
      </c>
      <c r="C671" s="595">
        <f>基本情報入力シート!M708</f>
        <v>0</v>
      </c>
      <c r="D671" s="595">
        <f>基本情報入力シート!R708</f>
        <v>0</v>
      </c>
      <c r="E671" s="595">
        <f>基本情報入力シート!W708</f>
        <v>0</v>
      </c>
      <c r="F671" s="595">
        <f>基本情報入力シート!X708</f>
        <v>0</v>
      </c>
      <c r="G671" s="595">
        <f>基本情報入力シート!Y708</f>
        <v>0</v>
      </c>
      <c r="H671" s="595">
        <f>基本情報入力シート!$M$23</f>
        <v>0</v>
      </c>
      <c r="I671" s="595">
        <f>基本情報入力シート!$M$30</f>
        <v>0</v>
      </c>
      <c r="J671" s="595">
        <f>基本情報入力シート!$M$31</f>
        <v>0</v>
      </c>
      <c r="K671" s="595">
        <f>基本情報入力シート!$M$32</f>
        <v>0</v>
      </c>
      <c r="L671" s="595">
        <f>'別紙様式3-2（加算　個票）'!P683</f>
        <v>0</v>
      </c>
      <c r="M671" s="596">
        <f>'別紙様式3-2（加算　個票）'!Q683</f>
        <v>0</v>
      </c>
      <c r="N671" s="595">
        <f>'別紙様式3-2（加算　個票）'!Y683</f>
        <v>0</v>
      </c>
      <c r="O671" s="596">
        <f>'別紙様式3-2（加算　個票）'!Z683</f>
        <v>0</v>
      </c>
      <c r="P671" s="596">
        <f>'別紙様式3-2（加算　個票）'!AG683</f>
        <v>0</v>
      </c>
      <c r="Q671" s="596">
        <f t="shared" si="10"/>
        <v>0</v>
      </c>
      <c r="R671" s="597" t="str">
        <f>IF('別紙様式3-1'!$Y$26="×","該当","非該当")</f>
        <v>非該当</v>
      </c>
    </row>
    <row r="672" spans="1:18">
      <c r="A672" s="595">
        <v>671</v>
      </c>
      <c r="B672" s="595">
        <f>基本情報入力シート!C709</f>
        <v>0</v>
      </c>
      <c r="C672" s="595">
        <f>基本情報入力シート!M709</f>
        <v>0</v>
      </c>
      <c r="D672" s="595">
        <f>基本情報入力シート!R709</f>
        <v>0</v>
      </c>
      <c r="E672" s="595">
        <f>基本情報入力シート!W709</f>
        <v>0</v>
      </c>
      <c r="F672" s="595">
        <f>基本情報入力シート!X709</f>
        <v>0</v>
      </c>
      <c r="G672" s="595">
        <f>基本情報入力シート!Y709</f>
        <v>0</v>
      </c>
      <c r="H672" s="595">
        <f>基本情報入力シート!$M$23</f>
        <v>0</v>
      </c>
      <c r="I672" s="595">
        <f>基本情報入力シート!$M$30</f>
        <v>0</v>
      </c>
      <c r="J672" s="595">
        <f>基本情報入力シート!$M$31</f>
        <v>0</v>
      </c>
      <c r="K672" s="595">
        <f>基本情報入力シート!$M$32</f>
        <v>0</v>
      </c>
      <c r="L672" s="595">
        <f>'別紙様式3-2（加算　個票）'!P684</f>
        <v>0</v>
      </c>
      <c r="M672" s="596">
        <f>'別紙様式3-2（加算　個票）'!Q684</f>
        <v>0</v>
      </c>
      <c r="N672" s="595">
        <f>'別紙様式3-2（加算　個票）'!Y684</f>
        <v>0</v>
      </c>
      <c r="O672" s="596">
        <f>'別紙様式3-2（加算　個票）'!Z684</f>
        <v>0</v>
      </c>
      <c r="P672" s="596">
        <f>'別紙様式3-2（加算　個票）'!AG684</f>
        <v>0</v>
      </c>
      <c r="Q672" s="596">
        <f t="shared" si="10"/>
        <v>0</v>
      </c>
      <c r="R672" s="597" t="str">
        <f>IF('別紙様式3-1'!$Y$26="×","該当","非該当")</f>
        <v>非該当</v>
      </c>
    </row>
    <row r="673" spans="1:18">
      <c r="A673" s="595">
        <v>672</v>
      </c>
      <c r="B673" s="595">
        <f>基本情報入力シート!C710</f>
        <v>0</v>
      </c>
      <c r="C673" s="595">
        <f>基本情報入力シート!M710</f>
        <v>0</v>
      </c>
      <c r="D673" s="595">
        <f>基本情報入力シート!R710</f>
        <v>0</v>
      </c>
      <c r="E673" s="595">
        <f>基本情報入力シート!W710</f>
        <v>0</v>
      </c>
      <c r="F673" s="595">
        <f>基本情報入力シート!X710</f>
        <v>0</v>
      </c>
      <c r="G673" s="595">
        <f>基本情報入力シート!Y710</f>
        <v>0</v>
      </c>
      <c r="H673" s="595">
        <f>基本情報入力シート!$M$23</f>
        <v>0</v>
      </c>
      <c r="I673" s="595">
        <f>基本情報入力シート!$M$30</f>
        <v>0</v>
      </c>
      <c r="J673" s="595">
        <f>基本情報入力シート!$M$31</f>
        <v>0</v>
      </c>
      <c r="K673" s="595">
        <f>基本情報入力シート!$M$32</f>
        <v>0</v>
      </c>
      <c r="L673" s="595">
        <f>'別紙様式3-2（加算　個票）'!P685</f>
        <v>0</v>
      </c>
      <c r="M673" s="596">
        <f>'別紙様式3-2（加算　個票）'!Q685</f>
        <v>0</v>
      </c>
      <c r="N673" s="595">
        <f>'別紙様式3-2（加算　個票）'!Y685</f>
        <v>0</v>
      </c>
      <c r="O673" s="596">
        <f>'別紙様式3-2（加算　個票）'!Z685</f>
        <v>0</v>
      </c>
      <c r="P673" s="596">
        <f>'別紙様式3-2（加算　個票）'!AG685</f>
        <v>0</v>
      </c>
      <c r="Q673" s="596">
        <f t="shared" si="10"/>
        <v>0</v>
      </c>
      <c r="R673" s="597" t="str">
        <f>IF('別紙様式3-1'!$Y$26="×","該当","非該当")</f>
        <v>非該当</v>
      </c>
    </row>
    <row r="674" spans="1:18">
      <c r="A674" s="595">
        <v>673</v>
      </c>
      <c r="B674" s="595">
        <f>基本情報入力シート!C711</f>
        <v>0</v>
      </c>
      <c r="C674" s="595">
        <f>基本情報入力シート!M711</f>
        <v>0</v>
      </c>
      <c r="D674" s="595">
        <f>基本情報入力シート!R711</f>
        <v>0</v>
      </c>
      <c r="E674" s="595">
        <f>基本情報入力シート!W711</f>
        <v>0</v>
      </c>
      <c r="F674" s="595">
        <f>基本情報入力シート!X711</f>
        <v>0</v>
      </c>
      <c r="G674" s="595">
        <f>基本情報入力シート!Y711</f>
        <v>0</v>
      </c>
      <c r="H674" s="595">
        <f>基本情報入力シート!$M$23</f>
        <v>0</v>
      </c>
      <c r="I674" s="595">
        <f>基本情報入力シート!$M$30</f>
        <v>0</v>
      </c>
      <c r="J674" s="595">
        <f>基本情報入力シート!$M$31</f>
        <v>0</v>
      </c>
      <c r="K674" s="595">
        <f>基本情報入力シート!$M$32</f>
        <v>0</v>
      </c>
      <c r="L674" s="595">
        <f>'別紙様式3-2（加算　個票）'!P686</f>
        <v>0</v>
      </c>
      <c r="M674" s="596">
        <f>'別紙様式3-2（加算　個票）'!Q686</f>
        <v>0</v>
      </c>
      <c r="N674" s="595">
        <f>'別紙様式3-2（加算　個票）'!Y686</f>
        <v>0</v>
      </c>
      <c r="O674" s="596">
        <f>'別紙様式3-2（加算　個票）'!Z686</f>
        <v>0</v>
      </c>
      <c r="P674" s="596">
        <f>'別紙様式3-2（加算　個票）'!AG686</f>
        <v>0</v>
      </c>
      <c r="Q674" s="596">
        <f t="shared" si="10"/>
        <v>0</v>
      </c>
      <c r="R674" s="597" t="str">
        <f>IF('別紙様式3-1'!$Y$26="×","該当","非該当")</f>
        <v>非該当</v>
      </c>
    </row>
    <row r="675" spans="1:18">
      <c r="A675" s="595">
        <v>674</v>
      </c>
      <c r="B675" s="595">
        <f>基本情報入力シート!C712</f>
        <v>0</v>
      </c>
      <c r="C675" s="595">
        <f>基本情報入力シート!M712</f>
        <v>0</v>
      </c>
      <c r="D675" s="595">
        <f>基本情報入力シート!R712</f>
        <v>0</v>
      </c>
      <c r="E675" s="595">
        <f>基本情報入力シート!W712</f>
        <v>0</v>
      </c>
      <c r="F675" s="595">
        <f>基本情報入力シート!X712</f>
        <v>0</v>
      </c>
      <c r="G675" s="595">
        <f>基本情報入力シート!Y712</f>
        <v>0</v>
      </c>
      <c r="H675" s="595">
        <f>基本情報入力シート!$M$23</f>
        <v>0</v>
      </c>
      <c r="I675" s="595">
        <f>基本情報入力シート!$M$30</f>
        <v>0</v>
      </c>
      <c r="J675" s="595">
        <f>基本情報入力シート!$M$31</f>
        <v>0</v>
      </c>
      <c r="K675" s="595">
        <f>基本情報入力シート!$M$32</f>
        <v>0</v>
      </c>
      <c r="L675" s="595">
        <f>'別紙様式3-2（加算　個票）'!P687</f>
        <v>0</v>
      </c>
      <c r="M675" s="596">
        <f>'別紙様式3-2（加算　個票）'!Q687</f>
        <v>0</v>
      </c>
      <c r="N675" s="595">
        <f>'別紙様式3-2（加算　個票）'!Y687</f>
        <v>0</v>
      </c>
      <c r="O675" s="596">
        <f>'別紙様式3-2（加算　個票）'!Z687</f>
        <v>0</v>
      </c>
      <c r="P675" s="596">
        <f>'別紙様式3-2（加算　個票）'!AG687</f>
        <v>0</v>
      </c>
      <c r="Q675" s="596">
        <f t="shared" si="10"/>
        <v>0</v>
      </c>
      <c r="R675" s="597" t="str">
        <f>IF('別紙様式3-1'!$Y$26="×","該当","非該当")</f>
        <v>非該当</v>
      </c>
    </row>
    <row r="676" spans="1:18">
      <c r="A676" s="595">
        <v>675</v>
      </c>
      <c r="B676" s="595">
        <f>基本情報入力シート!C713</f>
        <v>0</v>
      </c>
      <c r="C676" s="595">
        <f>基本情報入力シート!M713</f>
        <v>0</v>
      </c>
      <c r="D676" s="595">
        <f>基本情報入力シート!R713</f>
        <v>0</v>
      </c>
      <c r="E676" s="595">
        <f>基本情報入力シート!W713</f>
        <v>0</v>
      </c>
      <c r="F676" s="595">
        <f>基本情報入力シート!X713</f>
        <v>0</v>
      </c>
      <c r="G676" s="595">
        <f>基本情報入力シート!Y713</f>
        <v>0</v>
      </c>
      <c r="H676" s="595">
        <f>基本情報入力シート!$M$23</f>
        <v>0</v>
      </c>
      <c r="I676" s="595">
        <f>基本情報入力シート!$M$30</f>
        <v>0</v>
      </c>
      <c r="J676" s="595">
        <f>基本情報入力シート!$M$31</f>
        <v>0</v>
      </c>
      <c r="K676" s="595">
        <f>基本情報入力シート!$M$32</f>
        <v>0</v>
      </c>
      <c r="L676" s="595">
        <f>'別紙様式3-2（加算　個票）'!P688</f>
        <v>0</v>
      </c>
      <c r="M676" s="596">
        <f>'別紙様式3-2（加算　個票）'!Q688</f>
        <v>0</v>
      </c>
      <c r="N676" s="595">
        <f>'別紙様式3-2（加算　個票）'!Y688</f>
        <v>0</v>
      </c>
      <c r="O676" s="596">
        <f>'別紙様式3-2（加算　個票）'!Z688</f>
        <v>0</v>
      </c>
      <c r="P676" s="596">
        <f>'別紙様式3-2（加算　個票）'!AG688</f>
        <v>0</v>
      </c>
      <c r="Q676" s="596">
        <f t="shared" si="10"/>
        <v>0</v>
      </c>
      <c r="R676" s="597" t="str">
        <f>IF('別紙様式3-1'!$Y$26="×","該当","非該当")</f>
        <v>非該当</v>
      </c>
    </row>
    <row r="677" spans="1:18">
      <c r="A677" s="595">
        <v>676</v>
      </c>
      <c r="B677" s="595">
        <f>基本情報入力シート!C714</f>
        <v>0</v>
      </c>
      <c r="C677" s="595">
        <f>基本情報入力シート!M714</f>
        <v>0</v>
      </c>
      <c r="D677" s="595">
        <f>基本情報入力シート!R714</f>
        <v>0</v>
      </c>
      <c r="E677" s="595">
        <f>基本情報入力シート!W714</f>
        <v>0</v>
      </c>
      <c r="F677" s="595">
        <f>基本情報入力シート!X714</f>
        <v>0</v>
      </c>
      <c r="G677" s="595">
        <f>基本情報入力シート!Y714</f>
        <v>0</v>
      </c>
      <c r="H677" s="595">
        <f>基本情報入力シート!$M$23</f>
        <v>0</v>
      </c>
      <c r="I677" s="595">
        <f>基本情報入力シート!$M$30</f>
        <v>0</v>
      </c>
      <c r="J677" s="595">
        <f>基本情報入力シート!$M$31</f>
        <v>0</v>
      </c>
      <c r="K677" s="595">
        <f>基本情報入力シート!$M$32</f>
        <v>0</v>
      </c>
      <c r="L677" s="595">
        <f>'別紙様式3-2（加算　個票）'!P689</f>
        <v>0</v>
      </c>
      <c r="M677" s="596">
        <f>'別紙様式3-2（加算　個票）'!Q689</f>
        <v>0</v>
      </c>
      <c r="N677" s="595">
        <f>'別紙様式3-2（加算　個票）'!Y689</f>
        <v>0</v>
      </c>
      <c r="O677" s="596">
        <f>'別紙様式3-2（加算　個票）'!Z689</f>
        <v>0</v>
      </c>
      <c r="P677" s="596">
        <f>'別紙様式3-2（加算　個票）'!AG689</f>
        <v>0</v>
      </c>
      <c r="Q677" s="596">
        <f t="shared" si="10"/>
        <v>0</v>
      </c>
      <c r="R677" s="597" t="str">
        <f>IF('別紙様式3-1'!$Y$26="×","該当","非該当")</f>
        <v>非該当</v>
      </c>
    </row>
    <row r="678" spans="1:18">
      <c r="A678" s="595">
        <v>677</v>
      </c>
      <c r="B678" s="595">
        <f>基本情報入力シート!C715</f>
        <v>0</v>
      </c>
      <c r="C678" s="595">
        <f>基本情報入力シート!M715</f>
        <v>0</v>
      </c>
      <c r="D678" s="595">
        <f>基本情報入力シート!R715</f>
        <v>0</v>
      </c>
      <c r="E678" s="595">
        <f>基本情報入力シート!W715</f>
        <v>0</v>
      </c>
      <c r="F678" s="595">
        <f>基本情報入力シート!X715</f>
        <v>0</v>
      </c>
      <c r="G678" s="595">
        <f>基本情報入力シート!Y715</f>
        <v>0</v>
      </c>
      <c r="H678" s="595">
        <f>基本情報入力シート!$M$23</f>
        <v>0</v>
      </c>
      <c r="I678" s="595">
        <f>基本情報入力シート!$M$30</f>
        <v>0</v>
      </c>
      <c r="J678" s="595">
        <f>基本情報入力シート!$M$31</f>
        <v>0</v>
      </c>
      <c r="K678" s="595">
        <f>基本情報入力シート!$M$32</f>
        <v>0</v>
      </c>
      <c r="L678" s="595">
        <f>'別紙様式3-2（加算　個票）'!P690</f>
        <v>0</v>
      </c>
      <c r="M678" s="596">
        <f>'別紙様式3-2（加算　個票）'!Q690</f>
        <v>0</v>
      </c>
      <c r="N678" s="595">
        <f>'別紙様式3-2（加算　個票）'!Y690</f>
        <v>0</v>
      </c>
      <c r="O678" s="596">
        <f>'別紙様式3-2（加算　個票）'!Z690</f>
        <v>0</v>
      </c>
      <c r="P678" s="596">
        <f>'別紙様式3-2（加算　個票）'!AG690</f>
        <v>0</v>
      </c>
      <c r="Q678" s="596">
        <f t="shared" si="10"/>
        <v>0</v>
      </c>
      <c r="R678" s="597" t="str">
        <f>IF('別紙様式3-1'!$Y$26="×","該当","非該当")</f>
        <v>非該当</v>
      </c>
    </row>
    <row r="679" spans="1:18">
      <c r="A679" s="595">
        <v>678</v>
      </c>
      <c r="B679" s="595">
        <f>基本情報入力シート!C716</f>
        <v>0</v>
      </c>
      <c r="C679" s="595">
        <f>基本情報入力シート!M716</f>
        <v>0</v>
      </c>
      <c r="D679" s="595">
        <f>基本情報入力シート!R716</f>
        <v>0</v>
      </c>
      <c r="E679" s="595">
        <f>基本情報入力シート!W716</f>
        <v>0</v>
      </c>
      <c r="F679" s="595">
        <f>基本情報入力シート!X716</f>
        <v>0</v>
      </c>
      <c r="G679" s="595">
        <f>基本情報入力シート!Y716</f>
        <v>0</v>
      </c>
      <c r="H679" s="595">
        <f>基本情報入力シート!$M$23</f>
        <v>0</v>
      </c>
      <c r="I679" s="595">
        <f>基本情報入力シート!$M$30</f>
        <v>0</v>
      </c>
      <c r="J679" s="595">
        <f>基本情報入力シート!$M$31</f>
        <v>0</v>
      </c>
      <c r="K679" s="595">
        <f>基本情報入力シート!$M$32</f>
        <v>0</v>
      </c>
      <c r="L679" s="595">
        <f>'別紙様式3-2（加算　個票）'!P691</f>
        <v>0</v>
      </c>
      <c r="M679" s="596">
        <f>'別紙様式3-2（加算　個票）'!Q691</f>
        <v>0</v>
      </c>
      <c r="N679" s="595">
        <f>'別紙様式3-2（加算　個票）'!Y691</f>
        <v>0</v>
      </c>
      <c r="O679" s="596">
        <f>'別紙様式3-2（加算　個票）'!Z691</f>
        <v>0</v>
      </c>
      <c r="P679" s="596">
        <f>'別紙様式3-2（加算　個票）'!AG691</f>
        <v>0</v>
      </c>
      <c r="Q679" s="596">
        <f t="shared" si="10"/>
        <v>0</v>
      </c>
      <c r="R679" s="597" t="str">
        <f>IF('別紙様式3-1'!$Y$26="×","該当","非該当")</f>
        <v>非該当</v>
      </c>
    </row>
    <row r="680" spans="1:18">
      <c r="A680" s="595">
        <v>679</v>
      </c>
      <c r="B680" s="595">
        <f>基本情報入力シート!C717</f>
        <v>0</v>
      </c>
      <c r="C680" s="595">
        <f>基本情報入力シート!M717</f>
        <v>0</v>
      </c>
      <c r="D680" s="595">
        <f>基本情報入力シート!R717</f>
        <v>0</v>
      </c>
      <c r="E680" s="595">
        <f>基本情報入力シート!W717</f>
        <v>0</v>
      </c>
      <c r="F680" s="595">
        <f>基本情報入力シート!X717</f>
        <v>0</v>
      </c>
      <c r="G680" s="595">
        <f>基本情報入力シート!Y717</f>
        <v>0</v>
      </c>
      <c r="H680" s="595">
        <f>基本情報入力シート!$M$23</f>
        <v>0</v>
      </c>
      <c r="I680" s="595">
        <f>基本情報入力シート!$M$30</f>
        <v>0</v>
      </c>
      <c r="J680" s="595">
        <f>基本情報入力シート!$M$31</f>
        <v>0</v>
      </c>
      <c r="K680" s="595">
        <f>基本情報入力シート!$M$32</f>
        <v>0</v>
      </c>
      <c r="L680" s="595">
        <f>'別紙様式3-2（加算　個票）'!P692</f>
        <v>0</v>
      </c>
      <c r="M680" s="596">
        <f>'別紙様式3-2（加算　個票）'!Q692</f>
        <v>0</v>
      </c>
      <c r="N680" s="595">
        <f>'別紙様式3-2（加算　個票）'!Y692</f>
        <v>0</v>
      </c>
      <c r="O680" s="596">
        <f>'別紙様式3-2（加算　個票）'!Z692</f>
        <v>0</v>
      </c>
      <c r="P680" s="596">
        <f>'別紙様式3-2（加算　個票）'!AG692</f>
        <v>0</v>
      </c>
      <c r="Q680" s="596">
        <f t="shared" si="10"/>
        <v>0</v>
      </c>
      <c r="R680" s="597" t="str">
        <f>IF('別紙様式3-1'!$Y$26="×","該当","非該当")</f>
        <v>非該当</v>
      </c>
    </row>
    <row r="681" spans="1:18">
      <c r="A681" s="595">
        <v>680</v>
      </c>
      <c r="B681" s="595">
        <f>基本情報入力シート!C718</f>
        <v>0</v>
      </c>
      <c r="C681" s="595">
        <f>基本情報入力シート!M718</f>
        <v>0</v>
      </c>
      <c r="D681" s="595">
        <f>基本情報入力シート!R718</f>
        <v>0</v>
      </c>
      <c r="E681" s="595">
        <f>基本情報入力シート!W718</f>
        <v>0</v>
      </c>
      <c r="F681" s="595">
        <f>基本情報入力シート!X718</f>
        <v>0</v>
      </c>
      <c r="G681" s="595">
        <f>基本情報入力シート!Y718</f>
        <v>0</v>
      </c>
      <c r="H681" s="595">
        <f>基本情報入力シート!$M$23</f>
        <v>0</v>
      </c>
      <c r="I681" s="595">
        <f>基本情報入力シート!$M$30</f>
        <v>0</v>
      </c>
      <c r="J681" s="595">
        <f>基本情報入力シート!$M$31</f>
        <v>0</v>
      </c>
      <c r="K681" s="595">
        <f>基本情報入力シート!$M$32</f>
        <v>0</v>
      </c>
      <c r="L681" s="595">
        <f>'別紙様式3-2（加算　個票）'!P693</f>
        <v>0</v>
      </c>
      <c r="M681" s="596">
        <f>'別紙様式3-2（加算　個票）'!Q693</f>
        <v>0</v>
      </c>
      <c r="N681" s="595">
        <f>'別紙様式3-2（加算　個票）'!Y693</f>
        <v>0</v>
      </c>
      <c r="O681" s="596">
        <f>'別紙様式3-2（加算　個票）'!Z693</f>
        <v>0</v>
      </c>
      <c r="P681" s="596">
        <f>'別紙様式3-2（加算　個票）'!AG693</f>
        <v>0</v>
      </c>
      <c r="Q681" s="596">
        <f t="shared" si="10"/>
        <v>0</v>
      </c>
      <c r="R681" s="597" t="str">
        <f>IF('別紙様式3-1'!$Y$26="×","該当","非該当")</f>
        <v>非該当</v>
      </c>
    </row>
    <row r="682" spans="1:18">
      <c r="A682" s="595">
        <v>681</v>
      </c>
      <c r="B682" s="595">
        <f>基本情報入力シート!C719</f>
        <v>0</v>
      </c>
      <c r="C682" s="595">
        <f>基本情報入力シート!M719</f>
        <v>0</v>
      </c>
      <c r="D682" s="595">
        <f>基本情報入力シート!R719</f>
        <v>0</v>
      </c>
      <c r="E682" s="595">
        <f>基本情報入力シート!W719</f>
        <v>0</v>
      </c>
      <c r="F682" s="595">
        <f>基本情報入力シート!X719</f>
        <v>0</v>
      </c>
      <c r="G682" s="595">
        <f>基本情報入力シート!Y719</f>
        <v>0</v>
      </c>
      <c r="H682" s="595">
        <f>基本情報入力シート!$M$23</f>
        <v>0</v>
      </c>
      <c r="I682" s="595">
        <f>基本情報入力シート!$M$30</f>
        <v>0</v>
      </c>
      <c r="J682" s="595">
        <f>基本情報入力シート!$M$31</f>
        <v>0</v>
      </c>
      <c r="K682" s="595">
        <f>基本情報入力シート!$M$32</f>
        <v>0</v>
      </c>
      <c r="L682" s="595">
        <f>'別紙様式3-2（加算　個票）'!P694</f>
        <v>0</v>
      </c>
      <c r="M682" s="596">
        <f>'別紙様式3-2（加算　個票）'!Q694</f>
        <v>0</v>
      </c>
      <c r="N682" s="595">
        <f>'別紙様式3-2（加算　個票）'!Y694</f>
        <v>0</v>
      </c>
      <c r="O682" s="596">
        <f>'別紙様式3-2（加算　個票）'!Z694</f>
        <v>0</v>
      </c>
      <c r="P682" s="596">
        <f>'別紙様式3-2（加算　個票）'!AG694</f>
        <v>0</v>
      </c>
      <c r="Q682" s="596">
        <f t="shared" si="10"/>
        <v>0</v>
      </c>
      <c r="R682" s="597" t="str">
        <f>IF('別紙様式3-1'!$Y$26="×","該当","非該当")</f>
        <v>非該当</v>
      </c>
    </row>
    <row r="683" spans="1:18">
      <c r="A683" s="595">
        <v>682</v>
      </c>
      <c r="B683" s="595">
        <f>基本情報入力シート!C720</f>
        <v>0</v>
      </c>
      <c r="C683" s="595">
        <f>基本情報入力シート!M720</f>
        <v>0</v>
      </c>
      <c r="D683" s="595">
        <f>基本情報入力シート!R720</f>
        <v>0</v>
      </c>
      <c r="E683" s="595">
        <f>基本情報入力シート!W720</f>
        <v>0</v>
      </c>
      <c r="F683" s="595">
        <f>基本情報入力シート!X720</f>
        <v>0</v>
      </c>
      <c r="G683" s="595">
        <f>基本情報入力シート!Y720</f>
        <v>0</v>
      </c>
      <c r="H683" s="595">
        <f>基本情報入力シート!$M$23</f>
        <v>0</v>
      </c>
      <c r="I683" s="595">
        <f>基本情報入力シート!$M$30</f>
        <v>0</v>
      </c>
      <c r="J683" s="595">
        <f>基本情報入力シート!$M$31</f>
        <v>0</v>
      </c>
      <c r="K683" s="595">
        <f>基本情報入力シート!$M$32</f>
        <v>0</v>
      </c>
      <c r="L683" s="595">
        <f>'別紙様式3-2（加算　個票）'!P695</f>
        <v>0</v>
      </c>
      <c r="M683" s="596">
        <f>'別紙様式3-2（加算　個票）'!Q695</f>
        <v>0</v>
      </c>
      <c r="N683" s="595">
        <f>'別紙様式3-2（加算　個票）'!Y695</f>
        <v>0</v>
      </c>
      <c r="O683" s="596">
        <f>'別紙様式3-2（加算　個票）'!Z695</f>
        <v>0</v>
      </c>
      <c r="P683" s="596">
        <f>'別紙様式3-2（加算　個票）'!AG695</f>
        <v>0</v>
      </c>
      <c r="Q683" s="596">
        <f t="shared" si="10"/>
        <v>0</v>
      </c>
      <c r="R683" s="597" t="str">
        <f>IF('別紙様式3-1'!$Y$26="×","該当","非該当")</f>
        <v>非該当</v>
      </c>
    </row>
    <row r="684" spans="1:18">
      <c r="A684" s="595">
        <v>683</v>
      </c>
      <c r="B684" s="595">
        <f>基本情報入力シート!C721</f>
        <v>0</v>
      </c>
      <c r="C684" s="595">
        <f>基本情報入力シート!M721</f>
        <v>0</v>
      </c>
      <c r="D684" s="595">
        <f>基本情報入力シート!R721</f>
        <v>0</v>
      </c>
      <c r="E684" s="595">
        <f>基本情報入力シート!W721</f>
        <v>0</v>
      </c>
      <c r="F684" s="595">
        <f>基本情報入力シート!X721</f>
        <v>0</v>
      </c>
      <c r="G684" s="595">
        <f>基本情報入力シート!Y721</f>
        <v>0</v>
      </c>
      <c r="H684" s="595">
        <f>基本情報入力シート!$M$23</f>
        <v>0</v>
      </c>
      <c r="I684" s="595">
        <f>基本情報入力シート!$M$30</f>
        <v>0</v>
      </c>
      <c r="J684" s="595">
        <f>基本情報入力シート!$M$31</f>
        <v>0</v>
      </c>
      <c r="K684" s="595">
        <f>基本情報入力シート!$M$32</f>
        <v>0</v>
      </c>
      <c r="L684" s="595">
        <f>'別紙様式3-2（加算　個票）'!P696</f>
        <v>0</v>
      </c>
      <c r="M684" s="596">
        <f>'別紙様式3-2（加算　個票）'!Q696</f>
        <v>0</v>
      </c>
      <c r="N684" s="595">
        <f>'別紙様式3-2（加算　個票）'!Y696</f>
        <v>0</v>
      </c>
      <c r="O684" s="596">
        <f>'別紙様式3-2（加算　個票）'!Z696</f>
        <v>0</v>
      </c>
      <c r="P684" s="596">
        <f>'別紙様式3-2（加算　個票）'!AG696</f>
        <v>0</v>
      </c>
      <c r="Q684" s="596">
        <f t="shared" si="10"/>
        <v>0</v>
      </c>
      <c r="R684" s="597" t="str">
        <f>IF('別紙様式3-1'!$Y$26="×","該当","非該当")</f>
        <v>非該当</v>
      </c>
    </row>
    <row r="685" spans="1:18">
      <c r="A685" s="595">
        <v>684</v>
      </c>
      <c r="B685" s="595">
        <f>基本情報入力シート!C722</f>
        <v>0</v>
      </c>
      <c r="C685" s="595">
        <f>基本情報入力シート!M722</f>
        <v>0</v>
      </c>
      <c r="D685" s="595">
        <f>基本情報入力シート!R722</f>
        <v>0</v>
      </c>
      <c r="E685" s="595">
        <f>基本情報入力シート!W722</f>
        <v>0</v>
      </c>
      <c r="F685" s="595">
        <f>基本情報入力シート!X722</f>
        <v>0</v>
      </c>
      <c r="G685" s="595">
        <f>基本情報入力シート!Y722</f>
        <v>0</v>
      </c>
      <c r="H685" s="595">
        <f>基本情報入力シート!$M$23</f>
        <v>0</v>
      </c>
      <c r="I685" s="595">
        <f>基本情報入力シート!$M$30</f>
        <v>0</v>
      </c>
      <c r="J685" s="595">
        <f>基本情報入力シート!$M$31</f>
        <v>0</v>
      </c>
      <c r="K685" s="595">
        <f>基本情報入力シート!$M$32</f>
        <v>0</v>
      </c>
      <c r="L685" s="595">
        <f>'別紙様式3-2（加算　個票）'!P697</f>
        <v>0</v>
      </c>
      <c r="M685" s="596">
        <f>'別紙様式3-2（加算　個票）'!Q697</f>
        <v>0</v>
      </c>
      <c r="N685" s="595">
        <f>'別紙様式3-2（加算　個票）'!Y697</f>
        <v>0</v>
      </c>
      <c r="O685" s="596">
        <f>'別紙様式3-2（加算　個票）'!Z697</f>
        <v>0</v>
      </c>
      <c r="P685" s="596">
        <f>'別紙様式3-2（加算　個票）'!AG697</f>
        <v>0</v>
      </c>
      <c r="Q685" s="596">
        <f t="shared" si="10"/>
        <v>0</v>
      </c>
      <c r="R685" s="597" t="str">
        <f>IF('別紙様式3-1'!$Y$26="×","該当","非該当")</f>
        <v>非該当</v>
      </c>
    </row>
    <row r="686" spans="1:18">
      <c r="A686" s="595">
        <v>685</v>
      </c>
      <c r="B686" s="595">
        <f>基本情報入力シート!C723</f>
        <v>0</v>
      </c>
      <c r="C686" s="595">
        <f>基本情報入力シート!M723</f>
        <v>0</v>
      </c>
      <c r="D686" s="595">
        <f>基本情報入力シート!R723</f>
        <v>0</v>
      </c>
      <c r="E686" s="595">
        <f>基本情報入力シート!W723</f>
        <v>0</v>
      </c>
      <c r="F686" s="595">
        <f>基本情報入力シート!X723</f>
        <v>0</v>
      </c>
      <c r="G686" s="595">
        <f>基本情報入力シート!Y723</f>
        <v>0</v>
      </c>
      <c r="H686" s="595">
        <f>基本情報入力シート!$M$23</f>
        <v>0</v>
      </c>
      <c r="I686" s="595">
        <f>基本情報入力シート!$M$30</f>
        <v>0</v>
      </c>
      <c r="J686" s="595">
        <f>基本情報入力シート!$M$31</f>
        <v>0</v>
      </c>
      <c r="K686" s="595">
        <f>基本情報入力シート!$M$32</f>
        <v>0</v>
      </c>
      <c r="L686" s="595">
        <f>'別紙様式3-2（加算　個票）'!P698</f>
        <v>0</v>
      </c>
      <c r="M686" s="596">
        <f>'別紙様式3-2（加算　個票）'!Q698</f>
        <v>0</v>
      </c>
      <c r="N686" s="595">
        <f>'別紙様式3-2（加算　個票）'!Y698</f>
        <v>0</v>
      </c>
      <c r="O686" s="596">
        <f>'別紙様式3-2（加算　個票）'!Z698</f>
        <v>0</v>
      </c>
      <c r="P686" s="596">
        <f>'別紙様式3-2（加算　個票）'!AG698</f>
        <v>0</v>
      </c>
      <c r="Q686" s="596">
        <f t="shared" si="10"/>
        <v>0</v>
      </c>
      <c r="R686" s="597" t="str">
        <f>IF('別紙様式3-1'!$Y$26="×","該当","非該当")</f>
        <v>非該当</v>
      </c>
    </row>
    <row r="687" spans="1:18">
      <c r="A687" s="595">
        <v>686</v>
      </c>
      <c r="B687" s="595">
        <f>基本情報入力シート!C724</f>
        <v>0</v>
      </c>
      <c r="C687" s="595">
        <f>基本情報入力シート!M724</f>
        <v>0</v>
      </c>
      <c r="D687" s="595">
        <f>基本情報入力シート!R724</f>
        <v>0</v>
      </c>
      <c r="E687" s="595">
        <f>基本情報入力シート!W724</f>
        <v>0</v>
      </c>
      <c r="F687" s="595">
        <f>基本情報入力シート!X724</f>
        <v>0</v>
      </c>
      <c r="G687" s="595">
        <f>基本情報入力シート!Y724</f>
        <v>0</v>
      </c>
      <c r="H687" s="595">
        <f>基本情報入力シート!$M$23</f>
        <v>0</v>
      </c>
      <c r="I687" s="595">
        <f>基本情報入力シート!$M$30</f>
        <v>0</v>
      </c>
      <c r="J687" s="595">
        <f>基本情報入力シート!$M$31</f>
        <v>0</v>
      </c>
      <c r="K687" s="595">
        <f>基本情報入力シート!$M$32</f>
        <v>0</v>
      </c>
      <c r="L687" s="595">
        <f>'別紙様式3-2（加算　個票）'!P699</f>
        <v>0</v>
      </c>
      <c r="M687" s="596">
        <f>'別紙様式3-2（加算　個票）'!Q699</f>
        <v>0</v>
      </c>
      <c r="N687" s="595">
        <f>'別紙様式3-2（加算　個票）'!Y699</f>
        <v>0</v>
      </c>
      <c r="O687" s="596">
        <f>'別紙様式3-2（加算　個票）'!Z699</f>
        <v>0</v>
      </c>
      <c r="P687" s="596">
        <f>'別紙様式3-2（加算　個票）'!AG699</f>
        <v>0</v>
      </c>
      <c r="Q687" s="596">
        <f t="shared" si="10"/>
        <v>0</v>
      </c>
      <c r="R687" s="597" t="str">
        <f>IF('別紙様式3-1'!$Y$26="×","該当","非該当")</f>
        <v>非該当</v>
      </c>
    </row>
    <row r="688" spans="1:18">
      <c r="A688" s="595">
        <v>687</v>
      </c>
      <c r="B688" s="595">
        <f>基本情報入力シート!C725</f>
        <v>0</v>
      </c>
      <c r="C688" s="595">
        <f>基本情報入力シート!M725</f>
        <v>0</v>
      </c>
      <c r="D688" s="595">
        <f>基本情報入力シート!R725</f>
        <v>0</v>
      </c>
      <c r="E688" s="595">
        <f>基本情報入力シート!W725</f>
        <v>0</v>
      </c>
      <c r="F688" s="595">
        <f>基本情報入力シート!X725</f>
        <v>0</v>
      </c>
      <c r="G688" s="595">
        <f>基本情報入力シート!Y725</f>
        <v>0</v>
      </c>
      <c r="H688" s="595">
        <f>基本情報入力シート!$M$23</f>
        <v>0</v>
      </c>
      <c r="I688" s="595">
        <f>基本情報入力シート!$M$30</f>
        <v>0</v>
      </c>
      <c r="J688" s="595">
        <f>基本情報入力シート!$M$31</f>
        <v>0</v>
      </c>
      <c r="K688" s="595">
        <f>基本情報入力シート!$M$32</f>
        <v>0</v>
      </c>
      <c r="L688" s="595">
        <f>'別紙様式3-2（加算　個票）'!P700</f>
        <v>0</v>
      </c>
      <c r="M688" s="596">
        <f>'別紙様式3-2（加算　個票）'!Q700</f>
        <v>0</v>
      </c>
      <c r="N688" s="595">
        <f>'別紙様式3-2（加算　個票）'!Y700</f>
        <v>0</v>
      </c>
      <c r="O688" s="596">
        <f>'別紙様式3-2（加算　個票）'!Z700</f>
        <v>0</v>
      </c>
      <c r="P688" s="596">
        <f>'別紙様式3-2（加算　個票）'!AG700</f>
        <v>0</v>
      </c>
      <c r="Q688" s="596">
        <f t="shared" si="10"/>
        <v>0</v>
      </c>
      <c r="R688" s="597" t="str">
        <f>IF('別紙様式3-1'!$Y$26="×","該当","非該当")</f>
        <v>非該当</v>
      </c>
    </row>
    <row r="689" spans="1:18">
      <c r="A689" s="595">
        <v>688</v>
      </c>
      <c r="B689" s="595">
        <f>基本情報入力シート!C726</f>
        <v>0</v>
      </c>
      <c r="C689" s="595">
        <f>基本情報入力シート!M726</f>
        <v>0</v>
      </c>
      <c r="D689" s="595">
        <f>基本情報入力シート!R726</f>
        <v>0</v>
      </c>
      <c r="E689" s="595">
        <f>基本情報入力シート!W726</f>
        <v>0</v>
      </c>
      <c r="F689" s="595">
        <f>基本情報入力シート!X726</f>
        <v>0</v>
      </c>
      <c r="G689" s="595">
        <f>基本情報入力シート!Y726</f>
        <v>0</v>
      </c>
      <c r="H689" s="595">
        <f>基本情報入力シート!$M$23</f>
        <v>0</v>
      </c>
      <c r="I689" s="595">
        <f>基本情報入力シート!$M$30</f>
        <v>0</v>
      </c>
      <c r="J689" s="595">
        <f>基本情報入力シート!$M$31</f>
        <v>0</v>
      </c>
      <c r="K689" s="595">
        <f>基本情報入力シート!$M$32</f>
        <v>0</v>
      </c>
      <c r="L689" s="595">
        <f>'別紙様式3-2（加算　個票）'!P701</f>
        <v>0</v>
      </c>
      <c r="M689" s="596">
        <f>'別紙様式3-2（加算　個票）'!Q701</f>
        <v>0</v>
      </c>
      <c r="N689" s="595">
        <f>'別紙様式3-2（加算　個票）'!Y701</f>
        <v>0</v>
      </c>
      <c r="O689" s="596">
        <f>'別紙様式3-2（加算　個票）'!Z701</f>
        <v>0</v>
      </c>
      <c r="P689" s="596">
        <f>'別紙様式3-2（加算　個票）'!AG701</f>
        <v>0</v>
      </c>
      <c r="Q689" s="596">
        <f t="shared" si="10"/>
        <v>0</v>
      </c>
      <c r="R689" s="597" t="str">
        <f>IF('別紙様式3-1'!$Y$26="×","該当","非該当")</f>
        <v>非該当</v>
      </c>
    </row>
    <row r="690" spans="1:18">
      <c r="A690" s="595">
        <v>689</v>
      </c>
      <c r="B690" s="595">
        <f>基本情報入力シート!C727</f>
        <v>0</v>
      </c>
      <c r="C690" s="595">
        <f>基本情報入力シート!M727</f>
        <v>0</v>
      </c>
      <c r="D690" s="595">
        <f>基本情報入力シート!R727</f>
        <v>0</v>
      </c>
      <c r="E690" s="595">
        <f>基本情報入力シート!W727</f>
        <v>0</v>
      </c>
      <c r="F690" s="595">
        <f>基本情報入力シート!X727</f>
        <v>0</v>
      </c>
      <c r="G690" s="595">
        <f>基本情報入力シート!Y727</f>
        <v>0</v>
      </c>
      <c r="H690" s="595">
        <f>基本情報入力シート!$M$23</f>
        <v>0</v>
      </c>
      <c r="I690" s="595">
        <f>基本情報入力シート!$M$30</f>
        <v>0</v>
      </c>
      <c r="J690" s="595">
        <f>基本情報入力シート!$M$31</f>
        <v>0</v>
      </c>
      <c r="K690" s="595">
        <f>基本情報入力シート!$M$32</f>
        <v>0</v>
      </c>
      <c r="L690" s="595">
        <f>'別紙様式3-2（加算　個票）'!P702</f>
        <v>0</v>
      </c>
      <c r="M690" s="596">
        <f>'別紙様式3-2（加算　個票）'!Q702</f>
        <v>0</v>
      </c>
      <c r="N690" s="595">
        <f>'別紙様式3-2（加算　個票）'!Y702</f>
        <v>0</v>
      </c>
      <c r="O690" s="596">
        <f>'別紙様式3-2（加算　個票）'!Z702</f>
        <v>0</v>
      </c>
      <c r="P690" s="596">
        <f>'別紙様式3-2（加算　個票）'!AG702</f>
        <v>0</v>
      </c>
      <c r="Q690" s="596">
        <f t="shared" si="10"/>
        <v>0</v>
      </c>
      <c r="R690" s="597" t="str">
        <f>IF('別紙様式3-1'!$Y$26="×","該当","非該当")</f>
        <v>非該当</v>
      </c>
    </row>
    <row r="691" spans="1:18">
      <c r="A691" s="595">
        <v>690</v>
      </c>
      <c r="B691" s="595">
        <f>基本情報入力シート!C728</f>
        <v>0</v>
      </c>
      <c r="C691" s="595">
        <f>基本情報入力シート!M728</f>
        <v>0</v>
      </c>
      <c r="D691" s="595">
        <f>基本情報入力シート!R728</f>
        <v>0</v>
      </c>
      <c r="E691" s="595">
        <f>基本情報入力シート!W728</f>
        <v>0</v>
      </c>
      <c r="F691" s="595">
        <f>基本情報入力シート!X728</f>
        <v>0</v>
      </c>
      <c r="G691" s="595">
        <f>基本情報入力シート!Y728</f>
        <v>0</v>
      </c>
      <c r="H691" s="595">
        <f>基本情報入力シート!$M$23</f>
        <v>0</v>
      </c>
      <c r="I691" s="595">
        <f>基本情報入力シート!$M$30</f>
        <v>0</v>
      </c>
      <c r="J691" s="595">
        <f>基本情報入力シート!$M$31</f>
        <v>0</v>
      </c>
      <c r="K691" s="595">
        <f>基本情報入力シート!$M$32</f>
        <v>0</v>
      </c>
      <c r="L691" s="595">
        <f>'別紙様式3-2（加算　個票）'!P703</f>
        <v>0</v>
      </c>
      <c r="M691" s="596">
        <f>'別紙様式3-2（加算　個票）'!Q703</f>
        <v>0</v>
      </c>
      <c r="N691" s="595">
        <f>'別紙様式3-2（加算　個票）'!Y703</f>
        <v>0</v>
      </c>
      <c r="O691" s="596">
        <f>'別紙様式3-2（加算　個票）'!Z703</f>
        <v>0</v>
      </c>
      <c r="P691" s="596">
        <f>'別紙様式3-2（加算　個票）'!AG703</f>
        <v>0</v>
      </c>
      <c r="Q691" s="596">
        <f t="shared" si="10"/>
        <v>0</v>
      </c>
      <c r="R691" s="597" t="str">
        <f>IF('別紙様式3-1'!$Y$26="×","該当","非該当")</f>
        <v>非該当</v>
      </c>
    </row>
    <row r="692" spans="1:18">
      <c r="A692" s="595">
        <v>691</v>
      </c>
      <c r="B692" s="595">
        <f>基本情報入力シート!C729</f>
        <v>0</v>
      </c>
      <c r="C692" s="595">
        <f>基本情報入力シート!M729</f>
        <v>0</v>
      </c>
      <c r="D692" s="595">
        <f>基本情報入力シート!R729</f>
        <v>0</v>
      </c>
      <c r="E692" s="595">
        <f>基本情報入力シート!W729</f>
        <v>0</v>
      </c>
      <c r="F692" s="595">
        <f>基本情報入力シート!X729</f>
        <v>0</v>
      </c>
      <c r="G692" s="595">
        <f>基本情報入力シート!Y729</f>
        <v>0</v>
      </c>
      <c r="H692" s="595">
        <f>基本情報入力シート!$M$23</f>
        <v>0</v>
      </c>
      <c r="I692" s="595">
        <f>基本情報入力シート!$M$30</f>
        <v>0</v>
      </c>
      <c r="J692" s="595">
        <f>基本情報入力シート!$M$31</f>
        <v>0</v>
      </c>
      <c r="K692" s="595">
        <f>基本情報入力シート!$M$32</f>
        <v>0</v>
      </c>
      <c r="L692" s="595">
        <f>'別紙様式3-2（加算　個票）'!P704</f>
        <v>0</v>
      </c>
      <c r="M692" s="596">
        <f>'別紙様式3-2（加算　個票）'!Q704</f>
        <v>0</v>
      </c>
      <c r="N692" s="595">
        <f>'別紙様式3-2（加算　個票）'!Y704</f>
        <v>0</v>
      </c>
      <c r="O692" s="596">
        <f>'別紙様式3-2（加算　個票）'!Z704</f>
        <v>0</v>
      </c>
      <c r="P692" s="596">
        <f>'別紙様式3-2（加算　個票）'!AG704</f>
        <v>0</v>
      </c>
      <c r="Q692" s="596">
        <f t="shared" si="10"/>
        <v>0</v>
      </c>
      <c r="R692" s="597" t="str">
        <f>IF('別紙様式3-1'!$Y$26="×","該当","非該当")</f>
        <v>非該当</v>
      </c>
    </row>
    <row r="693" spans="1:18">
      <c r="A693" s="595">
        <v>692</v>
      </c>
      <c r="B693" s="595">
        <f>基本情報入力シート!C730</f>
        <v>0</v>
      </c>
      <c r="C693" s="595">
        <f>基本情報入力シート!M730</f>
        <v>0</v>
      </c>
      <c r="D693" s="595">
        <f>基本情報入力シート!R730</f>
        <v>0</v>
      </c>
      <c r="E693" s="595">
        <f>基本情報入力シート!W730</f>
        <v>0</v>
      </c>
      <c r="F693" s="595">
        <f>基本情報入力シート!X730</f>
        <v>0</v>
      </c>
      <c r="G693" s="595">
        <f>基本情報入力シート!Y730</f>
        <v>0</v>
      </c>
      <c r="H693" s="595">
        <f>基本情報入力シート!$M$23</f>
        <v>0</v>
      </c>
      <c r="I693" s="595">
        <f>基本情報入力シート!$M$30</f>
        <v>0</v>
      </c>
      <c r="J693" s="595">
        <f>基本情報入力シート!$M$31</f>
        <v>0</v>
      </c>
      <c r="K693" s="595">
        <f>基本情報入力シート!$M$32</f>
        <v>0</v>
      </c>
      <c r="L693" s="595">
        <f>'別紙様式3-2（加算　個票）'!P705</f>
        <v>0</v>
      </c>
      <c r="M693" s="596">
        <f>'別紙様式3-2（加算　個票）'!Q705</f>
        <v>0</v>
      </c>
      <c r="N693" s="595">
        <f>'別紙様式3-2（加算　個票）'!Y705</f>
        <v>0</v>
      </c>
      <c r="O693" s="596">
        <f>'別紙様式3-2（加算　個票）'!Z705</f>
        <v>0</v>
      </c>
      <c r="P693" s="596">
        <f>'別紙様式3-2（加算　個票）'!AG705</f>
        <v>0</v>
      </c>
      <c r="Q693" s="596">
        <f t="shared" si="10"/>
        <v>0</v>
      </c>
      <c r="R693" s="597" t="str">
        <f>IF('別紙様式3-1'!$Y$26="×","該当","非該当")</f>
        <v>非該当</v>
      </c>
    </row>
    <row r="694" spans="1:18">
      <c r="A694" s="595">
        <v>693</v>
      </c>
      <c r="B694" s="595">
        <f>基本情報入力シート!C731</f>
        <v>0</v>
      </c>
      <c r="C694" s="595">
        <f>基本情報入力シート!M731</f>
        <v>0</v>
      </c>
      <c r="D694" s="595">
        <f>基本情報入力シート!R731</f>
        <v>0</v>
      </c>
      <c r="E694" s="595">
        <f>基本情報入力シート!W731</f>
        <v>0</v>
      </c>
      <c r="F694" s="595">
        <f>基本情報入力シート!X731</f>
        <v>0</v>
      </c>
      <c r="G694" s="595">
        <f>基本情報入力シート!Y731</f>
        <v>0</v>
      </c>
      <c r="H694" s="595">
        <f>基本情報入力シート!$M$23</f>
        <v>0</v>
      </c>
      <c r="I694" s="595">
        <f>基本情報入力シート!$M$30</f>
        <v>0</v>
      </c>
      <c r="J694" s="595">
        <f>基本情報入力シート!$M$31</f>
        <v>0</v>
      </c>
      <c r="K694" s="595">
        <f>基本情報入力シート!$M$32</f>
        <v>0</v>
      </c>
      <c r="L694" s="595">
        <f>'別紙様式3-2（加算　個票）'!P706</f>
        <v>0</v>
      </c>
      <c r="M694" s="596">
        <f>'別紙様式3-2（加算　個票）'!Q706</f>
        <v>0</v>
      </c>
      <c r="N694" s="595">
        <f>'別紙様式3-2（加算　個票）'!Y706</f>
        <v>0</v>
      </c>
      <c r="O694" s="596">
        <f>'別紙様式3-2（加算　個票）'!Z706</f>
        <v>0</v>
      </c>
      <c r="P694" s="596">
        <f>'別紙様式3-2（加算　個票）'!AG706</f>
        <v>0</v>
      </c>
      <c r="Q694" s="596">
        <f t="shared" si="10"/>
        <v>0</v>
      </c>
      <c r="R694" s="597" t="str">
        <f>IF('別紙様式3-1'!$Y$26="×","該当","非該当")</f>
        <v>非該当</v>
      </c>
    </row>
    <row r="695" spans="1:18">
      <c r="A695" s="595">
        <v>694</v>
      </c>
      <c r="B695" s="595">
        <f>基本情報入力シート!C732</f>
        <v>0</v>
      </c>
      <c r="C695" s="595">
        <f>基本情報入力シート!M732</f>
        <v>0</v>
      </c>
      <c r="D695" s="595">
        <f>基本情報入力シート!R732</f>
        <v>0</v>
      </c>
      <c r="E695" s="595">
        <f>基本情報入力シート!W732</f>
        <v>0</v>
      </c>
      <c r="F695" s="595">
        <f>基本情報入力シート!X732</f>
        <v>0</v>
      </c>
      <c r="G695" s="595">
        <f>基本情報入力シート!Y732</f>
        <v>0</v>
      </c>
      <c r="H695" s="595">
        <f>基本情報入力シート!$M$23</f>
        <v>0</v>
      </c>
      <c r="I695" s="595">
        <f>基本情報入力シート!$M$30</f>
        <v>0</v>
      </c>
      <c r="J695" s="595">
        <f>基本情報入力シート!$M$31</f>
        <v>0</v>
      </c>
      <c r="K695" s="595">
        <f>基本情報入力シート!$M$32</f>
        <v>0</v>
      </c>
      <c r="L695" s="595">
        <f>'別紙様式3-2（加算　個票）'!P707</f>
        <v>0</v>
      </c>
      <c r="M695" s="596">
        <f>'別紙様式3-2（加算　個票）'!Q707</f>
        <v>0</v>
      </c>
      <c r="N695" s="595">
        <f>'別紙様式3-2（加算　個票）'!Y707</f>
        <v>0</v>
      </c>
      <c r="O695" s="596">
        <f>'別紙様式3-2（加算　個票）'!Z707</f>
        <v>0</v>
      </c>
      <c r="P695" s="596">
        <f>'別紙様式3-2（加算　個票）'!AG707</f>
        <v>0</v>
      </c>
      <c r="Q695" s="596">
        <f t="shared" si="10"/>
        <v>0</v>
      </c>
      <c r="R695" s="597" t="str">
        <f>IF('別紙様式3-1'!$Y$26="×","該当","非該当")</f>
        <v>非該当</v>
      </c>
    </row>
    <row r="696" spans="1:18">
      <c r="A696" s="595">
        <v>695</v>
      </c>
      <c r="B696" s="595">
        <f>基本情報入力シート!C733</f>
        <v>0</v>
      </c>
      <c r="C696" s="595">
        <f>基本情報入力シート!M733</f>
        <v>0</v>
      </c>
      <c r="D696" s="595">
        <f>基本情報入力シート!R733</f>
        <v>0</v>
      </c>
      <c r="E696" s="595">
        <f>基本情報入力シート!W733</f>
        <v>0</v>
      </c>
      <c r="F696" s="595">
        <f>基本情報入力シート!X733</f>
        <v>0</v>
      </c>
      <c r="G696" s="595">
        <f>基本情報入力シート!Y733</f>
        <v>0</v>
      </c>
      <c r="H696" s="595">
        <f>基本情報入力シート!$M$23</f>
        <v>0</v>
      </c>
      <c r="I696" s="595">
        <f>基本情報入力シート!$M$30</f>
        <v>0</v>
      </c>
      <c r="J696" s="595">
        <f>基本情報入力シート!$M$31</f>
        <v>0</v>
      </c>
      <c r="K696" s="595">
        <f>基本情報入力シート!$M$32</f>
        <v>0</v>
      </c>
      <c r="L696" s="595">
        <f>'別紙様式3-2（加算　個票）'!P708</f>
        <v>0</v>
      </c>
      <c r="M696" s="596">
        <f>'別紙様式3-2（加算　個票）'!Q708</f>
        <v>0</v>
      </c>
      <c r="N696" s="595">
        <f>'別紙様式3-2（加算　個票）'!Y708</f>
        <v>0</v>
      </c>
      <c r="O696" s="596">
        <f>'別紙様式3-2（加算　個票）'!Z708</f>
        <v>0</v>
      </c>
      <c r="P696" s="596">
        <f>'別紙様式3-2（加算　個票）'!AG708</f>
        <v>0</v>
      </c>
      <c r="Q696" s="596">
        <f t="shared" si="10"/>
        <v>0</v>
      </c>
      <c r="R696" s="597" t="str">
        <f>IF('別紙様式3-1'!$Y$26="×","該当","非該当")</f>
        <v>非該当</v>
      </c>
    </row>
    <row r="697" spans="1:18">
      <c r="A697" s="595">
        <v>696</v>
      </c>
      <c r="B697" s="595">
        <f>基本情報入力シート!C734</f>
        <v>0</v>
      </c>
      <c r="C697" s="595">
        <f>基本情報入力シート!M734</f>
        <v>0</v>
      </c>
      <c r="D697" s="595">
        <f>基本情報入力シート!R734</f>
        <v>0</v>
      </c>
      <c r="E697" s="595">
        <f>基本情報入力シート!W734</f>
        <v>0</v>
      </c>
      <c r="F697" s="595">
        <f>基本情報入力シート!X734</f>
        <v>0</v>
      </c>
      <c r="G697" s="595">
        <f>基本情報入力シート!Y734</f>
        <v>0</v>
      </c>
      <c r="H697" s="595">
        <f>基本情報入力シート!$M$23</f>
        <v>0</v>
      </c>
      <c r="I697" s="595">
        <f>基本情報入力シート!$M$30</f>
        <v>0</v>
      </c>
      <c r="J697" s="595">
        <f>基本情報入力シート!$M$31</f>
        <v>0</v>
      </c>
      <c r="K697" s="595">
        <f>基本情報入力シート!$M$32</f>
        <v>0</v>
      </c>
      <c r="L697" s="595">
        <f>'別紙様式3-2（加算　個票）'!P709</f>
        <v>0</v>
      </c>
      <c r="M697" s="596">
        <f>'別紙様式3-2（加算　個票）'!Q709</f>
        <v>0</v>
      </c>
      <c r="N697" s="595">
        <f>'別紙様式3-2（加算　個票）'!Y709</f>
        <v>0</v>
      </c>
      <c r="O697" s="596">
        <f>'別紙様式3-2（加算　個票）'!Z709</f>
        <v>0</v>
      </c>
      <c r="P697" s="596">
        <f>'別紙様式3-2（加算　個票）'!AG709</f>
        <v>0</v>
      </c>
      <c r="Q697" s="596">
        <f t="shared" si="10"/>
        <v>0</v>
      </c>
      <c r="R697" s="597" t="str">
        <f>IF('別紙様式3-1'!$Y$26="×","該当","非該当")</f>
        <v>非該当</v>
      </c>
    </row>
    <row r="698" spans="1:18">
      <c r="A698" s="595">
        <v>697</v>
      </c>
      <c r="B698" s="595">
        <f>基本情報入力シート!C735</f>
        <v>0</v>
      </c>
      <c r="C698" s="595">
        <f>基本情報入力シート!M735</f>
        <v>0</v>
      </c>
      <c r="D698" s="595">
        <f>基本情報入力シート!R735</f>
        <v>0</v>
      </c>
      <c r="E698" s="595">
        <f>基本情報入力シート!W735</f>
        <v>0</v>
      </c>
      <c r="F698" s="595">
        <f>基本情報入力シート!X735</f>
        <v>0</v>
      </c>
      <c r="G698" s="595">
        <f>基本情報入力シート!Y735</f>
        <v>0</v>
      </c>
      <c r="H698" s="595">
        <f>基本情報入力シート!$M$23</f>
        <v>0</v>
      </c>
      <c r="I698" s="595">
        <f>基本情報入力シート!$M$30</f>
        <v>0</v>
      </c>
      <c r="J698" s="595">
        <f>基本情報入力シート!$M$31</f>
        <v>0</v>
      </c>
      <c r="K698" s="595">
        <f>基本情報入力シート!$M$32</f>
        <v>0</v>
      </c>
      <c r="L698" s="595">
        <f>'別紙様式3-2（加算　個票）'!P710</f>
        <v>0</v>
      </c>
      <c r="M698" s="596">
        <f>'別紙様式3-2（加算　個票）'!Q710</f>
        <v>0</v>
      </c>
      <c r="N698" s="595">
        <f>'別紙様式3-2（加算　個票）'!Y710</f>
        <v>0</v>
      </c>
      <c r="O698" s="596">
        <f>'別紙様式3-2（加算　個票）'!Z710</f>
        <v>0</v>
      </c>
      <c r="P698" s="596">
        <f>'別紙様式3-2（加算　個票）'!AG710</f>
        <v>0</v>
      </c>
      <c r="Q698" s="596">
        <f t="shared" si="10"/>
        <v>0</v>
      </c>
      <c r="R698" s="597" t="str">
        <f>IF('別紙様式3-1'!$Y$26="×","該当","非該当")</f>
        <v>非該当</v>
      </c>
    </row>
    <row r="699" spans="1:18">
      <c r="A699" s="595">
        <v>698</v>
      </c>
      <c r="B699" s="595">
        <f>基本情報入力シート!C736</f>
        <v>0</v>
      </c>
      <c r="C699" s="595">
        <f>基本情報入力シート!M736</f>
        <v>0</v>
      </c>
      <c r="D699" s="595">
        <f>基本情報入力シート!R736</f>
        <v>0</v>
      </c>
      <c r="E699" s="595">
        <f>基本情報入力シート!W736</f>
        <v>0</v>
      </c>
      <c r="F699" s="595">
        <f>基本情報入力シート!X736</f>
        <v>0</v>
      </c>
      <c r="G699" s="595">
        <f>基本情報入力シート!Y736</f>
        <v>0</v>
      </c>
      <c r="H699" s="595">
        <f>基本情報入力シート!$M$23</f>
        <v>0</v>
      </c>
      <c r="I699" s="595">
        <f>基本情報入力シート!$M$30</f>
        <v>0</v>
      </c>
      <c r="J699" s="595">
        <f>基本情報入力シート!$M$31</f>
        <v>0</v>
      </c>
      <c r="K699" s="595">
        <f>基本情報入力シート!$M$32</f>
        <v>0</v>
      </c>
      <c r="L699" s="595">
        <f>'別紙様式3-2（加算　個票）'!P711</f>
        <v>0</v>
      </c>
      <c r="M699" s="596">
        <f>'別紙様式3-2（加算　個票）'!Q711</f>
        <v>0</v>
      </c>
      <c r="N699" s="595">
        <f>'別紙様式3-2（加算　個票）'!Y711</f>
        <v>0</v>
      </c>
      <c r="O699" s="596">
        <f>'別紙様式3-2（加算　個票）'!Z711</f>
        <v>0</v>
      </c>
      <c r="P699" s="596">
        <f>'別紙様式3-2（加算　個票）'!AG711</f>
        <v>0</v>
      </c>
      <c r="Q699" s="596">
        <f t="shared" si="10"/>
        <v>0</v>
      </c>
      <c r="R699" s="597" t="str">
        <f>IF('別紙様式3-1'!$Y$26="×","該当","非該当")</f>
        <v>非該当</v>
      </c>
    </row>
    <row r="700" spans="1:18">
      <c r="A700" s="595">
        <v>699</v>
      </c>
      <c r="B700" s="595">
        <f>基本情報入力シート!C737</f>
        <v>0</v>
      </c>
      <c r="C700" s="595">
        <f>基本情報入力シート!M737</f>
        <v>0</v>
      </c>
      <c r="D700" s="595">
        <f>基本情報入力シート!R737</f>
        <v>0</v>
      </c>
      <c r="E700" s="595">
        <f>基本情報入力シート!W737</f>
        <v>0</v>
      </c>
      <c r="F700" s="595">
        <f>基本情報入力シート!X737</f>
        <v>0</v>
      </c>
      <c r="G700" s="595">
        <f>基本情報入力シート!Y737</f>
        <v>0</v>
      </c>
      <c r="H700" s="595">
        <f>基本情報入力シート!$M$23</f>
        <v>0</v>
      </c>
      <c r="I700" s="595">
        <f>基本情報入力シート!$M$30</f>
        <v>0</v>
      </c>
      <c r="J700" s="595">
        <f>基本情報入力シート!$M$31</f>
        <v>0</v>
      </c>
      <c r="K700" s="595">
        <f>基本情報入力シート!$M$32</f>
        <v>0</v>
      </c>
      <c r="L700" s="595">
        <f>'別紙様式3-2（加算　個票）'!P712</f>
        <v>0</v>
      </c>
      <c r="M700" s="596">
        <f>'別紙様式3-2（加算　個票）'!Q712</f>
        <v>0</v>
      </c>
      <c r="N700" s="595">
        <f>'別紙様式3-2（加算　個票）'!Y712</f>
        <v>0</v>
      </c>
      <c r="O700" s="596">
        <f>'別紙様式3-2（加算　個票）'!Z712</f>
        <v>0</v>
      </c>
      <c r="P700" s="596">
        <f>'別紙様式3-2（加算　個票）'!AG712</f>
        <v>0</v>
      </c>
      <c r="Q700" s="596">
        <f t="shared" si="10"/>
        <v>0</v>
      </c>
      <c r="R700" s="597" t="str">
        <f>IF('別紙様式3-1'!$Y$26="×","該当","非該当")</f>
        <v>非該当</v>
      </c>
    </row>
    <row r="701" spans="1:18">
      <c r="A701" s="595">
        <v>700</v>
      </c>
      <c r="B701" s="595">
        <f>基本情報入力シート!C738</f>
        <v>0</v>
      </c>
      <c r="C701" s="595">
        <f>基本情報入力シート!M738</f>
        <v>0</v>
      </c>
      <c r="D701" s="595">
        <f>基本情報入力シート!R738</f>
        <v>0</v>
      </c>
      <c r="E701" s="595">
        <f>基本情報入力シート!W738</f>
        <v>0</v>
      </c>
      <c r="F701" s="595">
        <f>基本情報入力シート!X738</f>
        <v>0</v>
      </c>
      <c r="G701" s="595">
        <f>基本情報入力シート!Y738</f>
        <v>0</v>
      </c>
      <c r="H701" s="595">
        <f>基本情報入力シート!$M$23</f>
        <v>0</v>
      </c>
      <c r="I701" s="595">
        <f>基本情報入力シート!$M$30</f>
        <v>0</v>
      </c>
      <c r="J701" s="595">
        <f>基本情報入力シート!$M$31</f>
        <v>0</v>
      </c>
      <c r="K701" s="595">
        <f>基本情報入力シート!$M$32</f>
        <v>0</v>
      </c>
      <c r="L701" s="595">
        <f>'別紙様式3-2（加算　個票）'!P713</f>
        <v>0</v>
      </c>
      <c r="M701" s="596">
        <f>'別紙様式3-2（加算　個票）'!Q713</f>
        <v>0</v>
      </c>
      <c r="N701" s="595">
        <f>'別紙様式3-2（加算　個票）'!Y713</f>
        <v>0</v>
      </c>
      <c r="O701" s="596">
        <f>'別紙様式3-2（加算　個票）'!Z713</f>
        <v>0</v>
      </c>
      <c r="P701" s="596">
        <f>'別紙様式3-2（加算　個票）'!AG713</f>
        <v>0</v>
      </c>
      <c r="Q701" s="596">
        <f t="shared" si="10"/>
        <v>0</v>
      </c>
      <c r="R701" s="597" t="str">
        <f>IF('別紙様式3-1'!$Y$26="×","該当","非該当")</f>
        <v>非該当</v>
      </c>
    </row>
    <row r="702" spans="1:18">
      <c r="A702" s="595">
        <v>701</v>
      </c>
      <c r="B702" s="595">
        <f>基本情報入力シート!C739</f>
        <v>0</v>
      </c>
      <c r="C702" s="595">
        <f>基本情報入力シート!M739</f>
        <v>0</v>
      </c>
      <c r="D702" s="595">
        <f>基本情報入力シート!R739</f>
        <v>0</v>
      </c>
      <c r="E702" s="595">
        <f>基本情報入力シート!W739</f>
        <v>0</v>
      </c>
      <c r="F702" s="595">
        <f>基本情報入力シート!X739</f>
        <v>0</v>
      </c>
      <c r="G702" s="595">
        <f>基本情報入力シート!Y739</f>
        <v>0</v>
      </c>
      <c r="H702" s="595">
        <f>基本情報入力シート!$M$23</f>
        <v>0</v>
      </c>
      <c r="I702" s="595">
        <f>基本情報入力シート!$M$30</f>
        <v>0</v>
      </c>
      <c r="J702" s="595">
        <f>基本情報入力シート!$M$31</f>
        <v>0</v>
      </c>
      <c r="K702" s="595">
        <f>基本情報入力シート!$M$32</f>
        <v>0</v>
      </c>
      <c r="L702" s="595">
        <f>'別紙様式3-2（加算　個票）'!P714</f>
        <v>0</v>
      </c>
      <c r="M702" s="596">
        <f>'別紙様式3-2（加算　個票）'!Q714</f>
        <v>0</v>
      </c>
      <c r="N702" s="595">
        <f>'別紙様式3-2（加算　個票）'!Y714</f>
        <v>0</v>
      </c>
      <c r="O702" s="596">
        <f>'別紙様式3-2（加算　個票）'!Z714</f>
        <v>0</v>
      </c>
      <c r="P702" s="596">
        <f>'別紙様式3-2（加算　個票）'!AG714</f>
        <v>0</v>
      </c>
      <c r="Q702" s="596">
        <f t="shared" si="10"/>
        <v>0</v>
      </c>
      <c r="R702" s="597" t="str">
        <f>IF('別紙様式3-1'!$Y$26="×","該当","非該当")</f>
        <v>非該当</v>
      </c>
    </row>
    <row r="703" spans="1:18">
      <c r="A703" s="595">
        <v>702</v>
      </c>
      <c r="B703" s="595">
        <f>基本情報入力シート!C740</f>
        <v>0</v>
      </c>
      <c r="C703" s="595">
        <f>基本情報入力シート!M740</f>
        <v>0</v>
      </c>
      <c r="D703" s="595">
        <f>基本情報入力シート!R740</f>
        <v>0</v>
      </c>
      <c r="E703" s="595">
        <f>基本情報入力シート!W740</f>
        <v>0</v>
      </c>
      <c r="F703" s="595">
        <f>基本情報入力シート!X740</f>
        <v>0</v>
      </c>
      <c r="G703" s="595">
        <f>基本情報入力シート!Y740</f>
        <v>0</v>
      </c>
      <c r="H703" s="595">
        <f>基本情報入力シート!$M$23</f>
        <v>0</v>
      </c>
      <c r="I703" s="595">
        <f>基本情報入力シート!$M$30</f>
        <v>0</v>
      </c>
      <c r="J703" s="595">
        <f>基本情報入力シート!$M$31</f>
        <v>0</v>
      </c>
      <c r="K703" s="595">
        <f>基本情報入力シート!$M$32</f>
        <v>0</v>
      </c>
      <c r="L703" s="595">
        <f>'別紙様式3-2（加算　個票）'!P715</f>
        <v>0</v>
      </c>
      <c r="M703" s="596">
        <f>'別紙様式3-2（加算　個票）'!Q715</f>
        <v>0</v>
      </c>
      <c r="N703" s="595">
        <f>'別紙様式3-2（加算　個票）'!Y715</f>
        <v>0</v>
      </c>
      <c r="O703" s="596">
        <f>'別紙様式3-2（加算　個票）'!Z715</f>
        <v>0</v>
      </c>
      <c r="P703" s="596">
        <f>'別紙様式3-2（加算　個票）'!AG715</f>
        <v>0</v>
      </c>
      <c r="Q703" s="596">
        <f t="shared" si="10"/>
        <v>0</v>
      </c>
      <c r="R703" s="597" t="str">
        <f>IF('別紙様式3-1'!$Y$26="×","該当","非該当")</f>
        <v>非該当</v>
      </c>
    </row>
    <row r="704" spans="1:18">
      <c r="A704" s="595">
        <v>703</v>
      </c>
      <c r="B704" s="595">
        <f>基本情報入力シート!C741</f>
        <v>0</v>
      </c>
      <c r="C704" s="595">
        <f>基本情報入力シート!M741</f>
        <v>0</v>
      </c>
      <c r="D704" s="595">
        <f>基本情報入力シート!R741</f>
        <v>0</v>
      </c>
      <c r="E704" s="595">
        <f>基本情報入力シート!W741</f>
        <v>0</v>
      </c>
      <c r="F704" s="595">
        <f>基本情報入力シート!X741</f>
        <v>0</v>
      </c>
      <c r="G704" s="595">
        <f>基本情報入力シート!Y741</f>
        <v>0</v>
      </c>
      <c r="H704" s="595">
        <f>基本情報入力シート!$M$23</f>
        <v>0</v>
      </c>
      <c r="I704" s="595">
        <f>基本情報入力シート!$M$30</f>
        <v>0</v>
      </c>
      <c r="J704" s="595">
        <f>基本情報入力シート!$M$31</f>
        <v>0</v>
      </c>
      <c r="K704" s="595">
        <f>基本情報入力シート!$M$32</f>
        <v>0</v>
      </c>
      <c r="L704" s="595">
        <f>'別紙様式3-2（加算　個票）'!P716</f>
        <v>0</v>
      </c>
      <c r="M704" s="596">
        <f>'別紙様式3-2（加算　個票）'!Q716</f>
        <v>0</v>
      </c>
      <c r="N704" s="595">
        <f>'別紙様式3-2（加算　個票）'!Y716</f>
        <v>0</v>
      </c>
      <c r="O704" s="596">
        <f>'別紙様式3-2（加算　個票）'!Z716</f>
        <v>0</v>
      </c>
      <c r="P704" s="596">
        <f>'別紙様式3-2（加算　個票）'!AG716</f>
        <v>0</v>
      </c>
      <c r="Q704" s="596">
        <f t="shared" si="10"/>
        <v>0</v>
      </c>
      <c r="R704" s="597" t="str">
        <f>IF('別紙様式3-1'!$Y$26="×","該当","非該当")</f>
        <v>非該当</v>
      </c>
    </row>
    <row r="705" spans="1:18">
      <c r="A705" s="595">
        <v>704</v>
      </c>
      <c r="B705" s="595">
        <f>基本情報入力シート!C742</f>
        <v>0</v>
      </c>
      <c r="C705" s="595">
        <f>基本情報入力シート!M742</f>
        <v>0</v>
      </c>
      <c r="D705" s="595">
        <f>基本情報入力シート!R742</f>
        <v>0</v>
      </c>
      <c r="E705" s="595">
        <f>基本情報入力シート!W742</f>
        <v>0</v>
      </c>
      <c r="F705" s="595">
        <f>基本情報入力シート!X742</f>
        <v>0</v>
      </c>
      <c r="G705" s="595">
        <f>基本情報入力シート!Y742</f>
        <v>0</v>
      </c>
      <c r="H705" s="595">
        <f>基本情報入力シート!$M$23</f>
        <v>0</v>
      </c>
      <c r="I705" s="595">
        <f>基本情報入力シート!$M$30</f>
        <v>0</v>
      </c>
      <c r="J705" s="595">
        <f>基本情報入力シート!$M$31</f>
        <v>0</v>
      </c>
      <c r="K705" s="595">
        <f>基本情報入力シート!$M$32</f>
        <v>0</v>
      </c>
      <c r="L705" s="595">
        <f>'別紙様式3-2（加算　個票）'!P717</f>
        <v>0</v>
      </c>
      <c r="M705" s="596">
        <f>'別紙様式3-2（加算　個票）'!Q717</f>
        <v>0</v>
      </c>
      <c r="N705" s="595">
        <f>'別紙様式3-2（加算　個票）'!Y717</f>
        <v>0</v>
      </c>
      <c r="O705" s="596">
        <f>'別紙様式3-2（加算　個票）'!Z717</f>
        <v>0</v>
      </c>
      <c r="P705" s="596">
        <f>'別紙様式3-2（加算　個票）'!AG717</f>
        <v>0</v>
      </c>
      <c r="Q705" s="596">
        <f t="shared" si="10"/>
        <v>0</v>
      </c>
      <c r="R705" s="597" t="str">
        <f>IF('別紙様式3-1'!$Y$26="×","該当","非該当")</f>
        <v>非該当</v>
      </c>
    </row>
    <row r="706" spans="1:18">
      <c r="A706" s="595">
        <v>705</v>
      </c>
      <c r="B706" s="595">
        <f>基本情報入力シート!C743</f>
        <v>0</v>
      </c>
      <c r="C706" s="595">
        <f>基本情報入力シート!M743</f>
        <v>0</v>
      </c>
      <c r="D706" s="595">
        <f>基本情報入力シート!R743</f>
        <v>0</v>
      </c>
      <c r="E706" s="595">
        <f>基本情報入力シート!W743</f>
        <v>0</v>
      </c>
      <c r="F706" s="595">
        <f>基本情報入力シート!X743</f>
        <v>0</v>
      </c>
      <c r="G706" s="595">
        <f>基本情報入力シート!Y743</f>
        <v>0</v>
      </c>
      <c r="H706" s="595">
        <f>基本情報入力シート!$M$23</f>
        <v>0</v>
      </c>
      <c r="I706" s="595">
        <f>基本情報入力シート!$M$30</f>
        <v>0</v>
      </c>
      <c r="J706" s="595">
        <f>基本情報入力シート!$M$31</f>
        <v>0</v>
      </c>
      <c r="K706" s="595">
        <f>基本情報入力シート!$M$32</f>
        <v>0</v>
      </c>
      <c r="L706" s="595">
        <f>'別紙様式3-2（加算　個票）'!P718</f>
        <v>0</v>
      </c>
      <c r="M706" s="596">
        <f>'別紙様式3-2（加算　個票）'!Q718</f>
        <v>0</v>
      </c>
      <c r="N706" s="595">
        <f>'別紙様式3-2（加算　個票）'!Y718</f>
        <v>0</v>
      </c>
      <c r="O706" s="596">
        <f>'別紙様式3-2（加算　個票）'!Z718</f>
        <v>0</v>
      </c>
      <c r="P706" s="596">
        <f>'別紙様式3-2（加算　個票）'!AG718</f>
        <v>0</v>
      </c>
      <c r="Q706" s="596">
        <f t="shared" si="10"/>
        <v>0</v>
      </c>
      <c r="R706" s="597" t="str">
        <f>IF('別紙様式3-1'!$Y$26="×","該当","非該当")</f>
        <v>非該当</v>
      </c>
    </row>
    <row r="707" spans="1:18">
      <c r="A707" s="595">
        <v>706</v>
      </c>
      <c r="B707" s="595">
        <f>基本情報入力シート!C744</f>
        <v>0</v>
      </c>
      <c r="C707" s="595">
        <f>基本情報入力シート!M744</f>
        <v>0</v>
      </c>
      <c r="D707" s="595">
        <f>基本情報入力シート!R744</f>
        <v>0</v>
      </c>
      <c r="E707" s="595">
        <f>基本情報入力シート!W744</f>
        <v>0</v>
      </c>
      <c r="F707" s="595">
        <f>基本情報入力シート!X744</f>
        <v>0</v>
      </c>
      <c r="G707" s="595">
        <f>基本情報入力シート!Y744</f>
        <v>0</v>
      </c>
      <c r="H707" s="595">
        <f>基本情報入力シート!$M$23</f>
        <v>0</v>
      </c>
      <c r="I707" s="595">
        <f>基本情報入力シート!$M$30</f>
        <v>0</v>
      </c>
      <c r="J707" s="595">
        <f>基本情報入力シート!$M$31</f>
        <v>0</v>
      </c>
      <c r="K707" s="595">
        <f>基本情報入力シート!$M$32</f>
        <v>0</v>
      </c>
      <c r="L707" s="595">
        <f>'別紙様式3-2（加算　個票）'!P719</f>
        <v>0</v>
      </c>
      <c r="M707" s="596">
        <f>'別紙様式3-2（加算　個票）'!Q719</f>
        <v>0</v>
      </c>
      <c r="N707" s="595">
        <f>'別紙様式3-2（加算　個票）'!Y719</f>
        <v>0</v>
      </c>
      <c r="O707" s="596">
        <f>'別紙様式3-2（加算　個票）'!Z719</f>
        <v>0</v>
      </c>
      <c r="P707" s="596">
        <f>'別紙様式3-2（加算　個票）'!AG719</f>
        <v>0</v>
      </c>
      <c r="Q707" s="596">
        <f t="shared" ref="Q707:Q770" si="11">M707+O707-P707</f>
        <v>0</v>
      </c>
      <c r="R707" s="597" t="str">
        <f>IF('別紙様式3-1'!$Y$26="×","該当","非該当")</f>
        <v>非該当</v>
      </c>
    </row>
    <row r="708" spans="1:18">
      <c r="A708" s="595">
        <v>707</v>
      </c>
      <c r="B708" s="595">
        <f>基本情報入力シート!C745</f>
        <v>0</v>
      </c>
      <c r="C708" s="595">
        <f>基本情報入力シート!M745</f>
        <v>0</v>
      </c>
      <c r="D708" s="595">
        <f>基本情報入力シート!R745</f>
        <v>0</v>
      </c>
      <c r="E708" s="595">
        <f>基本情報入力シート!W745</f>
        <v>0</v>
      </c>
      <c r="F708" s="595">
        <f>基本情報入力シート!X745</f>
        <v>0</v>
      </c>
      <c r="G708" s="595">
        <f>基本情報入力シート!Y745</f>
        <v>0</v>
      </c>
      <c r="H708" s="595">
        <f>基本情報入力シート!$M$23</f>
        <v>0</v>
      </c>
      <c r="I708" s="595">
        <f>基本情報入力シート!$M$30</f>
        <v>0</v>
      </c>
      <c r="J708" s="595">
        <f>基本情報入力シート!$M$31</f>
        <v>0</v>
      </c>
      <c r="K708" s="595">
        <f>基本情報入力シート!$M$32</f>
        <v>0</v>
      </c>
      <c r="L708" s="595">
        <f>'別紙様式3-2（加算　個票）'!P720</f>
        <v>0</v>
      </c>
      <c r="M708" s="596">
        <f>'別紙様式3-2（加算　個票）'!Q720</f>
        <v>0</v>
      </c>
      <c r="N708" s="595">
        <f>'別紙様式3-2（加算　個票）'!Y720</f>
        <v>0</v>
      </c>
      <c r="O708" s="596">
        <f>'別紙様式3-2（加算　個票）'!Z720</f>
        <v>0</v>
      </c>
      <c r="P708" s="596">
        <f>'別紙様式3-2（加算　個票）'!AG720</f>
        <v>0</v>
      </c>
      <c r="Q708" s="596">
        <f t="shared" si="11"/>
        <v>0</v>
      </c>
      <c r="R708" s="597" t="str">
        <f>IF('別紙様式3-1'!$Y$26="×","該当","非該当")</f>
        <v>非該当</v>
      </c>
    </row>
    <row r="709" spans="1:18">
      <c r="A709" s="595">
        <v>708</v>
      </c>
      <c r="B709" s="595">
        <f>基本情報入力シート!C746</f>
        <v>0</v>
      </c>
      <c r="C709" s="595">
        <f>基本情報入力シート!M746</f>
        <v>0</v>
      </c>
      <c r="D709" s="595">
        <f>基本情報入力シート!R746</f>
        <v>0</v>
      </c>
      <c r="E709" s="595">
        <f>基本情報入力シート!W746</f>
        <v>0</v>
      </c>
      <c r="F709" s="595">
        <f>基本情報入力シート!X746</f>
        <v>0</v>
      </c>
      <c r="G709" s="595">
        <f>基本情報入力シート!Y746</f>
        <v>0</v>
      </c>
      <c r="H709" s="595">
        <f>基本情報入力シート!$M$23</f>
        <v>0</v>
      </c>
      <c r="I709" s="595">
        <f>基本情報入力シート!$M$30</f>
        <v>0</v>
      </c>
      <c r="J709" s="595">
        <f>基本情報入力シート!$M$31</f>
        <v>0</v>
      </c>
      <c r="K709" s="595">
        <f>基本情報入力シート!$M$32</f>
        <v>0</v>
      </c>
      <c r="L709" s="595">
        <f>'別紙様式3-2（加算　個票）'!P721</f>
        <v>0</v>
      </c>
      <c r="M709" s="596">
        <f>'別紙様式3-2（加算　個票）'!Q721</f>
        <v>0</v>
      </c>
      <c r="N709" s="595">
        <f>'別紙様式3-2（加算　個票）'!Y721</f>
        <v>0</v>
      </c>
      <c r="O709" s="596">
        <f>'別紙様式3-2（加算　個票）'!Z721</f>
        <v>0</v>
      </c>
      <c r="P709" s="596">
        <f>'別紙様式3-2（加算　個票）'!AG721</f>
        <v>0</v>
      </c>
      <c r="Q709" s="596">
        <f t="shared" si="11"/>
        <v>0</v>
      </c>
      <c r="R709" s="597" t="str">
        <f>IF('別紙様式3-1'!$Y$26="×","該当","非該当")</f>
        <v>非該当</v>
      </c>
    </row>
    <row r="710" spans="1:18">
      <c r="A710" s="595">
        <v>709</v>
      </c>
      <c r="B710" s="595">
        <f>基本情報入力シート!C747</f>
        <v>0</v>
      </c>
      <c r="C710" s="595">
        <f>基本情報入力シート!M747</f>
        <v>0</v>
      </c>
      <c r="D710" s="595">
        <f>基本情報入力シート!R747</f>
        <v>0</v>
      </c>
      <c r="E710" s="595">
        <f>基本情報入力シート!W747</f>
        <v>0</v>
      </c>
      <c r="F710" s="595">
        <f>基本情報入力シート!X747</f>
        <v>0</v>
      </c>
      <c r="G710" s="595">
        <f>基本情報入力シート!Y747</f>
        <v>0</v>
      </c>
      <c r="H710" s="595">
        <f>基本情報入力シート!$M$23</f>
        <v>0</v>
      </c>
      <c r="I710" s="595">
        <f>基本情報入力シート!$M$30</f>
        <v>0</v>
      </c>
      <c r="J710" s="595">
        <f>基本情報入力シート!$M$31</f>
        <v>0</v>
      </c>
      <c r="K710" s="595">
        <f>基本情報入力シート!$M$32</f>
        <v>0</v>
      </c>
      <c r="L710" s="595">
        <f>'別紙様式3-2（加算　個票）'!P722</f>
        <v>0</v>
      </c>
      <c r="M710" s="596">
        <f>'別紙様式3-2（加算　個票）'!Q722</f>
        <v>0</v>
      </c>
      <c r="N710" s="595">
        <f>'別紙様式3-2（加算　個票）'!Y722</f>
        <v>0</v>
      </c>
      <c r="O710" s="596">
        <f>'別紙様式3-2（加算　個票）'!Z722</f>
        <v>0</v>
      </c>
      <c r="P710" s="596">
        <f>'別紙様式3-2（加算　個票）'!AG722</f>
        <v>0</v>
      </c>
      <c r="Q710" s="596">
        <f t="shared" si="11"/>
        <v>0</v>
      </c>
      <c r="R710" s="597" t="str">
        <f>IF('別紙様式3-1'!$Y$26="×","該当","非該当")</f>
        <v>非該当</v>
      </c>
    </row>
    <row r="711" spans="1:18">
      <c r="A711" s="595">
        <v>710</v>
      </c>
      <c r="B711" s="595">
        <f>基本情報入力シート!C748</f>
        <v>0</v>
      </c>
      <c r="C711" s="595">
        <f>基本情報入力シート!M748</f>
        <v>0</v>
      </c>
      <c r="D711" s="595">
        <f>基本情報入力シート!R748</f>
        <v>0</v>
      </c>
      <c r="E711" s="595">
        <f>基本情報入力シート!W748</f>
        <v>0</v>
      </c>
      <c r="F711" s="595">
        <f>基本情報入力シート!X748</f>
        <v>0</v>
      </c>
      <c r="G711" s="595">
        <f>基本情報入力シート!Y748</f>
        <v>0</v>
      </c>
      <c r="H711" s="595">
        <f>基本情報入力シート!$M$23</f>
        <v>0</v>
      </c>
      <c r="I711" s="595">
        <f>基本情報入力シート!$M$30</f>
        <v>0</v>
      </c>
      <c r="J711" s="595">
        <f>基本情報入力シート!$M$31</f>
        <v>0</v>
      </c>
      <c r="K711" s="595">
        <f>基本情報入力シート!$M$32</f>
        <v>0</v>
      </c>
      <c r="L711" s="595">
        <f>'別紙様式3-2（加算　個票）'!P723</f>
        <v>0</v>
      </c>
      <c r="M711" s="596">
        <f>'別紙様式3-2（加算　個票）'!Q723</f>
        <v>0</v>
      </c>
      <c r="N711" s="595">
        <f>'別紙様式3-2（加算　個票）'!Y723</f>
        <v>0</v>
      </c>
      <c r="O711" s="596">
        <f>'別紙様式3-2（加算　個票）'!Z723</f>
        <v>0</v>
      </c>
      <c r="P711" s="596">
        <f>'別紙様式3-2（加算　個票）'!AG723</f>
        <v>0</v>
      </c>
      <c r="Q711" s="596">
        <f t="shared" si="11"/>
        <v>0</v>
      </c>
      <c r="R711" s="597" t="str">
        <f>IF('別紙様式3-1'!$Y$26="×","該当","非該当")</f>
        <v>非該当</v>
      </c>
    </row>
    <row r="712" spans="1:18">
      <c r="A712" s="595">
        <v>711</v>
      </c>
      <c r="B712" s="595">
        <f>基本情報入力シート!C749</f>
        <v>0</v>
      </c>
      <c r="C712" s="595">
        <f>基本情報入力シート!M749</f>
        <v>0</v>
      </c>
      <c r="D712" s="595">
        <f>基本情報入力シート!R749</f>
        <v>0</v>
      </c>
      <c r="E712" s="595">
        <f>基本情報入力シート!W749</f>
        <v>0</v>
      </c>
      <c r="F712" s="595">
        <f>基本情報入力シート!X749</f>
        <v>0</v>
      </c>
      <c r="G712" s="595">
        <f>基本情報入力シート!Y749</f>
        <v>0</v>
      </c>
      <c r="H712" s="595">
        <f>基本情報入力シート!$M$23</f>
        <v>0</v>
      </c>
      <c r="I712" s="595">
        <f>基本情報入力シート!$M$30</f>
        <v>0</v>
      </c>
      <c r="J712" s="595">
        <f>基本情報入力シート!$M$31</f>
        <v>0</v>
      </c>
      <c r="K712" s="595">
        <f>基本情報入力シート!$M$32</f>
        <v>0</v>
      </c>
      <c r="L712" s="595">
        <f>'別紙様式3-2（加算　個票）'!P724</f>
        <v>0</v>
      </c>
      <c r="M712" s="596">
        <f>'別紙様式3-2（加算　個票）'!Q724</f>
        <v>0</v>
      </c>
      <c r="N712" s="595">
        <f>'別紙様式3-2（加算　個票）'!Y724</f>
        <v>0</v>
      </c>
      <c r="O712" s="596">
        <f>'別紙様式3-2（加算　個票）'!Z724</f>
        <v>0</v>
      </c>
      <c r="P712" s="596">
        <f>'別紙様式3-2（加算　個票）'!AG724</f>
        <v>0</v>
      </c>
      <c r="Q712" s="596">
        <f t="shared" si="11"/>
        <v>0</v>
      </c>
      <c r="R712" s="597" t="str">
        <f>IF('別紙様式3-1'!$Y$26="×","該当","非該当")</f>
        <v>非該当</v>
      </c>
    </row>
    <row r="713" spans="1:18">
      <c r="A713" s="595">
        <v>712</v>
      </c>
      <c r="B713" s="595">
        <f>基本情報入力シート!C750</f>
        <v>0</v>
      </c>
      <c r="C713" s="595">
        <f>基本情報入力シート!M750</f>
        <v>0</v>
      </c>
      <c r="D713" s="595">
        <f>基本情報入力シート!R750</f>
        <v>0</v>
      </c>
      <c r="E713" s="595">
        <f>基本情報入力シート!W750</f>
        <v>0</v>
      </c>
      <c r="F713" s="595">
        <f>基本情報入力シート!X750</f>
        <v>0</v>
      </c>
      <c r="G713" s="595">
        <f>基本情報入力シート!Y750</f>
        <v>0</v>
      </c>
      <c r="H713" s="595">
        <f>基本情報入力シート!$M$23</f>
        <v>0</v>
      </c>
      <c r="I713" s="595">
        <f>基本情報入力シート!$M$30</f>
        <v>0</v>
      </c>
      <c r="J713" s="595">
        <f>基本情報入力シート!$M$31</f>
        <v>0</v>
      </c>
      <c r="K713" s="595">
        <f>基本情報入力シート!$M$32</f>
        <v>0</v>
      </c>
      <c r="L713" s="595">
        <f>'別紙様式3-2（加算　個票）'!P725</f>
        <v>0</v>
      </c>
      <c r="M713" s="596">
        <f>'別紙様式3-2（加算　個票）'!Q725</f>
        <v>0</v>
      </c>
      <c r="N713" s="595">
        <f>'別紙様式3-2（加算　個票）'!Y725</f>
        <v>0</v>
      </c>
      <c r="O713" s="596">
        <f>'別紙様式3-2（加算　個票）'!Z725</f>
        <v>0</v>
      </c>
      <c r="P713" s="596">
        <f>'別紙様式3-2（加算　個票）'!AG725</f>
        <v>0</v>
      </c>
      <c r="Q713" s="596">
        <f t="shared" si="11"/>
        <v>0</v>
      </c>
      <c r="R713" s="597" t="str">
        <f>IF('別紙様式3-1'!$Y$26="×","該当","非該当")</f>
        <v>非該当</v>
      </c>
    </row>
    <row r="714" spans="1:18">
      <c r="A714" s="595">
        <v>713</v>
      </c>
      <c r="B714" s="595">
        <f>基本情報入力シート!C751</f>
        <v>0</v>
      </c>
      <c r="C714" s="595">
        <f>基本情報入力シート!M751</f>
        <v>0</v>
      </c>
      <c r="D714" s="595">
        <f>基本情報入力シート!R751</f>
        <v>0</v>
      </c>
      <c r="E714" s="595">
        <f>基本情報入力シート!W751</f>
        <v>0</v>
      </c>
      <c r="F714" s="595">
        <f>基本情報入力シート!X751</f>
        <v>0</v>
      </c>
      <c r="G714" s="595">
        <f>基本情報入力シート!Y751</f>
        <v>0</v>
      </c>
      <c r="H714" s="595">
        <f>基本情報入力シート!$M$23</f>
        <v>0</v>
      </c>
      <c r="I714" s="595">
        <f>基本情報入力シート!$M$30</f>
        <v>0</v>
      </c>
      <c r="J714" s="595">
        <f>基本情報入力シート!$M$31</f>
        <v>0</v>
      </c>
      <c r="K714" s="595">
        <f>基本情報入力シート!$M$32</f>
        <v>0</v>
      </c>
      <c r="L714" s="595">
        <f>'別紙様式3-2（加算　個票）'!P726</f>
        <v>0</v>
      </c>
      <c r="M714" s="596">
        <f>'別紙様式3-2（加算　個票）'!Q726</f>
        <v>0</v>
      </c>
      <c r="N714" s="595">
        <f>'別紙様式3-2（加算　個票）'!Y726</f>
        <v>0</v>
      </c>
      <c r="O714" s="596">
        <f>'別紙様式3-2（加算　個票）'!Z726</f>
        <v>0</v>
      </c>
      <c r="P714" s="596">
        <f>'別紙様式3-2（加算　個票）'!AG726</f>
        <v>0</v>
      </c>
      <c r="Q714" s="596">
        <f t="shared" si="11"/>
        <v>0</v>
      </c>
      <c r="R714" s="597" t="str">
        <f>IF('別紙様式3-1'!$Y$26="×","該当","非該当")</f>
        <v>非該当</v>
      </c>
    </row>
    <row r="715" spans="1:18">
      <c r="A715" s="595">
        <v>714</v>
      </c>
      <c r="B715" s="595">
        <f>基本情報入力シート!C752</f>
        <v>0</v>
      </c>
      <c r="C715" s="595">
        <f>基本情報入力シート!M752</f>
        <v>0</v>
      </c>
      <c r="D715" s="595">
        <f>基本情報入力シート!R752</f>
        <v>0</v>
      </c>
      <c r="E715" s="595">
        <f>基本情報入力シート!W752</f>
        <v>0</v>
      </c>
      <c r="F715" s="595">
        <f>基本情報入力シート!X752</f>
        <v>0</v>
      </c>
      <c r="G715" s="595">
        <f>基本情報入力シート!Y752</f>
        <v>0</v>
      </c>
      <c r="H715" s="595">
        <f>基本情報入力シート!$M$23</f>
        <v>0</v>
      </c>
      <c r="I715" s="595">
        <f>基本情報入力シート!$M$30</f>
        <v>0</v>
      </c>
      <c r="J715" s="595">
        <f>基本情報入力シート!$M$31</f>
        <v>0</v>
      </c>
      <c r="K715" s="595">
        <f>基本情報入力シート!$M$32</f>
        <v>0</v>
      </c>
      <c r="L715" s="595">
        <f>'別紙様式3-2（加算　個票）'!P727</f>
        <v>0</v>
      </c>
      <c r="M715" s="596">
        <f>'別紙様式3-2（加算　個票）'!Q727</f>
        <v>0</v>
      </c>
      <c r="N715" s="595">
        <f>'別紙様式3-2（加算　個票）'!Y727</f>
        <v>0</v>
      </c>
      <c r="O715" s="596">
        <f>'別紙様式3-2（加算　個票）'!Z727</f>
        <v>0</v>
      </c>
      <c r="P715" s="596">
        <f>'別紙様式3-2（加算　個票）'!AG727</f>
        <v>0</v>
      </c>
      <c r="Q715" s="596">
        <f t="shared" si="11"/>
        <v>0</v>
      </c>
      <c r="R715" s="597" t="str">
        <f>IF('別紙様式3-1'!$Y$26="×","該当","非該当")</f>
        <v>非該当</v>
      </c>
    </row>
    <row r="716" spans="1:18">
      <c r="A716" s="595">
        <v>715</v>
      </c>
      <c r="B716" s="595">
        <f>基本情報入力シート!C753</f>
        <v>0</v>
      </c>
      <c r="C716" s="595">
        <f>基本情報入力シート!M753</f>
        <v>0</v>
      </c>
      <c r="D716" s="595">
        <f>基本情報入力シート!R753</f>
        <v>0</v>
      </c>
      <c r="E716" s="595">
        <f>基本情報入力シート!W753</f>
        <v>0</v>
      </c>
      <c r="F716" s="595">
        <f>基本情報入力シート!X753</f>
        <v>0</v>
      </c>
      <c r="G716" s="595">
        <f>基本情報入力シート!Y753</f>
        <v>0</v>
      </c>
      <c r="H716" s="595">
        <f>基本情報入力シート!$M$23</f>
        <v>0</v>
      </c>
      <c r="I716" s="595">
        <f>基本情報入力シート!$M$30</f>
        <v>0</v>
      </c>
      <c r="J716" s="595">
        <f>基本情報入力シート!$M$31</f>
        <v>0</v>
      </c>
      <c r="K716" s="595">
        <f>基本情報入力シート!$M$32</f>
        <v>0</v>
      </c>
      <c r="L716" s="595">
        <f>'別紙様式3-2（加算　個票）'!P728</f>
        <v>0</v>
      </c>
      <c r="M716" s="596">
        <f>'別紙様式3-2（加算　個票）'!Q728</f>
        <v>0</v>
      </c>
      <c r="N716" s="595">
        <f>'別紙様式3-2（加算　個票）'!Y728</f>
        <v>0</v>
      </c>
      <c r="O716" s="596">
        <f>'別紙様式3-2（加算　個票）'!Z728</f>
        <v>0</v>
      </c>
      <c r="P716" s="596">
        <f>'別紙様式3-2（加算　個票）'!AG728</f>
        <v>0</v>
      </c>
      <c r="Q716" s="596">
        <f t="shared" si="11"/>
        <v>0</v>
      </c>
      <c r="R716" s="597" t="str">
        <f>IF('別紙様式3-1'!$Y$26="×","該当","非該当")</f>
        <v>非該当</v>
      </c>
    </row>
    <row r="717" spans="1:18">
      <c r="A717" s="595">
        <v>716</v>
      </c>
      <c r="B717" s="595">
        <f>基本情報入力シート!C754</f>
        <v>0</v>
      </c>
      <c r="C717" s="595">
        <f>基本情報入力シート!M754</f>
        <v>0</v>
      </c>
      <c r="D717" s="595">
        <f>基本情報入力シート!R754</f>
        <v>0</v>
      </c>
      <c r="E717" s="595">
        <f>基本情報入力シート!W754</f>
        <v>0</v>
      </c>
      <c r="F717" s="595">
        <f>基本情報入力シート!X754</f>
        <v>0</v>
      </c>
      <c r="G717" s="595">
        <f>基本情報入力シート!Y754</f>
        <v>0</v>
      </c>
      <c r="H717" s="595">
        <f>基本情報入力シート!$M$23</f>
        <v>0</v>
      </c>
      <c r="I717" s="595">
        <f>基本情報入力シート!$M$30</f>
        <v>0</v>
      </c>
      <c r="J717" s="595">
        <f>基本情報入力シート!$M$31</f>
        <v>0</v>
      </c>
      <c r="K717" s="595">
        <f>基本情報入力シート!$M$32</f>
        <v>0</v>
      </c>
      <c r="L717" s="595">
        <f>'別紙様式3-2（加算　個票）'!P729</f>
        <v>0</v>
      </c>
      <c r="M717" s="596">
        <f>'別紙様式3-2（加算　個票）'!Q729</f>
        <v>0</v>
      </c>
      <c r="N717" s="595">
        <f>'別紙様式3-2（加算　個票）'!Y729</f>
        <v>0</v>
      </c>
      <c r="O717" s="596">
        <f>'別紙様式3-2（加算　個票）'!Z729</f>
        <v>0</v>
      </c>
      <c r="P717" s="596">
        <f>'別紙様式3-2（加算　個票）'!AG729</f>
        <v>0</v>
      </c>
      <c r="Q717" s="596">
        <f t="shared" si="11"/>
        <v>0</v>
      </c>
      <c r="R717" s="597" t="str">
        <f>IF('別紙様式3-1'!$Y$26="×","該当","非該当")</f>
        <v>非該当</v>
      </c>
    </row>
    <row r="718" spans="1:18">
      <c r="A718" s="595">
        <v>717</v>
      </c>
      <c r="B718" s="595">
        <f>基本情報入力シート!C755</f>
        <v>0</v>
      </c>
      <c r="C718" s="595">
        <f>基本情報入力シート!M755</f>
        <v>0</v>
      </c>
      <c r="D718" s="595">
        <f>基本情報入力シート!R755</f>
        <v>0</v>
      </c>
      <c r="E718" s="595">
        <f>基本情報入力シート!W755</f>
        <v>0</v>
      </c>
      <c r="F718" s="595">
        <f>基本情報入力シート!X755</f>
        <v>0</v>
      </c>
      <c r="G718" s="595">
        <f>基本情報入力シート!Y755</f>
        <v>0</v>
      </c>
      <c r="H718" s="595">
        <f>基本情報入力シート!$M$23</f>
        <v>0</v>
      </c>
      <c r="I718" s="595">
        <f>基本情報入力シート!$M$30</f>
        <v>0</v>
      </c>
      <c r="J718" s="595">
        <f>基本情報入力シート!$M$31</f>
        <v>0</v>
      </c>
      <c r="K718" s="595">
        <f>基本情報入力シート!$M$32</f>
        <v>0</v>
      </c>
      <c r="L718" s="595">
        <f>'別紙様式3-2（加算　個票）'!P730</f>
        <v>0</v>
      </c>
      <c r="M718" s="596">
        <f>'別紙様式3-2（加算　個票）'!Q730</f>
        <v>0</v>
      </c>
      <c r="N718" s="595">
        <f>'別紙様式3-2（加算　個票）'!Y730</f>
        <v>0</v>
      </c>
      <c r="O718" s="596">
        <f>'別紙様式3-2（加算　個票）'!Z730</f>
        <v>0</v>
      </c>
      <c r="P718" s="596">
        <f>'別紙様式3-2（加算　個票）'!AG730</f>
        <v>0</v>
      </c>
      <c r="Q718" s="596">
        <f t="shared" si="11"/>
        <v>0</v>
      </c>
      <c r="R718" s="597" t="str">
        <f>IF('別紙様式3-1'!$Y$26="×","該当","非該当")</f>
        <v>非該当</v>
      </c>
    </row>
    <row r="719" spans="1:18">
      <c r="A719" s="595">
        <v>718</v>
      </c>
      <c r="B719" s="595">
        <f>基本情報入力シート!C756</f>
        <v>0</v>
      </c>
      <c r="C719" s="595">
        <f>基本情報入力シート!M756</f>
        <v>0</v>
      </c>
      <c r="D719" s="595">
        <f>基本情報入力シート!R756</f>
        <v>0</v>
      </c>
      <c r="E719" s="595">
        <f>基本情報入力シート!W756</f>
        <v>0</v>
      </c>
      <c r="F719" s="595">
        <f>基本情報入力シート!X756</f>
        <v>0</v>
      </c>
      <c r="G719" s="595">
        <f>基本情報入力シート!Y756</f>
        <v>0</v>
      </c>
      <c r="H719" s="595">
        <f>基本情報入力シート!$M$23</f>
        <v>0</v>
      </c>
      <c r="I719" s="595">
        <f>基本情報入力シート!$M$30</f>
        <v>0</v>
      </c>
      <c r="J719" s="595">
        <f>基本情報入力シート!$M$31</f>
        <v>0</v>
      </c>
      <c r="K719" s="595">
        <f>基本情報入力シート!$M$32</f>
        <v>0</v>
      </c>
      <c r="L719" s="595">
        <f>'別紙様式3-2（加算　個票）'!P731</f>
        <v>0</v>
      </c>
      <c r="M719" s="596">
        <f>'別紙様式3-2（加算　個票）'!Q731</f>
        <v>0</v>
      </c>
      <c r="N719" s="595">
        <f>'別紙様式3-2（加算　個票）'!Y731</f>
        <v>0</v>
      </c>
      <c r="O719" s="596">
        <f>'別紙様式3-2（加算　個票）'!Z731</f>
        <v>0</v>
      </c>
      <c r="P719" s="596">
        <f>'別紙様式3-2（加算　個票）'!AG731</f>
        <v>0</v>
      </c>
      <c r="Q719" s="596">
        <f t="shared" si="11"/>
        <v>0</v>
      </c>
      <c r="R719" s="597" t="str">
        <f>IF('別紙様式3-1'!$Y$26="×","該当","非該当")</f>
        <v>非該当</v>
      </c>
    </row>
    <row r="720" spans="1:18">
      <c r="A720" s="595">
        <v>719</v>
      </c>
      <c r="B720" s="595">
        <f>基本情報入力シート!C757</f>
        <v>0</v>
      </c>
      <c r="C720" s="595">
        <f>基本情報入力シート!M757</f>
        <v>0</v>
      </c>
      <c r="D720" s="595">
        <f>基本情報入力シート!R757</f>
        <v>0</v>
      </c>
      <c r="E720" s="595">
        <f>基本情報入力シート!W757</f>
        <v>0</v>
      </c>
      <c r="F720" s="595">
        <f>基本情報入力シート!X757</f>
        <v>0</v>
      </c>
      <c r="G720" s="595">
        <f>基本情報入力シート!Y757</f>
        <v>0</v>
      </c>
      <c r="H720" s="595">
        <f>基本情報入力シート!$M$23</f>
        <v>0</v>
      </c>
      <c r="I720" s="595">
        <f>基本情報入力シート!$M$30</f>
        <v>0</v>
      </c>
      <c r="J720" s="595">
        <f>基本情報入力シート!$M$31</f>
        <v>0</v>
      </c>
      <c r="K720" s="595">
        <f>基本情報入力シート!$M$32</f>
        <v>0</v>
      </c>
      <c r="L720" s="595">
        <f>'別紙様式3-2（加算　個票）'!P732</f>
        <v>0</v>
      </c>
      <c r="M720" s="596">
        <f>'別紙様式3-2（加算　個票）'!Q732</f>
        <v>0</v>
      </c>
      <c r="N720" s="595">
        <f>'別紙様式3-2（加算　個票）'!Y732</f>
        <v>0</v>
      </c>
      <c r="O720" s="596">
        <f>'別紙様式3-2（加算　個票）'!Z732</f>
        <v>0</v>
      </c>
      <c r="P720" s="596">
        <f>'別紙様式3-2（加算　個票）'!AG732</f>
        <v>0</v>
      </c>
      <c r="Q720" s="596">
        <f t="shared" si="11"/>
        <v>0</v>
      </c>
      <c r="R720" s="597" t="str">
        <f>IF('別紙様式3-1'!$Y$26="×","該当","非該当")</f>
        <v>非該当</v>
      </c>
    </row>
    <row r="721" spans="1:18">
      <c r="A721" s="595">
        <v>720</v>
      </c>
      <c r="B721" s="595">
        <f>基本情報入力シート!C758</f>
        <v>0</v>
      </c>
      <c r="C721" s="595">
        <f>基本情報入力シート!M758</f>
        <v>0</v>
      </c>
      <c r="D721" s="595">
        <f>基本情報入力シート!R758</f>
        <v>0</v>
      </c>
      <c r="E721" s="595">
        <f>基本情報入力シート!W758</f>
        <v>0</v>
      </c>
      <c r="F721" s="595">
        <f>基本情報入力シート!X758</f>
        <v>0</v>
      </c>
      <c r="G721" s="595">
        <f>基本情報入力シート!Y758</f>
        <v>0</v>
      </c>
      <c r="H721" s="595">
        <f>基本情報入力シート!$M$23</f>
        <v>0</v>
      </c>
      <c r="I721" s="595">
        <f>基本情報入力シート!$M$30</f>
        <v>0</v>
      </c>
      <c r="J721" s="595">
        <f>基本情報入力シート!$M$31</f>
        <v>0</v>
      </c>
      <c r="K721" s="595">
        <f>基本情報入力シート!$M$32</f>
        <v>0</v>
      </c>
      <c r="L721" s="595">
        <f>'別紙様式3-2（加算　個票）'!P733</f>
        <v>0</v>
      </c>
      <c r="M721" s="596">
        <f>'別紙様式3-2（加算　個票）'!Q733</f>
        <v>0</v>
      </c>
      <c r="N721" s="595">
        <f>'別紙様式3-2（加算　個票）'!Y733</f>
        <v>0</v>
      </c>
      <c r="O721" s="596">
        <f>'別紙様式3-2（加算　個票）'!Z733</f>
        <v>0</v>
      </c>
      <c r="P721" s="596">
        <f>'別紙様式3-2（加算　個票）'!AG733</f>
        <v>0</v>
      </c>
      <c r="Q721" s="596">
        <f t="shared" si="11"/>
        <v>0</v>
      </c>
      <c r="R721" s="597" t="str">
        <f>IF('別紙様式3-1'!$Y$26="×","該当","非該当")</f>
        <v>非該当</v>
      </c>
    </row>
    <row r="722" spans="1:18">
      <c r="A722" s="595">
        <v>721</v>
      </c>
      <c r="B722" s="595">
        <f>基本情報入力シート!C759</f>
        <v>0</v>
      </c>
      <c r="C722" s="595">
        <f>基本情報入力シート!M759</f>
        <v>0</v>
      </c>
      <c r="D722" s="595">
        <f>基本情報入力シート!R759</f>
        <v>0</v>
      </c>
      <c r="E722" s="595">
        <f>基本情報入力シート!W759</f>
        <v>0</v>
      </c>
      <c r="F722" s="595">
        <f>基本情報入力シート!X759</f>
        <v>0</v>
      </c>
      <c r="G722" s="595">
        <f>基本情報入力シート!Y759</f>
        <v>0</v>
      </c>
      <c r="H722" s="595">
        <f>基本情報入力シート!$M$23</f>
        <v>0</v>
      </c>
      <c r="I722" s="595">
        <f>基本情報入力シート!$M$30</f>
        <v>0</v>
      </c>
      <c r="J722" s="595">
        <f>基本情報入力シート!$M$31</f>
        <v>0</v>
      </c>
      <c r="K722" s="595">
        <f>基本情報入力シート!$M$32</f>
        <v>0</v>
      </c>
      <c r="L722" s="595">
        <f>'別紙様式3-2（加算　個票）'!P734</f>
        <v>0</v>
      </c>
      <c r="M722" s="596">
        <f>'別紙様式3-2（加算　個票）'!Q734</f>
        <v>0</v>
      </c>
      <c r="N722" s="595">
        <f>'別紙様式3-2（加算　個票）'!Y734</f>
        <v>0</v>
      </c>
      <c r="O722" s="596">
        <f>'別紙様式3-2（加算　個票）'!Z734</f>
        <v>0</v>
      </c>
      <c r="P722" s="596">
        <f>'別紙様式3-2（加算　個票）'!AG734</f>
        <v>0</v>
      </c>
      <c r="Q722" s="596">
        <f t="shared" si="11"/>
        <v>0</v>
      </c>
      <c r="R722" s="597" t="str">
        <f>IF('別紙様式3-1'!$Y$26="×","該当","非該当")</f>
        <v>非該当</v>
      </c>
    </row>
    <row r="723" spans="1:18">
      <c r="A723" s="595">
        <v>722</v>
      </c>
      <c r="B723" s="595">
        <f>基本情報入力シート!C760</f>
        <v>0</v>
      </c>
      <c r="C723" s="595">
        <f>基本情報入力シート!M760</f>
        <v>0</v>
      </c>
      <c r="D723" s="595">
        <f>基本情報入力シート!R760</f>
        <v>0</v>
      </c>
      <c r="E723" s="595">
        <f>基本情報入力シート!W760</f>
        <v>0</v>
      </c>
      <c r="F723" s="595">
        <f>基本情報入力シート!X760</f>
        <v>0</v>
      </c>
      <c r="G723" s="595">
        <f>基本情報入力シート!Y760</f>
        <v>0</v>
      </c>
      <c r="H723" s="595">
        <f>基本情報入力シート!$M$23</f>
        <v>0</v>
      </c>
      <c r="I723" s="595">
        <f>基本情報入力シート!$M$30</f>
        <v>0</v>
      </c>
      <c r="J723" s="595">
        <f>基本情報入力シート!$M$31</f>
        <v>0</v>
      </c>
      <c r="K723" s="595">
        <f>基本情報入力シート!$M$32</f>
        <v>0</v>
      </c>
      <c r="L723" s="595">
        <f>'別紙様式3-2（加算　個票）'!P735</f>
        <v>0</v>
      </c>
      <c r="M723" s="596">
        <f>'別紙様式3-2（加算　個票）'!Q735</f>
        <v>0</v>
      </c>
      <c r="N723" s="595">
        <f>'別紙様式3-2（加算　個票）'!Y735</f>
        <v>0</v>
      </c>
      <c r="O723" s="596">
        <f>'別紙様式3-2（加算　個票）'!Z735</f>
        <v>0</v>
      </c>
      <c r="P723" s="596">
        <f>'別紙様式3-2（加算　個票）'!AG735</f>
        <v>0</v>
      </c>
      <c r="Q723" s="596">
        <f t="shared" si="11"/>
        <v>0</v>
      </c>
      <c r="R723" s="597" t="str">
        <f>IF('別紙様式3-1'!$Y$26="×","該当","非該当")</f>
        <v>非該当</v>
      </c>
    </row>
    <row r="724" spans="1:18">
      <c r="A724" s="595">
        <v>723</v>
      </c>
      <c r="B724" s="595">
        <f>基本情報入力シート!C761</f>
        <v>0</v>
      </c>
      <c r="C724" s="595">
        <f>基本情報入力シート!M761</f>
        <v>0</v>
      </c>
      <c r="D724" s="595">
        <f>基本情報入力シート!R761</f>
        <v>0</v>
      </c>
      <c r="E724" s="595">
        <f>基本情報入力シート!W761</f>
        <v>0</v>
      </c>
      <c r="F724" s="595">
        <f>基本情報入力シート!X761</f>
        <v>0</v>
      </c>
      <c r="G724" s="595">
        <f>基本情報入力シート!Y761</f>
        <v>0</v>
      </c>
      <c r="H724" s="595">
        <f>基本情報入力シート!$M$23</f>
        <v>0</v>
      </c>
      <c r="I724" s="595">
        <f>基本情報入力シート!$M$30</f>
        <v>0</v>
      </c>
      <c r="J724" s="595">
        <f>基本情報入力シート!$M$31</f>
        <v>0</v>
      </c>
      <c r="K724" s="595">
        <f>基本情報入力シート!$M$32</f>
        <v>0</v>
      </c>
      <c r="L724" s="595">
        <f>'別紙様式3-2（加算　個票）'!P736</f>
        <v>0</v>
      </c>
      <c r="M724" s="596">
        <f>'別紙様式3-2（加算　個票）'!Q736</f>
        <v>0</v>
      </c>
      <c r="N724" s="595">
        <f>'別紙様式3-2（加算　個票）'!Y736</f>
        <v>0</v>
      </c>
      <c r="O724" s="596">
        <f>'別紙様式3-2（加算　個票）'!Z736</f>
        <v>0</v>
      </c>
      <c r="P724" s="596">
        <f>'別紙様式3-2（加算　個票）'!AG736</f>
        <v>0</v>
      </c>
      <c r="Q724" s="596">
        <f t="shared" si="11"/>
        <v>0</v>
      </c>
      <c r="R724" s="597" t="str">
        <f>IF('別紙様式3-1'!$Y$26="×","該当","非該当")</f>
        <v>非該当</v>
      </c>
    </row>
    <row r="725" spans="1:18">
      <c r="A725" s="595">
        <v>724</v>
      </c>
      <c r="B725" s="595">
        <f>基本情報入力シート!C762</f>
        <v>0</v>
      </c>
      <c r="C725" s="595">
        <f>基本情報入力シート!M762</f>
        <v>0</v>
      </c>
      <c r="D725" s="595">
        <f>基本情報入力シート!R762</f>
        <v>0</v>
      </c>
      <c r="E725" s="595">
        <f>基本情報入力シート!W762</f>
        <v>0</v>
      </c>
      <c r="F725" s="595">
        <f>基本情報入力シート!X762</f>
        <v>0</v>
      </c>
      <c r="G725" s="595">
        <f>基本情報入力シート!Y762</f>
        <v>0</v>
      </c>
      <c r="H725" s="595">
        <f>基本情報入力シート!$M$23</f>
        <v>0</v>
      </c>
      <c r="I725" s="595">
        <f>基本情報入力シート!$M$30</f>
        <v>0</v>
      </c>
      <c r="J725" s="595">
        <f>基本情報入力シート!$M$31</f>
        <v>0</v>
      </c>
      <c r="K725" s="595">
        <f>基本情報入力シート!$M$32</f>
        <v>0</v>
      </c>
      <c r="L725" s="595">
        <f>'別紙様式3-2（加算　個票）'!P737</f>
        <v>0</v>
      </c>
      <c r="M725" s="596">
        <f>'別紙様式3-2（加算　個票）'!Q737</f>
        <v>0</v>
      </c>
      <c r="N725" s="595">
        <f>'別紙様式3-2（加算　個票）'!Y737</f>
        <v>0</v>
      </c>
      <c r="O725" s="596">
        <f>'別紙様式3-2（加算　個票）'!Z737</f>
        <v>0</v>
      </c>
      <c r="P725" s="596">
        <f>'別紙様式3-2（加算　個票）'!AG737</f>
        <v>0</v>
      </c>
      <c r="Q725" s="596">
        <f t="shared" si="11"/>
        <v>0</v>
      </c>
      <c r="R725" s="597" t="str">
        <f>IF('別紙様式3-1'!$Y$26="×","該当","非該当")</f>
        <v>非該当</v>
      </c>
    </row>
    <row r="726" spans="1:18">
      <c r="A726" s="595">
        <v>725</v>
      </c>
      <c r="B726" s="595">
        <f>基本情報入力シート!C763</f>
        <v>0</v>
      </c>
      <c r="C726" s="595">
        <f>基本情報入力シート!M763</f>
        <v>0</v>
      </c>
      <c r="D726" s="595">
        <f>基本情報入力シート!R763</f>
        <v>0</v>
      </c>
      <c r="E726" s="595">
        <f>基本情報入力シート!W763</f>
        <v>0</v>
      </c>
      <c r="F726" s="595">
        <f>基本情報入力シート!X763</f>
        <v>0</v>
      </c>
      <c r="G726" s="595">
        <f>基本情報入力シート!Y763</f>
        <v>0</v>
      </c>
      <c r="H726" s="595">
        <f>基本情報入力シート!$M$23</f>
        <v>0</v>
      </c>
      <c r="I726" s="595">
        <f>基本情報入力シート!$M$30</f>
        <v>0</v>
      </c>
      <c r="J726" s="595">
        <f>基本情報入力シート!$M$31</f>
        <v>0</v>
      </c>
      <c r="K726" s="595">
        <f>基本情報入力シート!$M$32</f>
        <v>0</v>
      </c>
      <c r="L726" s="595">
        <f>'別紙様式3-2（加算　個票）'!P738</f>
        <v>0</v>
      </c>
      <c r="M726" s="596">
        <f>'別紙様式3-2（加算　個票）'!Q738</f>
        <v>0</v>
      </c>
      <c r="N726" s="595">
        <f>'別紙様式3-2（加算　個票）'!Y738</f>
        <v>0</v>
      </c>
      <c r="O726" s="596">
        <f>'別紙様式3-2（加算　個票）'!Z738</f>
        <v>0</v>
      </c>
      <c r="P726" s="596">
        <f>'別紙様式3-2（加算　個票）'!AG738</f>
        <v>0</v>
      </c>
      <c r="Q726" s="596">
        <f t="shared" si="11"/>
        <v>0</v>
      </c>
      <c r="R726" s="597" t="str">
        <f>IF('別紙様式3-1'!$Y$26="×","該当","非該当")</f>
        <v>非該当</v>
      </c>
    </row>
    <row r="727" spans="1:18">
      <c r="A727" s="595">
        <v>726</v>
      </c>
      <c r="B727" s="595">
        <f>基本情報入力シート!C764</f>
        <v>0</v>
      </c>
      <c r="C727" s="595">
        <f>基本情報入力シート!M764</f>
        <v>0</v>
      </c>
      <c r="D727" s="595">
        <f>基本情報入力シート!R764</f>
        <v>0</v>
      </c>
      <c r="E727" s="595">
        <f>基本情報入力シート!W764</f>
        <v>0</v>
      </c>
      <c r="F727" s="595">
        <f>基本情報入力シート!X764</f>
        <v>0</v>
      </c>
      <c r="G727" s="595">
        <f>基本情報入力シート!Y764</f>
        <v>0</v>
      </c>
      <c r="H727" s="595">
        <f>基本情報入力シート!$M$23</f>
        <v>0</v>
      </c>
      <c r="I727" s="595">
        <f>基本情報入力シート!$M$30</f>
        <v>0</v>
      </c>
      <c r="J727" s="595">
        <f>基本情報入力シート!$M$31</f>
        <v>0</v>
      </c>
      <c r="K727" s="595">
        <f>基本情報入力シート!$M$32</f>
        <v>0</v>
      </c>
      <c r="L727" s="595">
        <f>'別紙様式3-2（加算　個票）'!P739</f>
        <v>0</v>
      </c>
      <c r="M727" s="596">
        <f>'別紙様式3-2（加算　個票）'!Q739</f>
        <v>0</v>
      </c>
      <c r="N727" s="595">
        <f>'別紙様式3-2（加算　個票）'!Y739</f>
        <v>0</v>
      </c>
      <c r="O727" s="596">
        <f>'別紙様式3-2（加算　個票）'!Z739</f>
        <v>0</v>
      </c>
      <c r="P727" s="596">
        <f>'別紙様式3-2（加算　個票）'!AG739</f>
        <v>0</v>
      </c>
      <c r="Q727" s="596">
        <f t="shared" si="11"/>
        <v>0</v>
      </c>
      <c r="R727" s="597" t="str">
        <f>IF('別紙様式3-1'!$Y$26="×","該当","非該当")</f>
        <v>非該当</v>
      </c>
    </row>
    <row r="728" spans="1:18">
      <c r="A728" s="595">
        <v>727</v>
      </c>
      <c r="B728" s="595">
        <f>基本情報入力シート!C765</f>
        <v>0</v>
      </c>
      <c r="C728" s="595">
        <f>基本情報入力シート!M765</f>
        <v>0</v>
      </c>
      <c r="D728" s="595">
        <f>基本情報入力シート!R765</f>
        <v>0</v>
      </c>
      <c r="E728" s="595">
        <f>基本情報入力シート!W765</f>
        <v>0</v>
      </c>
      <c r="F728" s="595">
        <f>基本情報入力シート!X765</f>
        <v>0</v>
      </c>
      <c r="G728" s="595">
        <f>基本情報入力シート!Y765</f>
        <v>0</v>
      </c>
      <c r="H728" s="595">
        <f>基本情報入力シート!$M$23</f>
        <v>0</v>
      </c>
      <c r="I728" s="595">
        <f>基本情報入力シート!$M$30</f>
        <v>0</v>
      </c>
      <c r="J728" s="595">
        <f>基本情報入力シート!$M$31</f>
        <v>0</v>
      </c>
      <c r="K728" s="595">
        <f>基本情報入力シート!$M$32</f>
        <v>0</v>
      </c>
      <c r="L728" s="595">
        <f>'別紙様式3-2（加算　個票）'!P740</f>
        <v>0</v>
      </c>
      <c r="M728" s="596">
        <f>'別紙様式3-2（加算　個票）'!Q740</f>
        <v>0</v>
      </c>
      <c r="N728" s="595">
        <f>'別紙様式3-2（加算　個票）'!Y740</f>
        <v>0</v>
      </c>
      <c r="O728" s="596">
        <f>'別紙様式3-2（加算　個票）'!Z740</f>
        <v>0</v>
      </c>
      <c r="P728" s="596">
        <f>'別紙様式3-2（加算　個票）'!AG740</f>
        <v>0</v>
      </c>
      <c r="Q728" s="596">
        <f t="shared" si="11"/>
        <v>0</v>
      </c>
      <c r="R728" s="597" t="str">
        <f>IF('別紙様式3-1'!$Y$26="×","該当","非該当")</f>
        <v>非該当</v>
      </c>
    </row>
    <row r="729" spans="1:18">
      <c r="A729" s="595">
        <v>728</v>
      </c>
      <c r="B729" s="595">
        <f>基本情報入力シート!C766</f>
        <v>0</v>
      </c>
      <c r="C729" s="595">
        <f>基本情報入力シート!M766</f>
        <v>0</v>
      </c>
      <c r="D729" s="595">
        <f>基本情報入力シート!R766</f>
        <v>0</v>
      </c>
      <c r="E729" s="595">
        <f>基本情報入力シート!W766</f>
        <v>0</v>
      </c>
      <c r="F729" s="595">
        <f>基本情報入力シート!X766</f>
        <v>0</v>
      </c>
      <c r="G729" s="595">
        <f>基本情報入力シート!Y766</f>
        <v>0</v>
      </c>
      <c r="H729" s="595">
        <f>基本情報入力シート!$M$23</f>
        <v>0</v>
      </c>
      <c r="I729" s="595">
        <f>基本情報入力シート!$M$30</f>
        <v>0</v>
      </c>
      <c r="J729" s="595">
        <f>基本情報入力シート!$M$31</f>
        <v>0</v>
      </c>
      <c r="K729" s="595">
        <f>基本情報入力シート!$M$32</f>
        <v>0</v>
      </c>
      <c r="L729" s="595">
        <f>'別紙様式3-2（加算　個票）'!P741</f>
        <v>0</v>
      </c>
      <c r="M729" s="596">
        <f>'別紙様式3-2（加算　個票）'!Q741</f>
        <v>0</v>
      </c>
      <c r="N729" s="595">
        <f>'別紙様式3-2（加算　個票）'!Y741</f>
        <v>0</v>
      </c>
      <c r="O729" s="596">
        <f>'別紙様式3-2（加算　個票）'!Z741</f>
        <v>0</v>
      </c>
      <c r="P729" s="596">
        <f>'別紙様式3-2（加算　個票）'!AG741</f>
        <v>0</v>
      </c>
      <c r="Q729" s="596">
        <f t="shared" si="11"/>
        <v>0</v>
      </c>
      <c r="R729" s="597" t="str">
        <f>IF('別紙様式3-1'!$Y$26="×","該当","非該当")</f>
        <v>非該当</v>
      </c>
    </row>
    <row r="730" spans="1:18">
      <c r="A730" s="595">
        <v>729</v>
      </c>
      <c r="B730" s="595">
        <f>基本情報入力シート!C767</f>
        <v>0</v>
      </c>
      <c r="C730" s="595">
        <f>基本情報入力シート!M767</f>
        <v>0</v>
      </c>
      <c r="D730" s="595">
        <f>基本情報入力シート!R767</f>
        <v>0</v>
      </c>
      <c r="E730" s="595">
        <f>基本情報入力シート!W767</f>
        <v>0</v>
      </c>
      <c r="F730" s="595">
        <f>基本情報入力シート!X767</f>
        <v>0</v>
      </c>
      <c r="G730" s="595">
        <f>基本情報入力シート!Y767</f>
        <v>0</v>
      </c>
      <c r="H730" s="595">
        <f>基本情報入力シート!$M$23</f>
        <v>0</v>
      </c>
      <c r="I730" s="595">
        <f>基本情報入力シート!$M$30</f>
        <v>0</v>
      </c>
      <c r="J730" s="595">
        <f>基本情報入力シート!$M$31</f>
        <v>0</v>
      </c>
      <c r="K730" s="595">
        <f>基本情報入力シート!$M$32</f>
        <v>0</v>
      </c>
      <c r="L730" s="595">
        <f>'別紙様式3-2（加算　個票）'!P742</f>
        <v>0</v>
      </c>
      <c r="M730" s="596">
        <f>'別紙様式3-2（加算　個票）'!Q742</f>
        <v>0</v>
      </c>
      <c r="N730" s="595">
        <f>'別紙様式3-2（加算　個票）'!Y742</f>
        <v>0</v>
      </c>
      <c r="O730" s="596">
        <f>'別紙様式3-2（加算　個票）'!Z742</f>
        <v>0</v>
      </c>
      <c r="P730" s="596">
        <f>'別紙様式3-2（加算　個票）'!AG742</f>
        <v>0</v>
      </c>
      <c r="Q730" s="596">
        <f t="shared" si="11"/>
        <v>0</v>
      </c>
      <c r="R730" s="597" t="str">
        <f>IF('別紙様式3-1'!$Y$26="×","該当","非該当")</f>
        <v>非該当</v>
      </c>
    </row>
    <row r="731" spans="1:18">
      <c r="A731" s="595">
        <v>730</v>
      </c>
      <c r="B731" s="595">
        <f>基本情報入力シート!C768</f>
        <v>0</v>
      </c>
      <c r="C731" s="595">
        <f>基本情報入力シート!M768</f>
        <v>0</v>
      </c>
      <c r="D731" s="595">
        <f>基本情報入力シート!R768</f>
        <v>0</v>
      </c>
      <c r="E731" s="595">
        <f>基本情報入力シート!W768</f>
        <v>0</v>
      </c>
      <c r="F731" s="595">
        <f>基本情報入力シート!X768</f>
        <v>0</v>
      </c>
      <c r="G731" s="595">
        <f>基本情報入力シート!Y768</f>
        <v>0</v>
      </c>
      <c r="H731" s="595">
        <f>基本情報入力シート!$M$23</f>
        <v>0</v>
      </c>
      <c r="I731" s="595">
        <f>基本情報入力シート!$M$30</f>
        <v>0</v>
      </c>
      <c r="J731" s="595">
        <f>基本情報入力シート!$M$31</f>
        <v>0</v>
      </c>
      <c r="K731" s="595">
        <f>基本情報入力シート!$M$32</f>
        <v>0</v>
      </c>
      <c r="L731" s="595">
        <f>'別紙様式3-2（加算　個票）'!P743</f>
        <v>0</v>
      </c>
      <c r="M731" s="596">
        <f>'別紙様式3-2（加算　個票）'!Q743</f>
        <v>0</v>
      </c>
      <c r="N731" s="595">
        <f>'別紙様式3-2（加算　個票）'!Y743</f>
        <v>0</v>
      </c>
      <c r="O731" s="596">
        <f>'別紙様式3-2（加算　個票）'!Z743</f>
        <v>0</v>
      </c>
      <c r="P731" s="596">
        <f>'別紙様式3-2（加算　個票）'!AG743</f>
        <v>0</v>
      </c>
      <c r="Q731" s="596">
        <f t="shared" si="11"/>
        <v>0</v>
      </c>
      <c r="R731" s="597" t="str">
        <f>IF('別紙様式3-1'!$Y$26="×","該当","非該当")</f>
        <v>非該当</v>
      </c>
    </row>
    <row r="732" spans="1:18">
      <c r="A732" s="595">
        <v>731</v>
      </c>
      <c r="B732" s="595">
        <f>基本情報入力シート!C769</f>
        <v>0</v>
      </c>
      <c r="C732" s="595">
        <f>基本情報入力シート!M769</f>
        <v>0</v>
      </c>
      <c r="D732" s="595">
        <f>基本情報入力シート!R769</f>
        <v>0</v>
      </c>
      <c r="E732" s="595">
        <f>基本情報入力シート!W769</f>
        <v>0</v>
      </c>
      <c r="F732" s="595">
        <f>基本情報入力シート!X769</f>
        <v>0</v>
      </c>
      <c r="G732" s="595">
        <f>基本情報入力シート!Y769</f>
        <v>0</v>
      </c>
      <c r="H732" s="595">
        <f>基本情報入力シート!$M$23</f>
        <v>0</v>
      </c>
      <c r="I732" s="595">
        <f>基本情報入力シート!$M$30</f>
        <v>0</v>
      </c>
      <c r="J732" s="595">
        <f>基本情報入力シート!$M$31</f>
        <v>0</v>
      </c>
      <c r="K732" s="595">
        <f>基本情報入力シート!$M$32</f>
        <v>0</v>
      </c>
      <c r="L732" s="595">
        <f>'別紙様式3-2（加算　個票）'!P744</f>
        <v>0</v>
      </c>
      <c r="M732" s="596">
        <f>'別紙様式3-2（加算　個票）'!Q744</f>
        <v>0</v>
      </c>
      <c r="N732" s="595">
        <f>'別紙様式3-2（加算　個票）'!Y744</f>
        <v>0</v>
      </c>
      <c r="O732" s="596">
        <f>'別紙様式3-2（加算　個票）'!Z744</f>
        <v>0</v>
      </c>
      <c r="P732" s="596">
        <f>'別紙様式3-2（加算　個票）'!AG744</f>
        <v>0</v>
      </c>
      <c r="Q732" s="596">
        <f t="shared" si="11"/>
        <v>0</v>
      </c>
      <c r="R732" s="597" t="str">
        <f>IF('別紙様式3-1'!$Y$26="×","該当","非該当")</f>
        <v>非該当</v>
      </c>
    </row>
    <row r="733" spans="1:18">
      <c r="A733" s="595">
        <v>732</v>
      </c>
      <c r="B733" s="595">
        <f>基本情報入力シート!C770</f>
        <v>0</v>
      </c>
      <c r="C733" s="595">
        <f>基本情報入力シート!M770</f>
        <v>0</v>
      </c>
      <c r="D733" s="595">
        <f>基本情報入力シート!R770</f>
        <v>0</v>
      </c>
      <c r="E733" s="595">
        <f>基本情報入力シート!W770</f>
        <v>0</v>
      </c>
      <c r="F733" s="595">
        <f>基本情報入力シート!X770</f>
        <v>0</v>
      </c>
      <c r="G733" s="595">
        <f>基本情報入力シート!Y770</f>
        <v>0</v>
      </c>
      <c r="H733" s="595">
        <f>基本情報入力シート!$M$23</f>
        <v>0</v>
      </c>
      <c r="I733" s="595">
        <f>基本情報入力シート!$M$30</f>
        <v>0</v>
      </c>
      <c r="J733" s="595">
        <f>基本情報入力シート!$M$31</f>
        <v>0</v>
      </c>
      <c r="K733" s="595">
        <f>基本情報入力シート!$M$32</f>
        <v>0</v>
      </c>
      <c r="L733" s="595">
        <f>'別紙様式3-2（加算　個票）'!P745</f>
        <v>0</v>
      </c>
      <c r="M733" s="596">
        <f>'別紙様式3-2（加算　個票）'!Q745</f>
        <v>0</v>
      </c>
      <c r="N733" s="595">
        <f>'別紙様式3-2（加算　個票）'!Y745</f>
        <v>0</v>
      </c>
      <c r="O733" s="596">
        <f>'別紙様式3-2（加算　個票）'!Z745</f>
        <v>0</v>
      </c>
      <c r="P733" s="596">
        <f>'別紙様式3-2（加算　個票）'!AG745</f>
        <v>0</v>
      </c>
      <c r="Q733" s="596">
        <f t="shared" si="11"/>
        <v>0</v>
      </c>
      <c r="R733" s="597" t="str">
        <f>IF('別紙様式3-1'!$Y$26="×","該当","非該当")</f>
        <v>非該当</v>
      </c>
    </row>
    <row r="734" spans="1:18">
      <c r="A734" s="595">
        <v>733</v>
      </c>
      <c r="B734" s="595">
        <f>基本情報入力シート!C771</f>
        <v>0</v>
      </c>
      <c r="C734" s="595">
        <f>基本情報入力シート!M771</f>
        <v>0</v>
      </c>
      <c r="D734" s="595">
        <f>基本情報入力シート!R771</f>
        <v>0</v>
      </c>
      <c r="E734" s="595">
        <f>基本情報入力シート!W771</f>
        <v>0</v>
      </c>
      <c r="F734" s="595">
        <f>基本情報入力シート!X771</f>
        <v>0</v>
      </c>
      <c r="G734" s="595">
        <f>基本情報入力シート!Y771</f>
        <v>0</v>
      </c>
      <c r="H734" s="595">
        <f>基本情報入力シート!$M$23</f>
        <v>0</v>
      </c>
      <c r="I734" s="595">
        <f>基本情報入力シート!$M$30</f>
        <v>0</v>
      </c>
      <c r="J734" s="595">
        <f>基本情報入力シート!$M$31</f>
        <v>0</v>
      </c>
      <c r="K734" s="595">
        <f>基本情報入力シート!$M$32</f>
        <v>0</v>
      </c>
      <c r="L734" s="595">
        <f>'別紙様式3-2（加算　個票）'!P746</f>
        <v>0</v>
      </c>
      <c r="M734" s="596">
        <f>'別紙様式3-2（加算　個票）'!Q746</f>
        <v>0</v>
      </c>
      <c r="N734" s="595">
        <f>'別紙様式3-2（加算　個票）'!Y746</f>
        <v>0</v>
      </c>
      <c r="O734" s="596">
        <f>'別紙様式3-2（加算　個票）'!Z746</f>
        <v>0</v>
      </c>
      <c r="P734" s="596">
        <f>'別紙様式3-2（加算　個票）'!AG746</f>
        <v>0</v>
      </c>
      <c r="Q734" s="596">
        <f t="shared" si="11"/>
        <v>0</v>
      </c>
      <c r="R734" s="597" t="str">
        <f>IF('別紙様式3-1'!$Y$26="×","該当","非該当")</f>
        <v>非該当</v>
      </c>
    </row>
    <row r="735" spans="1:18">
      <c r="A735" s="595">
        <v>734</v>
      </c>
      <c r="B735" s="595">
        <f>基本情報入力シート!C772</f>
        <v>0</v>
      </c>
      <c r="C735" s="595">
        <f>基本情報入力シート!M772</f>
        <v>0</v>
      </c>
      <c r="D735" s="595">
        <f>基本情報入力シート!R772</f>
        <v>0</v>
      </c>
      <c r="E735" s="595">
        <f>基本情報入力シート!W772</f>
        <v>0</v>
      </c>
      <c r="F735" s="595">
        <f>基本情報入力シート!X772</f>
        <v>0</v>
      </c>
      <c r="G735" s="595">
        <f>基本情報入力シート!Y772</f>
        <v>0</v>
      </c>
      <c r="H735" s="595">
        <f>基本情報入力シート!$M$23</f>
        <v>0</v>
      </c>
      <c r="I735" s="595">
        <f>基本情報入力シート!$M$30</f>
        <v>0</v>
      </c>
      <c r="J735" s="595">
        <f>基本情報入力シート!$M$31</f>
        <v>0</v>
      </c>
      <c r="K735" s="595">
        <f>基本情報入力シート!$M$32</f>
        <v>0</v>
      </c>
      <c r="L735" s="595">
        <f>'別紙様式3-2（加算　個票）'!P747</f>
        <v>0</v>
      </c>
      <c r="M735" s="596">
        <f>'別紙様式3-2（加算　個票）'!Q747</f>
        <v>0</v>
      </c>
      <c r="N735" s="595">
        <f>'別紙様式3-2（加算　個票）'!Y747</f>
        <v>0</v>
      </c>
      <c r="O735" s="596">
        <f>'別紙様式3-2（加算　個票）'!Z747</f>
        <v>0</v>
      </c>
      <c r="P735" s="596">
        <f>'別紙様式3-2（加算　個票）'!AG747</f>
        <v>0</v>
      </c>
      <c r="Q735" s="596">
        <f t="shared" si="11"/>
        <v>0</v>
      </c>
      <c r="R735" s="597" t="str">
        <f>IF('別紙様式3-1'!$Y$26="×","該当","非該当")</f>
        <v>非該当</v>
      </c>
    </row>
    <row r="736" spans="1:18">
      <c r="A736" s="595">
        <v>735</v>
      </c>
      <c r="B736" s="595">
        <f>基本情報入力シート!C773</f>
        <v>0</v>
      </c>
      <c r="C736" s="595">
        <f>基本情報入力シート!M773</f>
        <v>0</v>
      </c>
      <c r="D736" s="595">
        <f>基本情報入力シート!R773</f>
        <v>0</v>
      </c>
      <c r="E736" s="595">
        <f>基本情報入力シート!W773</f>
        <v>0</v>
      </c>
      <c r="F736" s="595">
        <f>基本情報入力シート!X773</f>
        <v>0</v>
      </c>
      <c r="G736" s="595">
        <f>基本情報入力シート!Y773</f>
        <v>0</v>
      </c>
      <c r="H736" s="595">
        <f>基本情報入力シート!$M$23</f>
        <v>0</v>
      </c>
      <c r="I736" s="595">
        <f>基本情報入力シート!$M$30</f>
        <v>0</v>
      </c>
      <c r="J736" s="595">
        <f>基本情報入力シート!$M$31</f>
        <v>0</v>
      </c>
      <c r="K736" s="595">
        <f>基本情報入力シート!$M$32</f>
        <v>0</v>
      </c>
      <c r="L736" s="595">
        <f>'別紙様式3-2（加算　個票）'!P748</f>
        <v>0</v>
      </c>
      <c r="M736" s="596">
        <f>'別紙様式3-2（加算　個票）'!Q748</f>
        <v>0</v>
      </c>
      <c r="N736" s="595">
        <f>'別紙様式3-2（加算　個票）'!Y748</f>
        <v>0</v>
      </c>
      <c r="O736" s="596">
        <f>'別紙様式3-2（加算　個票）'!Z748</f>
        <v>0</v>
      </c>
      <c r="P736" s="596">
        <f>'別紙様式3-2（加算　個票）'!AG748</f>
        <v>0</v>
      </c>
      <c r="Q736" s="596">
        <f t="shared" si="11"/>
        <v>0</v>
      </c>
      <c r="R736" s="597" t="str">
        <f>IF('別紙様式3-1'!$Y$26="×","該当","非該当")</f>
        <v>非該当</v>
      </c>
    </row>
    <row r="737" spans="1:18">
      <c r="A737" s="595">
        <v>736</v>
      </c>
      <c r="B737" s="595">
        <f>基本情報入力シート!C774</f>
        <v>0</v>
      </c>
      <c r="C737" s="595">
        <f>基本情報入力シート!M774</f>
        <v>0</v>
      </c>
      <c r="D737" s="595">
        <f>基本情報入力シート!R774</f>
        <v>0</v>
      </c>
      <c r="E737" s="595">
        <f>基本情報入力シート!W774</f>
        <v>0</v>
      </c>
      <c r="F737" s="595">
        <f>基本情報入力シート!X774</f>
        <v>0</v>
      </c>
      <c r="G737" s="595">
        <f>基本情報入力シート!Y774</f>
        <v>0</v>
      </c>
      <c r="H737" s="595">
        <f>基本情報入力シート!$M$23</f>
        <v>0</v>
      </c>
      <c r="I737" s="595">
        <f>基本情報入力シート!$M$30</f>
        <v>0</v>
      </c>
      <c r="J737" s="595">
        <f>基本情報入力シート!$M$31</f>
        <v>0</v>
      </c>
      <c r="K737" s="595">
        <f>基本情報入力シート!$M$32</f>
        <v>0</v>
      </c>
      <c r="L737" s="595">
        <f>'別紙様式3-2（加算　個票）'!P749</f>
        <v>0</v>
      </c>
      <c r="M737" s="596">
        <f>'別紙様式3-2（加算　個票）'!Q749</f>
        <v>0</v>
      </c>
      <c r="N737" s="595">
        <f>'別紙様式3-2（加算　個票）'!Y749</f>
        <v>0</v>
      </c>
      <c r="O737" s="596">
        <f>'別紙様式3-2（加算　個票）'!Z749</f>
        <v>0</v>
      </c>
      <c r="P737" s="596">
        <f>'別紙様式3-2（加算　個票）'!AG749</f>
        <v>0</v>
      </c>
      <c r="Q737" s="596">
        <f t="shared" si="11"/>
        <v>0</v>
      </c>
      <c r="R737" s="597" t="str">
        <f>IF('別紙様式3-1'!$Y$26="×","該当","非該当")</f>
        <v>非該当</v>
      </c>
    </row>
    <row r="738" spans="1:18">
      <c r="A738" s="595">
        <v>737</v>
      </c>
      <c r="B738" s="595">
        <f>基本情報入力シート!C775</f>
        <v>0</v>
      </c>
      <c r="C738" s="595">
        <f>基本情報入力シート!M775</f>
        <v>0</v>
      </c>
      <c r="D738" s="595">
        <f>基本情報入力シート!R775</f>
        <v>0</v>
      </c>
      <c r="E738" s="595">
        <f>基本情報入力シート!W775</f>
        <v>0</v>
      </c>
      <c r="F738" s="595">
        <f>基本情報入力シート!X775</f>
        <v>0</v>
      </c>
      <c r="G738" s="595">
        <f>基本情報入力シート!Y775</f>
        <v>0</v>
      </c>
      <c r="H738" s="595">
        <f>基本情報入力シート!$M$23</f>
        <v>0</v>
      </c>
      <c r="I738" s="595">
        <f>基本情報入力シート!$M$30</f>
        <v>0</v>
      </c>
      <c r="J738" s="595">
        <f>基本情報入力シート!$M$31</f>
        <v>0</v>
      </c>
      <c r="K738" s="595">
        <f>基本情報入力シート!$M$32</f>
        <v>0</v>
      </c>
      <c r="L738" s="595">
        <f>'別紙様式3-2（加算　個票）'!P750</f>
        <v>0</v>
      </c>
      <c r="M738" s="596">
        <f>'別紙様式3-2（加算　個票）'!Q750</f>
        <v>0</v>
      </c>
      <c r="N738" s="595">
        <f>'別紙様式3-2（加算　個票）'!Y750</f>
        <v>0</v>
      </c>
      <c r="O738" s="596">
        <f>'別紙様式3-2（加算　個票）'!Z750</f>
        <v>0</v>
      </c>
      <c r="P738" s="596">
        <f>'別紙様式3-2（加算　個票）'!AG750</f>
        <v>0</v>
      </c>
      <c r="Q738" s="596">
        <f t="shared" si="11"/>
        <v>0</v>
      </c>
      <c r="R738" s="597" t="str">
        <f>IF('別紙様式3-1'!$Y$26="×","該当","非該当")</f>
        <v>非該当</v>
      </c>
    </row>
    <row r="739" spans="1:18">
      <c r="A739" s="595">
        <v>738</v>
      </c>
      <c r="B739" s="595">
        <f>基本情報入力シート!C776</f>
        <v>0</v>
      </c>
      <c r="C739" s="595">
        <f>基本情報入力シート!M776</f>
        <v>0</v>
      </c>
      <c r="D739" s="595">
        <f>基本情報入力シート!R776</f>
        <v>0</v>
      </c>
      <c r="E739" s="595">
        <f>基本情報入力シート!W776</f>
        <v>0</v>
      </c>
      <c r="F739" s="595">
        <f>基本情報入力シート!X776</f>
        <v>0</v>
      </c>
      <c r="G739" s="595">
        <f>基本情報入力シート!Y776</f>
        <v>0</v>
      </c>
      <c r="H739" s="595">
        <f>基本情報入力シート!$M$23</f>
        <v>0</v>
      </c>
      <c r="I739" s="595">
        <f>基本情報入力シート!$M$30</f>
        <v>0</v>
      </c>
      <c r="J739" s="595">
        <f>基本情報入力シート!$M$31</f>
        <v>0</v>
      </c>
      <c r="K739" s="595">
        <f>基本情報入力シート!$M$32</f>
        <v>0</v>
      </c>
      <c r="L739" s="595">
        <f>'別紙様式3-2（加算　個票）'!P751</f>
        <v>0</v>
      </c>
      <c r="M739" s="596">
        <f>'別紙様式3-2（加算　個票）'!Q751</f>
        <v>0</v>
      </c>
      <c r="N739" s="595">
        <f>'別紙様式3-2（加算　個票）'!Y751</f>
        <v>0</v>
      </c>
      <c r="O739" s="596">
        <f>'別紙様式3-2（加算　個票）'!Z751</f>
        <v>0</v>
      </c>
      <c r="P739" s="596">
        <f>'別紙様式3-2（加算　個票）'!AG751</f>
        <v>0</v>
      </c>
      <c r="Q739" s="596">
        <f t="shared" si="11"/>
        <v>0</v>
      </c>
      <c r="R739" s="597" t="str">
        <f>IF('別紙様式3-1'!$Y$26="×","該当","非該当")</f>
        <v>非該当</v>
      </c>
    </row>
    <row r="740" spans="1:18">
      <c r="A740" s="595">
        <v>739</v>
      </c>
      <c r="B740" s="595">
        <f>基本情報入力シート!C777</f>
        <v>0</v>
      </c>
      <c r="C740" s="595">
        <f>基本情報入力シート!M777</f>
        <v>0</v>
      </c>
      <c r="D740" s="595">
        <f>基本情報入力シート!R777</f>
        <v>0</v>
      </c>
      <c r="E740" s="595">
        <f>基本情報入力シート!W777</f>
        <v>0</v>
      </c>
      <c r="F740" s="595">
        <f>基本情報入力シート!X777</f>
        <v>0</v>
      </c>
      <c r="G740" s="595">
        <f>基本情報入力シート!Y777</f>
        <v>0</v>
      </c>
      <c r="H740" s="595">
        <f>基本情報入力シート!$M$23</f>
        <v>0</v>
      </c>
      <c r="I740" s="595">
        <f>基本情報入力シート!$M$30</f>
        <v>0</v>
      </c>
      <c r="J740" s="595">
        <f>基本情報入力シート!$M$31</f>
        <v>0</v>
      </c>
      <c r="K740" s="595">
        <f>基本情報入力シート!$M$32</f>
        <v>0</v>
      </c>
      <c r="L740" s="595">
        <f>'別紙様式3-2（加算　個票）'!P752</f>
        <v>0</v>
      </c>
      <c r="M740" s="596">
        <f>'別紙様式3-2（加算　個票）'!Q752</f>
        <v>0</v>
      </c>
      <c r="N740" s="595">
        <f>'別紙様式3-2（加算　個票）'!Y752</f>
        <v>0</v>
      </c>
      <c r="O740" s="596">
        <f>'別紙様式3-2（加算　個票）'!Z752</f>
        <v>0</v>
      </c>
      <c r="P740" s="596">
        <f>'別紙様式3-2（加算　個票）'!AG752</f>
        <v>0</v>
      </c>
      <c r="Q740" s="596">
        <f t="shared" si="11"/>
        <v>0</v>
      </c>
      <c r="R740" s="597" t="str">
        <f>IF('別紙様式3-1'!$Y$26="×","該当","非該当")</f>
        <v>非該当</v>
      </c>
    </row>
    <row r="741" spans="1:18">
      <c r="A741" s="595">
        <v>740</v>
      </c>
      <c r="B741" s="595">
        <f>基本情報入力シート!C778</f>
        <v>0</v>
      </c>
      <c r="C741" s="595">
        <f>基本情報入力シート!M778</f>
        <v>0</v>
      </c>
      <c r="D741" s="595">
        <f>基本情報入力シート!R778</f>
        <v>0</v>
      </c>
      <c r="E741" s="595">
        <f>基本情報入力シート!W778</f>
        <v>0</v>
      </c>
      <c r="F741" s="595">
        <f>基本情報入力シート!X778</f>
        <v>0</v>
      </c>
      <c r="G741" s="595">
        <f>基本情報入力シート!Y778</f>
        <v>0</v>
      </c>
      <c r="H741" s="595">
        <f>基本情報入力シート!$M$23</f>
        <v>0</v>
      </c>
      <c r="I741" s="595">
        <f>基本情報入力シート!$M$30</f>
        <v>0</v>
      </c>
      <c r="J741" s="595">
        <f>基本情報入力シート!$M$31</f>
        <v>0</v>
      </c>
      <c r="K741" s="595">
        <f>基本情報入力シート!$M$32</f>
        <v>0</v>
      </c>
      <c r="L741" s="595">
        <f>'別紙様式3-2（加算　個票）'!P753</f>
        <v>0</v>
      </c>
      <c r="M741" s="596">
        <f>'別紙様式3-2（加算　個票）'!Q753</f>
        <v>0</v>
      </c>
      <c r="N741" s="595">
        <f>'別紙様式3-2（加算　個票）'!Y753</f>
        <v>0</v>
      </c>
      <c r="O741" s="596">
        <f>'別紙様式3-2（加算　個票）'!Z753</f>
        <v>0</v>
      </c>
      <c r="P741" s="596">
        <f>'別紙様式3-2（加算　個票）'!AG753</f>
        <v>0</v>
      </c>
      <c r="Q741" s="596">
        <f t="shared" si="11"/>
        <v>0</v>
      </c>
      <c r="R741" s="597" t="str">
        <f>IF('別紙様式3-1'!$Y$26="×","該当","非該当")</f>
        <v>非該当</v>
      </c>
    </row>
    <row r="742" spans="1:18">
      <c r="A742" s="595">
        <v>741</v>
      </c>
      <c r="B742" s="595">
        <f>基本情報入力シート!C779</f>
        <v>0</v>
      </c>
      <c r="C742" s="595">
        <f>基本情報入力シート!M779</f>
        <v>0</v>
      </c>
      <c r="D742" s="595">
        <f>基本情報入力シート!R779</f>
        <v>0</v>
      </c>
      <c r="E742" s="595">
        <f>基本情報入力シート!W779</f>
        <v>0</v>
      </c>
      <c r="F742" s="595">
        <f>基本情報入力シート!X779</f>
        <v>0</v>
      </c>
      <c r="G742" s="595">
        <f>基本情報入力シート!Y779</f>
        <v>0</v>
      </c>
      <c r="H742" s="595">
        <f>基本情報入力シート!$M$23</f>
        <v>0</v>
      </c>
      <c r="I742" s="595">
        <f>基本情報入力シート!$M$30</f>
        <v>0</v>
      </c>
      <c r="J742" s="595">
        <f>基本情報入力シート!$M$31</f>
        <v>0</v>
      </c>
      <c r="K742" s="595">
        <f>基本情報入力シート!$M$32</f>
        <v>0</v>
      </c>
      <c r="L742" s="595">
        <f>'別紙様式3-2（加算　個票）'!P754</f>
        <v>0</v>
      </c>
      <c r="M742" s="596">
        <f>'別紙様式3-2（加算　個票）'!Q754</f>
        <v>0</v>
      </c>
      <c r="N742" s="595">
        <f>'別紙様式3-2（加算　個票）'!Y754</f>
        <v>0</v>
      </c>
      <c r="O742" s="596">
        <f>'別紙様式3-2（加算　個票）'!Z754</f>
        <v>0</v>
      </c>
      <c r="P742" s="596">
        <f>'別紙様式3-2（加算　個票）'!AG754</f>
        <v>0</v>
      </c>
      <c r="Q742" s="596">
        <f t="shared" si="11"/>
        <v>0</v>
      </c>
      <c r="R742" s="597" t="str">
        <f>IF('別紙様式3-1'!$Y$26="×","該当","非該当")</f>
        <v>非該当</v>
      </c>
    </row>
    <row r="743" spans="1:18">
      <c r="A743" s="595">
        <v>742</v>
      </c>
      <c r="B743" s="595">
        <f>基本情報入力シート!C780</f>
        <v>0</v>
      </c>
      <c r="C743" s="595">
        <f>基本情報入力シート!M780</f>
        <v>0</v>
      </c>
      <c r="D743" s="595">
        <f>基本情報入力シート!R780</f>
        <v>0</v>
      </c>
      <c r="E743" s="595">
        <f>基本情報入力シート!W780</f>
        <v>0</v>
      </c>
      <c r="F743" s="595">
        <f>基本情報入力シート!X780</f>
        <v>0</v>
      </c>
      <c r="G743" s="595">
        <f>基本情報入力シート!Y780</f>
        <v>0</v>
      </c>
      <c r="H743" s="595">
        <f>基本情報入力シート!$M$23</f>
        <v>0</v>
      </c>
      <c r="I743" s="595">
        <f>基本情報入力シート!$M$30</f>
        <v>0</v>
      </c>
      <c r="J743" s="595">
        <f>基本情報入力シート!$M$31</f>
        <v>0</v>
      </c>
      <c r="K743" s="595">
        <f>基本情報入力シート!$M$32</f>
        <v>0</v>
      </c>
      <c r="L743" s="595">
        <f>'別紙様式3-2（加算　個票）'!P755</f>
        <v>0</v>
      </c>
      <c r="M743" s="596">
        <f>'別紙様式3-2（加算　個票）'!Q755</f>
        <v>0</v>
      </c>
      <c r="N743" s="595">
        <f>'別紙様式3-2（加算　個票）'!Y755</f>
        <v>0</v>
      </c>
      <c r="O743" s="596">
        <f>'別紙様式3-2（加算　個票）'!Z755</f>
        <v>0</v>
      </c>
      <c r="P743" s="596">
        <f>'別紙様式3-2（加算　個票）'!AG755</f>
        <v>0</v>
      </c>
      <c r="Q743" s="596">
        <f t="shared" si="11"/>
        <v>0</v>
      </c>
      <c r="R743" s="597" t="str">
        <f>IF('別紙様式3-1'!$Y$26="×","該当","非該当")</f>
        <v>非該当</v>
      </c>
    </row>
    <row r="744" spans="1:18">
      <c r="A744" s="595">
        <v>743</v>
      </c>
      <c r="B744" s="595">
        <f>基本情報入力シート!C781</f>
        <v>0</v>
      </c>
      <c r="C744" s="595">
        <f>基本情報入力シート!M781</f>
        <v>0</v>
      </c>
      <c r="D744" s="595">
        <f>基本情報入力シート!R781</f>
        <v>0</v>
      </c>
      <c r="E744" s="595">
        <f>基本情報入力シート!W781</f>
        <v>0</v>
      </c>
      <c r="F744" s="595">
        <f>基本情報入力シート!X781</f>
        <v>0</v>
      </c>
      <c r="G744" s="595">
        <f>基本情報入力シート!Y781</f>
        <v>0</v>
      </c>
      <c r="H744" s="595">
        <f>基本情報入力シート!$M$23</f>
        <v>0</v>
      </c>
      <c r="I744" s="595">
        <f>基本情報入力シート!$M$30</f>
        <v>0</v>
      </c>
      <c r="J744" s="595">
        <f>基本情報入力シート!$M$31</f>
        <v>0</v>
      </c>
      <c r="K744" s="595">
        <f>基本情報入力シート!$M$32</f>
        <v>0</v>
      </c>
      <c r="L744" s="595">
        <f>'別紙様式3-2（加算　個票）'!P756</f>
        <v>0</v>
      </c>
      <c r="M744" s="596">
        <f>'別紙様式3-2（加算　個票）'!Q756</f>
        <v>0</v>
      </c>
      <c r="N744" s="595">
        <f>'別紙様式3-2（加算　個票）'!Y756</f>
        <v>0</v>
      </c>
      <c r="O744" s="596">
        <f>'別紙様式3-2（加算　個票）'!Z756</f>
        <v>0</v>
      </c>
      <c r="P744" s="596">
        <f>'別紙様式3-2（加算　個票）'!AG756</f>
        <v>0</v>
      </c>
      <c r="Q744" s="596">
        <f t="shared" si="11"/>
        <v>0</v>
      </c>
      <c r="R744" s="597" t="str">
        <f>IF('別紙様式3-1'!$Y$26="×","該当","非該当")</f>
        <v>非該当</v>
      </c>
    </row>
    <row r="745" spans="1:18">
      <c r="A745" s="595">
        <v>744</v>
      </c>
      <c r="B745" s="595">
        <f>基本情報入力シート!C782</f>
        <v>0</v>
      </c>
      <c r="C745" s="595">
        <f>基本情報入力シート!M782</f>
        <v>0</v>
      </c>
      <c r="D745" s="595">
        <f>基本情報入力シート!R782</f>
        <v>0</v>
      </c>
      <c r="E745" s="595">
        <f>基本情報入力シート!W782</f>
        <v>0</v>
      </c>
      <c r="F745" s="595">
        <f>基本情報入力シート!X782</f>
        <v>0</v>
      </c>
      <c r="G745" s="595">
        <f>基本情報入力シート!Y782</f>
        <v>0</v>
      </c>
      <c r="H745" s="595">
        <f>基本情報入力シート!$M$23</f>
        <v>0</v>
      </c>
      <c r="I745" s="595">
        <f>基本情報入力シート!$M$30</f>
        <v>0</v>
      </c>
      <c r="J745" s="595">
        <f>基本情報入力シート!$M$31</f>
        <v>0</v>
      </c>
      <c r="K745" s="595">
        <f>基本情報入力シート!$M$32</f>
        <v>0</v>
      </c>
      <c r="L745" s="595">
        <f>'別紙様式3-2（加算　個票）'!P757</f>
        <v>0</v>
      </c>
      <c r="M745" s="596">
        <f>'別紙様式3-2（加算　個票）'!Q757</f>
        <v>0</v>
      </c>
      <c r="N745" s="595">
        <f>'別紙様式3-2（加算　個票）'!Y757</f>
        <v>0</v>
      </c>
      <c r="O745" s="596">
        <f>'別紙様式3-2（加算　個票）'!Z757</f>
        <v>0</v>
      </c>
      <c r="P745" s="596">
        <f>'別紙様式3-2（加算　個票）'!AG757</f>
        <v>0</v>
      </c>
      <c r="Q745" s="596">
        <f t="shared" si="11"/>
        <v>0</v>
      </c>
      <c r="R745" s="597" t="str">
        <f>IF('別紙様式3-1'!$Y$26="×","該当","非該当")</f>
        <v>非該当</v>
      </c>
    </row>
    <row r="746" spans="1:18">
      <c r="A746" s="595">
        <v>745</v>
      </c>
      <c r="B746" s="595">
        <f>基本情報入力シート!C783</f>
        <v>0</v>
      </c>
      <c r="C746" s="595">
        <f>基本情報入力シート!M783</f>
        <v>0</v>
      </c>
      <c r="D746" s="595">
        <f>基本情報入力シート!R783</f>
        <v>0</v>
      </c>
      <c r="E746" s="595">
        <f>基本情報入力シート!W783</f>
        <v>0</v>
      </c>
      <c r="F746" s="595">
        <f>基本情報入力シート!X783</f>
        <v>0</v>
      </c>
      <c r="G746" s="595">
        <f>基本情報入力シート!Y783</f>
        <v>0</v>
      </c>
      <c r="H746" s="595">
        <f>基本情報入力シート!$M$23</f>
        <v>0</v>
      </c>
      <c r="I746" s="595">
        <f>基本情報入力シート!$M$30</f>
        <v>0</v>
      </c>
      <c r="J746" s="595">
        <f>基本情報入力シート!$M$31</f>
        <v>0</v>
      </c>
      <c r="K746" s="595">
        <f>基本情報入力シート!$M$32</f>
        <v>0</v>
      </c>
      <c r="L746" s="595">
        <f>'別紙様式3-2（加算　個票）'!P758</f>
        <v>0</v>
      </c>
      <c r="M746" s="596">
        <f>'別紙様式3-2（加算　個票）'!Q758</f>
        <v>0</v>
      </c>
      <c r="N746" s="595">
        <f>'別紙様式3-2（加算　個票）'!Y758</f>
        <v>0</v>
      </c>
      <c r="O746" s="596">
        <f>'別紙様式3-2（加算　個票）'!Z758</f>
        <v>0</v>
      </c>
      <c r="P746" s="596">
        <f>'別紙様式3-2（加算　個票）'!AG758</f>
        <v>0</v>
      </c>
      <c r="Q746" s="596">
        <f t="shared" si="11"/>
        <v>0</v>
      </c>
      <c r="R746" s="597" t="str">
        <f>IF('別紙様式3-1'!$Y$26="×","該当","非該当")</f>
        <v>非該当</v>
      </c>
    </row>
    <row r="747" spans="1:18">
      <c r="A747" s="595">
        <v>746</v>
      </c>
      <c r="B747" s="595">
        <f>基本情報入力シート!C784</f>
        <v>0</v>
      </c>
      <c r="C747" s="595">
        <f>基本情報入力シート!M784</f>
        <v>0</v>
      </c>
      <c r="D747" s="595">
        <f>基本情報入力シート!R784</f>
        <v>0</v>
      </c>
      <c r="E747" s="595">
        <f>基本情報入力シート!W784</f>
        <v>0</v>
      </c>
      <c r="F747" s="595">
        <f>基本情報入力シート!X784</f>
        <v>0</v>
      </c>
      <c r="G747" s="595">
        <f>基本情報入力シート!Y784</f>
        <v>0</v>
      </c>
      <c r="H747" s="595">
        <f>基本情報入力シート!$M$23</f>
        <v>0</v>
      </c>
      <c r="I747" s="595">
        <f>基本情報入力シート!$M$30</f>
        <v>0</v>
      </c>
      <c r="J747" s="595">
        <f>基本情報入力シート!$M$31</f>
        <v>0</v>
      </c>
      <c r="K747" s="595">
        <f>基本情報入力シート!$M$32</f>
        <v>0</v>
      </c>
      <c r="L747" s="595">
        <f>'別紙様式3-2（加算　個票）'!P759</f>
        <v>0</v>
      </c>
      <c r="M747" s="596">
        <f>'別紙様式3-2（加算　個票）'!Q759</f>
        <v>0</v>
      </c>
      <c r="N747" s="595">
        <f>'別紙様式3-2（加算　個票）'!Y759</f>
        <v>0</v>
      </c>
      <c r="O747" s="596">
        <f>'別紙様式3-2（加算　個票）'!Z759</f>
        <v>0</v>
      </c>
      <c r="P747" s="596">
        <f>'別紙様式3-2（加算　個票）'!AG759</f>
        <v>0</v>
      </c>
      <c r="Q747" s="596">
        <f t="shared" si="11"/>
        <v>0</v>
      </c>
      <c r="R747" s="597" t="str">
        <f>IF('別紙様式3-1'!$Y$26="×","該当","非該当")</f>
        <v>非該当</v>
      </c>
    </row>
    <row r="748" spans="1:18">
      <c r="A748" s="595">
        <v>747</v>
      </c>
      <c r="B748" s="595">
        <f>基本情報入力シート!C785</f>
        <v>0</v>
      </c>
      <c r="C748" s="595">
        <f>基本情報入力シート!M785</f>
        <v>0</v>
      </c>
      <c r="D748" s="595">
        <f>基本情報入力シート!R785</f>
        <v>0</v>
      </c>
      <c r="E748" s="595">
        <f>基本情報入力シート!W785</f>
        <v>0</v>
      </c>
      <c r="F748" s="595">
        <f>基本情報入力シート!X785</f>
        <v>0</v>
      </c>
      <c r="G748" s="595">
        <f>基本情報入力シート!Y785</f>
        <v>0</v>
      </c>
      <c r="H748" s="595">
        <f>基本情報入力シート!$M$23</f>
        <v>0</v>
      </c>
      <c r="I748" s="595">
        <f>基本情報入力シート!$M$30</f>
        <v>0</v>
      </c>
      <c r="J748" s="595">
        <f>基本情報入力シート!$M$31</f>
        <v>0</v>
      </c>
      <c r="K748" s="595">
        <f>基本情報入力シート!$M$32</f>
        <v>0</v>
      </c>
      <c r="L748" s="595">
        <f>'別紙様式3-2（加算　個票）'!P760</f>
        <v>0</v>
      </c>
      <c r="M748" s="596">
        <f>'別紙様式3-2（加算　個票）'!Q760</f>
        <v>0</v>
      </c>
      <c r="N748" s="595">
        <f>'別紙様式3-2（加算　個票）'!Y760</f>
        <v>0</v>
      </c>
      <c r="O748" s="596">
        <f>'別紙様式3-2（加算　個票）'!Z760</f>
        <v>0</v>
      </c>
      <c r="P748" s="596">
        <f>'別紙様式3-2（加算　個票）'!AG760</f>
        <v>0</v>
      </c>
      <c r="Q748" s="596">
        <f t="shared" si="11"/>
        <v>0</v>
      </c>
      <c r="R748" s="597" t="str">
        <f>IF('別紙様式3-1'!$Y$26="×","該当","非該当")</f>
        <v>非該当</v>
      </c>
    </row>
    <row r="749" spans="1:18">
      <c r="A749" s="595">
        <v>748</v>
      </c>
      <c r="B749" s="595">
        <f>基本情報入力シート!C786</f>
        <v>0</v>
      </c>
      <c r="C749" s="595">
        <f>基本情報入力シート!M786</f>
        <v>0</v>
      </c>
      <c r="D749" s="595">
        <f>基本情報入力シート!R786</f>
        <v>0</v>
      </c>
      <c r="E749" s="595">
        <f>基本情報入力シート!W786</f>
        <v>0</v>
      </c>
      <c r="F749" s="595">
        <f>基本情報入力シート!X786</f>
        <v>0</v>
      </c>
      <c r="G749" s="595">
        <f>基本情報入力シート!Y786</f>
        <v>0</v>
      </c>
      <c r="H749" s="595">
        <f>基本情報入力シート!$M$23</f>
        <v>0</v>
      </c>
      <c r="I749" s="595">
        <f>基本情報入力シート!$M$30</f>
        <v>0</v>
      </c>
      <c r="J749" s="595">
        <f>基本情報入力シート!$M$31</f>
        <v>0</v>
      </c>
      <c r="K749" s="595">
        <f>基本情報入力シート!$M$32</f>
        <v>0</v>
      </c>
      <c r="L749" s="595">
        <f>'別紙様式3-2（加算　個票）'!P761</f>
        <v>0</v>
      </c>
      <c r="M749" s="596">
        <f>'別紙様式3-2（加算　個票）'!Q761</f>
        <v>0</v>
      </c>
      <c r="N749" s="595">
        <f>'別紙様式3-2（加算　個票）'!Y761</f>
        <v>0</v>
      </c>
      <c r="O749" s="596">
        <f>'別紙様式3-2（加算　個票）'!Z761</f>
        <v>0</v>
      </c>
      <c r="P749" s="596">
        <f>'別紙様式3-2（加算　個票）'!AG761</f>
        <v>0</v>
      </c>
      <c r="Q749" s="596">
        <f t="shared" si="11"/>
        <v>0</v>
      </c>
      <c r="R749" s="597" t="str">
        <f>IF('別紙様式3-1'!$Y$26="×","該当","非該当")</f>
        <v>非該当</v>
      </c>
    </row>
    <row r="750" spans="1:18">
      <c r="A750" s="595">
        <v>749</v>
      </c>
      <c r="B750" s="595">
        <f>基本情報入力シート!C787</f>
        <v>0</v>
      </c>
      <c r="C750" s="595">
        <f>基本情報入力シート!M787</f>
        <v>0</v>
      </c>
      <c r="D750" s="595">
        <f>基本情報入力シート!R787</f>
        <v>0</v>
      </c>
      <c r="E750" s="595">
        <f>基本情報入力シート!W787</f>
        <v>0</v>
      </c>
      <c r="F750" s="595">
        <f>基本情報入力シート!X787</f>
        <v>0</v>
      </c>
      <c r="G750" s="595">
        <f>基本情報入力シート!Y787</f>
        <v>0</v>
      </c>
      <c r="H750" s="595">
        <f>基本情報入力シート!$M$23</f>
        <v>0</v>
      </c>
      <c r="I750" s="595">
        <f>基本情報入力シート!$M$30</f>
        <v>0</v>
      </c>
      <c r="J750" s="595">
        <f>基本情報入力シート!$M$31</f>
        <v>0</v>
      </c>
      <c r="K750" s="595">
        <f>基本情報入力シート!$M$32</f>
        <v>0</v>
      </c>
      <c r="L750" s="595">
        <f>'別紙様式3-2（加算　個票）'!P762</f>
        <v>0</v>
      </c>
      <c r="M750" s="596">
        <f>'別紙様式3-2（加算　個票）'!Q762</f>
        <v>0</v>
      </c>
      <c r="N750" s="595">
        <f>'別紙様式3-2（加算　個票）'!Y762</f>
        <v>0</v>
      </c>
      <c r="O750" s="596">
        <f>'別紙様式3-2（加算　個票）'!Z762</f>
        <v>0</v>
      </c>
      <c r="P750" s="596">
        <f>'別紙様式3-2（加算　個票）'!AG762</f>
        <v>0</v>
      </c>
      <c r="Q750" s="596">
        <f t="shared" si="11"/>
        <v>0</v>
      </c>
      <c r="R750" s="597" t="str">
        <f>IF('別紙様式3-1'!$Y$26="×","該当","非該当")</f>
        <v>非該当</v>
      </c>
    </row>
    <row r="751" spans="1:18">
      <c r="A751" s="595">
        <v>750</v>
      </c>
      <c r="B751" s="595">
        <f>基本情報入力シート!C788</f>
        <v>0</v>
      </c>
      <c r="C751" s="595">
        <f>基本情報入力シート!M788</f>
        <v>0</v>
      </c>
      <c r="D751" s="595">
        <f>基本情報入力シート!R788</f>
        <v>0</v>
      </c>
      <c r="E751" s="595">
        <f>基本情報入力シート!W788</f>
        <v>0</v>
      </c>
      <c r="F751" s="595">
        <f>基本情報入力シート!X788</f>
        <v>0</v>
      </c>
      <c r="G751" s="595">
        <f>基本情報入力シート!Y788</f>
        <v>0</v>
      </c>
      <c r="H751" s="595">
        <f>基本情報入力シート!$M$23</f>
        <v>0</v>
      </c>
      <c r="I751" s="595">
        <f>基本情報入力シート!$M$30</f>
        <v>0</v>
      </c>
      <c r="J751" s="595">
        <f>基本情報入力シート!$M$31</f>
        <v>0</v>
      </c>
      <c r="K751" s="595">
        <f>基本情報入力シート!$M$32</f>
        <v>0</v>
      </c>
      <c r="L751" s="595">
        <f>'別紙様式3-2（加算　個票）'!P763</f>
        <v>0</v>
      </c>
      <c r="M751" s="596">
        <f>'別紙様式3-2（加算　個票）'!Q763</f>
        <v>0</v>
      </c>
      <c r="N751" s="595">
        <f>'別紙様式3-2（加算　個票）'!Y763</f>
        <v>0</v>
      </c>
      <c r="O751" s="596">
        <f>'別紙様式3-2（加算　個票）'!Z763</f>
        <v>0</v>
      </c>
      <c r="P751" s="596">
        <f>'別紙様式3-2（加算　個票）'!AG763</f>
        <v>0</v>
      </c>
      <c r="Q751" s="596">
        <f t="shared" si="11"/>
        <v>0</v>
      </c>
      <c r="R751" s="597" t="str">
        <f>IF('別紙様式3-1'!$Y$26="×","該当","非該当")</f>
        <v>非該当</v>
      </c>
    </row>
    <row r="752" spans="1:18">
      <c r="A752" s="595">
        <v>751</v>
      </c>
      <c r="B752" s="595">
        <f>基本情報入力シート!C789</f>
        <v>0</v>
      </c>
      <c r="C752" s="595">
        <f>基本情報入力シート!M789</f>
        <v>0</v>
      </c>
      <c r="D752" s="595">
        <f>基本情報入力シート!R789</f>
        <v>0</v>
      </c>
      <c r="E752" s="595">
        <f>基本情報入力シート!W789</f>
        <v>0</v>
      </c>
      <c r="F752" s="595">
        <f>基本情報入力シート!X789</f>
        <v>0</v>
      </c>
      <c r="G752" s="595">
        <f>基本情報入力シート!Y789</f>
        <v>0</v>
      </c>
      <c r="H752" s="595">
        <f>基本情報入力シート!$M$23</f>
        <v>0</v>
      </c>
      <c r="I752" s="595">
        <f>基本情報入力シート!$M$30</f>
        <v>0</v>
      </c>
      <c r="J752" s="595">
        <f>基本情報入力シート!$M$31</f>
        <v>0</v>
      </c>
      <c r="K752" s="595">
        <f>基本情報入力シート!$M$32</f>
        <v>0</v>
      </c>
      <c r="L752" s="595">
        <f>'別紙様式3-2（加算　個票）'!P764</f>
        <v>0</v>
      </c>
      <c r="M752" s="596">
        <f>'別紙様式3-2（加算　個票）'!Q764</f>
        <v>0</v>
      </c>
      <c r="N752" s="595">
        <f>'別紙様式3-2（加算　個票）'!Y764</f>
        <v>0</v>
      </c>
      <c r="O752" s="596">
        <f>'別紙様式3-2（加算　個票）'!Z764</f>
        <v>0</v>
      </c>
      <c r="P752" s="596">
        <f>'別紙様式3-2（加算　個票）'!AG764</f>
        <v>0</v>
      </c>
      <c r="Q752" s="596">
        <f t="shared" si="11"/>
        <v>0</v>
      </c>
      <c r="R752" s="597" t="str">
        <f>IF('別紙様式3-1'!$Y$26="×","該当","非該当")</f>
        <v>非該当</v>
      </c>
    </row>
    <row r="753" spans="1:18">
      <c r="A753" s="595">
        <v>752</v>
      </c>
      <c r="B753" s="595">
        <f>基本情報入力シート!C790</f>
        <v>0</v>
      </c>
      <c r="C753" s="595">
        <f>基本情報入力シート!M790</f>
        <v>0</v>
      </c>
      <c r="D753" s="595">
        <f>基本情報入力シート!R790</f>
        <v>0</v>
      </c>
      <c r="E753" s="595">
        <f>基本情報入力シート!W790</f>
        <v>0</v>
      </c>
      <c r="F753" s="595">
        <f>基本情報入力シート!X790</f>
        <v>0</v>
      </c>
      <c r="G753" s="595">
        <f>基本情報入力シート!Y790</f>
        <v>0</v>
      </c>
      <c r="H753" s="595">
        <f>基本情報入力シート!$M$23</f>
        <v>0</v>
      </c>
      <c r="I753" s="595">
        <f>基本情報入力シート!$M$30</f>
        <v>0</v>
      </c>
      <c r="J753" s="595">
        <f>基本情報入力シート!$M$31</f>
        <v>0</v>
      </c>
      <c r="K753" s="595">
        <f>基本情報入力シート!$M$32</f>
        <v>0</v>
      </c>
      <c r="L753" s="595">
        <f>'別紙様式3-2（加算　個票）'!P765</f>
        <v>0</v>
      </c>
      <c r="M753" s="596">
        <f>'別紙様式3-2（加算　個票）'!Q765</f>
        <v>0</v>
      </c>
      <c r="N753" s="595">
        <f>'別紙様式3-2（加算　個票）'!Y765</f>
        <v>0</v>
      </c>
      <c r="O753" s="596">
        <f>'別紙様式3-2（加算　個票）'!Z765</f>
        <v>0</v>
      </c>
      <c r="P753" s="596">
        <f>'別紙様式3-2（加算　個票）'!AG765</f>
        <v>0</v>
      </c>
      <c r="Q753" s="596">
        <f t="shared" si="11"/>
        <v>0</v>
      </c>
      <c r="R753" s="597" t="str">
        <f>IF('別紙様式3-1'!$Y$26="×","該当","非該当")</f>
        <v>非該当</v>
      </c>
    </row>
    <row r="754" spans="1:18">
      <c r="A754" s="595">
        <v>753</v>
      </c>
      <c r="B754" s="595">
        <f>基本情報入力シート!C791</f>
        <v>0</v>
      </c>
      <c r="C754" s="595">
        <f>基本情報入力シート!M791</f>
        <v>0</v>
      </c>
      <c r="D754" s="595">
        <f>基本情報入力シート!R791</f>
        <v>0</v>
      </c>
      <c r="E754" s="595">
        <f>基本情報入力シート!W791</f>
        <v>0</v>
      </c>
      <c r="F754" s="595">
        <f>基本情報入力シート!X791</f>
        <v>0</v>
      </c>
      <c r="G754" s="595">
        <f>基本情報入力シート!Y791</f>
        <v>0</v>
      </c>
      <c r="H754" s="595">
        <f>基本情報入力シート!$M$23</f>
        <v>0</v>
      </c>
      <c r="I754" s="595">
        <f>基本情報入力シート!$M$30</f>
        <v>0</v>
      </c>
      <c r="J754" s="595">
        <f>基本情報入力シート!$M$31</f>
        <v>0</v>
      </c>
      <c r="K754" s="595">
        <f>基本情報入力シート!$M$32</f>
        <v>0</v>
      </c>
      <c r="L754" s="595">
        <f>'別紙様式3-2（加算　個票）'!P766</f>
        <v>0</v>
      </c>
      <c r="M754" s="596">
        <f>'別紙様式3-2（加算　個票）'!Q766</f>
        <v>0</v>
      </c>
      <c r="N754" s="595">
        <f>'別紙様式3-2（加算　個票）'!Y766</f>
        <v>0</v>
      </c>
      <c r="O754" s="596">
        <f>'別紙様式3-2（加算　個票）'!Z766</f>
        <v>0</v>
      </c>
      <c r="P754" s="596">
        <f>'別紙様式3-2（加算　個票）'!AG766</f>
        <v>0</v>
      </c>
      <c r="Q754" s="596">
        <f t="shared" si="11"/>
        <v>0</v>
      </c>
      <c r="R754" s="597" t="str">
        <f>IF('別紙様式3-1'!$Y$26="×","該当","非該当")</f>
        <v>非該当</v>
      </c>
    </row>
    <row r="755" spans="1:18">
      <c r="A755" s="595">
        <v>754</v>
      </c>
      <c r="B755" s="595">
        <f>基本情報入力シート!C792</f>
        <v>0</v>
      </c>
      <c r="C755" s="595">
        <f>基本情報入力シート!M792</f>
        <v>0</v>
      </c>
      <c r="D755" s="595">
        <f>基本情報入力シート!R792</f>
        <v>0</v>
      </c>
      <c r="E755" s="595">
        <f>基本情報入力シート!W792</f>
        <v>0</v>
      </c>
      <c r="F755" s="595">
        <f>基本情報入力シート!X792</f>
        <v>0</v>
      </c>
      <c r="G755" s="595">
        <f>基本情報入力シート!Y792</f>
        <v>0</v>
      </c>
      <c r="H755" s="595">
        <f>基本情報入力シート!$M$23</f>
        <v>0</v>
      </c>
      <c r="I755" s="595">
        <f>基本情報入力シート!$M$30</f>
        <v>0</v>
      </c>
      <c r="J755" s="595">
        <f>基本情報入力シート!$M$31</f>
        <v>0</v>
      </c>
      <c r="K755" s="595">
        <f>基本情報入力シート!$M$32</f>
        <v>0</v>
      </c>
      <c r="L755" s="595">
        <f>'別紙様式3-2（加算　個票）'!P767</f>
        <v>0</v>
      </c>
      <c r="M755" s="596">
        <f>'別紙様式3-2（加算　個票）'!Q767</f>
        <v>0</v>
      </c>
      <c r="N755" s="595">
        <f>'別紙様式3-2（加算　個票）'!Y767</f>
        <v>0</v>
      </c>
      <c r="O755" s="596">
        <f>'別紙様式3-2（加算　個票）'!Z767</f>
        <v>0</v>
      </c>
      <c r="P755" s="596">
        <f>'別紙様式3-2（加算　個票）'!AG767</f>
        <v>0</v>
      </c>
      <c r="Q755" s="596">
        <f t="shared" si="11"/>
        <v>0</v>
      </c>
      <c r="R755" s="597" t="str">
        <f>IF('別紙様式3-1'!$Y$26="×","該当","非該当")</f>
        <v>非該当</v>
      </c>
    </row>
    <row r="756" spans="1:18">
      <c r="A756" s="595">
        <v>755</v>
      </c>
      <c r="B756" s="595">
        <f>基本情報入力シート!C793</f>
        <v>0</v>
      </c>
      <c r="C756" s="595">
        <f>基本情報入力シート!M793</f>
        <v>0</v>
      </c>
      <c r="D756" s="595">
        <f>基本情報入力シート!R793</f>
        <v>0</v>
      </c>
      <c r="E756" s="595">
        <f>基本情報入力シート!W793</f>
        <v>0</v>
      </c>
      <c r="F756" s="595">
        <f>基本情報入力シート!X793</f>
        <v>0</v>
      </c>
      <c r="G756" s="595">
        <f>基本情報入力シート!Y793</f>
        <v>0</v>
      </c>
      <c r="H756" s="595">
        <f>基本情報入力シート!$M$23</f>
        <v>0</v>
      </c>
      <c r="I756" s="595">
        <f>基本情報入力シート!$M$30</f>
        <v>0</v>
      </c>
      <c r="J756" s="595">
        <f>基本情報入力シート!$M$31</f>
        <v>0</v>
      </c>
      <c r="K756" s="595">
        <f>基本情報入力シート!$M$32</f>
        <v>0</v>
      </c>
      <c r="L756" s="595">
        <f>'別紙様式3-2（加算　個票）'!P768</f>
        <v>0</v>
      </c>
      <c r="M756" s="596">
        <f>'別紙様式3-2（加算　個票）'!Q768</f>
        <v>0</v>
      </c>
      <c r="N756" s="595">
        <f>'別紙様式3-2（加算　個票）'!Y768</f>
        <v>0</v>
      </c>
      <c r="O756" s="596">
        <f>'別紙様式3-2（加算　個票）'!Z768</f>
        <v>0</v>
      </c>
      <c r="P756" s="596">
        <f>'別紙様式3-2（加算　個票）'!AG768</f>
        <v>0</v>
      </c>
      <c r="Q756" s="596">
        <f t="shared" si="11"/>
        <v>0</v>
      </c>
      <c r="R756" s="597" t="str">
        <f>IF('別紙様式3-1'!$Y$26="×","該当","非該当")</f>
        <v>非該当</v>
      </c>
    </row>
    <row r="757" spans="1:18">
      <c r="A757" s="595">
        <v>756</v>
      </c>
      <c r="B757" s="595">
        <f>基本情報入力シート!C794</f>
        <v>0</v>
      </c>
      <c r="C757" s="595">
        <f>基本情報入力シート!M794</f>
        <v>0</v>
      </c>
      <c r="D757" s="595">
        <f>基本情報入力シート!R794</f>
        <v>0</v>
      </c>
      <c r="E757" s="595">
        <f>基本情報入力シート!W794</f>
        <v>0</v>
      </c>
      <c r="F757" s="595">
        <f>基本情報入力シート!X794</f>
        <v>0</v>
      </c>
      <c r="G757" s="595">
        <f>基本情報入力シート!Y794</f>
        <v>0</v>
      </c>
      <c r="H757" s="595">
        <f>基本情報入力シート!$M$23</f>
        <v>0</v>
      </c>
      <c r="I757" s="595">
        <f>基本情報入力シート!$M$30</f>
        <v>0</v>
      </c>
      <c r="J757" s="595">
        <f>基本情報入力シート!$M$31</f>
        <v>0</v>
      </c>
      <c r="K757" s="595">
        <f>基本情報入力シート!$M$32</f>
        <v>0</v>
      </c>
      <c r="L757" s="595">
        <f>'別紙様式3-2（加算　個票）'!P769</f>
        <v>0</v>
      </c>
      <c r="M757" s="596">
        <f>'別紙様式3-2（加算　個票）'!Q769</f>
        <v>0</v>
      </c>
      <c r="N757" s="595">
        <f>'別紙様式3-2（加算　個票）'!Y769</f>
        <v>0</v>
      </c>
      <c r="O757" s="596">
        <f>'別紙様式3-2（加算　個票）'!Z769</f>
        <v>0</v>
      </c>
      <c r="P757" s="596">
        <f>'別紙様式3-2（加算　個票）'!AG769</f>
        <v>0</v>
      </c>
      <c r="Q757" s="596">
        <f t="shared" si="11"/>
        <v>0</v>
      </c>
      <c r="R757" s="597" t="str">
        <f>IF('別紙様式3-1'!$Y$26="×","該当","非該当")</f>
        <v>非該当</v>
      </c>
    </row>
    <row r="758" spans="1:18">
      <c r="A758" s="595">
        <v>757</v>
      </c>
      <c r="B758" s="595">
        <f>基本情報入力シート!C795</f>
        <v>0</v>
      </c>
      <c r="C758" s="595">
        <f>基本情報入力シート!M795</f>
        <v>0</v>
      </c>
      <c r="D758" s="595">
        <f>基本情報入力シート!R795</f>
        <v>0</v>
      </c>
      <c r="E758" s="595">
        <f>基本情報入力シート!W795</f>
        <v>0</v>
      </c>
      <c r="F758" s="595">
        <f>基本情報入力シート!X795</f>
        <v>0</v>
      </c>
      <c r="G758" s="595">
        <f>基本情報入力シート!Y795</f>
        <v>0</v>
      </c>
      <c r="H758" s="595">
        <f>基本情報入力シート!$M$23</f>
        <v>0</v>
      </c>
      <c r="I758" s="595">
        <f>基本情報入力シート!$M$30</f>
        <v>0</v>
      </c>
      <c r="J758" s="595">
        <f>基本情報入力シート!$M$31</f>
        <v>0</v>
      </c>
      <c r="K758" s="595">
        <f>基本情報入力シート!$M$32</f>
        <v>0</v>
      </c>
      <c r="L758" s="595">
        <f>'別紙様式3-2（加算　個票）'!P770</f>
        <v>0</v>
      </c>
      <c r="M758" s="596">
        <f>'別紙様式3-2（加算　個票）'!Q770</f>
        <v>0</v>
      </c>
      <c r="N758" s="595">
        <f>'別紙様式3-2（加算　個票）'!Y770</f>
        <v>0</v>
      </c>
      <c r="O758" s="596">
        <f>'別紙様式3-2（加算　個票）'!Z770</f>
        <v>0</v>
      </c>
      <c r="P758" s="596">
        <f>'別紙様式3-2（加算　個票）'!AG770</f>
        <v>0</v>
      </c>
      <c r="Q758" s="596">
        <f t="shared" si="11"/>
        <v>0</v>
      </c>
      <c r="R758" s="597" t="str">
        <f>IF('別紙様式3-1'!$Y$26="×","該当","非該当")</f>
        <v>非該当</v>
      </c>
    </row>
    <row r="759" spans="1:18">
      <c r="A759" s="595">
        <v>758</v>
      </c>
      <c r="B759" s="595">
        <f>基本情報入力シート!C796</f>
        <v>0</v>
      </c>
      <c r="C759" s="595">
        <f>基本情報入力シート!M796</f>
        <v>0</v>
      </c>
      <c r="D759" s="595">
        <f>基本情報入力シート!R796</f>
        <v>0</v>
      </c>
      <c r="E759" s="595">
        <f>基本情報入力シート!W796</f>
        <v>0</v>
      </c>
      <c r="F759" s="595">
        <f>基本情報入力シート!X796</f>
        <v>0</v>
      </c>
      <c r="G759" s="595">
        <f>基本情報入力シート!Y796</f>
        <v>0</v>
      </c>
      <c r="H759" s="595">
        <f>基本情報入力シート!$M$23</f>
        <v>0</v>
      </c>
      <c r="I759" s="595">
        <f>基本情報入力シート!$M$30</f>
        <v>0</v>
      </c>
      <c r="J759" s="595">
        <f>基本情報入力シート!$M$31</f>
        <v>0</v>
      </c>
      <c r="K759" s="595">
        <f>基本情報入力シート!$M$32</f>
        <v>0</v>
      </c>
      <c r="L759" s="595">
        <f>'別紙様式3-2（加算　個票）'!P771</f>
        <v>0</v>
      </c>
      <c r="M759" s="596">
        <f>'別紙様式3-2（加算　個票）'!Q771</f>
        <v>0</v>
      </c>
      <c r="N759" s="595">
        <f>'別紙様式3-2（加算　個票）'!Y771</f>
        <v>0</v>
      </c>
      <c r="O759" s="596">
        <f>'別紙様式3-2（加算　個票）'!Z771</f>
        <v>0</v>
      </c>
      <c r="P759" s="596">
        <f>'別紙様式3-2（加算　個票）'!AG771</f>
        <v>0</v>
      </c>
      <c r="Q759" s="596">
        <f t="shared" si="11"/>
        <v>0</v>
      </c>
      <c r="R759" s="597" t="str">
        <f>IF('別紙様式3-1'!$Y$26="×","該当","非該当")</f>
        <v>非該当</v>
      </c>
    </row>
    <row r="760" spans="1:18">
      <c r="A760" s="595">
        <v>759</v>
      </c>
      <c r="B760" s="595">
        <f>基本情報入力シート!C797</f>
        <v>0</v>
      </c>
      <c r="C760" s="595">
        <f>基本情報入力シート!M797</f>
        <v>0</v>
      </c>
      <c r="D760" s="595">
        <f>基本情報入力シート!R797</f>
        <v>0</v>
      </c>
      <c r="E760" s="595">
        <f>基本情報入力シート!W797</f>
        <v>0</v>
      </c>
      <c r="F760" s="595">
        <f>基本情報入力シート!X797</f>
        <v>0</v>
      </c>
      <c r="G760" s="595">
        <f>基本情報入力シート!Y797</f>
        <v>0</v>
      </c>
      <c r="H760" s="595">
        <f>基本情報入力シート!$M$23</f>
        <v>0</v>
      </c>
      <c r="I760" s="595">
        <f>基本情報入力シート!$M$30</f>
        <v>0</v>
      </c>
      <c r="J760" s="595">
        <f>基本情報入力シート!$M$31</f>
        <v>0</v>
      </c>
      <c r="K760" s="595">
        <f>基本情報入力シート!$M$32</f>
        <v>0</v>
      </c>
      <c r="L760" s="595">
        <f>'別紙様式3-2（加算　個票）'!P772</f>
        <v>0</v>
      </c>
      <c r="M760" s="596">
        <f>'別紙様式3-2（加算　個票）'!Q772</f>
        <v>0</v>
      </c>
      <c r="N760" s="595">
        <f>'別紙様式3-2（加算　個票）'!Y772</f>
        <v>0</v>
      </c>
      <c r="O760" s="596">
        <f>'別紙様式3-2（加算　個票）'!Z772</f>
        <v>0</v>
      </c>
      <c r="P760" s="596">
        <f>'別紙様式3-2（加算　個票）'!AG772</f>
        <v>0</v>
      </c>
      <c r="Q760" s="596">
        <f t="shared" si="11"/>
        <v>0</v>
      </c>
      <c r="R760" s="597" t="str">
        <f>IF('別紙様式3-1'!$Y$26="×","該当","非該当")</f>
        <v>非該当</v>
      </c>
    </row>
    <row r="761" spans="1:18">
      <c r="A761" s="595">
        <v>760</v>
      </c>
      <c r="B761" s="595">
        <f>基本情報入力シート!C798</f>
        <v>0</v>
      </c>
      <c r="C761" s="595">
        <f>基本情報入力シート!M798</f>
        <v>0</v>
      </c>
      <c r="D761" s="595">
        <f>基本情報入力シート!R798</f>
        <v>0</v>
      </c>
      <c r="E761" s="595">
        <f>基本情報入力シート!W798</f>
        <v>0</v>
      </c>
      <c r="F761" s="595">
        <f>基本情報入力シート!X798</f>
        <v>0</v>
      </c>
      <c r="G761" s="595">
        <f>基本情報入力シート!Y798</f>
        <v>0</v>
      </c>
      <c r="H761" s="595">
        <f>基本情報入力シート!$M$23</f>
        <v>0</v>
      </c>
      <c r="I761" s="595">
        <f>基本情報入力シート!$M$30</f>
        <v>0</v>
      </c>
      <c r="J761" s="595">
        <f>基本情報入力シート!$M$31</f>
        <v>0</v>
      </c>
      <c r="K761" s="595">
        <f>基本情報入力シート!$M$32</f>
        <v>0</v>
      </c>
      <c r="L761" s="595">
        <f>'別紙様式3-2（加算　個票）'!P773</f>
        <v>0</v>
      </c>
      <c r="M761" s="596">
        <f>'別紙様式3-2（加算　個票）'!Q773</f>
        <v>0</v>
      </c>
      <c r="N761" s="595">
        <f>'別紙様式3-2（加算　個票）'!Y773</f>
        <v>0</v>
      </c>
      <c r="O761" s="596">
        <f>'別紙様式3-2（加算　個票）'!Z773</f>
        <v>0</v>
      </c>
      <c r="P761" s="596">
        <f>'別紙様式3-2（加算　個票）'!AG773</f>
        <v>0</v>
      </c>
      <c r="Q761" s="596">
        <f t="shared" si="11"/>
        <v>0</v>
      </c>
      <c r="R761" s="597" t="str">
        <f>IF('別紙様式3-1'!$Y$26="×","該当","非該当")</f>
        <v>非該当</v>
      </c>
    </row>
    <row r="762" spans="1:18">
      <c r="A762" s="595">
        <v>761</v>
      </c>
      <c r="B762" s="595">
        <f>基本情報入力シート!C799</f>
        <v>0</v>
      </c>
      <c r="C762" s="595">
        <f>基本情報入力シート!M799</f>
        <v>0</v>
      </c>
      <c r="D762" s="595">
        <f>基本情報入力シート!R799</f>
        <v>0</v>
      </c>
      <c r="E762" s="595">
        <f>基本情報入力シート!W799</f>
        <v>0</v>
      </c>
      <c r="F762" s="595">
        <f>基本情報入力シート!X799</f>
        <v>0</v>
      </c>
      <c r="G762" s="595">
        <f>基本情報入力シート!Y799</f>
        <v>0</v>
      </c>
      <c r="H762" s="595">
        <f>基本情報入力シート!$M$23</f>
        <v>0</v>
      </c>
      <c r="I762" s="595">
        <f>基本情報入力シート!$M$30</f>
        <v>0</v>
      </c>
      <c r="J762" s="595">
        <f>基本情報入力シート!$M$31</f>
        <v>0</v>
      </c>
      <c r="K762" s="595">
        <f>基本情報入力シート!$M$32</f>
        <v>0</v>
      </c>
      <c r="L762" s="595">
        <f>'別紙様式3-2（加算　個票）'!P774</f>
        <v>0</v>
      </c>
      <c r="M762" s="596">
        <f>'別紙様式3-2（加算　個票）'!Q774</f>
        <v>0</v>
      </c>
      <c r="N762" s="595">
        <f>'別紙様式3-2（加算　個票）'!Y774</f>
        <v>0</v>
      </c>
      <c r="O762" s="596">
        <f>'別紙様式3-2（加算　個票）'!Z774</f>
        <v>0</v>
      </c>
      <c r="P762" s="596">
        <f>'別紙様式3-2（加算　個票）'!AG774</f>
        <v>0</v>
      </c>
      <c r="Q762" s="596">
        <f t="shared" si="11"/>
        <v>0</v>
      </c>
      <c r="R762" s="597" t="str">
        <f>IF('別紙様式3-1'!$Y$26="×","該当","非該当")</f>
        <v>非該当</v>
      </c>
    </row>
    <row r="763" spans="1:18">
      <c r="A763" s="595">
        <v>762</v>
      </c>
      <c r="B763" s="595">
        <f>基本情報入力シート!C800</f>
        <v>0</v>
      </c>
      <c r="C763" s="595">
        <f>基本情報入力シート!M800</f>
        <v>0</v>
      </c>
      <c r="D763" s="595">
        <f>基本情報入力シート!R800</f>
        <v>0</v>
      </c>
      <c r="E763" s="595">
        <f>基本情報入力シート!W800</f>
        <v>0</v>
      </c>
      <c r="F763" s="595">
        <f>基本情報入力シート!X800</f>
        <v>0</v>
      </c>
      <c r="G763" s="595">
        <f>基本情報入力シート!Y800</f>
        <v>0</v>
      </c>
      <c r="H763" s="595">
        <f>基本情報入力シート!$M$23</f>
        <v>0</v>
      </c>
      <c r="I763" s="595">
        <f>基本情報入力シート!$M$30</f>
        <v>0</v>
      </c>
      <c r="J763" s="595">
        <f>基本情報入力シート!$M$31</f>
        <v>0</v>
      </c>
      <c r="K763" s="595">
        <f>基本情報入力シート!$M$32</f>
        <v>0</v>
      </c>
      <c r="L763" s="595">
        <f>'別紙様式3-2（加算　個票）'!P775</f>
        <v>0</v>
      </c>
      <c r="M763" s="596">
        <f>'別紙様式3-2（加算　個票）'!Q775</f>
        <v>0</v>
      </c>
      <c r="N763" s="595">
        <f>'別紙様式3-2（加算　個票）'!Y775</f>
        <v>0</v>
      </c>
      <c r="O763" s="596">
        <f>'別紙様式3-2（加算　個票）'!Z775</f>
        <v>0</v>
      </c>
      <c r="P763" s="596">
        <f>'別紙様式3-2（加算　個票）'!AG775</f>
        <v>0</v>
      </c>
      <c r="Q763" s="596">
        <f t="shared" si="11"/>
        <v>0</v>
      </c>
      <c r="R763" s="597" t="str">
        <f>IF('別紙様式3-1'!$Y$26="×","該当","非該当")</f>
        <v>非該当</v>
      </c>
    </row>
    <row r="764" spans="1:18">
      <c r="A764" s="595">
        <v>763</v>
      </c>
      <c r="B764" s="595">
        <f>基本情報入力シート!C801</f>
        <v>0</v>
      </c>
      <c r="C764" s="595">
        <f>基本情報入力シート!M801</f>
        <v>0</v>
      </c>
      <c r="D764" s="595">
        <f>基本情報入力シート!R801</f>
        <v>0</v>
      </c>
      <c r="E764" s="595">
        <f>基本情報入力シート!W801</f>
        <v>0</v>
      </c>
      <c r="F764" s="595">
        <f>基本情報入力シート!X801</f>
        <v>0</v>
      </c>
      <c r="G764" s="595">
        <f>基本情報入力シート!Y801</f>
        <v>0</v>
      </c>
      <c r="H764" s="595">
        <f>基本情報入力シート!$M$23</f>
        <v>0</v>
      </c>
      <c r="I764" s="595">
        <f>基本情報入力シート!$M$30</f>
        <v>0</v>
      </c>
      <c r="J764" s="595">
        <f>基本情報入力シート!$M$31</f>
        <v>0</v>
      </c>
      <c r="K764" s="595">
        <f>基本情報入力シート!$M$32</f>
        <v>0</v>
      </c>
      <c r="L764" s="595">
        <f>'別紙様式3-2（加算　個票）'!P776</f>
        <v>0</v>
      </c>
      <c r="M764" s="596">
        <f>'別紙様式3-2（加算　個票）'!Q776</f>
        <v>0</v>
      </c>
      <c r="N764" s="595">
        <f>'別紙様式3-2（加算　個票）'!Y776</f>
        <v>0</v>
      </c>
      <c r="O764" s="596">
        <f>'別紙様式3-2（加算　個票）'!Z776</f>
        <v>0</v>
      </c>
      <c r="P764" s="596">
        <f>'別紙様式3-2（加算　個票）'!AG776</f>
        <v>0</v>
      </c>
      <c r="Q764" s="596">
        <f t="shared" si="11"/>
        <v>0</v>
      </c>
      <c r="R764" s="597" t="str">
        <f>IF('別紙様式3-1'!$Y$26="×","該当","非該当")</f>
        <v>非該当</v>
      </c>
    </row>
    <row r="765" spans="1:18">
      <c r="A765" s="595">
        <v>764</v>
      </c>
      <c r="B765" s="595">
        <f>基本情報入力シート!C802</f>
        <v>0</v>
      </c>
      <c r="C765" s="595">
        <f>基本情報入力シート!M802</f>
        <v>0</v>
      </c>
      <c r="D765" s="595">
        <f>基本情報入力シート!R802</f>
        <v>0</v>
      </c>
      <c r="E765" s="595">
        <f>基本情報入力シート!W802</f>
        <v>0</v>
      </c>
      <c r="F765" s="595">
        <f>基本情報入力シート!X802</f>
        <v>0</v>
      </c>
      <c r="G765" s="595">
        <f>基本情報入力シート!Y802</f>
        <v>0</v>
      </c>
      <c r="H765" s="595">
        <f>基本情報入力シート!$M$23</f>
        <v>0</v>
      </c>
      <c r="I765" s="595">
        <f>基本情報入力シート!$M$30</f>
        <v>0</v>
      </c>
      <c r="J765" s="595">
        <f>基本情報入力シート!$M$31</f>
        <v>0</v>
      </c>
      <c r="K765" s="595">
        <f>基本情報入力シート!$M$32</f>
        <v>0</v>
      </c>
      <c r="L765" s="595">
        <f>'別紙様式3-2（加算　個票）'!P777</f>
        <v>0</v>
      </c>
      <c r="M765" s="596">
        <f>'別紙様式3-2（加算　個票）'!Q777</f>
        <v>0</v>
      </c>
      <c r="N765" s="595">
        <f>'別紙様式3-2（加算　個票）'!Y777</f>
        <v>0</v>
      </c>
      <c r="O765" s="596">
        <f>'別紙様式3-2（加算　個票）'!Z777</f>
        <v>0</v>
      </c>
      <c r="P765" s="596">
        <f>'別紙様式3-2（加算　個票）'!AG777</f>
        <v>0</v>
      </c>
      <c r="Q765" s="596">
        <f t="shared" si="11"/>
        <v>0</v>
      </c>
      <c r="R765" s="597" t="str">
        <f>IF('別紙様式3-1'!$Y$26="×","該当","非該当")</f>
        <v>非該当</v>
      </c>
    </row>
    <row r="766" spans="1:18">
      <c r="A766" s="595">
        <v>765</v>
      </c>
      <c r="B766" s="595">
        <f>基本情報入力シート!C803</f>
        <v>0</v>
      </c>
      <c r="C766" s="595">
        <f>基本情報入力シート!M803</f>
        <v>0</v>
      </c>
      <c r="D766" s="595">
        <f>基本情報入力シート!R803</f>
        <v>0</v>
      </c>
      <c r="E766" s="595">
        <f>基本情報入力シート!W803</f>
        <v>0</v>
      </c>
      <c r="F766" s="595">
        <f>基本情報入力シート!X803</f>
        <v>0</v>
      </c>
      <c r="G766" s="595">
        <f>基本情報入力シート!Y803</f>
        <v>0</v>
      </c>
      <c r="H766" s="595">
        <f>基本情報入力シート!$M$23</f>
        <v>0</v>
      </c>
      <c r="I766" s="595">
        <f>基本情報入力シート!$M$30</f>
        <v>0</v>
      </c>
      <c r="J766" s="595">
        <f>基本情報入力シート!$M$31</f>
        <v>0</v>
      </c>
      <c r="K766" s="595">
        <f>基本情報入力シート!$M$32</f>
        <v>0</v>
      </c>
      <c r="L766" s="595">
        <f>'別紙様式3-2（加算　個票）'!P778</f>
        <v>0</v>
      </c>
      <c r="M766" s="596">
        <f>'別紙様式3-2（加算　個票）'!Q778</f>
        <v>0</v>
      </c>
      <c r="N766" s="595">
        <f>'別紙様式3-2（加算　個票）'!Y778</f>
        <v>0</v>
      </c>
      <c r="O766" s="596">
        <f>'別紙様式3-2（加算　個票）'!Z778</f>
        <v>0</v>
      </c>
      <c r="P766" s="596">
        <f>'別紙様式3-2（加算　個票）'!AG778</f>
        <v>0</v>
      </c>
      <c r="Q766" s="596">
        <f t="shared" si="11"/>
        <v>0</v>
      </c>
      <c r="R766" s="597" t="str">
        <f>IF('別紙様式3-1'!$Y$26="×","該当","非該当")</f>
        <v>非該当</v>
      </c>
    </row>
    <row r="767" spans="1:18">
      <c r="A767" s="595">
        <v>766</v>
      </c>
      <c r="B767" s="595">
        <f>基本情報入力シート!C804</f>
        <v>0</v>
      </c>
      <c r="C767" s="595">
        <f>基本情報入力シート!M804</f>
        <v>0</v>
      </c>
      <c r="D767" s="595">
        <f>基本情報入力シート!R804</f>
        <v>0</v>
      </c>
      <c r="E767" s="595">
        <f>基本情報入力シート!W804</f>
        <v>0</v>
      </c>
      <c r="F767" s="595">
        <f>基本情報入力シート!X804</f>
        <v>0</v>
      </c>
      <c r="G767" s="595">
        <f>基本情報入力シート!Y804</f>
        <v>0</v>
      </c>
      <c r="H767" s="595">
        <f>基本情報入力シート!$M$23</f>
        <v>0</v>
      </c>
      <c r="I767" s="595">
        <f>基本情報入力シート!$M$30</f>
        <v>0</v>
      </c>
      <c r="J767" s="595">
        <f>基本情報入力シート!$M$31</f>
        <v>0</v>
      </c>
      <c r="K767" s="595">
        <f>基本情報入力シート!$M$32</f>
        <v>0</v>
      </c>
      <c r="L767" s="595">
        <f>'別紙様式3-2（加算　個票）'!P779</f>
        <v>0</v>
      </c>
      <c r="M767" s="596">
        <f>'別紙様式3-2（加算　個票）'!Q779</f>
        <v>0</v>
      </c>
      <c r="N767" s="595">
        <f>'別紙様式3-2（加算　個票）'!Y779</f>
        <v>0</v>
      </c>
      <c r="O767" s="596">
        <f>'別紙様式3-2（加算　個票）'!Z779</f>
        <v>0</v>
      </c>
      <c r="P767" s="596">
        <f>'別紙様式3-2（加算　個票）'!AG779</f>
        <v>0</v>
      </c>
      <c r="Q767" s="596">
        <f t="shared" si="11"/>
        <v>0</v>
      </c>
      <c r="R767" s="597" t="str">
        <f>IF('別紙様式3-1'!$Y$26="×","該当","非該当")</f>
        <v>非該当</v>
      </c>
    </row>
    <row r="768" spans="1:18">
      <c r="A768" s="595">
        <v>767</v>
      </c>
      <c r="B768" s="595">
        <f>基本情報入力シート!C805</f>
        <v>0</v>
      </c>
      <c r="C768" s="595">
        <f>基本情報入力シート!M805</f>
        <v>0</v>
      </c>
      <c r="D768" s="595">
        <f>基本情報入力シート!R805</f>
        <v>0</v>
      </c>
      <c r="E768" s="595">
        <f>基本情報入力シート!W805</f>
        <v>0</v>
      </c>
      <c r="F768" s="595">
        <f>基本情報入力シート!X805</f>
        <v>0</v>
      </c>
      <c r="G768" s="595">
        <f>基本情報入力シート!Y805</f>
        <v>0</v>
      </c>
      <c r="H768" s="595">
        <f>基本情報入力シート!$M$23</f>
        <v>0</v>
      </c>
      <c r="I768" s="595">
        <f>基本情報入力シート!$M$30</f>
        <v>0</v>
      </c>
      <c r="J768" s="595">
        <f>基本情報入力シート!$M$31</f>
        <v>0</v>
      </c>
      <c r="K768" s="595">
        <f>基本情報入力シート!$M$32</f>
        <v>0</v>
      </c>
      <c r="L768" s="595">
        <f>'別紙様式3-2（加算　個票）'!P780</f>
        <v>0</v>
      </c>
      <c r="M768" s="596">
        <f>'別紙様式3-2（加算　個票）'!Q780</f>
        <v>0</v>
      </c>
      <c r="N768" s="595">
        <f>'別紙様式3-2（加算　個票）'!Y780</f>
        <v>0</v>
      </c>
      <c r="O768" s="596">
        <f>'別紙様式3-2（加算　個票）'!Z780</f>
        <v>0</v>
      </c>
      <c r="P768" s="596">
        <f>'別紙様式3-2（加算　個票）'!AG780</f>
        <v>0</v>
      </c>
      <c r="Q768" s="596">
        <f t="shared" si="11"/>
        <v>0</v>
      </c>
      <c r="R768" s="597" t="str">
        <f>IF('別紙様式3-1'!$Y$26="×","該当","非該当")</f>
        <v>非該当</v>
      </c>
    </row>
    <row r="769" spans="1:18">
      <c r="A769" s="595">
        <v>768</v>
      </c>
      <c r="B769" s="595">
        <f>基本情報入力シート!C806</f>
        <v>0</v>
      </c>
      <c r="C769" s="595">
        <f>基本情報入力シート!M806</f>
        <v>0</v>
      </c>
      <c r="D769" s="595">
        <f>基本情報入力シート!R806</f>
        <v>0</v>
      </c>
      <c r="E769" s="595">
        <f>基本情報入力シート!W806</f>
        <v>0</v>
      </c>
      <c r="F769" s="595">
        <f>基本情報入力シート!X806</f>
        <v>0</v>
      </c>
      <c r="G769" s="595">
        <f>基本情報入力シート!Y806</f>
        <v>0</v>
      </c>
      <c r="H769" s="595">
        <f>基本情報入力シート!$M$23</f>
        <v>0</v>
      </c>
      <c r="I769" s="595">
        <f>基本情報入力シート!$M$30</f>
        <v>0</v>
      </c>
      <c r="J769" s="595">
        <f>基本情報入力シート!$M$31</f>
        <v>0</v>
      </c>
      <c r="K769" s="595">
        <f>基本情報入力シート!$M$32</f>
        <v>0</v>
      </c>
      <c r="L769" s="595">
        <f>'別紙様式3-2（加算　個票）'!P781</f>
        <v>0</v>
      </c>
      <c r="M769" s="596">
        <f>'別紙様式3-2（加算　個票）'!Q781</f>
        <v>0</v>
      </c>
      <c r="N769" s="595">
        <f>'別紙様式3-2（加算　個票）'!Y781</f>
        <v>0</v>
      </c>
      <c r="O769" s="596">
        <f>'別紙様式3-2（加算　個票）'!Z781</f>
        <v>0</v>
      </c>
      <c r="P769" s="596">
        <f>'別紙様式3-2（加算　個票）'!AG781</f>
        <v>0</v>
      </c>
      <c r="Q769" s="596">
        <f t="shared" si="11"/>
        <v>0</v>
      </c>
      <c r="R769" s="597" t="str">
        <f>IF('別紙様式3-1'!$Y$26="×","該当","非該当")</f>
        <v>非該当</v>
      </c>
    </row>
    <row r="770" spans="1:18">
      <c r="A770" s="595">
        <v>769</v>
      </c>
      <c r="B770" s="595">
        <f>基本情報入力シート!C807</f>
        <v>0</v>
      </c>
      <c r="C770" s="595">
        <f>基本情報入力シート!M807</f>
        <v>0</v>
      </c>
      <c r="D770" s="595">
        <f>基本情報入力シート!R807</f>
        <v>0</v>
      </c>
      <c r="E770" s="595">
        <f>基本情報入力シート!W807</f>
        <v>0</v>
      </c>
      <c r="F770" s="595">
        <f>基本情報入力シート!X807</f>
        <v>0</v>
      </c>
      <c r="G770" s="595">
        <f>基本情報入力シート!Y807</f>
        <v>0</v>
      </c>
      <c r="H770" s="595">
        <f>基本情報入力シート!$M$23</f>
        <v>0</v>
      </c>
      <c r="I770" s="595">
        <f>基本情報入力シート!$M$30</f>
        <v>0</v>
      </c>
      <c r="J770" s="595">
        <f>基本情報入力シート!$M$31</f>
        <v>0</v>
      </c>
      <c r="K770" s="595">
        <f>基本情報入力シート!$M$32</f>
        <v>0</v>
      </c>
      <c r="L770" s="595">
        <f>'別紙様式3-2（加算　個票）'!P782</f>
        <v>0</v>
      </c>
      <c r="M770" s="596">
        <f>'別紙様式3-2（加算　個票）'!Q782</f>
        <v>0</v>
      </c>
      <c r="N770" s="595">
        <f>'別紙様式3-2（加算　個票）'!Y782</f>
        <v>0</v>
      </c>
      <c r="O770" s="596">
        <f>'別紙様式3-2（加算　個票）'!Z782</f>
        <v>0</v>
      </c>
      <c r="P770" s="596">
        <f>'別紙様式3-2（加算　個票）'!AG782</f>
        <v>0</v>
      </c>
      <c r="Q770" s="596">
        <f t="shared" si="11"/>
        <v>0</v>
      </c>
      <c r="R770" s="597" t="str">
        <f>IF('別紙様式3-1'!$Y$26="×","該当","非該当")</f>
        <v>非該当</v>
      </c>
    </row>
    <row r="771" spans="1:18">
      <c r="A771" s="595">
        <v>770</v>
      </c>
      <c r="B771" s="595">
        <f>基本情報入力シート!C808</f>
        <v>0</v>
      </c>
      <c r="C771" s="595">
        <f>基本情報入力シート!M808</f>
        <v>0</v>
      </c>
      <c r="D771" s="595">
        <f>基本情報入力シート!R808</f>
        <v>0</v>
      </c>
      <c r="E771" s="595">
        <f>基本情報入力シート!W808</f>
        <v>0</v>
      </c>
      <c r="F771" s="595">
        <f>基本情報入力シート!X808</f>
        <v>0</v>
      </c>
      <c r="G771" s="595">
        <f>基本情報入力シート!Y808</f>
        <v>0</v>
      </c>
      <c r="H771" s="595">
        <f>基本情報入力シート!$M$23</f>
        <v>0</v>
      </c>
      <c r="I771" s="595">
        <f>基本情報入力シート!$M$30</f>
        <v>0</v>
      </c>
      <c r="J771" s="595">
        <f>基本情報入力シート!$M$31</f>
        <v>0</v>
      </c>
      <c r="K771" s="595">
        <f>基本情報入力シート!$M$32</f>
        <v>0</v>
      </c>
      <c r="L771" s="595">
        <f>'別紙様式3-2（加算　個票）'!P783</f>
        <v>0</v>
      </c>
      <c r="M771" s="596">
        <f>'別紙様式3-2（加算　個票）'!Q783</f>
        <v>0</v>
      </c>
      <c r="N771" s="595">
        <f>'別紙様式3-2（加算　個票）'!Y783</f>
        <v>0</v>
      </c>
      <c r="O771" s="596">
        <f>'別紙様式3-2（加算　個票）'!Z783</f>
        <v>0</v>
      </c>
      <c r="P771" s="596">
        <f>'別紙様式3-2（加算　個票）'!AG783</f>
        <v>0</v>
      </c>
      <c r="Q771" s="596">
        <f t="shared" ref="Q771:Q834" si="12">M771+O771-P771</f>
        <v>0</v>
      </c>
      <c r="R771" s="597" t="str">
        <f>IF('別紙様式3-1'!$Y$26="×","該当","非該当")</f>
        <v>非該当</v>
      </c>
    </row>
    <row r="772" spans="1:18">
      <c r="A772" s="595">
        <v>771</v>
      </c>
      <c r="B772" s="595">
        <f>基本情報入力シート!C809</f>
        <v>0</v>
      </c>
      <c r="C772" s="595">
        <f>基本情報入力シート!M809</f>
        <v>0</v>
      </c>
      <c r="D772" s="595">
        <f>基本情報入力シート!R809</f>
        <v>0</v>
      </c>
      <c r="E772" s="595">
        <f>基本情報入力シート!W809</f>
        <v>0</v>
      </c>
      <c r="F772" s="595">
        <f>基本情報入力シート!X809</f>
        <v>0</v>
      </c>
      <c r="G772" s="595">
        <f>基本情報入力シート!Y809</f>
        <v>0</v>
      </c>
      <c r="H772" s="595">
        <f>基本情報入力シート!$M$23</f>
        <v>0</v>
      </c>
      <c r="I772" s="595">
        <f>基本情報入力シート!$M$30</f>
        <v>0</v>
      </c>
      <c r="J772" s="595">
        <f>基本情報入力シート!$M$31</f>
        <v>0</v>
      </c>
      <c r="K772" s="595">
        <f>基本情報入力シート!$M$32</f>
        <v>0</v>
      </c>
      <c r="L772" s="595">
        <f>'別紙様式3-2（加算　個票）'!P784</f>
        <v>0</v>
      </c>
      <c r="M772" s="596">
        <f>'別紙様式3-2（加算　個票）'!Q784</f>
        <v>0</v>
      </c>
      <c r="N772" s="595">
        <f>'別紙様式3-2（加算　個票）'!Y784</f>
        <v>0</v>
      </c>
      <c r="O772" s="596">
        <f>'別紙様式3-2（加算　個票）'!Z784</f>
        <v>0</v>
      </c>
      <c r="P772" s="596">
        <f>'別紙様式3-2（加算　個票）'!AG784</f>
        <v>0</v>
      </c>
      <c r="Q772" s="596">
        <f t="shared" si="12"/>
        <v>0</v>
      </c>
      <c r="R772" s="597" t="str">
        <f>IF('別紙様式3-1'!$Y$26="×","該当","非該当")</f>
        <v>非該当</v>
      </c>
    </row>
    <row r="773" spans="1:18">
      <c r="A773" s="595">
        <v>772</v>
      </c>
      <c r="B773" s="595">
        <f>基本情報入力シート!C810</f>
        <v>0</v>
      </c>
      <c r="C773" s="595">
        <f>基本情報入力シート!M810</f>
        <v>0</v>
      </c>
      <c r="D773" s="595">
        <f>基本情報入力シート!R810</f>
        <v>0</v>
      </c>
      <c r="E773" s="595">
        <f>基本情報入力シート!W810</f>
        <v>0</v>
      </c>
      <c r="F773" s="595">
        <f>基本情報入力シート!X810</f>
        <v>0</v>
      </c>
      <c r="G773" s="595">
        <f>基本情報入力シート!Y810</f>
        <v>0</v>
      </c>
      <c r="H773" s="595">
        <f>基本情報入力シート!$M$23</f>
        <v>0</v>
      </c>
      <c r="I773" s="595">
        <f>基本情報入力シート!$M$30</f>
        <v>0</v>
      </c>
      <c r="J773" s="595">
        <f>基本情報入力シート!$M$31</f>
        <v>0</v>
      </c>
      <c r="K773" s="595">
        <f>基本情報入力シート!$M$32</f>
        <v>0</v>
      </c>
      <c r="L773" s="595">
        <f>'別紙様式3-2（加算　個票）'!P785</f>
        <v>0</v>
      </c>
      <c r="M773" s="596">
        <f>'別紙様式3-2（加算　個票）'!Q785</f>
        <v>0</v>
      </c>
      <c r="N773" s="595">
        <f>'別紙様式3-2（加算　個票）'!Y785</f>
        <v>0</v>
      </c>
      <c r="O773" s="596">
        <f>'別紙様式3-2（加算　個票）'!Z785</f>
        <v>0</v>
      </c>
      <c r="P773" s="596">
        <f>'別紙様式3-2（加算　個票）'!AG785</f>
        <v>0</v>
      </c>
      <c r="Q773" s="596">
        <f t="shared" si="12"/>
        <v>0</v>
      </c>
      <c r="R773" s="597" t="str">
        <f>IF('別紙様式3-1'!$Y$26="×","該当","非該当")</f>
        <v>非該当</v>
      </c>
    </row>
    <row r="774" spans="1:18">
      <c r="A774" s="595">
        <v>773</v>
      </c>
      <c r="B774" s="595">
        <f>基本情報入力シート!C811</f>
        <v>0</v>
      </c>
      <c r="C774" s="595">
        <f>基本情報入力シート!M811</f>
        <v>0</v>
      </c>
      <c r="D774" s="595">
        <f>基本情報入力シート!R811</f>
        <v>0</v>
      </c>
      <c r="E774" s="595">
        <f>基本情報入力シート!W811</f>
        <v>0</v>
      </c>
      <c r="F774" s="595">
        <f>基本情報入力シート!X811</f>
        <v>0</v>
      </c>
      <c r="G774" s="595">
        <f>基本情報入力シート!Y811</f>
        <v>0</v>
      </c>
      <c r="H774" s="595">
        <f>基本情報入力シート!$M$23</f>
        <v>0</v>
      </c>
      <c r="I774" s="595">
        <f>基本情報入力シート!$M$30</f>
        <v>0</v>
      </c>
      <c r="J774" s="595">
        <f>基本情報入力シート!$M$31</f>
        <v>0</v>
      </c>
      <c r="K774" s="595">
        <f>基本情報入力シート!$M$32</f>
        <v>0</v>
      </c>
      <c r="L774" s="595">
        <f>'別紙様式3-2（加算　個票）'!P786</f>
        <v>0</v>
      </c>
      <c r="M774" s="596">
        <f>'別紙様式3-2（加算　個票）'!Q786</f>
        <v>0</v>
      </c>
      <c r="N774" s="595">
        <f>'別紙様式3-2（加算　個票）'!Y786</f>
        <v>0</v>
      </c>
      <c r="O774" s="596">
        <f>'別紙様式3-2（加算　個票）'!Z786</f>
        <v>0</v>
      </c>
      <c r="P774" s="596">
        <f>'別紙様式3-2（加算　個票）'!AG786</f>
        <v>0</v>
      </c>
      <c r="Q774" s="596">
        <f t="shared" si="12"/>
        <v>0</v>
      </c>
      <c r="R774" s="597" t="str">
        <f>IF('別紙様式3-1'!$Y$26="×","該当","非該当")</f>
        <v>非該当</v>
      </c>
    </row>
    <row r="775" spans="1:18">
      <c r="A775" s="595">
        <v>774</v>
      </c>
      <c r="B775" s="595">
        <f>基本情報入力シート!C812</f>
        <v>0</v>
      </c>
      <c r="C775" s="595">
        <f>基本情報入力シート!M812</f>
        <v>0</v>
      </c>
      <c r="D775" s="595">
        <f>基本情報入力シート!R812</f>
        <v>0</v>
      </c>
      <c r="E775" s="595">
        <f>基本情報入力シート!W812</f>
        <v>0</v>
      </c>
      <c r="F775" s="595">
        <f>基本情報入力シート!X812</f>
        <v>0</v>
      </c>
      <c r="G775" s="595">
        <f>基本情報入力シート!Y812</f>
        <v>0</v>
      </c>
      <c r="H775" s="595">
        <f>基本情報入力シート!$M$23</f>
        <v>0</v>
      </c>
      <c r="I775" s="595">
        <f>基本情報入力シート!$M$30</f>
        <v>0</v>
      </c>
      <c r="J775" s="595">
        <f>基本情報入力シート!$M$31</f>
        <v>0</v>
      </c>
      <c r="K775" s="595">
        <f>基本情報入力シート!$M$32</f>
        <v>0</v>
      </c>
      <c r="L775" s="595">
        <f>'別紙様式3-2（加算　個票）'!P787</f>
        <v>0</v>
      </c>
      <c r="M775" s="596">
        <f>'別紙様式3-2（加算　個票）'!Q787</f>
        <v>0</v>
      </c>
      <c r="N775" s="595">
        <f>'別紙様式3-2（加算　個票）'!Y787</f>
        <v>0</v>
      </c>
      <c r="O775" s="596">
        <f>'別紙様式3-2（加算　個票）'!Z787</f>
        <v>0</v>
      </c>
      <c r="P775" s="596">
        <f>'別紙様式3-2（加算　個票）'!AG787</f>
        <v>0</v>
      </c>
      <c r="Q775" s="596">
        <f t="shared" si="12"/>
        <v>0</v>
      </c>
      <c r="R775" s="597" t="str">
        <f>IF('別紙様式3-1'!$Y$26="×","該当","非該当")</f>
        <v>非該当</v>
      </c>
    </row>
    <row r="776" spans="1:18">
      <c r="A776" s="595">
        <v>775</v>
      </c>
      <c r="B776" s="595">
        <f>基本情報入力シート!C813</f>
        <v>0</v>
      </c>
      <c r="C776" s="595">
        <f>基本情報入力シート!M813</f>
        <v>0</v>
      </c>
      <c r="D776" s="595">
        <f>基本情報入力シート!R813</f>
        <v>0</v>
      </c>
      <c r="E776" s="595">
        <f>基本情報入力シート!W813</f>
        <v>0</v>
      </c>
      <c r="F776" s="595">
        <f>基本情報入力シート!X813</f>
        <v>0</v>
      </c>
      <c r="G776" s="595">
        <f>基本情報入力シート!Y813</f>
        <v>0</v>
      </c>
      <c r="H776" s="595">
        <f>基本情報入力シート!$M$23</f>
        <v>0</v>
      </c>
      <c r="I776" s="595">
        <f>基本情報入力シート!$M$30</f>
        <v>0</v>
      </c>
      <c r="J776" s="595">
        <f>基本情報入力シート!$M$31</f>
        <v>0</v>
      </c>
      <c r="K776" s="595">
        <f>基本情報入力シート!$M$32</f>
        <v>0</v>
      </c>
      <c r="L776" s="595">
        <f>'別紙様式3-2（加算　個票）'!P788</f>
        <v>0</v>
      </c>
      <c r="M776" s="596">
        <f>'別紙様式3-2（加算　個票）'!Q788</f>
        <v>0</v>
      </c>
      <c r="N776" s="595">
        <f>'別紙様式3-2（加算　個票）'!Y788</f>
        <v>0</v>
      </c>
      <c r="O776" s="596">
        <f>'別紙様式3-2（加算　個票）'!Z788</f>
        <v>0</v>
      </c>
      <c r="P776" s="596">
        <f>'別紙様式3-2（加算　個票）'!AG788</f>
        <v>0</v>
      </c>
      <c r="Q776" s="596">
        <f t="shared" si="12"/>
        <v>0</v>
      </c>
      <c r="R776" s="597" t="str">
        <f>IF('別紙様式3-1'!$Y$26="×","該当","非該当")</f>
        <v>非該当</v>
      </c>
    </row>
    <row r="777" spans="1:18">
      <c r="A777" s="595">
        <v>776</v>
      </c>
      <c r="B777" s="595">
        <f>基本情報入力シート!C814</f>
        <v>0</v>
      </c>
      <c r="C777" s="595">
        <f>基本情報入力シート!M814</f>
        <v>0</v>
      </c>
      <c r="D777" s="595">
        <f>基本情報入力シート!R814</f>
        <v>0</v>
      </c>
      <c r="E777" s="595">
        <f>基本情報入力シート!W814</f>
        <v>0</v>
      </c>
      <c r="F777" s="595">
        <f>基本情報入力シート!X814</f>
        <v>0</v>
      </c>
      <c r="G777" s="595">
        <f>基本情報入力シート!Y814</f>
        <v>0</v>
      </c>
      <c r="H777" s="595">
        <f>基本情報入力シート!$M$23</f>
        <v>0</v>
      </c>
      <c r="I777" s="595">
        <f>基本情報入力シート!$M$30</f>
        <v>0</v>
      </c>
      <c r="J777" s="595">
        <f>基本情報入力シート!$M$31</f>
        <v>0</v>
      </c>
      <c r="K777" s="595">
        <f>基本情報入力シート!$M$32</f>
        <v>0</v>
      </c>
      <c r="L777" s="595">
        <f>'別紙様式3-2（加算　個票）'!P789</f>
        <v>0</v>
      </c>
      <c r="M777" s="596">
        <f>'別紙様式3-2（加算　個票）'!Q789</f>
        <v>0</v>
      </c>
      <c r="N777" s="595">
        <f>'別紙様式3-2（加算　個票）'!Y789</f>
        <v>0</v>
      </c>
      <c r="O777" s="596">
        <f>'別紙様式3-2（加算　個票）'!Z789</f>
        <v>0</v>
      </c>
      <c r="P777" s="596">
        <f>'別紙様式3-2（加算　個票）'!AG789</f>
        <v>0</v>
      </c>
      <c r="Q777" s="596">
        <f t="shared" si="12"/>
        <v>0</v>
      </c>
      <c r="R777" s="597" t="str">
        <f>IF('別紙様式3-1'!$Y$26="×","該当","非該当")</f>
        <v>非該当</v>
      </c>
    </row>
    <row r="778" spans="1:18">
      <c r="A778" s="595">
        <v>777</v>
      </c>
      <c r="B778" s="595">
        <f>基本情報入力シート!C815</f>
        <v>0</v>
      </c>
      <c r="C778" s="595">
        <f>基本情報入力シート!M815</f>
        <v>0</v>
      </c>
      <c r="D778" s="595">
        <f>基本情報入力シート!R815</f>
        <v>0</v>
      </c>
      <c r="E778" s="595">
        <f>基本情報入力シート!W815</f>
        <v>0</v>
      </c>
      <c r="F778" s="595">
        <f>基本情報入力シート!X815</f>
        <v>0</v>
      </c>
      <c r="G778" s="595">
        <f>基本情報入力シート!Y815</f>
        <v>0</v>
      </c>
      <c r="H778" s="595">
        <f>基本情報入力シート!$M$23</f>
        <v>0</v>
      </c>
      <c r="I778" s="595">
        <f>基本情報入力シート!$M$30</f>
        <v>0</v>
      </c>
      <c r="J778" s="595">
        <f>基本情報入力シート!$M$31</f>
        <v>0</v>
      </c>
      <c r="K778" s="595">
        <f>基本情報入力シート!$M$32</f>
        <v>0</v>
      </c>
      <c r="L778" s="595">
        <f>'別紙様式3-2（加算　個票）'!P790</f>
        <v>0</v>
      </c>
      <c r="M778" s="596">
        <f>'別紙様式3-2（加算　個票）'!Q790</f>
        <v>0</v>
      </c>
      <c r="N778" s="595">
        <f>'別紙様式3-2（加算　個票）'!Y790</f>
        <v>0</v>
      </c>
      <c r="O778" s="596">
        <f>'別紙様式3-2（加算　個票）'!Z790</f>
        <v>0</v>
      </c>
      <c r="P778" s="596">
        <f>'別紙様式3-2（加算　個票）'!AG790</f>
        <v>0</v>
      </c>
      <c r="Q778" s="596">
        <f t="shared" si="12"/>
        <v>0</v>
      </c>
      <c r="R778" s="597" t="str">
        <f>IF('別紙様式3-1'!$Y$26="×","該当","非該当")</f>
        <v>非該当</v>
      </c>
    </row>
    <row r="779" spans="1:18">
      <c r="A779" s="595">
        <v>778</v>
      </c>
      <c r="B779" s="595">
        <f>基本情報入力シート!C816</f>
        <v>0</v>
      </c>
      <c r="C779" s="595">
        <f>基本情報入力シート!M816</f>
        <v>0</v>
      </c>
      <c r="D779" s="595">
        <f>基本情報入力シート!R816</f>
        <v>0</v>
      </c>
      <c r="E779" s="595">
        <f>基本情報入力シート!W816</f>
        <v>0</v>
      </c>
      <c r="F779" s="595">
        <f>基本情報入力シート!X816</f>
        <v>0</v>
      </c>
      <c r="G779" s="595">
        <f>基本情報入力シート!Y816</f>
        <v>0</v>
      </c>
      <c r="H779" s="595">
        <f>基本情報入力シート!$M$23</f>
        <v>0</v>
      </c>
      <c r="I779" s="595">
        <f>基本情報入力シート!$M$30</f>
        <v>0</v>
      </c>
      <c r="J779" s="595">
        <f>基本情報入力シート!$M$31</f>
        <v>0</v>
      </c>
      <c r="K779" s="595">
        <f>基本情報入力シート!$M$32</f>
        <v>0</v>
      </c>
      <c r="L779" s="595">
        <f>'別紙様式3-2（加算　個票）'!P791</f>
        <v>0</v>
      </c>
      <c r="M779" s="596">
        <f>'別紙様式3-2（加算　個票）'!Q791</f>
        <v>0</v>
      </c>
      <c r="N779" s="595">
        <f>'別紙様式3-2（加算　個票）'!Y791</f>
        <v>0</v>
      </c>
      <c r="O779" s="596">
        <f>'別紙様式3-2（加算　個票）'!Z791</f>
        <v>0</v>
      </c>
      <c r="P779" s="596">
        <f>'別紙様式3-2（加算　個票）'!AG791</f>
        <v>0</v>
      </c>
      <c r="Q779" s="596">
        <f t="shared" si="12"/>
        <v>0</v>
      </c>
      <c r="R779" s="597" t="str">
        <f>IF('別紙様式3-1'!$Y$26="×","該当","非該当")</f>
        <v>非該当</v>
      </c>
    </row>
    <row r="780" spans="1:18">
      <c r="A780" s="595">
        <v>779</v>
      </c>
      <c r="B780" s="595">
        <f>基本情報入力シート!C817</f>
        <v>0</v>
      </c>
      <c r="C780" s="595">
        <f>基本情報入力シート!M817</f>
        <v>0</v>
      </c>
      <c r="D780" s="595">
        <f>基本情報入力シート!R817</f>
        <v>0</v>
      </c>
      <c r="E780" s="595">
        <f>基本情報入力シート!W817</f>
        <v>0</v>
      </c>
      <c r="F780" s="595">
        <f>基本情報入力シート!X817</f>
        <v>0</v>
      </c>
      <c r="G780" s="595">
        <f>基本情報入力シート!Y817</f>
        <v>0</v>
      </c>
      <c r="H780" s="595">
        <f>基本情報入力シート!$M$23</f>
        <v>0</v>
      </c>
      <c r="I780" s="595">
        <f>基本情報入力シート!$M$30</f>
        <v>0</v>
      </c>
      <c r="J780" s="595">
        <f>基本情報入力シート!$M$31</f>
        <v>0</v>
      </c>
      <c r="K780" s="595">
        <f>基本情報入力シート!$M$32</f>
        <v>0</v>
      </c>
      <c r="L780" s="595">
        <f>'別紙様式3-2（加算　個票）'!P792</f>
        <v>0</v>
      </c>
      <c r="M780" s="596">
        <f>'別紙様式3-2（加算　個票）'!Q792</f>
        <v>0</v>
      </c>
      <c r="N780" s="595">
        <f>'別紙様式3-2（加算　個票）'!Y792</f>
        <v>0</v>
      </c>
      <c r="O780" s="596">
        <f>'別紙様式3-2（加算　個票）'!Z792</f>
        <v>0</v>
      </c>
      <c r="P780" s="596">
        <f>'別紙様式3-2（加算　個票）'!AG792</f>
        <v>0</v>
      </c>
      <c r="Q780" s="596">
        <f t="shared" si="12"/>
        <v>0</v>
      </c>
      <c r="R780" s="597" t="str">
        <f>IF('別紙様式3-1'!$Y$26="×","該当","非該当")</f>
        <v>非該当</v>
      </c>
    </row>
    <row r="781" spans="1:18">
      <c r="A781" s="595">
        <v>780</v>
      </c>
      <c r="B781" s="595">
        <f>基本情報入力シート!C818</f>
        <v>0</v>
      </c>
      <c r="C781" s="595">
        <f>基本情報入力シート!M818</f>
        <v>0</v>
      </c>
      <c r="D781" s="595">
        <f>基本情報入力シート!R818</f>
        <v>0</v>
      </c>
      <c r="E781" s="595">
        <f>基本情報入力シート!W818</f>
        <v>0</v>
      </c>
      <c r="F781" s="595">
        <f>基本情報入力シート!X818</f>
        <v>0</v>
      </c>
      <c r="G781" s="595">
        <f>基本情報入力シート!Y818</f>
        <v>0</v>
      </c>
      <c r="H781" s="595">
        <f>基本情報入力シート!$M$23</f>
        <v>0</v>
      </c>
      <c r="I781" s="595">
        <f>基本情報入力シート!$M$30</f>
        <v>0</v>
      </c>
      <c r="J781" s="595">
        <f>基本情報入力シート!$M$31</f>
        <v>0</v>
      </c>
      <c r="K781" s="595">
        <f>基本情報入力シート!$M$32</f>
        <v>0</v>
      </c>
      <c r="L781" s="595">
        <f>'別紙様式3-2（加算　個票）'!P793</f>
        <v>0</v>
      </c>
      <c r="M781" s="596">
        <f>'別紙様式3-2（加算　個票）'!Q793</f>
        <v>0</v>
      </c>
      <c r="N781" s="595">
        <f>'別紙様式3-2（加算　個票）'!Y793</f>
        <v>0</v>
      </c>
      <c r="O781" s="596">
        <f>'別紙様式3-2（加算　個票）'!Z793</f>
        <v>0</v>
      </c>
      <c r="P781" s="596">
        <f>'別紙様式3-2（加算　個票）'!AG793</f>
        <v>0</v>
      </c>
      <c r="Q781" s="596">
        <f t="shared" si="12"/>
        <v>0</v>
      </c>
      <c r="R781" s="597" t="str">
        <f>IF('別紙様式3-1'!$Y$26="×","該当","非該当")</f>
        <v>非該当</v>
      </c>
    </row>
    <row r="782" spans="1:18">
      <c r="A782" s="595">
        <v>781</v>
      </c>
      <c r="B782" s="595">
        <f>基本情報入力シート!C819</f>
        <v>0</v>
      </c>
      <c r="C782" s="595">
        <f>基本情報入力シート!M819</f>
        <v>0</v>
      </c>
      <c r="D782" s="595">
        <f>基本情報入力シート!R819</f>
        <v>0</v>
      </c>
      <c r="E782" s="595">
        <f>基本情報入力シート!W819</f>
        <v>0</v>
      </c>
      <c r="F782" s="595">
        <f>基本情報入力シート!X819</f>
        <v>0</v>
      </c>
      <c r="G782" s="595">
        <f>基本情報入力シート!Y819</f>
        <v>0</v>
      </c>
      <c r="H782" s="595">
        <f>基本情報入力シート!$M$23</f>
        <v>0</v>
      </c>
      <c r="I782" s="595">
        <f>基本情報入力シート!$M$30</f>
        <v>0</v>
      </c>
      <c r="J782" s="595">
        <f>基本情報入力シート!$M$31</f>
        <v>0</v>
      </c>
      <c r="K782" s="595">
        <f>基本情報入力シート!$M$32</f>
        <v>0</v>
      </c>
      <c r="L782" s="595">
        <f>'別紙様式3-2（加算　個票）'!P794</f>
        <v>0</v>
      </c>
      <c r="M782" s="596">
        <f>'別紙様式3-2（加算　個票）'!Q794</f>
        <v>0</v>
      </c>
      <c r="N782" s="595">
        <f>'別紙様式3-2（加算　個票）'!Y794</f>
        <v>0</v>
      </c>
      <c r="O782" s="596">
        <f>'別紙様式3-2（加算　個票）'!Z794</f>
        <v>0</v>
      </c>
      <c r="P782" s="596">
        <f>'別紙様式3-2（加算　個票）'!AG794</f>
        <v>0</v>
      </c>
      <c r="Q782" s="596">
        <f t="shared" si="12"/>
        <v>0</v>
      </c>
      <c r="R782" s="597" t="str">
        <f>IF('別紙様式3-1'!$Y$26="×","該当","非該当")</f>
        <v>非該当</v>
      </c>
    </row>
    <row r="783" spans="1:18">
      <c r="A783" s="595">
        <v>782</v>
      </c>
      <c r="B783" s="595">
        <f>基本情報入力シート!C820</f>
        <v>0</v>
      </c>
      <c r="C783" s="595">
        <f>基本情報入力シート!M820</f>
        <v>0</v>
      </c>
      <c r="D783" s="595">
        <f>基本情報入力シート!R820</f>
        <v>0</v>
      </c>
      <c r="E783" s="595">
        <f>基本情報入力シート!W820</f>
        <v>0</v>
      </c>
      <c r="F783" s="595">
        <f>基本情報入力シート!X820</f>
        <v>0</v>
      </c>
      <c r="G783" s="595">
        <f>基本情報入力シート!Y820</f>
        <v>0</v>
      </c>
      <c r="H783" s="595">
        <f>基本情報入力シート!$M$23</f>
        <v>0</v>
      </c>
      <c r="I783" s="595">
        <f>基本情報入力シート!$M$30</f>
        <v>0</v>
      </c>
      <c r="J783" s="595">
        <f>基本情報入力シート!$M$31</f>
        <v>0</v>
      </c>
      <c r="K783" s="595">
        <f>基本情報入力シート!$M$32</f>
        <v>0</v>
      </c>
      <c r="L783" s="595">
        <f>'別紙様式3-2（加算　個票）'!P795</f>
        <v>0</v>
      </c>
      <c r="M783" s="596">
        <f>'別紙様式3-2（加算　個票）'!Q795</f>
        <v>0</v>
      </c>
      <c r="N783" s="595">
        <f>'別紙様式3-2（加算　個票）'!Y795</f>
        <v>0</v>
      </c>
      <c r="O783" s="596">
        <f>'別紙様式3-2（加算　個票）'!Z795</f>
        <v>0</v>
      </c>
      <c r="P783" s="596">
        <f>'別紙様式3-2（加算　個票）'!AG795</f>
        <v>0</v>
      </c>
      <c r="Q783" s="596">
        <f t="shared" si="12"/>
        <v>0</v>
      </c>
      <c r="R783" s="597" t="str">
        <f>IF('別紙様式3-1'!$Y$26="×","該当","非該当")</f>
        <v>非該当</v>
      </c>
    </row>
    <row r="784" spans="1:18">
      <c r="A784" s="595">
        <v>783</v>
      </c>
      <c r="B784" s="595">
        <f>基本情報入力シート!C821</f>
        <v>0</v>
      </c>
      <c r="C784" s="595">
        <f>基本情報入力シート!M821</f>
        <v>0</v>
      </c>
      <c r="D784" s="595">
        <f>基本情報入力シート!R821</f>
        <v>0</v>
      </c>
      <c r="E784" s="595">
        <f>基本情報入力シート!W821</f>
        <v>0</v>
      </c>
      <c r="F784" s="595">
        <f>基本情報入力シート!X821</f>
        <v>0</v>
      </c>
      <c r="G784" s="595">
        <f>基本情報入力シート!Y821</f>
        <v>0</v>
      </c>
      <c r="H784" s="595">
        <f>基本情報入力シート!$M$23</f>
        <v>0</v>
      </c>
      <c r="I784" s="595">
        <f>基本情報入力シート!$M$30</f>
        <v>0</v>
      </c>
      <c r="J784" s="595">
        <f>基本情報入力シート!$M$31</f>
        <v>0</v>
      </c>
      <c r="K784" s="595">
        <f>基本情報入力シート!$M$32</f>
        <v>0</v>
      </c>
      <c r="L784" s="595">
        <f>'別紙様式3-2（加算　個票）'!P796</f>
        <v>0</v>
      </c>
      <c r="M784" s="596">
        <f>'別紙様式3-2（加算　個票）'!Q796</f>
        <v>0</v>
      </c>
      <c r="N784" s="595">
        <f>'別紙様式3-2（加算　個票）'!Y796</f>
        <v>0</v>
      </c>
      <c r="O784" s="596">
        <f>'別紙様式3-2（加算　個票）'!Z796</f>
        <v>0</v>
      </c>
      <c r="P784" s="596">
        <f>'別紙様式3-2（加算　個票）'!AG796</f>
        <v>0</v>
      </c>
      <c r="Q784" s="596">
        <f t="shared" si="12"/>
        <v>0</v>
      </c>
      <c r="R784" s="597" t="str">
        <f>IF('別紙様式3-1'!$Y$26="×","該当","非該当")</f>
        <v>非該当</v>
      </c>
    </row>
    <row r="785" spans="1:18">
      <c r="A785" s="595">
        <v>784</v>
      </c>
      <c r="B785" s="595">
        <f>基本情報入力シート!C822</f>
        <v>0</v>
      </c>
      <c r="C785" s="595">
        <f>基本情報入力シート!M822</f>
        <v>0</v>
      </c>
      <c r="D785" s="595">
        <f>基本情報入力シート!R822</f>
        <v>0</v>
      </c>
      <c r="E785" s="595">
        <f>基本情報入力シート!W822</f>
        <v>0</v>
      </c>
      <c r="F785" s="595">
        <f>基本情報入力シート!X822</f>
        <v>0</v>
      </c>
      <c r="G785" s="595">
        <f>基本情報入力シート!Y822</f>
        <v>0</v>
      </c>
      <c r="H785" s="595">
        <f>基本情報入力シート!$M$23</f>
        <v>0</v>
      </c>
      <c r="I785" s="595">
        <f>基本情報入力シート!$M$30</f>
        <v>0</v>
      </c>
      <c r="J785" s="595">
        <f>基本情報入力シート!$M$31</f>
        <v>0</v>
      </c>
      <c r="K785" s="595">
        <f>基本情報入力シート!$M$32</f>
        <v>0</v>
      </c>
      <c r="L785" s="595">
        <f>'別紙様式3-2（加算　個票）'!P797</f>
        <v>0</v>
      </c>
      <c r="M785" s="596">
        <f>'別紙様式3-2（加算　個票）'!Q797</f>
        <v>0</v>
      </c>
      <c r="N785" s="595">
        <f>'別紙様式3-2（加算　個票）'!Y797</f>
        <v>0</v>
      </c>
      <c r="O785" s="596">
        <f>'別紙様式3-2（加算　個票）'!Z797</f>
        <v>0</v>
      </c>
      <c r="P785" s="596">
        <f>'別紙様式3-2（加算　個票）'!AG797</f>
        <v>0</v>
      </c>
      <c r="Q785" s="596">
        <f t="shared" si="12"/>
        <v>0</v>
      </c>
      <c r="R785" s="597" t="str">
        <f>IF('別紙様式3-1'!$Y$26="×","該当","非該当")</f>
        <v>非該当</v>
      </c>
    </row>
    <row r="786" spans="1:18">
      <c r="A786" s="595">
        <v>785</v>
      </c>
      <c r="B786" s="595">
        <f>基本情報入力シート!C823</f>
        <v>0</v>
      </c>
      <c r="C786" s="595">
        <f>基本情報入力シート!M823</f>
        <v>0</v>
      </c>
      <c r="D786" s="595">
        <f>基本情報入力シート!R823</f>
        <v>0</v>
      </c>
      <c r="E786" s="595">
        <f>基本情報入力シート!W823</f>
        <v>0</v>
      </c>
      <c r="F786" s="595">
        <f>基本情報入力シート!X823</f>
        <v>0</v>
      </c>
      <c r="G786" s="595">
        <f>基本情報入力シート!Y823</f>
        <v>0</v>
      </c>
      <c r="H786" s="595">
        <f>基本情報入力シート!$M$23</f>
        <v>0</v>
      </c>
      <c r="I786" s="595">
        <f>基本情報入力シート!$M$30</f>
        <v>0</v>
      </c>
      <c r="J786" s="595">
        <f>基本情報入力シート!$M$31</f>
        <v>0</v>
      </c>
      <c r="K786" s="595">
        <f>基本情報入力シート!$M$32</f>
        <v>0</v>
      </c>
      <c r="L786" s="595">
        <f>'別紙様式3-2（加算　個票）'!P798</f>
        <v>0</v>
      </c>
      <c r="M786" s="596">
        <f>'別紙様式3-2（加算　個票）'!Q798</f>
        <v>0</v>
      </c>
      <c r="N786" s="595">
        <f>'別紙様式3-2（加算　個票）'!Y798</f>
        <v>0</v>
      </c>
      <c r="O786" s="596">
        <f>'別紙様式3-2（加算　個票）'!Z798</f>
        <v>0</v>
      </c>
      <c r="P786" s="596">
        <f>'別紙様式3-2（加算　個票）'!AG798</f>
        <v>0</v>
      </c>
      <c r="Q786" s="596">
        <f t="shared" si="12"/>
        <v>0</v>
      </c>
      <c r="R786" s="597" t="str">
        <f>IF('別紙様式3-1'!$Y$26="×","該当","非該当")</f>
        <v>非該当</v>
      </c>
    </row>
    <row r="787" spans="1:18">
      <c r="A787" s="595">
        <v>786</v>
      </c>
      <c r="B787" s="595">
        <f>基本情報入力シート!C824</f>
        <v>0</v>
      </c>
      <c r="C787" s="595">
        <f>基本情報入力シート!M824</f>
        <v>0</v>
      </c>
      <c r="D787" s="595">
        <f>基本情報入力シート!R824</f>
        <v>0</v>
      </c>
      <c r="E787" s="595">
        <f>基本情報入力シート!W824</f>
        <v>0</v>
      </c>
      <c r="F787" s="595">
        <f>基本情報入力シート!X824</f>
        <v>0</v>
      </c>
      <c r="G787" s="595">
        <f>基本情報入力シート!Y824</f>
        <v>0</v>
      </c>
      <c r="H787" s="595">
        <f>基本情報入力シート!$M$23</f>
        <v>0</v>
      </c>
      <c r="I787" s="595">
        <f>基本情報入力シート!$M$30</f>
        <v>0</v>
      </c>
      <c r="J787" s="595">
        <f>基本情報入力シート!$M$31</f>
        <v>0</v>
      </c>
      <c r="K787" s="595">
        <f>基本情報入力シート!$M$32</f>
        <v>0</v>
      </c>
      <c r="L787" s="595">
        <f>'別紙様式3-2（加算　個票）'!P799</f>
        <v>0</v>
      </c>
      <c r="M787" s="596">
        <f>'別紙様式3-2（加算　個票）'!Q799</f>
        <v>0</v>
      </c>
      <c r="N787" s="595">
        <f>'別紙様式3-2（加算　個票）'!Y799</f>
        <v>0</v>
      </c>
      <c r="O787" s="596">
        <f>'別紙様式3-2（加算　個票）'!Z799</f>
        <v>0</v>
      </c>
      <c r="P787" s="596">
        <f>'別紙様式3-2（加算　個票）'!AG799</f>
        <v>0</v>
      </c>
      <c r="Q787" s="596">
        <f t="shared" si="12"/>
        <v>0</v>
      </c>
      <c r="R787" s="597" t="str">
        <f>IF('別紙様式3-1'!$Y$26="×","該当","非該当")</f>
        <v>非該当</v>
      </c>
    </row>
    <row r="788" spans="1:18">
      <c r="A788" s="595">
        <v>787</v>
      </c>
      <c r="B788" s="595">
        <f>基本情報入力シート!C825</f>
        <v>0</v>
      </c>
      <c r="C788" s="595">
        <f>基本情報入力シート!M825</f>
        <v>0</v>
      </c>
      <c r="D788" s="595">
        <f>基本情報入力シート!R825</f>
        <v>0</v>
      </c>
      <c r="E788" s="595">
        <f>基本情報入力シート!W825</f>
        <v>0</v>
      </c>
      <c r="F788" s="595">
        <f>基本情報入力シート!X825</f>
        <v>0</v>
      </c>
      <c r="G788" s="595">
        <f>基本情報入力シート!Y825</f>
        <v>0</v>
      </c>
      <c r="H788" s="595">
        <f>基本情報入力シート!$M$23</f>
        <v>0</v>
      </c>
      <c r="I788" s="595">
        <f>基本情報入力シート!$M$30</f>
        <v>0</v>
      </c>
      <c r="J788" s="595">
        <f>基本情報入力シート!$M$31</f>
        <v>0</v>
      </c>
      <c r="K788" s="595">
        <f>基本情報入力シート!$M$32</f>
        <v>0</v>
      </c>
      <c r="L788" s="595">
        <f>'別紙様式3-2（加算　個票）'!P800</f>
        <v>0</v>
      </c>
      <c r="M788" s="596">
        <f>'別紙様式3-2（加算　個票）'!Q800</f>
        <v>0</v>
      </c>
      <c r="N788" s="595">
        <f>'別紙様式3-2（加算　個票）'!Y800</f>
        <v>0</v>
      </c>
      <c r="O788" s="596">
        <f>'別紙様式3-2（加算　個票）'!Z800</f>
        <v>0</v>
      </c>
      <c r="P788" s="596">
        <f>'別紙様式3-2（加算　個票）'!AG800</f>
        <v>0</v>
      </c>
      <c r="Q788" s="596">
        <f t="shared" si="12"/>
        <v>0</v>
      </c>
      <c r="R788" s="597" t="str">
        <f>IF('別紙様式3-1'!$Y$26="×","該当","非該当")</f>
        <v>非該当</v>
      </c>
    </row>
    <row r="789" spans="1:18">
      <c r="A789" s="595">
        <v>788</v>
      </c>
      <c r="B789" s="595">
        <f>基本情報入力シート!C826</f>
        <v>0</v>
      </c>
      <c r="C789" s="595">
        <f>基本情報入力シート!M826</f>
        <v>0</v>
      </c>
      <c r="D789" s="595">
        <f>基本情報入力シート!R826</f>
        <v>0</v>
      </c>
      <c r="E789" s="595">
        <f>基本情報入力シート!W826</f>
        <v>0</v>
      </c>
      <c r="F789" s="595">
        <f>基本情報入力シート!X826</f>
        <v>0</v>
      </c>
      <c r="G789" s="595">
        <f>基本情報入力シート!Y826</f>
        <v>0</v>
      </c>
      <c r="H789" s="595">
        <f>基本情報入力シート!$M$23</f>
        <v>0</v>
      </c>
      <c r="I789" s="595">
        <f>基本情報入力シート!$M$30</f>
        <v>0</v>
      </c>
      <c r="J789" s="595">
        <f>基本情報入力シート!$M$31</f>
        <v>0</v>
      </c>
      <c r="K789" s="595">
        <f>基本情報入力シート!$M$32</f>
        <v>0</v>
      </c>
      <c r="L789" s="595">
        <f>'別紙様式3-2（加算　個票）'!P801</f>
        <v>0</v>
      </c>
      <c r="M789" s="596">
        <f>'別紙様式3-2（加算　個票）'!Q801</f>
        <v>0</v>
      </c>
      <c r="N789" s="595">
        <f>'別紙様式3-2（加算　個票）'!Y801</f>
        <v>0</v>
      </c>
      <c r="O789" s="596">
        <f>'別紙様式3-2（加算　個票）'!Z801</f>
        <v>0</v>
      </c>
      <c r="P789" s="596">
        <f>'別紙様式3-2（加算　個票）'!AG801</f>
        <v>0</v>
      </c>
      <c r="Q789" s="596">
        <f t="shared" si="12"/>
        <v>0</v>
      </c>
      <c r="R789" s="597" t="str">
        <f>IF('別紙様式3-1'!$Y$26="×","該当","非該当")</f>
        <v>非該当</v>
      </c>
    </row>
    <row r="790" spans="1:18">
      <c r="A790" s="595">
        <v>789</v>
      </c>
      <c r="B790" s="595">
        <f>基本情報入力シート!C827</f>
        <v>0</v>
      </c>
      <c r="C790" s="595">
        <f>基本情報入力シート!M827</f>
        <v>0</v>
      </c>
      <c r="D790" s="595">
        <f>基本情報入力シート!R827</f>
        <v>0</v>
      </c>
      <c r="E790" s="595">
        <f>基本情報入力シート!W827</f>
        <v>0</v>
      </c>
      <c r="F790" s="595">
        <f>基本情報入力シート!X827</f>
        <v>0</v>
      </c>
      <c r="G790" s="595">
        <f>基本情報入力シート!Y827</f>
        <v>0</v>
      </c>
      <c r="H790" s="595">
        <f>基本情報入力シート!$M$23</f>
        <v>0</v>
      </c>
      <c r="I790" s="595">
        <f>基本情報入力シート!$M$30</f>
        <v>0</v>
      </c>
      <c r="J790" s="595">
        <f>基本情報入力シート!$M$31</f>
        <v>0</v>
      </c>
      <c r="K790" s="595">
        <f>基本情報入力シート!$M$32</f>
        <v>0</v>
      </c>
      <c r="L790" s="595">
        <f>'別紙様式3-2（加算　個票）'!P802</f>
        <v>0</v>
      </c>
      <c r="M790" s="596">
        <f>'別紙様式3-2（加算　個票）'!Q802</f>
        <v>0</v>
      </c>
      <c r="N790" s="595">
        <f>'別紙様式3-2（加算　個票）'!Y802</f>
        <v>0</v>
      </c>
      <c r="O790" s="596">
        <f>'別紙様式3-2（加算　個票）'!Z802</f>
        <v>0</v>
      </c>
      <c r="P790" s="596">
        <f>'別紙様式3-2（加算　個票）'!AG802</f>
        <v>0</v>
      </c>
      <c r="Q790" s="596">
        <f t="shared" si="12"/>
        <v>0</v>
      </c>
      <c r="R790" s="597" t="str">
        <f>IF('別紙様式3-1'!$Y$26="×","該当","非該当")</f>
        <v>非該当</v>
      </c>
    </row>
    <row r="791" spans="1:18">
      <c r="A791" s="595">
        <v>790</v>
      </c>
      <c r="B791" s="595">
        <f>基本情報入力シート!C828</f>
        <v>0</v>
      </c>
      <c r="C791" s="595">
        <f>基本情報入力シート!M828</f>
        <v>0</v>
      </c>
      <c r="D791" s="595">
        <f>基本情報入力シート!R828</f>
        <v>0</v>
      </c>
      <c r="E791" s="595">
        <f>基本情報入力シート!W828</f>
        <v>0</v>
      </c>
      <c r="F791" s="595">
        <f>基本情報入力シート!X828</f>
        <v>0</v>
      </c>
      <c r="G791" s="595">
        <f>基本情報入力シート!Y828</f>
        <v>0</v>
      </c>
      <c r="H791" s="595">
        <f>基本情報入力シート!$M$23</f>
        <v>0</v>
      </c>
      <c r="I791" s="595">
        <f>基本情報入力シート!$M$30</f>
        <v>0</v>
      </c>
      <c r="J791" s="595">
        <f>基本情報入力シート!$M$31</f>
        <v>0</v>
      </c>
      <c r="K791" s="595">
        <f>基本情報入力シート!$M$32</f>
        <v>0</v>
      </c>
      <c r="L791" s="595">
        <f>'別紙様式3-2（加算　個票）'!P803</f>
        <v>0</v>
      </c>
      <c r="M791" s="596">
        <f>'別紙様式3-2（加算　個票）'!Q803</f>
        <v>0</v>
      </c>
      <c r="N791" s="595">
        <f>'別紙様式3-2（加算　個票）'!Y803</f>
        <v>0</v>
      </c>
      <c r="O791" s="596">
        <f>'別紙様式3-2（加算　個票）'!Z803</f>
        <v>0</v>
      </c>
      <c r="P791" s="596">
        <f>'別紙様式3-2（加算　個票）'!AG803</f>
        <v>0</v>
      </c>
      <c r="Q791" s="596">
        <f t="shared" si="12"/>
        <v>0</v>
      </c>
      <c r="R791" s="597" t="str">
        <f>IF('別紙様式3-1'!$Y$26="×","該当","非該当")</f>
        <v>非該当</v>
      </c>
    </row>
    <row r="792" spans="1:18">
      <c r="A792" s="595">
        <v>791</v>
      </c>
      <c r="B792" s="595">
        <f>基本情報入力シート!C829</f>
        <v>0</v>
      </c>
      <c r="C792" s="595">
        <f>基本情報入力シート!M829</f>
        <v>0</v>
      </c>
      <c r="D792" s="595">
        <f>基本情報入力シート!R829</f>
        <v>0</v>
      </c>
      <c r="E792" s="595">
        <f>基本情報入力シート!W829</f>
        <v>0</v>
      </c>
      <c r="F792" s="595">
        <f>基本情報入力シート!X829</f>
        <v>0</v>
      </c>
      <c r="G792" s="595">
        <f>基本情報入力シート!Y829</f>
        <v>0</v>
      </c>
      <c r="H792" s="595">
        <f>基本情報入力シート!$M$23</f>
        <v>0</v>
      </c>
      <c r="I792" s="595">
        <f>基本情報入力シート!$M$30</f>
        <v>0</v>
      </c>
      <c r="J792" s="595">
        <f>基本情報入力シート!$M$31</f>
        <v>0</v>
      </c>
      <c r="K792" s="595">
        <f>基本情報入力シート!$M$32</f>
        <v>0</v>
      </c>
      <c r="L792" s="595">
        <f>'別紙様式3-2（加算　個票）'!P804</f>
        <v>0</v>
      </c>
      <c r="M792" s="596">
        <f>'別紙様式3-2（加算　個票）'!Q804</f>
        <v>0</v>
      </c>
      <c r="N792" s="595">
        <f>'別紙様式3-2（加算　個票）'!Y804</f>
        <v>0</v>
      </c>
      <c r="O792" s="596">
        <f>'別紙様式3-2（加算　個票）'!Z804</f>
        <v>0</v>
      </c>
      <c r="P792" s="596">
        <f>'別紙様式3-2（加算　個票）'!AG804</f>
        <v>0</v>
      </c>
      <c r="Q792" s="596">
        <f t="shared" si="12"/>
        <v>0</v>
      </c>
      <c r="R792" s="597" t="str">
        <f>IF('別紙様式3-1'!$Y$26="×","該当","非該当")</f>
        <v>非該当</v>
      </c>
    </row>
    <row r="793" spans="1:18">
      <c r="A793" s="595">
        <v>792</v>
      </c>
      <c r="B793" s="595">
        <f>基本情報入力シート!C830</f>
        <v>0</v>
      </c>
      <c r="C793" s="595">
        <f>基本情報入力シート!M830</f>
        <v>0</v>
      </c>
      <c r="D793" s="595">
        <f>基本情報入力シート!R830</f>
        <v>0</v>
      </c>
      <c r="E793" s="595">
        <f>基本情報入力シート!W830</f>
        <v>0</v>
      </c>
      <c r="F793" s="595">
        <f>基本情報入力シート!X830</f>
        <v>0</v>
      </c>
      <c r="G793" s="595">
        <f>基本情報入力シート!Y830</f>
        <v>0</v>
      </c>
      <c r="H793" s="595">
        <f>基本情報入力シート!$M$23</f>
        <v>0</v>
      </c>
      <c r="I793" s="595">
        <f>基本情報入力シート!$M$30</f>
        <v>0</v>
      </c>
      <c r="J793" s="595">
        <f>基本情報入力シート!$M$31</f>
        <v>0</v>
      </c>
      <c r="K793" s="595">
        <f>基本情報入力シート!$M$32</f>
        <v>0</v>
      </c>
      <c r="L793" s="595">
        <f>'別紙様式3-2（加算　個票）'!P805</f>
        <v>0</v>
      </c>
      <c r="M793" s="596">
        <f>'別紙様式3-2（加算　個票）'!Q805</f>
        <v>0</v>
      </c>
      <c r="N793" s="595">
        <f>'別紙様式3-2（加算　個票）'!Y805</f>
        <v>0</v>
      </c>
      <c r="O793" s="596">
        <f>'別紙様式3-2（加算　個票）'!Z805</f>
        <v>0</v>
      </c>
      <c r="P793" s="596">
        <f>'別紙様式3-2（加算　個票）'!AG805</f>
        <v>0</v>
      </c>
      <c r="Q793" s="596">
        <f t="shared" si="12"/>
        <v>0</v>
      </c>
      <c r="R793" s="597" t="str">
        <f>IF('別紙様式3-1'!$Y$26="×","該当","非該当")</f>
        <v>非該当</v>
      </c>
    </row>
    <row r="794" spans="1:18">
      <c r="A794" s="595">
        <v>793</v>
      </c>
      <c r="B794" s="595">
        <f>基本情報入力シート!C831</f>
        <v>0</v>
      </c>
      <c r="C794" s="595">
        <f>基本情報入力シート!M831</f>
        <v>0</v>
      </c>
      <c r="D794" s="595">
        <f>基本情報入力シート!R831</f>
        <v>0</v>
      </c>
      <c r="E794" s="595">
        <f>基本情報入力シート!W831</f>
        <v>0</v>
      </c>
      <c r="F794" s="595">
        <f>基本情報入力シート!X831</f>
        <v>0</v>
      </c>
      <c r="G794" s="595">
        <f>基本情報入力シート!Y831</f>
        <v>0</v>
      </c>
      <c r="H794" s="595">
        <f>基本情報入力シート!$M$23</f>
        <v>0</v>
      </c>
      <c r="I794" s="595">
        <f>基本情報入力シート!$M$30</f>
        <v>0</v>
      </c>
      <c r="J794" s="595">
        <f>基本情報入力シート!$M$31</f>
        <v>0</v>
      </c>
      <c r="K794" s="595">
        <f>基本情報入力シート!$M$32</f>
        <v>0</v>
      </c>
      <c r="L794" s="595">
        <f>'別紙様式3-2（加算　個票）'!P806</f>
        <v>0</v>
      </c>
      <c r="M794" s="596">
        <f>'別紙様式3-2（加算　個票）'!Q806</f>
        <v>0</v>
      </c>
      <c r="N794" s="595">
        <f>'別紙様式3-2（加算　個票）'!Y806</f>
        <v>0</v>
      </c>
      <c r="O794" s="596">
        <f>'別紙様式3-2（加算　個票）'!Z806</f>
        <v>0</v>
      </c>
      <c r="P794" s="596">
        <f>'別紙様式3-2（加算　個票）'!AG806</f>
        <v>0</v>
      </c>
      <c r="Q794" s="596">
        <f t="shared" si="12"/>
        <v>0</v>
      </c>
      <c r="R794" s="597" t="str">
        <f>IF('別紙様式3-1'!$Y$26="×","該当","非該当")</f>
        <v>非該当</v>
      </c>
    </row>
    <row r="795" spans="1:18">
      <c r="A795" s="595">
        <v>794</v>
      </c>
      <c r="B795" s="595">
        <f>基本情報入力シート!C832</f>
        <v>0</v>
      </c>
      <c r="C795" s="595">
        <f>基本情報入力シート!M832</f>
        <v>0</v>
      </c>
      <c r="D795" s="595">
        <f>基本情報入力シート!R832</f>
        <v>0</v>
      </c>
      <c r="E795" s="595">
        <f>基本情報入力シート!W832</f>
        <v>0</v>
      </c>
      <c r="F795" s="595">
        <f>基本情報入力シート!X832</f>
        <v>0</v>
      </c>
      <c r="G795" s="595">
        <f>基本情報入力シート!Y832</f>
        <v>0</v>
      </c>
      <c r="H795" s="595">
        <f>基本情報入力シート!$M$23</f>
        <v>0</v>
      </c>
      <c r="I795" s="595">
        <f>基本情報入力シート!$M$30</f>
        <v>0</v>
      </c>
      <c r="J795" s="595">
        <f>基本情報入力シート!$M$31</f>
        <v>0</v>
      </c>
      <c r="K795" s="595">
        <f>基本情報入力シート!$M$32</f>
        <v>0</v>
      </c>
      <c r="L795" s="595">
        <f>'別紙様式3-2（加算　個票）'!P807</f>
        <v>0</v>
      </c>
      <c r="M795" s="596">
        <f>'別紙様式3-2（加算　個票）'!Q807</f>
        <v>0</v>
      </c>
      <c r="N795" s="595">
        <f>'別紙様式3-2（加算　個票）'!Y807</f>
        <v>0</v>
      </c>
      <c r="O795" s="596">
        <f>'別紙様式3-2（加算　個票）'!Z807</f>
        <v>0</v>
      </c>
      <c r="P795" s="596">
        <f>'別紙様式3-2（加算　個票）'!AG807</f>
        <v>0</v>
      </c>
      <c r="Q795" s="596">
        <f t="shared" si="12"/>
        <v>0</v>
      </c>
      <c r="R795" s="597" t="str">
        <f>IF('別紙様式3-1'!$Y$26="×","該当","非該当")</f>
        <v>非該当</v>
      </c>
    </row>
    <row r="796" spans="1:18">
      <c r="A796" s="595">
        <v>795</v>
      </c>
      <c r="B796" s="595">
        <f>基本情報入力シート!C833</f>
        <v>0</v>
      </c>
      <c r="C796" s="595">
        <f>基本情報入力シート!M833</f>
        <v>0</v>
      </c>
      <c r="D796" s="595">
        <f>基本情報入力シート!R833</f>
        <v>0</v>
      </c>
      <c r="E796" s="595">
        <f>基本情報入力シート!W833</f>
        <v>0</v>
      </c>
      <c r="F796" s="595">
        <f>基本情報入力シート!X833</f>
        <v>0</v>
      </c>
      <c r="G796" s="595">
        <f>基本情報入力シート!Y833</f>
        <v>0</v>
      </c>
      <c r="H796" s="595">
        <f>基本情報入力シート!$M$23</f>
        <v>0</v>
      </c>
      <c r="I796" s="595">
        <f>基本情報入力シート!$M$30</f>
        <v>0</v>
      </c>
      <c r="J796" s="595">
        <f>基本情報入力シート!$M$31</f>
        <v>0</v>
      </c>
      <c r="K796" s="595">
        <f>基本情報入力シート!$M$32</f>
        <v>0</v>
      </c>
      <c r="L796" s="595">
        <f>'別紙様式3-2（加算　個票）'!P808</f>
        <v>0</v>
      </c>
      <c r="M796" s="596">
        <f>'別紙様式3-2（加算　個票）'!Q808</f>
        <v>0</v>
      </c>
      <c r="N796" s="595">
        <f>'別紙様式3-2（加算　個票）'!Y808</f>
        <v>0</v>
      </c>
      <c r="O796" s="596">
        <f>'別紙様式3-2（加算　個票）'!Z808</f>
        <v>0</v>
      </c>
      <c r="P796" s="596">
        <f>'別紙様式3-2（加算　個票）'!AG808</f>
        <v>0</v>
      </c>
      <c r="Q796" s="596">
        <f t="shared" si="12"/>
        <v>0</v>
      </c>
      <c r="R796" s="597" t="str">
        <f>IF('別紙様式3-1'!$Y$26="×","該当","非該当")</f>
        <v>非該当</v>
      </c>
    </row>
    <row r="797" spans="1:18">
      <c r="A797" s="595">
        <v>796</v>
      </c>
      <c r="B797" s="595">
        <f>基本情報入力シート!C834</f>
        <v>0</v>
      </c>
      <c r="C797" s="595">
        <f>基本情報入力シート!M834</f>
        <v>0</v>
      </c>
      <c r="D797" s="595">
        <f>基本情報入力シート!R834</f>
        <v>0</v>
      </c>
      <c r="E797" s="595">
        <f>基本情報入力シート!W834</f>
        <v>0</v>
      </c>
      <c r="F797" s="595">
        <f>基本情報入力シート!X834</f>
        <v>0</v>
      </c>
      <c r="G797" s="595">
        <f>基本情報入力シート!Y834</f>
        <v>0</v>
      </c>
      <c r="H797" s="595">
        <f>基本情報入力シート!$M$23</f>
        <v>0</v>
      </c>
      <c r="I797" s="595">
        <f>基本情報入力シート!$M$30</f>
        <v>0</v>
      </c>
      <c r="J797" s="595">
        <f>基本情報入力シート!$M$31</f>
        <v>0</v>
      </c>
      <c r="K797" s="595">
        <f>基本情報入力シート!$M$32</f>
        <v>0</v>
      </c>
      <c r="L797" s="595">
        <f>'別紙様式3-2（加算　個票）'!P809</f>
        <v>0</v>
      </c>
      <c r="M797" s="596">
        <f>'別紙様式3-2（加算　個票）'!Q809</f>
        <v>0</v>
      </c>
      <c r="N797" s="595">
        <f>'別紙様式3-2（加算　個票）'!Y809</f>
        <v>0</v>
      </c>
      <c r="O797" s="596">
        <f>'別紙様式3-2（加算　個票）'!Z809</f>
        <v>0</v>
      </c>
      <c r="P797" s="596">
        <f>'別紙様式3-2（加算　個票）'!AG809</f>
        <v>0</v>
      </c>
      <c r="Q797" s="596">
        <f t="shared" si="12"/>
        <v>0</v>
      </c>
      <c r="R797" s="597" t="str">
        <f>IF('別紙様式3-1'!$Y$26="×","該当","非該当")</f>
        <v>非該当</v>
      </c>
    </row>
    <row r="798" spans="1:18">
      <c r="A798" s="595">
        <v>797</v>
      </c>
      <c r="B798" s="595">
        <f>基本情報入力シート!C835</f>
        <v>0</v>
      </c>
      <c r="C798" s="595">
        <f>基本情報入力シート!M835</f>
        <v>0</v>
      </c>
      <c r="D798" s="595">
        <f>基本情報入力シート!R835</f>
        <v>0</v>
      </c>
      <c r="E798" s="595">
        <f>基本情報入力シート!W835</f>
        <v>0</v>
      </c>
      <c r="F798" s="595">
        <f>基本情報入力シート!X835</f>
        <v>0</v>
      </c>
      <c r="G798" s="595">
        <f>基本情報入力シート!Y835</f>
        <v>0</v>
      </c>
      <c r="H798" s="595">
        <f>基本情報入力シート!$M$23</f>
        <v>0</v>
      </c>
      <c r="I798" s="595">
        <f>基本情報入力シート!$M$30</f>
        <v>0</v>
      </c>
      <c r="J798" s="595">
        <f>基本情報入力シート!$M$31</f>
        <v>0</v>
      </c>
      <c r="K798" s="595">
        <f>基本情報入力シート!$M$32</f>
        <v>0</v>
      </c>
      <c r="L798" s="595">
        <f>'別紙様式3-2（加算　個票）'!P810</f>
        <v>0</v>
      </c>
      <c r="M798" s="596">
        <f>'別紙様式3-2（加算　個票）'!Q810</f>
        <v>0</v>
      </c>
      <c r="N798" s="595">
        <f>'別紙様式3-2（加算　個票）'!Y810</f>
        <v>0</v>
      </c>
      <c r="O798" s="596">
        <f>'別紙様式3-2（加算　個票）'!Z810</f>
        <v>0</v>
      </c>
      <c r="P798" s="596">
        <f>'別紙様式3-2（加算　個票）'!AG810</f>
        <v>0</v>
      </c>
      <c r="Q798" s="596">
        <f t="shared" si="12"/>
        <v>0</v>
      </c>
      <c r="R798" s="597" t="str">
        <f>IF('別紙様式3-1'!$Y$26="×","該当","非該当")</f>
        <v>非該当</v>
      </c>
    </row>
    <row r="799" spans="1:18">
      <c r="A799" s="595">
        <v>798</v>
      </c>
      <c r="B799" s="595">
        <f>基本情報入力シート!C836</f>
        <v>0</v>
      </c>
      <c r="C799" s="595">
        <f>基本情報入力シート!M836</f>
        <v>0</v>
      </c>
      <c r="D799" s="595">
        <f>基本情報入力シート!R836</f>
        <v>0</v>
      </c>
      <c r="E799" s="595">
        <f>基本情報入力シート!W836</f>
        <v>0</v>
      </c>
      <c r="F799" s="595">
        <f>基本情報入力シート!X836</f>
        <v>0</v>
      </c>
      <c r="G799" s="595">
        <f>基本情報入力シート!Y836</f>
        <v>0</v>
      </c>
      <c r="H799" s="595">
        <f>基本情報入力シート!$M$23</f>
        <v>0</v>
      </c>
      <c r="I799" s="595">
        <f>基本情報入力シート!$M$30</f>
        <v>0</v>
      </c>
      <c r="J799" s="595">
        <f>基本情報入力シート!$M$31</f>
        <v>0</v>
      </c>
      <c r="K799" s="595">
        <f>基本情報入力シート!$M$32</f>
        <v>0</v>
      </c>
      <c r="L799" s="595">
        <f>'別紙様式3-2（加算　個票）'!P811</f>
        <v>0</v>
      </c>
      <c r="M799" s="596">
        <f>'別紙様式3-2（加算　個票）'!Q811</f>
        <v>0</v>
      </c>
      <c r="N799" s="595">
        <f>'別紙様式3-2（加算　個票）'!Y811</f>
        <v>0</v>
      </c>
      <c r="O799" s="596">
        <f>'別紙様式3-2（加算　個票）'!Z811</f>
        <v>0</v>
      </c>
      <c r="P799" s="596">
        <f>'別紙様式3-2（加算　個票）'!AG811</f>
        <v>0</v>
      </c>
      <c r="Q799" s="596">
        <f t="shared" si="12"/>
        <v>0</v>
      </c>
      <c r="R799" s="597" t="str">
        <f>IF('別紙様式3-1'!$Y$26="×","該当","非該当")</f>
        <v>非該当</v>
      </c>
    </row>
    <row r="800" spans="1:18">
      <c r="A800" s="595">
        <v>799</v>
      </c>
      <c r="B800" s="595">
        <f>基本情報入力シート!C837</f>
        <v>0</v>
      </c>
      <c r="C800" s="595">
        <f>基本情報入力シート!M837</f>
        <v>0</v>
      </c>
      <c r="D800" s="595">
        <f>基本情報入力シート!R837</f>
        <v>0</v>
      </c>
      <c r="E800" s="595">
        <f>基本情報入力シート!W837</f>
        <v>0</v>
      </c>
      <c r="F800" s="595">
        <f>基本情報入力シート!X837</f>
        <v>0</v>
      </c>
      <c r="G800" s="595">
        <f>基本情報入力シート!Y837</f>
        <v>0</v>
      </c>
      <c r="H800" s="595">
        <f>基本情報入力シート!$M$23</f>
        <v>0</v>
      </c>
      <c r="I800" s="595">
        <f>基本情報入力シート!$M$30</f>
        <v>0</v>
      </c>
      <c r="J800" s="595">
        <f>基本情報入力シート!$M$31</f>
        <v>0</v>
      </c>
      <c r="K800" s="595">
        <f>基本情報入力シート!$M$32</f>
        <v>0</v>
      </c>
      <c r="L800" s="595">
        <f>'別紙様式3-2（加算　個票）'!P812</f>
        <v>0</v>
      </c>
      <c r="M800" s="596">
        <f>'別紙様式3-2（加算　個票）'!Q812</f>
        <v>0</v>
      </c>
      <c r="N800" s="595">
        <f>'別紙様式3-2（加算　個票）'!Y812</f>
        <v>0</v>
      </c>
      <c r="O800" s="596">
        <f>'別紙様式3-2（加算　個票）'!Z812</f>
        <v>0</v>
      </c>
      <c r="P800" s="596">
        <f>'別紙様式3-2（加算　個票）'!AG812</f>
        <v>0</v>
      </c>
      <c r="Q800" s="596">
        <f t="shared" si="12"/>
        <v>0</v>
      </c>
      <c r="R800" s="597" t="str">
        <f>IF('別紙様式3-1'!$Y$26="×","該当","非該当")</f>
        <v>非該当</v>
      </c>
    </row>
    <row r="801" spans="1:18">
      <c r="A801" s="595">
        <v>800</v>
      </c>
      <c r="B801" s="595">
        <f>基本情報入力シート!C838</f>
        <v>0</v>
      </c>
      <c r="C801" s="595">
        <f>基本情報入力シート!M838</f>
        <v>0</v>
      </c>
      <c r="D801" s="595">
        <f>基本情報入力シート!R838</f>
        <v>0</v>
      </c>
      <c r="E801" s="595">
        <f>基本情報入力シート!W838</f>
        <v>0</v>
      </c>
      <c r="F801" s="595">
        <f>基本情報入力シート!X838</f>
        <v>0</v>
      </c>
      <c r="G801" s="595">
        <f>基本情報入力シート!Y838</f>
        <v>0</v>
      </c>
      <c r="H801" s="595">
        <f>基本情報入力シート!$M$23</f>
        <v>0</v>
      </c>
      <c r="I801" s="595">
        <f>基本情報入力シート!$M$30</f>
        <v>0</v>
      </c>
      <c r="J801" s="595">
        <f>基本情報入力シート!$M$31</f>
        <v>0</v>
      </c>
      <c r="K801" s="595">
        <f>基本情報入力シート!$M$32</f>
        <v>0</v>
      </c>
      <c r="L801" s="595">
        <f>'別紙様式3-2（加算　個票）'!P813</f>
        <v>0</v>
      </c>
      <c r="M801" s="596">
        <f>'別紙様式3-2（加算　個票）'!Q813</f>
        <v>0</v>
      </c>
      <c r="N801" s="595">
        <f>'別紙様式3-2（加算　個票）'!Y813</f>
        <v>0</v>
      </c>
      <c r="O801" s="596">
        <f>'別紙様式3-2（加算　個票）'!Z813</f>
        <v>0</v>
      </c>
      <c r="P801" s="596">
        <f>'別紙様式3-2（加算　個票）'!AG813</f>
        <v>0</v>
      </c>
      <c r="Q801" s="596">
        <f t="shared" si="12"/>
        <v>0</v>
      </c>
      <c r="R801" s="597" t="str">
        <f>IF('別紙様式3-1'!$Y$26="×","該当","非該当")</f>
        <v>非該当</v>
      </c>
    </row>
    <row r="802" spans="1:18">
      <c r="A802" s="595">
        <v>801</v>
      </c>
      <c r="B802" s="595">
        <f>基本情報入力シート!C839</f>
        <v>0</v>
      </c>
      <c r="C802" s="595">
        <f>基本情報入力シート!M839</f>
        <v>0</v>
      </c>
      <c r="D802" s="595">
        <f>基本情報入力シート!R839</f>
        <v>0</v>
      </c>
      <c r="E802" s="595">
        <f>基本情報入力シート!W839</f>
        <v>0</v>
      </c>
      <c r="F802" s="595">
        <f>基本情報入力シート!X839</f>
        <v>0</v>
      </c>
      <c r="G802" s="595">
        <f>基本情報入力シート!Y839</f>
        <v>0</v>
      </c>
      <c r="H802" s="595">
        <f>基本情報入力シート!$M$23</f>
        <v>0</v>
      </c>
      <c r="I802" s="595">
        <f>基本情報入力シート!$M$30</f>
        <v>0</v>
      </c>
      <c r="J802" s="595">
        <f>基本情報入力シート!$M$31</f>
        <v>0</v>
      </c>
      <c r="K802" s="595">
        <f>基本情報入力シート!$M$32</f>
        <v>0</v>
      </c>
      <c r="L802" s="595">
        <f>'別紙様式3-2（加算　個票）'!P814</f>
        <v>0</v>
      </c>
      <c r="M802" s="596">
        <f>'別紙様式3-2（加算　個票）'!Q814</f>
        <v>0</v>
      </c>
      <c r="N802" s="595">
        <f>'別紙様式3-2（加算　個票）'!Y814</f>
        <v>0</v>
      </c>
      <c r="O802" s="596">
        <f>'別紙様式3-2（加算　個票）'!Z814</f>
        <v>0</v>
      </c>
      <c r="P802" s="596">
        <f>'別紙様式3-2（加算　個票）'!AG814</f>
        <v>0</v>
      </c>
      <c r="Q802" s="596">
        <f t="shared" si="12"/>
        <v>0</v>
      </c>
      <c r="R802" s="597" t="str">
        <f>IF('別紙様式3-1'!$Y$26="×","該当","非該当")</f>
        <v>非該当</v>
      </c>
    </row>
    <row r="803" spans="1:18">
      <c r="A803" s="595">
        <v>802</v>
      </c>
      <c r="B803" s="595">
        <f>基本情報入力シート!C840</f>
        <v>0</v>
      </c>
      <c r="C803" s="595">
        <f>基本情報入力シート!M840</f>
        <v>0</v>
      </c>
      <c r="D803" s="595">
        <f>基本情報入力シート!R840</f>
        <v>0</v>
      </c>
      <c r="E803" s="595">
        <f>基本情報入力シート!W840</f>
        <v>0</v>
      </c>
      <c r="F803" s="595">
        <f>基本情報入力シート!X840</f>
        <v>0</v>
      </c>
      <c r="G803" s="595">
        <f>基本情報入力シート!Y840</f>
        <v>0</v>
      </c>
      <c r="H803" s="595">
        <f>基本情報入力シート!$M$23</f>
        <v>0</v>
      </c>
      <c r="I803" s="595">
        <f>基本情報入力シート!$M$30</f>
        <v>0</v>
      </c>
      <c r="J803" s="595">
        <f>基本情報入力シート!$M$31</f>
        <v>0</v>
      </c>
      <c r="K803" s="595">
        <f>基本情報入力シート!$M$32</f>
        <v>0</v>
      </c>
      <c r="L803" s="595">
        <f>'別紙様式3-2（加算　個票）'!P815</f>
        <v>0</v>
      </c>
      <c r="M803" s="596">
        <f>'別紙様式3-2（加算　個票）'!Q815</f>
        <v>0</v>
      </c>
      <c r="N803" s="595">
        <f>'別紙様式3-2（加算　個票）'!Y815</f>
        <v>0</v>
      </c>
      <c r="O803" s="596">
        <f>'別紙様式3-2（加算　個票）'!Z815</f>
        <v>0</v>
      </c>
      <c r="P803" s="596">
        <f>'別紙様式3-2（加算　個票）'!AG815</f>
        <v>0</v>
      </c>
      <c r="Q803" s="596">
        <f t="shared" si="12"/>
        <v>0</v>
      </c>
      <c r="R803" s="597" t="str">
        <f>IF('別紙様式3-1'!$Y$26="×","該当","非該当")</f>
        <v>非該当</v>
      </c>
    </row>
    <row r="804" spans="1:18">
      <c r="A804" s="595">
        <v>803</v>
      </c>
      <c r="B804" s="595">
        <f>基本情報入力シート!C841</f>
        <v>0</v>
      </c>
      <c r="C804" s="595">
        <f>基本情報入力シート!M841</f>
        <v>0</v>
      </c>
      <c r="D804" s="595">
        <f>基本情報入力シート!R841</f>
        <v>0</v>
      </c>
      <c r="E804" s="595">
        <f>基本情報入力シート!W841</f>
        <v>0</v>
      </c>
      <c r="F804" s="595">
        <f>基本情報入力シート!X841</f>
        <v>0</v>
      </c>
      <c r="G804" s="595">
        <f>基本情報入力シート!Y841</f>
        <v>0</v>
      </c>
      <c r="H804" s="595">
        <f>基本情報入力シート!$M$23</f>
        <v>0</v>
      </c>
      <c r="I804" s="595">
        <f>基本情報入力シート!$M$30</f>
        <v>0</v>
      </c>
      <c r="J804" s="595">
        <f>基本情報入力シート!$M$31</f>
        <v>0</v>
      </c>
      <c r="K804" s="595">
        <f>基本情報入力シート!$M$32</f>
        <v>0</v>
      </c>
      <c r="L804" s="595">
        <f>'別紙様式3-2（加算　個票）'!P816</f>
        <v>0</v>
      </c>
      <c r="M804" s="596">
        <f>'別紙様式3-2（加算　個票）'!Q816</f>
        <v>0</v>
      </c>
      <c r="N804" s="595">
        <f>'別紙様式3-2（加算　個票）'!Y816</f>
        <v>0</v>
      </c>
      <c r="O804" s="596">
        <f>'別紙様式3-2（加算　個票）'!Z816</f>
        <v>0</v>
      </c>
      <c r="P804" s="596">
        <f>'別紙様式3-2（加算　個票）'!AG816</f>
        <v>0</v>
      </c>
      <c r="Q804" s="596">
        <f t="shared" si="12"/>
        <v>0</v>
      </c>
      <c r="R804" s="597" t="str">
        <f>IF('別紙様式3-1'!$Y$26="×","該当","非該当")</f>
        <v>非該当</v>
      </c>
    </row>
    <row r="805" spans="1:18">
      <c r="A805" s="595">
        <v>804</v>
      </c>
      <c r="B805" s="595">
        <f>基本情報入力シート!C842</f>
        <v>0</v>
      </c>
      <c r="C805" s="595">
        <f>基本情報入力シート!M842</f>
        <v>0</v>
      </c>
      <c r="D805" s="595">
        <f>基本情報入力シート!R842</f>
        <v>0</v>
      </c>
      <c r="E805" s="595">
        <f>基本情報入力シート!W842</f>
        <v>0</v>
      </c>
      <c r="F805" s="595">
        <f>基本情報入力シート!X842</f>
        <v>0</v>
      </c>
      <c r="G805" s="595">
        <f>基本情報入力シート!Y842</f>
        <v>0</v>
      </c>
      <c r="H805" s="595">
        <f>基本情報入力シート!$M$23</f>
        <v>0</v>
      </c>
      <c r="I805" s="595">
        <f>基本情報入力シート!$M$30</f>
        <v>0</v>
      </c>
      <c r="J805" s="595">
        <f>基本情報入力シート!$M$31</f>
        <v>0</v>
      </c>
      <c r="K805" s="595">
        <f>基本情報入力シート!$M$32</f>
        <v>0</v>
      </c>
      <c r="L805" s="595">
        <f>'別紙様式3-2（加算　個票）'!P817</f>
        <v>0</v>
      </c>
      <c r="M805" s="596">
        <f>'別紙様式3-2（加算　個票）'!Q817</f>
        <v>0</v>
      </c>
      <c r="N805" s="595">
        <f>'別紙様式3-2（加算　個票）'!Y817</f>
        <v>0</v>
      </c>
      <c r="O805" s="596">
        <f>'別紙様式3-2（加算　個票）'!Z817</f>
        <v>0</v>
      </c>
      <c r="P805" s="596">
        <f>'別紙様式3-2（加算　個票）'!AG817</f>
        <v>0</v>
      </c>
      <c r="Q805" s="596">
        <f t="shared" si="12"/>
        <v>0</v>
      </c>
      <c r="R805" s="597" t="str">
        <f>IF('別紙様式3-1'!$Y$26="×","該当","非該当")</f>
        <v>非該当</v>
      </c>
    </row>
    <row r="806" spans="1:18">
      <c r="A806" s="595">
        <v>805</v>
      </c>
      <c r="B806" s="595">
        <f>基本情報入力シート!C843</f>
        <v>0</v>
      </c>
      <c r="C806" s="595">
        <f>基本情報入力シート!M843</f>
        <v>0</v>
      </c>
      <c r="D806" s="595">
        <f>基本情報入力シート!R843</f>
        <v>0</v>
      </c>
      <c r="E806" s="595">
        <f>基本情報入力シート!W843</f>
        <v>0</v>
      </c>
      <c r="F806" s="595">
        <f>基本情報入力シート!X843</f>
        <v>0</v>
      </c>
      <c r="G806" s="595">
        <f>基本情報入力シート!Y843</f>
        <v>0</v>
      </c>
      <c r="H806" s="595">
        <f>基本情報入力シート!$M$23</f>
        <v>0</v>
      </c>
      <c r="I806" s="595">
        <f>基本情報入力シート!$M$30</f>
        <v>0</v>
      </c>
      <c r="J806" s="595">
        <f>基本情報入力シート!$M$31</f>
        <v>0</v>
      </c>
      <c r="K806" s="595">
        <f>基本情報入力シート!$M$32</f>
        <v>0</v>
      </c>
      <c r="L806" s="595">
        <f>'別紙様式3-2（加算　個票）'!P818</f>
        <v>0</v>
      </c>
      <c r="M806" s="596">
        <f>'別紙様式3-2（加算　個票）'!Q818</f>
        <v>0</v>
      </c>
      <c r="N806" s="595">
        <f>'別紙様式3-2（加算　個票）'!Y818</f>
        <v>0</v>
      </c>
      <c r="O806" s="596">
        <f>'別紙様式3-2（加算　個票）'!Z818</f>
        <v>0</v>
      </c>
      <c r="P806" s="596">
        <f>'別紙様式3-2（加算　個票）'!AG818</f>
        <v>0</v>
      </c>
      <c r="Q806" s="596">
        <f t="shared" si="12"/>
        <v>0</v>
      </c>
      <c r="R806" s="597" t="str">
        <f>IF('別紙様式3-1'!$Y$26="×","該当","非該当")</f>
        <v>非該当</v>
      </c>
    </row>
    <row r="807" spans="1:18">
      <c r="A807" s="595">
        <v>806</v>
      </c>
      <c r="B807" s="595">
        <f>基本情報入力シート!C844</f>
        <v>0</v>
      </c>
      <c r="C807" s="595">
        <f>基本情報入力シート!M844</f>
        <v>0</v>
      </c>
      <c r="D807" s="595">
        <f>基本情報入力シート!R844</f>
        <v>0</v>
      </c>
      <c r="E807" s="595">
        <f>基本情報入力シート!W844</f>
        <v>0</v>
      </c>
      <c r="F807" s="595">
        <f>基本情報入力シート!X844</f>
        <v>0</v>
      </c>
      <c r="G807" s="595">
        <f>基本情報入力シート!Y844</f>
        <v>0</v>
      </c>
      <c r="H807" s="595">
        <f>基本情報入力シート!$M$23</f>
        <v>0</v>
      </c>
      <c r="I807" s="595">
        <f>基本情報入力シート!$M$30</f>
        <v>0</v>
      </c>
      <c r="J807" s="595">
        <f>基本情報入力シート!$M$31</f>
        <v>0</v>
      </c>
      <c r="K807" s="595">
        <f>基本情報入力シート!$M$32</f>
        <v>0</v>
      </c>
      <c r="L807" s="595">
        <f>'別紙様式3-2（加算　個票）'!P819</f>
        <v>0</v>
      </c>
      <c r="M807" s="596">
        <f>'別紙様式3-2（加算　個票）'!Q819</f>
        <v>0</v>
      </c>
      <c r="N807" s="595">
        <f>'別紙様式3-2（加算　個票）'!Y819</f>
        <v>0</v>
      </c>
      <c r="O807" s="596">
        <f>'別紙様式3-2（加算　個票）'!Z819</f>
        <v>0</v>
      </c>
      <c r="P807" s="596">
        <f>'別紙様式3-2（加算　個票）'!AG819</f>
        <v>0</v>
      </c>
      <c r="Q807" s="596">
        <f t="shared" si="12"/>
        <v>0</v>
      </c>
      <c r="R807" s="597" t="str">
        <f>IF('別紙様式3-1'!$Y$26="×","該当","非該当")</f>
        <v>非該当</v>
      </c>
    </row>
    <row r="808" spans="1:18">
      <c r="A808" s="595">
        <v>807</v>
      </c>
      <c r="B808" s="595">
        <f>基本情報入力シート!C845</f>
        <v>0</v>
      </c>
      <c r="C808" s="595">
        <f>基本情報入力シート!M845</f>
        <v>0</v>
      </c>
      <c r="D808" s="595">
        <f>基本情報入力シート!R845</f>
        <v>0</v>
      </c>
      <c r="E808" s="595">
        <f>基本情報入力シート!W845</f>
        <v>0</v>
      </c>
      <c r="F808" s="595">
        <f>基本情報入力シート!X845</f>
        <v>0</v>
      </c>
      <c r="G808" s="595">
        <f>基本情報入力シート!Y845</f>
        <v>0</v>
      </c>
      <c r="H808" s="595">
        <f>基本情報入力シート!$M$23</f>
        <v>0</v>
      </c>
      <c r="I808" s="595">
        <f>基本情報入力シート!$M$30</f>
        <v>0</v>
      </c>
      <c r="J808" s="595">
        <f>基本情報入力シート!$M$31</f>
        <v>0</v>
      </c>
      <c r="K808" s="595">
        <f>基本情報入力シート!$M$32</f>
        <v>0</v>
      </c>
      <c r="L808" s="595">
        <f>'別紙様式3-2（加算　個票）'!P820</f>
        <v>0</v>
      </c>
      <c r="M808" s="596">
        <f>'別紙様式3-2（加算　個票）'!Q820</f>
        <v>0</v>
      </c>
      <c r="N808" s="595">
        <f>'別紙様式3-2（加算　個票）'!Y820</f>
        <v>0</v>
      </c>
      <c r="O808" s="596">
        <f>'別紙様式3-2（加算　個票）'!Z820</f>
        <v>0</v>
      </c>
      <c r="P808" s="596">
        <f>'別紙様式3-2（加算　個票）'!AG820</f>
        <v>0</v>
      </c>
      <c r="Q808" s="596">
        <f t="shared" si="12"/>
        <v>0</v>
      </c>
      <c r="R808" s="597" t="str">
        <f>IF('別紙様式3-1'!$Y$26="×","該当","非該当")</f>
        <v>非該当</v>
      </c>
    </row>
    <row r="809" spans="1:18">
      <c r="A809" s="595">
        <v>808</v>
      </c>
      <c r="B809" s="595">
        <f>基本情報入力シート!C846</f>
        <v>0</v>
      </c>
      <c r="C809" s="595">
        <f>基本情報入力シート!M846</f>
        <v>0</v>
      </c>
      <c r="D809" s="595">
        <f>基本情報入力シート!R846</f>
        <v>0</v>
      </c>
      <c r="E809" s="595">
        <f>基本情報入力シート!W846</f>
        <v>0</v>
      </c>
      <c r="F809" s="595">
        <f>基本情報入力シート!X846</f>
        <v>0</v>
      </c>
      <c r="G809" s="595">
        <f>基本情報入力シート!Y846</f>
        <v>0</v>
      </c>
      <c r="H809" s="595">
        <f>基本情報入力シート!$M$23</f>
        <v>0</v>
      </c>
      <c r="I809" s="595">
        <f>基本情報入力シート!$M$30</f>
        <v>0</v>
      </c>
      <c r="J809" s="595">
        <f>基本情報入力シート!$M$31</f>
        <v>0</v>
      </c>
      <c r="K809" s="595">
        <f>基本情報入力シート!$M$32</f>
        <v>0</v>
      </c>
      <c r="L809" s="595">
        <f>'別紙様式3-2（加算　個票）'!P821</f>
        <v>0</v>
      </c>
      <c r="M809" s="596">
        <f>'別紙様式3-2（加算　個票）'!Q821</f>
        <v>0</v>
      </c>
      <c r="N809" s="595">
        <f>'別紙様式3-2（加算　個票）'!Y821</f>
        <v>0</v>
      </c>
      <c r="O809" s="596">
        <f>'別紙様式3-2（加算　個票）'!Z821</f>
        <v>0</v>
      </c>
      <c r="P809" s="596">
        <f>'別紙様式3-2（加算　個票）'!AG821</f>
        <v>0</v>
      </c>
      <c r="Q809" s="596">
        <f t="shared" si="12"/>
        <v>0</v>
      </c>
      <c r="R809" s="597" t="str">
        <f>IF('別紙様式3-1'!$Y$26="×","該当","非該当")</f>
        <v>非該当</v>
      </c>
    </row>
    <row r="810" spans="1:18">
      <c r="A810" s="595">
        <v>809</v>
      </c>
      <c r="B810" s="595">
        <f>基本情報入力シート!C847</f>
        <v>0</v>
      </c>
      <c r="C810" s="595">
        <f>基本情報入力シート!M847</f>
        <v>0</v>
      </c>
      <c r="D810" s="595">
        <f>基本情報入力シート!R847</f>
        <v>0</v>
      </c>
      <c r="E810" s="595">
        <f>基本情報入力シート!W847</f>
        <v>0</v>
      </c>
      <c r="F810" s="595">
        <f>基本情報入力シート!X847</f>
        <v>0</v>
      </c>
      <c r="G810" s="595">
        <f>基本情報入力シート!Y847</f>
        <v>0</v>
      </c>
      <c r="H810" s="595">
        <f>基本情報入力シート!$M$23</f>
        <v>0</v>
      </c>
      <c r="I810" s="595">
        <f>基本情報入力シート!$M$30</f>
        <v>0</v>
      </c>
      <c r="J810" s="595">
        <f>基本情報入力シート!$M$31</f>
        <v>0</v>
      </c>
      <c r="K810" s="595">
        <f>基本情報入力シート!$M$32</f>
        <v>0</v>
      </c>
      <c r="L810" s="595">
        <f>'別紙様式3-2（加算　個票）'!P822</f>
        <v>0</v>
      </c>
      <c r="M810" s="596">
        <f>'別紙様式3-2（加算　個票）'!Q822</f>
        <v>0</v>
      </c>
      <c r="N810" s="595">
        <f>'別紙様式3-2（加算　個票）'!Y822</f>
        <v>0</v>
      </c>
      <c r="O810" s="596">
        <f>'別紙様式3-2（加算　個票）'!Z822</f>
        <v>0</v>
      </c>
      <c r="P810" s="596">
        <f>'別紙様式3-2（加算　個票）'!AG822</f>
        <v>0</v>
      </c>
      <c r="Q810" s="596">
        <f t="shared" si="12"/>
        <v>0</v>
      </c>
      <c r="R810" s="597" t="str">
        <f>IF('別紙様式3-1'!$Y$26="×","該当","非該当")</f>
        <v>非該当</v>
      </c>
    </row>
    <row r="811" spans="1:18">
      <c r="A811" s="595">
        <v>810</v>
      </c>
      <c r="B811" s="595">
        <f>基本情報入力シート!C848</f>
        <v>0</v>
      </c>
      <c r="C811" s="595">
        <f>基本情報入力シート!M848</f>
        <v>0</v>
      </c>
      <c r="D811" s="595">
        <f>基本情報入力シート!R848</f>
        <v>0</v>
      </c>
      <c r="E811" s="595">
        <f>基本情報入力シート!W848</f>
        <v>0</v>
      </c>
      <c r="F811" s="595">
        <f>基本情報入力シート!X848</f>
        <v>0</v>
      </c>
      <c r="G811" s="595">
        <f>基本情報入力シート!Y848</f>
        <v>0</v>
      </c>
      <c r="H811" s="595">
        <f>基本情報入力シート!$M$23</f>
        <v>0</v>
      </c>
      <c r="I811" s="595">
        <f>基本情報入力シート!$M$30</f>
        <v>0</v>
      </c>
      <c r="J811" s="595">
        <f>基本情報入力シート!$M$31</f>
        <v>0</v>
      </c>
      <c r="K811" s="595">
        <f>基本情報入力シート!$M$32</f>
        <v>0</v>
      </c>
      <c r="L811" s="595">
        <f>'別紙様式3-2（加算　個票）'!P823</f>
        <v>0</v>
      </c>
      <c r="M811" s="596">
        <f>'別紙様式3-2（加算　個票）'!Q823</f>
        <v>0</v>
      </c>
      <c r="N811" s="595">
        <f>'別紙様式3-2（加算　個票）'!Y823</f>
        <v>0</v>
      </c>
      <c r="O811" s="596">
        <f>'別紙様式3-2（加算　個票）'!Z823</f>
        <v>0</v>
      </c>
      <c r="P811" s="596">
        <f>'別紙様式3-2（加算　個票）'!AG823</f>
        <v>0</v>
      </c>
      <c r="Q811" s="596">
        <f t="shared" si="12"/>
        <v>0</v>
      </c>
      <c r="R811" s="597" t="str">
        <f>IF('別紙様式3-1'!$Y$26="×","該当","非該当")</f>
        <v>非該当</v>
      </c>
    </row>
    <row r="812" spans="1:18">
      <c r="A812" s="595">
        <v>811</v>
      </c>
      <c r="B812" s="595">
        <f>基本情報入力シート!C849</f>
        <v>0</v>
      </c>
      <c r="C812" s="595">
        <f>基本情報入力シート!M849</f>
        <v>0</v>
      </c>
      <c r="D812" s="595">
        <f>基本情報入力シート!R849</f>
        <v>0</v>
      </c>
      <c r="E812" s="595">
        <f>基本情報入力シート!W849</f>
        <v>0</v>
      </c>
      <c r="F812" s="595">
        <f>基本情報入力シート!X849</f>
        <v>0</v>
      </c>
      <c r="G812" s="595">
        <f>基本情報入力シート!Y849</f>
        <v>0</v>
      </c>
      <c r="H812" s="595">
        <f>基本情報入力シート!$M$23</f>
        <v>0</v>
      </c>
      <c r="I812" s="595">
        <f>基本情報入力シート!$M$30</f>
        <v>0</v>
      </c>
      <c r="J812" s="595">
        <f>基本情報入力シート!$M$31</f>
        <v>0</v>
      </c>
      <c r="K812" s="595">
        <f>基本情報入力シート!$M$32</f>
        <v>0</v>
      </c>
      <c r="L812" s="595">
        <f>'別紙様式3-2（加算　個票）'!P824</f>
        <v>0</v>
      </c>
      <c r="M812" s="596">
        <f>'別紙様式3-2（加算　個票）'!Q824</f>
        <v>0</v>
      </c>
      <c r="N812" s="595">
        <f>'別紙様式3-2（加算　個票）'!Y824</f>
        <v>0</v>
      </c>
      <c r="O812" s="596">
        <f>'別紙様式3-2（加算　個票）'!Z824</f>
        <v>0</v>
      </c>
      <c r="P812" s="596">
        <f>'別紙様式3-2（加算　個票）'!AG824</f>
        <v>0</v>
      </c>
      <c r="Q812" s="596">
        <f t="shared" si="12"/>
        <v>0</v>
      </c>
      <c r="R812" s="597" t="str">
        <f>IF('別紙様式3-1'!$Y$26="×","該当","非該当")</f>
        <v>非該当</v>
      </c>
    </row>
    <row r="813" spans="1:18">
      <c r="A813" s="595">
        <v>812</v>
      </c>
      <c r="B813" s="595">
        <f>基本情報入力シート!C850</f>
        <v>0</v>
      </c>
      <c r="C813" s="595">
        <f>基本情報入力シート!M850</f>
        <v>0</v>
      </c>
      <c r="D813" s="595">
        <f>基本情報入力シート!R850</f>
        <v>0</v>
      </c>
      <c r="E813" s="595">
        <f>基本情報入力シート!W850</f>
        <v>0</v>
      </c>
      <c r="F813" s="595">
        <f>基本情報入力シート!X850</f>
        <v>0</v>
      </c>
      <c r="G813" s="595">
        <f>基本情報入力シート!Y850</f>
        <v>0</v>
      </c>
      <c r="H813" s="595">
        <f>基本情報入力シート!$M$23</f>
        <v>0</v>
      </c>
      <c r="I813" s="595">
        <f>基本情報入力シート!$M$30</f>
        <v>0</v>
      </c>
      <c r="J813" s="595">
        <f>基本情報入力シート!$M$31</f>
        <v>0</v>
      </c>
      <c r="K813" s="595">
        <f>基本情報入力シート!$M$32</f>
        <v>0</v>
      </c>
      <c r="L813" s="595">
        <f>'別紙様式3-2（加算　個票）'!P825</f>
        <v>0</v>
      </c>
      <c r="M813" s="596">
        <f>'別紙様式3-2（加算　個票）'!Q825</f>
        <v>0</v>
      </c>
      <c r="N813" s="595">
        <f>'別紙様式3-2（加算　個票）'!Y825</f>
        <v>0</v>
      </c>
      <c r="O813" s="596">
        <f>'別紙様式3-2（加算　個票）'!Z825</f>
        <v>0</v>
      </c>
      <c r="P813" s="596">
        <f>'別紙様式3-2（加算　個票）'!AG825</f>
        <v>0</v>
      </c>
      <c r="Q813" s="596">
        <f t="shared" si="12"/>
        <v>0</v>
      </c>
      <c r="R813" s="597" t="str">
        <f>IF('別紙様式3-1'!$Y$26="×","該当","非該当")</f>
        <v>非該当</v>
      </c>
    </row>
    <row r="814" spans="1:18">
      <c r="A814" s="595">
        <v>813</v>
      </c>
      <c r="B814" s="595">
        <f>基本情報入力シート!C851</f>
        <v>0</v>
      </c>
      <c r="C814" s="595">
        <f>基本情報入力シート!M851</f>
        <v>0</v>
      </c>
      <c r="D814" s="595">
        <f>基本情報入力シート!R851</f>
        <v>0</v>
      </c>
      <c r="E814" s="595">
        <f>基本情報入力シート!W851</f>
        <v>0</v>
      </c>
      <c r="F814" s="595">
        <f>基本情報入力シート!X851</f>
        <v>0</v>
      </c>
      <c r="G814" s="595">
        <f>基本情報入力シート!Y851</f>
        <v>0</v>
      </c>
      <c r="H814" s="595">
        <f>基本情報入力シート!$M$23</f>
        <v>0</v>
      </c>
      <c r="I814" s="595">
        <f>基本情報入力シート!$M$30</f>
        <v>0</v>
      </c>
      <c r="J814" s="595">
        <f>基本情報入力シート!$M$31</f>
        <v>0</v>
      </c>
      <c r="K814" s="595">
        <f>基本情報入力シート!$M$32</f>
        <v>0</v>
      </c>
      <c r="L814" s="595">
        <f>'別紙様式3-2（加算　個票）'!P826</f>
        <v>0</v>
      </c>
      <c r="M814" s="596">
        <f>'別紙様式3-2（加算　個票）'!Q826</f>
        <v>0</v>
      </c>
      <c r="N814" s="595">
        <f>'別紙様式3-2（加算　個票）'!Y826</f>
        <v>0</v>
      </c>
      <c r="O814" s="596">
        <f>'別紙様式3-2（加算　個票）'!Z826</f>
        <v>0</v>
      </c>
      <c r="P814" s="596">
        <f>'別紙様式3-2（加算　個票）'!AG826</f>
        <v>0</v>
      </c>
      <c r="Q814" s="596">
        <f t="shared" si="12"/>
        <v>0</v>
      </c>
      <c r="R814" s="597" t="str">
        <f>IF('別紙様式3-1'!$Y$26="×","該当","非該当")</f>
        <v>非該当</v>
      </c>
    </row>
    <row r="815" spans="1:18">
      <c r="A815" s="595">
        <v>814</v>
      </c>
      <c r="B815" s="595">
        <f>基本情報入力シート!C852</f>
        <v>0</v>
      </c>
      <c r="C815" s="595">
        <f>基本情報入力シート!M852</f>
        <v>0</v>
      </c>
      <c r="D815" s="595">
        <f>基本情報入力シート!R852</f>
        <v>0</v>
      </c>
      <c r="E815" s="595">
        <f>基本情報入力シート!W852</f>
        <v>0</v>
      </c>
      <c r="F815" s="595">
        <f>基本情報入力シート!X852</f>
        <v>0</v>
      </c>
      <c r="G815" s="595">
        <f>基本情報入力シート!Y852</f>
        <v>0</v>
      </c>
      <c r="H815" s="595">
        <f>基本情報入力シート!$M$23</f>
        <v>0</v>
      </c>
      <c r="I815" s="595">
        <f>基本情報入力シート!$M$30</f>
        <v>0</v>
      </c>
      <c r="J815" s="595">
        <f>基本情報入力シート!$M$31</f>
        <v>0</v>
      </c>
      <c r="K815" s="595">
        <f>基本情報入力シート!$M$32</f>
        <v>0</v>
      </c>
      <c r="L815" s="595">
        <f>'別紙様式3-2（加算　個票）'!P827</f>
        <v>0</v>
      </c>
      <c r="M815" s="596">
        <f>'別紙様式3-2（加算　個票）'!Q827</f>
        <v>0</v>
      </c>
      <c r="N815" s="595">
        <f>'別紙様式3-2（加算　個票）'!Y827</f>
        <v>0</v>
      </c>
      <c r="O815" s="596">
        <f>'別紙様式3-2（加算　個票）'!Z827</f>
        <v>0</v>
      </c>
      <c r="P815" s="596">
        <f>'別紙様式3-2（加算　個票）'!AG827</f>
        <v>0</v>
      </c>
      <c r="Q815" s="596">
        <f t="shared" si="12"/>
        <v>0</v>
      </c>
      <c r="R815" s="597" t="str">
        <f>IF('別紙様式3-1'!$Y$26="×","該当","非該当")</f>
        <v>非該当</v>
      </c>
    </row>
    <row r="816" spans="1:18">
      <c r="A816" s="595">
        <v>815</v>
      </c>
      <c r="B816" s="595">
        <f>基本情報入力シート!C853</f>
        <v>0</v>
      </c>
      <c r="C816" s="595">
        <f>基本情報入力シート!M853</f>
        <v>0</v>
      </c>
      <c r="D816" s="595">
        <f>基本情報入力シート!R853</f>
        <v>0</v>
      </c>
      <c r="E816" s="595">
        <f>基本情報入力シート!W853</f>
        <v>0</v>
      </c>
      <c r="F816" s="595">
        <f>基本情報入力シート!X853</f>
        <v>0</v>
      </c>
      <c r="G816" s="595">
        <f>基本情報入力シート!Y853</f>
        <v>0</v>
      </c>
      <c r="H816" s="595">
        <f>基本情報入力シート!$M$23</f>
        <v>0</v>
      </c>
      <c r="I816" s="595">
        <f>基本情報入力シート!$M$30</f>
        <v>0</v>
      </c>
      <c r="J816" s="595">
        <f>基本情報入力シート!$M$31</f>
        <v>0</v>
      </c>
      <c r="K816" s="595">
        <f>基本情報入力シート!$M$32</f>
        <v>0</v>
      </c>
      <c r="L816" s="595">
        <f>'別紙様式3-2（加算　個票）'!P828</f>
        <v>0</v>
      </c>
      <c r="M816" s="596">
        <f>'別紙様式3-2（加算　個票）'!Q828</f>
        <v>0</v>
      </c>
      <c r="N816" s="595">
        <f>'別紙様式3-2（加算　個票）'!Y828</f>
        <v>0</v>
      </c>
      <c r="O816" s="596">
        <f>'別紙様式3-2（加算　個票）'!Z828</f>
        <v>0</v>
      </c>
      <c r="P816" s="596">
        <f>'別紙様式3-2（加算　個票）'!AG828</f>
        <v>0</v>
      </c>
      <c r="Q816" s="596">
        <f t="shared" si="12"/>
        <v>0</v>
      </c>
      <c r="R816" s="597" t="str">
        <f>IF('別紙様式3-1'!$Y$26="×","該当","非該当")</f>
        <v>非該当</v>
      </c>
    </row>
    <row r="817" spans="1:18">
      <c r="A817" s="595">
        <v>816</v>
      </c>
      <c r="B817" s="595">
        <f>基本情報入力シート!C854</f>
        <v>0</v>
      </c>
      <c r="C817" s="595">
        <f>基本情報入力シート!M854</f>
        <v>0</v>
      </c>
      <c r="D817" s="595">
        <f>基本情報入力シート!R854</f>
        <v>0</v>
      </c>
      <c r="E817" s="595">
        <f>基本情報入力シート!W854</f>
        <v>0</v>
      </c>
      <c r="F817" s="595">
        <f>基本情報入力シート!X854</f>
        <v>0</v>
      </c>
      <c r="G817" s="595">
        <f>基本情報入力シート!Y854</f>
        <v>0</v>
      </c>
      <c r="H817" s="595">
        <f>基本情報入力シート!$M$23</f>
        <v>0</v>
      </c>
      <c r="I817" s="595">
        <f>基本情報入力シート!$M$30</f>
        <v>0</v>
      </c>
      <c r="J817" s="595">
        <f>基本情報入力シート!$M$31</f>
        <v>0</v>
      </c>
      <c r="K817" s="595">
        <f>基本情報入力シート!$M$32</f>
        <v>0</v>
      </c>
      <c r="L817" s="595">
        <f>'別紙様式3-2（加算　個票）'!P829</f>
        <v>0</v>
      </c>
      <c r="M817" s="596">
        <f>'別紙様式3-2（加算　個票）'!Q829</f>
        <v>0</v>
      </c>
      <c r="N817" s="595">
        <f>'別紙様式3-2（加算　個票）'!Y829</f>
        <v>0</v>
      </c>
      <c r="O817" s="596">
        <f>'別紙様式3-2（加算　個票）'!Z829</f>
        <v>0</v>
      </c>
      <c r="P817" s="596">
        <f>'別紙様式3-2（加算　個票）'!AG829</f>
        <v>0</v>
      </c>
      <c r="Q817" s="596">
        <f t="shared" si="12"/>
        <v>0</v>
      </c>
      <c r="R817" s="597" t="str">
        <f>IF('別紙様式3-1'!$Y$26="×","該当","非該当")</f>
        <v>非該当</v>
      </c>
    </row>
    <row r="818" spans="1:18">
      <c r="A818" s="595">
        <v>817</v>
      </c>
      <c r="B818" s="595">
        <f>基本情報入力シート!C855</f>
        <v>0</v>
      </c>
      <c r="C818" s="595">
        <f>基本情報入力シート!M855</f>
        <v>0</v>
      </c>
      <c r="D818" s="595">
        <f>基本情報入力シート!R855</f>
        <v>0</v>
      </c>
      <c r="E818" s="595">
        <f>基本情報入力シート!W855</f>
        <v>0</v>
      </c>
      <c r="F818" s="595">
        <f>基本情報入力シート!X855</f>
        <v>0</v>
      </c>
      <c r="G818" s="595">
        <f>基本情報入力シート!Y855</f>
        <v>0</v>
      </c>
      <c r="H818" s="595">
        <f>基本情報入力シート!$M$23</f>
        <v>0</v>
      </c>
      <c r="I818" s="595">
        <f>基本情報入力シート!$M$30</f>
        <v>0</v>
      </c>
      <c r="J818" s="595">
        <f>基本情報入力シート!$M$31</f>
        <v>0</v>
      </c>
      <c r="K818" s="595">
        <f>基本情報入力シート!$M$32</f>
        <v>0</v>
      </c>
      <c r="L818" s="595">
        <f>'別紙様式3-2（加算　個票）'!P830</f>
        <v>0</v>
      </c>
      <c r="M818" s="596">
        <f>'別紙様式3-2（加算　個票）'!Q830</f>
        <v>0</v>
      </c>
      <c r="N818" s="595">
        <f>'別紙様式3-2（加算　個票）'!Y830</f>
        <v>0</v>
      </c>
      <c r="O818" s="596">
        <f>'別紙様式3-2（加算　個票）'!Z830</f>
        <v>0</v>
      </c>
      <c r="P818" s="596">
        <f>'別紙様式3-2（加算　個票）'!AG830</f>
        <v>0</v>
      </c>
      <c r="Q818" s="596">
        <f t="shared" si="12"/>
        <v>0</v>
      </c>
      <c r="R818" s="597" t="str">
        <f>IF('別紙様式3-1'!$Y$26="×","該当","非該当")</f>
        <v>非該当</v>
      </c>
    </row>
    <row r="819" spans="1:18">
      <c r="A819" s="595">
        <v>818</v>
      </c>
      <c r="B819" s="595">
        <f>基本情報入力シート!C856</f>
        <v>0</v>
      </c>
      <c r="C819" s="595">
        <f>基本情報入力シート!M856</f>
        <v>0</v>
      </c>
      <c r="D819" s="595">
        <f>基本情報入力シート!R856</f>
        <v>0</v>
      </c>
      <c r="E819" s="595">
        <f>基本情報入力シート!W856</f>
        <v>0</v>
      </c>
      <c r="F819" s="595">
        <f>基本情報入力シート!X856</f>
        <v>0</v>
      </c>
      <c r="G819" s="595">
        <f>基本情報入力シート!Y856</f>
        <v>0</v>
      </c>
      <c r="H819" s="595">
        <f>基本情報入力シート!$M$23</f>
        <v>0</v>
      </c>
      <c r="I819" s="595">
        <f>基本情報入力シート!$M$30</f>
        <v>0</v>
      </c>
      <c r="J819" s="595">
        <f>基本情報入力シート!$M$31</f>
        <v>0</v>
      </c>
      <c r="K819" s="595">
        <f>基本情報入力シート!$M$32</f>
        <v>0</v>
      </c>
      <c r="L819" s="595">
        <f>'別紙様式3-2（加算　個票）'!P831</f>
        <v>0</v>
      </c>
      <c r="M819" s="596">
        <f>'別紙様式3-2（加算　個票）'!Q831</f>
        <v>0</v>
      </c>
      <c r="N819" s="595">
        <f>'別紙様式3-2（加算　個票）'!Y831</f>
        <v>0</v>
      </c>
      <c r="O819" s="596">
        <f>'別紙様式3-2（加算　個票）'!Z831</f>
        <v>0</v>
      </c>
      <c r="P819" s="596">
        <f>'別紙様式3-2（加算　個票）'!AG831</f>
        <v>0</v>
      </c>
      <c r="Q819" s="596">
        <f t="shared" si="12"/>
        <v>0</v>
      </c>
      <c r="R819" s="597" t="str">
        <f>IF('別紙様式3-1'!$Y$26="×","該当","非該当")</f>
        <v>非該当</v>
      </c>
    </row>
    <row r="820" spans="1:18">
      <c r="A820" s="595">
        <v>819</v>
      </c>
      <c r="B820" s="595">
        <f>基本情報入力シート!C857</f>
        <v>0</v>
      </c>
      <c r="C820" s="595">
        <f>基本情報入力シート!M857</f>
        <v>0</v>
      </c>
      <c r="D820" s="595">
        <f>基本情報入力シート!R857</f>
        <v>0</v>
      </c>
      <c r="E820" s="595">
        <f>基本情報入力シート!W857</f>
        <v>0</v>
      </c>
      <c r="F820" s="595">
        <f>基本情報入力シート!X857</f>
        <v>0</v>
      </c>
      <c r="G820" s="595">
        <f>基本情報入力シート!Y857</f>
        <v>0</v>
      </c>
      <c r="H820" s="595">
        <f>基本情報入力シート!$M$23</f>
        <v>0</v>
      </c>
      <c r="I820" s="595">
        <f>基本情報入力シート!$M$30</f>
        <v>0</v>
      </c>
      <c r="J820" s="595">
        <f>基本情報入力シート!$M$31</f>
        <v>0</v>
      </c>
      <c r="K820" s="595">
        <f>基本情報入力シート!$M$32</f>
        <v>0</v>
      </c>
      <c r="L820" s="595">
        <f>'別紙様式3-2（加算　個票）'!P832</f>
        <v>0</v>
      </c>
      <c r="M820" s="596">
        <f>'別紙様式3-2（加算　個票）'!Q832</f>
        <v>0</v>
      </c>
      <c r="N820" s="595">
        <f>'別紙様式3-2（加算　個票）'!Y832</f>
        <v>0</v>
      </c>
      <c r="O820" s="596">
        <f>'別紙様式3-2（加算　個票）'!Z832</f>
        <v>0</v>
      </c>
      <c r="P820" s="596">
        <f>'別紙様式3-2（加算　個票）'!AG832</f>
        <v>0</v>
      </c>
      <c r="Q820" s="596">
        <f t="shared" si="12"/>
        <v>0</v>
      </c>
      <c r="R820" s="597" t="str">
        <f>IF('別紙様式3-1'!$Y$26="×","該当","非該当")</f>
        <v>非該当</v>
      </c>
    </row>
    <row r="821" spans="1:18">
      <c r="A821" s="595">
        <v>820</v>
      </c>
      <c r="B821" s="595">
        <f>基本情報入力シート!C858</f>
        <v>0</v>
      </c>
      <c r="C821" s="595">
        <f>基本情報入力シート!M858</f>
        <v>0</v>
      </c>
      <c r="D821" s="595">
        <f>基本情報入力シート!R858</f>
        <v>0</v>
      </c>
      <c r="E821" s="595">
        <f>基本情報入力シート!W858</f>
        <v>0</v>
      </c>
      <c r="F821" s="595">
        <f>基本情報入力シート!X858</f>
        <v>0</v>
      </c>
      <c r="G821" s="595">
        <f>基本情報入力シート!Y858</f>
        <v>0</v>
      </c>
      <c r="H821" s="595">
        <f>基本情報入力シート!$M$23</f>
        <v>0</v>
      </c>
      <c r="I821" s="595">
        <f>基本情報入力シート!$M$30</f>
        <v>0</v>
      </c>
      <c r="J821" s="595">
        <f>基本情報入力シート!$M$31</f>
        <v>0</v>
      </c>
      <c r="K821" s="595">
        <f>基本情報入力シート!$M$32</f>
        <v>0</v>
      </c>
      <c r="L821" s="595">
        <f>'別紙様式3-2（加算　個票）'!P833</f>
        <v>0</v>
      </c>
      <c r="M821" s="596">
        <f>'別紙様式3-2（加算　個票）'!Q833</f>
        <v>0</v>
      </c>
      <c r="N821" s="595">
        <f>'別紙様式3-2（加算　個票）'!Y833</f>
        <v>0</v>
      </c>
      <c r="O821" s="596">
        <f>'別紙様式3-2（加算　個票）'!Z833</f>
        <v>0</v>
      </c>
      <c r="P821" s="596">
        <f>'別紙様式3-2（加算　個票）'!AG833</f>
        <v>0</v>
      </c>
      <c r="Q821" s="596">
        <f t="shared" si="12"/>
        <v>0</v>
      </c>
      <c r="R821" s="597" t="str">
        <f>IF('別紙様式3-1'!$Y$26="×","該当","非該当")</f>
        <v>非該当</v>
      </c>
    </row>
    <row r="822" spans="1:18">
      <c r="A822" s="595">
        <v>821</v>
      </c>
      <c r="B822" s="595">
        <f>基本情報入力シート!C859</f>
        <v>0</v>
      </c>
      <c r="C822" s="595">
        <f>基本情報入力シート!M859</f>
        <v>0</v>
      </c>
      <c r="D822" s="595">
        <f>基本情報入力シート!R859</f>
        <v>0</v>
      </c>
      <c r="E822" s="595">
        <f>基本情報入力シート!W859</f>
        <v>0</v>
      </c>
      <c r="F822" s="595">
        <f>基本情報入力シート!X859</f>
        <v>0</v>
      </c>
      <c r="G822" s="595">
        <f>基本情報入力シート!Y859</f>
        <v>0</v>
      </c>
      <c r="H822" s="595">
        <f>基本情報入力シート!$M$23</f>
        <v>0</v>
      </c>
      <c r="I822" s="595">
        <f>基本情報入力シート!$M$30</f>
        <v>0</v>
      </c>
      <c r="J822" s="595">
        <f>基本情報入力シート!$M$31</f>
        <v>0</v>
      </c>
      <c r="K822" s="595">
        <f>基本情報入力シート!$M$32</f>
        <v>0</v>
      </c>
      <c r="L822" s="595">
        <f>'別紙様式3-2（加算　個票）'!P834</f>
        <v>0</v>
      </c>
      <c r="M822" s="596">
        <f>'別紙様式3-2（加算　個票）'!Q834</f>
        <v>0</v>
      </c>
      <c r="N822" s="595">
        <f>'別紙様式3-2（加算　個票）'!Y834</f>
        <v>0</v>
      </c>
      <c r="O822" s="596">
        <f>'別紙様式3-2（加算　個票）'!Z834</f>
        <v>0</v>
      </c>
      <c r="P822" s="596">
        <f>'別紙様式3-2（加算　個票）'!AG834</f>
        <v>0</v>
      </c>
      <c r="Q822" s="596">
        <f t="shared" si="12"/>
        <v>0</v>
      </c>
      <c r="R822" s="597" t="str">
        <f>IF('別紙様式3-1'!$Y$26="×","該当","非該当")</f>
        <v>非該当</v>
      </c>
    </row>
    <row r="823" spans="1:18">
      <c r="A823" s="595">
        <v>822</v>
      </c>
      <c r="B823" s="595">
        <f>基本情報入力シート!C860</f>
        <v>0</v>
      </c>
      <c r="C823" s="595">
        <f>基本情報入力シート!M860</f>
        <v>0</v>
      </c>
      <c r="D823" s="595">
        <f>基本情報入力シート!R860</f>
        <v>0</v>
      </c>
      <c r="E823" s="595">
        <f>基本情報入力シート!W860</f>
        <v>0</v>
      </c>
      <c r="F823" s="595">
        <f>基本情報入力シート!X860</f>
        <v>0</v>
      </c>
      <c r="G823" s="595">
        <f>基本情報入力シート!Y860</f>
        <v>0</v>
      </c>
      <c r="H823" s="595">
        <f>基本情報入力シート!$M$23</f>
        <v>0</v>
      </c>
      <c r="I823" s="595">
        <f>基本情報入力シート!$M$30</f>
        <v>0</v>
      </c>
      <c r="J823" s="595">
        <f>基本情報入力シート!$M$31</f>
        <v>0</v>
      </c>
      <c r="K823" s="595">
        <f>基本情報入力シート!$M$32</f>
        <v>0</v>
      </c>
      <c r="L823" s="595">
        <f>'別紙様式3-2（加算　個票）'!P835</f>
        <v>0</v>
      </c>
      <c r="M823" s="596">
        <f>'別紙様式3-2（加算　個票）'!Q835</f>
        <v>0</v>
      </c>
      <c r="N823" s="595">
        <f>'別紙様式3-2（加算　個票）'!Y835</f>
        <v>0</v>
      </c>
      <c r="O823" s="596">
        <f>'別紙様式3-2（加算　個票）'!Z835</f>
        <v>0</v>
      </c>
      <c r="P823" s="596">
        <f>'別紙様式3-2（加算　個票）'!AG835</f>
        <v>0</v>
      </c>
      <c r="Q823" s="596">
        <f t="shared" si="12"/>
        <v>0</v>
      </c>
      <c r="R823" s="597" t="str">
        <f>IF('別紙様式3-1'!$Y$26="×","該当","非該当")</f>
        <v>非該当</v>
      </c>
    </row>
    <row r="824" spans="1:18">
      <c r="A824" s="595">
        <v>823</v>
      </c>
      <c r="B824" s="595">
        <f>基本情報入力シート!C861</f>
        <v>0</v>
      </c>
      <c r="C824" s="595">
        <f>基本情報入力シート!M861</f>
        <v>0</v>
      </c>
      <c r="D824" s="595">
        <f>基本情報入力シート!R861</f>
        <v>0</v>
      </c>
      <c r="E824" s="595">
        <f>基本情報入力シート!W861</f>
        <v>0</v>
      </c>
      <c r="F824" s="595">
        <f>基本情報入力シート!X861</f>
        <v>0</v>
      </c>
      <c r="G824" s="595">
        <f>基本情報入力シート!Y861</f>
        <v>0</v>
      </c>
      <c r="H824" s="595">
        <f>基本情報入力シート!$M$23</f>
        <v>0</v>
      </c>
      <c r="I824" s="595">
        <f>基本情報入力シート!$M$30</f>
        <v>0</v>
      </c>
      <c r="J824" s="595">
        <f>基本情報入力シート!$M$31</f>
        <v>0</v>
      </c>
      <c r="K824" s="595">
        <f>基本情報入力シート!$M$32</f>
        <v>0</v>
      </c>
      <c r="L824" s="595">
        <f>'別紙様式3-2（加算　個票）'!P836</f>
        <v>0</v>
      </c>
      <c r="M824" s="596">
        <f>'別紙様式3-2（加算　個票）'!Q836</f>
        <v>0</v>
      </c>
      <c r="N824" s="595">
        <f>'別紙様式3-2（加算　個票）'!Y836</f>
        <v>0</v>
      </c>
      <c r="O824" s="596">
        <f>'別紙様式3-2（加算　個票）'!Z836</f>
        <v>0</v>
      </c>
      <c r="P824" s="596">
        <f>'別紙様式3-2（加算　個票）'!AG836</f>
        <v>0</v>
      </c>
      <c r="Q824" s="596">
        <f t="shared" si="12"/>
        <v>0</v>
      </c>
      <c r="R824" s="597" t="str">
        <f>IF('別紙様式3-1'!$Y$26="×","該当","非該当")</f>
        <v>非該当</v>
      </c>
    </row>
    <row r="825" spans="1:18">
      <c r="A825" s="595">
        <v>824</v>
      </c>
      <c r="B825" s="595">
        <f>基本情報入力シート!C862</f>
        <v>0</v>
      </c>
      <c r="C825" s="595">
        <f>基本情報入力シート!M862</f>
        <v>0</v>
      </c>
      <c r="D825" s="595">
        <f>基本情報入力シート!R862</f>
        <v>0</v>
      </c>
      <c r="E825" s="595">
        <f>基本情報入力シート!W862</f>
        <v>0</v>
      </c>
      <c r="F825" s="595">
        <f>基本情報入力シート!X862</f>
        <v>0</v>
      </c>
      <c r="G825" s="595">
        <f>基本情報入力シート!Y862</f>
        <v>0</v>
      </c>
      <c r="H825" s="595">
        <f>基本情報入力シート!$M$23</f>
        <v>0</v>
      </c>
      <c r="I825" s="595">
        <f>基本情報入力シート!$M$30</f>
        <v>0</v>
      </c>
      <c r="J825" s="595">
        <f>基本情報入力シート!$M$31</f>
        <v>0</v>
      </c>
      <c r="K825" s="595">
        <f>基本情報入力シート!$M$32</f>
        <v>0</v>
      </c>
      <c r="L825" s="595">
        <f>'別紙様式3-2（加算　個票）'!P837</f>
        <v>0</v>
      </c>
      <c r="M825" s="596">
        <f>'別紙様式3-2（加算　個票）'!Q837</f>
        <v>0</v>
      </c>
      <c r="N825" s="595">
        <f>'別紙様式3-2（加算　個票）'!Y837</f>
        <v>0</v>
      </c>
      <c r="O825" s="596">
        <f>'別紙様式3-2（加算　個票）'!Z837</f>
        <v>0</v>
      </c>
      <c r="P825" s="596">
        <f>'別紙様式3-2（加算　個票）'!AG837</f>
        <v>0</v>
      </c>
      <c r="Q825" s="596">
        <f t="shared" si="12"/>
        <v>0</v>
      </c>
      <c r="R825" s="597" t="str">
        <f>IF('別紙様式3-1'!$Y$26="×","該当","非該当")</f>
        <v>非該当</v>
      </c>
    </row>
    <row r="826" spans="1:18">
      <c r="A826" s="595">
        <v>825</v>
      </c>
      <c r="B826" s="595">
        <f>基本情報入力シート!C863</f>
        <v>0</v>
      </c>
      <c r="C826" s="595">
        <f>基本情報入力シート!M863</f>
        <v>0</v>
      </c>
      <c r="D826" s="595">
        <f>基本情報入力シート!R863</f>
        <v>0</v>
      </c>
      <c r="E826" s="595">
        <f>基本情報入力シート!W863</f>
        <v>0</v>
      </c>
      <c r="F826" s="595">
        <f>基本情報入力シート!X863</f>
        <v>0</v>
      </c>
      <c r="G826" s="595">
        <f>基本情報入力シート!Y863</f>
        <v>0</v>
      </c>
      <c r="H826" s="595">
        <f>基本情報入力シート!$M$23</f>
        <v>0</v>
      </c>
      <c r="I826" s="595">
        <f>基本情報入力シート!$M$30</f>
        <v>0</v>
      </c>
      <c r="J826" s="595">
        <f>基本情報入力シート!$M$31</f>
        <v>0</v>
      </c>
      <c r="K826" s="595">
        <f>基本情報入力シート!$M$32</f>
        <v>0</v>
      </c>
      <c r="L826" s="595">
        <f>'別紙様式3-2（加算　個票）'!P838</f>
        <v>0</v>
      </c>
      <c r="M826" s="596">
        <f>'別紙様式3-2（加算　個票）'!Q838</f>
        <v>0</v>
      </c>
      <c r="N826" s="595">
        <f>'別紙様式3-2（加算　個票）'!Y838</f>
        <v>0</v>
      </c>
      <c r="O826" s="596">
        <f>'別紙様式3-2（加算　個票）'!Z838</f>
        <v>0</v>
      </c>
      <c r="P826" s="596">
        <f>'別紙様式3-2（加算　個票）'!AG838</f>
        <v>0</v>
      </c>
      <c r="Q826" s="596">
        <f t="shared" si="12"/>
        <v>0</v>
      </c>
      <c r="R826" s="597" t="str">
        <f>IF('別紙様式3-1'!$Y$26="×","該当","非該当")</f>
        <v>非該当</v>
      </c>
    </row>
    <row r="827" spans="1:18">
      <c r="A827" s="595">
        <v>826</v>
      </c>
      <c r="B827" s="595">
        <f>基本情報入力シート!C864</f>
        <v>0</v>
      </c>
      <c r="C827" s="595">
        <f>基本情報入力シート!M864</f>
        <v>0</v>
      </c>
      <c r="D827" s="595">
        <f>基本情報入力シート!R864</f>
        <v>0</v>
      </c>
      <c r="E827" s="595">
        <f>基本情報入力シート!W864</f>
        <v>0</v>
      </c>
      <c r="F827" s="595">
        <f>基本情報入力シート!X864</f>
        <v>0</v>
      </c>
      <c r="G827" s="595">
        <f>基本情報入力シート!Y864</f>
        <v>0</v>
      </c>
      <c r="H827" s="595">
        <f>基本情報入力シート!$M$23</f>
        <v>0</v>
      </c>
      <c r="I827" s="595">
        <f>基本情報入力シート!$M$30</f>
        <v>0</v>
      </c>
      <c r="J827" s="595">
        <f>基本情報入力シート!$M$31</f>
        <v>0</v>
      </c>
      <c r="K827" s="595">
        <f>基本情報入力シート!$M$32</f>
        <v>0</v>
      </c>
      <c r="L827" s="595">
        <f>'別紙様式3-2（加算　個票）'!P839</f>
        <v>0</v>
      </c>
      <c r="M827" s="596">
        <f>'別紙様式3-2（加算　個票）'!Q839</f>
        <v>0</v>
      </c>
      <c r="N827" s="595">
        <f>'別紙様式3-2（加算　個票）'!Y839</f>
        <v>0</v>
      </c>
      <c r="O827" s="596">
        <f>'別紙様式3-2（加算　個票）'!Z839</f>
        <v>0</v>
      </c>
      <c r="P827" s="596">
        <f>'別紙様式3-2（加算　個票）'!AG839</f>
        <v>0</v>
      </c>
      <c r="Q827" s="596">
        <f t="shared" si="12"/>
        <v>0</v>
      </c>
      <c r="R827" s="597" t="str">
        <f>IF('別紙様式3-1'!$Y$26="×","該当","非該当")</f>
        <v>非該当</v>
      </c>
    </row>
    <row r="828" spans="1:18">
      <c r="A828" s="595">
        <v>827</v>
      </c>
      <c r="B828" s="595">
        <f>基本情報入力シート!C865</f>
        <v>0</v>
      </c>
      <c r="C828" s="595">
        <f>基本情報入力シート!M865</f>
        <v>0</v>
      </c>
      <c r="D828" s="595">
        <f>基本情報入力シート!R865</f>
        <v>0</v>
      </c>
      <c r="E828" s="595">
        <f>基本情報入力シート!W865</f>
        <v>0</v>
      </c>
      <c r="F828" s="595">
        <f>基本情報入力シート!X865</f>
        <v>0</v>
      </c>
      <c r="G828" s="595">
        <f>基本情報入力シート!Y865</f>
        <v>0</v>
      </c>
      <c r="H828" s="595">
        <f>基本情報入力シート!$M$23</f>
        <v>0</v>
      </c>
      <c r="I828" s="595">
        <f>基本情報入力シート!$M$30</f>
        <v>0</v>
      </c>
      <c r="J828" s="595">
        <f>基本情報入力シート!$M$31</f>
        <v>0</v>
      </c>
      <c r="K828" s="595">
        <f>基本情報入力シート!$M$32</f>
        <v>0</v>
      </c>
      <c r="L828" s="595">
        <f>'別紙様式3-2（加算　個票）'!P840</f>
        <v>0</v>
      </c>
      <c r="M828" s="596">
        <f>'別紙様式3-2（加算　個票）'!Q840</f>
        <v>0</v>
      </c>
      <c r="N828" s="595">
        <f>'別紙様式3-2（加算　個票）'!Y840</f>
        <v>0</v>
      </c>
      <c r="O828" s="596">
        <f>'別紙様式3-2（加算　個票）'!Z840</f>
        <v>0</v>
      </c>
      <c r="P828" s="596">
        <f>'別紙様式3-2（加算　個票）'!AG840</f>
        <v>0</v>
      </c>
      <c r="Q828" s="596">
        <f t="shared" si="12"/>
        <v>0</v>
      </c>
      <c r="R828" s="597" t="str">
        <f>IF('別紙様式3-1'!$Y$26="×","該当","非該当")</f>
        <v>非該当</v>
      </c>
    </row>
    <row r="829" spans="1:18">
      <c r="A829" s="595">
        <v>828</v>
      </c>
      <c r="B829" s="595">
        <f>基本情報入力シート!C866</f>
        <v>0</v>
      </c>
      <c r="C829" s="595">
        <f>基本情報入力シート!M866</f>
        <v>0</v>
      </c>
      <c r="D829" s="595">
        <f>基本情報入力シート!R866</f>
        <v>0</v>
      </c>
      <c r="E829" s="595">
        <f>基本情報入力シート!W866</f>
        <v>0</v>
      </c>
      <c r="F829" s="595">
        <f>基本情報入力シート!X866</f>
        <v>0</v>
      </c>
      <c r="G829" s="595">
        <f>基本情報入力シート!Y866</f>
        <v>0</v>
      </c>
      <c r="H829" s="595">
        <f>基本情報入力シート!$M$23</f>
        <v>0</v>
      </c>
      <c r="I829" s="595">
        <f>基本情報入力シート!$M$30</f>
        <v>0</v>
      </c>
      <c r="J829" s="595">
        <f>基本情報入力シート!$M$31</f>
        <v>0</v>
      </c>
      <c r="K829" s="595">
        <f>基本情報入力シート!$M$32</f>
        <v>0</v>
      </c>
      <c r="L829" s="595">
        <f>'別紙様式3-2（加算　個票）'!P841</f>
        <v>0</v>
      </c>
      <c r="M829" s="596">
        <f>'別紙様式3-2（加算　個票）'!Q841</f>
        <v>0</v>
      </c>
      <c r="N829" s="595">
        <f>'別紙様式3-2（加算　個票）'!Y841</f>
        <v>0</v>
      </c>
      <c r="O829" s="596">
        <f>'別紙様式3-2（加算　個票）'!Z841</f>
        <v>0</v>
      </c>
      <c r="P829" s="596">
        <f>'別紙様式3-2（加算　個票）'!AG841</f>
        <v>0</v>
      </c>
      <c r="Q829" s="596">
        <f t="shared" si="12"/>
        <v>0</v>
      </c>
      <c r="R829" s="597" t="str">
        <f>IF('別紙様式3-1'!$Y$26="×","該当","非該当")</f>
        <v>非該当</v>
      </c>
    </row>
    <row r="830" spans="1:18">
      <c r="A830" s="595">
        <v>829</v>
      </c>
      <c r="B830" s="595">
        <f>基本情報入力シート!C867</f>
        <v>0</v>
      </c>
      <c r="C830" s="595">
        <f>基本情報入力シート!M867</f>
        <v>0</v>
      </c>
      <c r="D830" s="595">
        <f>基本情報入力シート!R867</f>
        <v>0</v>
      </c>
      <c r="E830" s="595">
        <f>基本情報入力シート!W867</f>
        <v>0</v>
      </c>
      <c r="F830" s="595">
        <f>基本情報入力シート!X867</f>
        <v>0</v>
      </c>
      <c r="G830" s="595">
        <f>基本情報入力シート!Y867</f>
        <v>0</v>
      </c>
      <c r="H830" s="595">
        <f>基本情報入力シート!$M$23</f>
        <v>0</v>
      </c>
      <c r="I830" s="595">
        <f>基本情報入力シート!$M$30</f>
        <v>0</v>
      </c>
      <c r="J830" s="595">
        <f>基本情報入力シート!$M$31</f>
        <v>0</v>
      </c>
      <c r="K830" s="595">
        <f>基本情報入力シート!$M$32</f>
        <v>0</v>
      </c>
      <c r="L830" s="595">
        <f>'別紙様式3-2（加算　個票）'!P842</f>
        <v>0</v>
      </c>
      <c r="M830" s="596">
        <f>'別紙様式3-2（加算　個票）'!Q842</f>
        <v>0</v>
      </c>
      <c r="N830" s="595">
        <f>'別紙様式3-2（加算　個票）'!Y842</f>
        <v>0</v>
      </c>
      <c r="O830" s="596">
        <f>'別紙様式3-2（加算　個票）'!Z842</f>
        <v>0</v>
      </c>
      <c r="P830" s="596">
        <f>'別紙様式3-2（加算　個票）'!AG842</f>
        <v>0</v>
      </c>
      <c r="Q830" s="596">
        <f t="shared" si="12"/>
        <v>0</v>
      </c>
      <c r="R830" s="597" t="str">
        <f>IF('別紙様式3-1'!$Y$26="×","該当","非該当")</f>
        <v>非該当</v>
      </c>
    </row>
    <row r="831" spans="1:18">
      <c r="A831" s="595">
        <v>830</v>
      </c>
      <c r="B831" s="595">
        <f>基本情報入力シート!C868</f>
        <v>0</v>
      </c>
      <c r="C831" s="595">
        <f>基本情報入力シート!M868</f>
        <v>0</v>
      </c>
      <c r="D831" s="595">
        <f>基本情報入力シート!R868</f>
        <v>0</v>
      </c>
      <c r="E831" s="595">
        <f>基本情報入力シート!W868</f>
        <v>0</v>
      </c>
      <c r="F831" s="595">
        <f>基本情報入力シート!X868</f>
        <v>0</v>
      </c>
      <c r="G831" s="595">
        <f>基本情報入力シート!Y868</f>
        <v>0</v>
      </c>
      <c r="H831" s="595">
        <f>基本情報入力シート!$M$23</f>
        <v>0</v>
      </c>
      <c r="I831" s="595">
        <f>基本情報入力シート!$M$30</f>
        <v>0</v>
      </c>
      <c r="J831" s="595">
        <f>基本情報入力シート!$M$31</f>
        <v>0</v>
      </c>
      <c r="K831" s="595">
        <f>基本情報入力シート!$M$32</f>
        <v>0</v>
      </c>
      <c r="L831" s="595">
        <f>'別紙様式3-2（加算　個票）'!P843</f>
        <v>0</v>
      </c>
      <c r="M831" s="596">
        <f>'別紙様式3-2（加算　個票）'!Q843</f>
        <v>0</v>
      </c>
      <c r="N831" s="595">
        <f>'別紙様式3-2（加算　個票）'!Y843</f>
        <v>0</v>
      </c>
      <c r="O831" s="596">
        <f>'別紙様式3-2（加算　個票）'!Z843</f>
        <v>0</v>
      </c>
      <c r="P831" s="596">
        <f>'別紙様式3-2（加算　個票）'!AG843</f>
        <v>0</v>
      </c>
      <c r="Q831" s="596">
        <f t="shared" si="12"/>
        <v>0</v>
      </c>
      <c r="R831" s="597" t="str">
        <f>IF('別紙様式3-1'!$Y$26="×","該当","非該当")</f>
        <v>非該当</v>
      </c>
    </row>
    <row r="832" spans="1:18">
      <c r="A832" s="595">
        <v>831</v>
      </c>
      <c r="B832" s="595">
        <f>基本情報入力シート!C869</f>
        <v>0</v>
      </c>
      <c r="C832" s="595">
        <f>基本情報入力シート!M869</f>
        <v>0</v>
      </c>
      <c r="D832" s="595">
        <f>基本情報入力シート!R869</f>
        <v>0</v>
      </c>
      <c r="E832" s="595">
        <f>基本情報入力シート!W869</f>
        <v>0</v>
      </c>
      <c r="F832" s="595">
        <f>基本情報入力シート!X869</f>
        <v>0</v>
      </c>
      <c r="G832" s="595">
        <f>基本情報入力シート!Y869</f>
        <v>0</v>
      </c>
      <c r="H832" s="595">
        <f>基本情報入力シート!$M$23</f>
        <v>0</v>
      </c>
      <c r="I832" s="595">
        <f>基本情報入力シート!$M$30</f>
        <v>0</v>
      </c>
      <c r="J832" s="595">
        <f>基本情報入力シート!$M$31</f>
        <v>0</v>
      </c>
      <c r="K832" s="595">
        <f>基本情報入力シート!$M$32</f>
        <v>0</v>
      </c>
      <c r="L832" s="595">
        <f>'別紙様式3-2（加算　個票）'!P844</f>
        <v>0</v>
      </c>
      <c r="M832" s="596">
        <f>'別紙様式3-2（加算　個票）'!Q844</f>
        <v>0</v>
      </c>
      <c r="N832" s="595">
        <f>'別紙様式3-2（加算　個票）'!Y844</f>
        <v>0</v>
      </c>
      <c r="O832" s="596">
        <f>'別紙様式3-2（加算　個票）'!Z844</f>
        <v>0</v>
      </c>
      <c r="P832" s="596">
        <f>'別紙様式3-2（加算　個票）'!AG844</f>
        <v>0</v>
      </c>
      <c r="Q832" s="596">
        <f t="shared" si="12"/>
        <v>0</v>
      </c>
      <c r="R832" s="597" t="str">
        <f>IF('別紙様式3-1'!$Y$26="×","該当","非該当")</f>
        <v>非該当</v>
      </c>
    </row>
    <row r="833" spans="1:18">
      <c r="A833" s="595">
        <v>832</v>
      </c>
      <c r="B833" s="595">
        <f>基本情報入力シート!C870</f>
        <v>0</v>
      </c>
      <c r="C833" s="595">
        <f>基本情報入力シート!M870</f>
        <v>0</v>
      </c>
      <c r="D833" s="595">
        <f>基本情報入力シート!R870</f>
        <v>0</v>
      </c>
      <c r="E833" s="595">
        <f>基本情報入力シート!W870</f>
        <v>0</v>
      </c>
      <c r="F833" s="595">
        <f>基本情報入力シート!X870</f>
        <v>0</v>
      </c>
      <c r="G833" s="595">
        <f>基本情報入力シート!Y870</f>
        <v>0</v>
      </c>
      <c r="H833" s="595">
        <f>基本情報入力シート!$M$23</f>
        <v>0</v>
      </c>
      <c r="I833" s="595">
        <f>基本情報入力シート!$M$30</f>
        <v>0</v>
      </c>
      <c r="J833" s="595">
        <f>基本情報入力シート!$M$31</f>
        <v>0</v>
      </c>
      <c r="K833" s="595">
        <f>基本情報入力シート!$M$32</f>
        <v>0</v>
      </c>
      <c r="L833" s="595">
        <f>'別紙様式3-2（加算　個票）'!P845</f>
        <v>0</v>
      </c>
      <c r="M833" s="596">
        <f>'別紙様式3-2（加算　個票）'!Q845</f>
        <v>0</v>
      </c>
      <c r="N833" s="595">
        <f>'別紙様式3-2（加算　個票）'!Y845</f>
        <v>0</v>
      </c>
      <c r="O833" s="596">
        <f>'別紙様式3-2（加算　個票）'!Z845</f>
        <v>0</v>
      </c>
      <c r="P833" s="596">
        <f>'別紙様式3-2（加算　個票）'!AG845</f>
        <v>0</v>
      </c>
      <c r="Q833" s="596">
        <f t="shared" si="12"/>
        <v>0</v>
      </c>
      <c r="R833" s="597" t="str">
        <f>IF('別紙様式3-1'!$Y$26="×","該当","非該当")</f>
        <v>非該当</v>
      </c>
    </row>
    <row r="834" spans="1:18">
      <c r="A834" s="595">
        <v>833</v>
      </c>
      <c r="B834" s="595">
        <f>基本情報入力シート!C871</f>
        <v>0</v>
      </c>
      <c r="C834" s="595">
        <f>基本情報入力シート!M871</f>
        <v>0</v>
      </c>
      <c r="D834" s="595">
        <f>基本情報入力シート!R871</f>
        <v>0</v>
      </c>
      <c r="E834" s="595">
        <f>基本情報入力シート!W871</f>
        <v>0</v>
      </c>
      <c r="F834" s="595">
        <f>基本情報入力シート!X871</f>
        <v>0</v>
      </c>
      <c r="G834" s="595">
        <f>基本情報入力シート!Y871</f>
        <v>0</v>
      </c>
      <c r="H834" s="595">
        <f>基本情報入力シート!$M$23</f>
        <v>0</v>
      </c>
      <c r="I834" s="595">
        <f>基本情報入力シート!$M$30</f>
        <v>0</v>
      </c>
      <c r="J834" s="595">
        <f>基本情報入力シート!$M$31</f>
        <v>0</v>
      </c>
      <c r="K834" s="595">
        <f>基本情報入力シート!$M$32</f>
        <v>0</v>
      </c>
      <c r="L834" s="595">
        <f>'別紙様式3-2（加算　個票）'!P846</f>
        <v>0</v>
      </c>
      <c r="M834" s="596">
        <f>'別紙様式3-2（加算　個票）'!Q846</f>
        <v>0</v>
      </c>
      <c r="N834" s="595">
        <f>'別紙様式3-2（加算　個票）'!Y846</f>
        <v>0</v>
      </c>
      <c r="O834" s="596">
        <f>'別紙様式3-2（加算　個票）'!Z846</f>
        <v>0</v>
      </c>
      <c r="P834" s="596">
        <f>'別紙様式3-2（加算　個票）'!AG846</f>
        <v>0</v>
      </c>
      <c r="Q834" s="596">
        <f t="shared" si="12"/>
        <v>0</v>
      </c>
      <c r="R834" s="597" t="str">
        <f>IF('別紙様式3-1'!$Y$26="×","該当","非該当")</f>
        <v>非該当</v>
      </c>
    </row>
    <row r="835" spans="1:18">
      <c r="A835" s="595">
        <v>834</v>
      </c>
      <c r="B835" s="595">
        <f>基本情報入力シート!C872</f>
        <v>0</v>
      </c>
      <c r="C835" s="595">
        <f>基本情報入力シート!M872</f>
        <v>0</v>
      </c>
      <c r="D835" s="595">
        <f>基本情報入力シート!R872</f>
        <v>0</v>
      </c>
      <c r="E835" s="595">
        <f>基本情報入力シート!W872</f>
        <v>0</v>
      </c>
      <c r="F835" s="595">
        <f>基本情報入力シート!X872</f>
        <v>0</v>
      </c>
      <c r="G835" s="595">
        <f>基本情報入力シート!Y872</f>
        <v>0</v>
      </c>
      <c r="H835" s="595">
        <f>基本情報入力シート!$M$23</f>
        <v>0</v>
      </c>
      <c r="I835" s="595">
        <f>基本情報入力シート!$M$30</f>
        <v>0</v>
      </c>
      <c r="J835" s="595">
        <f>基本情報入力シート!$M$31</f>
        <v>0</v>
      </c>
      <c r="K835" s="595">
        <f>基本情報入力シート!$M$32</f>
        <v>0</v>
      </c>
      <c r="L835" s="595">
        <f>'別紙様式3-2（加算　個票）'!P847</f>
        <v>0</v>
      </c>
      <c r="M835" s="596">
        <f>'別紙様式3-2（加算　個票）'!Q847</f>
        <v>0</v>
      </c>
      <c r="N835" s="595">
        <f>'別紙様式3-2（加算　個票）'!Y847</f>
        <v>0</v>
      </c>
      <c r="O835" s="596">
        <f>'別紙様式3-2（加算　個票）'!Z847</f>
        <v>0</v>
      </c>
      <c r="P835" s="596">
        <f>'別紙様式3-2（加算　個票）'!AG847</f>
        <v>0</v>
      </c>
      <c r="Q835" s="596">
        <f t="shared" ref="Q835:Q898" si="13">M835+O835-P835</f>
        <v>0</v>
      </c>
      <c r="R835" s="597" t="str">
        <f>IF('別紙様式3-1'!$Y$26="×","該当","非該当")</f>
        <v>非該当</v>
      </c>
    </row>
    <row r="836" spans="1:18">
      <c r="A836" s="595">
        <v>835</v>
      </c>
      <c r="B836" s="595">
        <f>基本情報入力シート!C873</f>
        <v>0</v>
      </c>
      <c r="C836" s="595">
        <f>基本情報入力シート!M873</f>
        <v>0</v>
      </c>
      <c r="D836" s="595">
        <f>基本情報入力シート!R873</f>
        <v>0</v>
      </c>
      <c r="E836" s="595">
        <f>基本情報入力シート!W873</f>
        <v>0</v>
      </c>
      <c r="F836" s="595">
        <f>基本情報入力シート!X873</f>
        <v>0</v>
      </c>
      <c r="G836" s="595">
        <f>基本情報入力シート!Y873</f>
        <v>0</v>
      </c>
      <c r="H836" s="595">
        <f>基本情報入力シート!$M$23</f>
        <v>0</v>
      </c>
      <c r="I836" s="595">
        <f>基本情報入力シート!$M$30</f>
        <v>0</v>
      </c>
      <c r="J836" s="595">
        <f>基本情報入力シート!$M$31</f>
        <v>0</v>
      </c>
      <c r="K836" s="595">
        <f>基本情報入力シート!$M$32</f>
        <v>0</v>
      </c>
      <c r="L836" s="595">
        <f>'別紙様式3-2（加算　個票）'!P848</f>
        <v>0</v>
      </c>
      <c r="M836" s="596">
        <f>'別紙様式3-2（加算　個票）'!Q848</f>
        <v>0</v>
      </c>
      <c r="N836" s="595">
        <f>'別紙様式3-2（加算　個票）'!Y848</f>
        <v>0</v>
      </c>
      <c r="O836" s="596">
        <f>'別紙様式3-2（加算　個票）'!Z848</f>
        <v>0</v>
      </c>
      <c r="P836" s="596">
        <f>'別紙様式3-2（加算　個票）'!AG848</f>
        <v>0</v>
      </c>
      <c r="Q836" s="596">
        <f t="shared" si="13"/>
        <v>0</v>
      </c>
      <c r="R836" s="597" t="str">
        <f>IF('別紙様式3-1'!$Y$26="×","該当","非該当")</f>
        <v>非該当</v>
      </c>
    </row>
    <row r="837" spans="1:18">
      <c r="A837" s="595">
        <v>836</v>
      </c>
      <c r="B837" s="595">
        <f>基本情報入力シート!C874</f>
        <v>0</v>
      </c>
      <c r="C837" s="595">
        <f>基本情報入力シート!M874</f>
        <v>0</v>
      </c>
      <c r="D837" s="595">
        <f>基本情報入力シート!R874</f>
        <v>0</v>
      </c>
      <c r="E837" s="595">
        <f>基本情報入力シート!W874</f>
        <v>0</v>
      </c>
      <c r="F837" s="595">
        <f>基本情報入力シート!X874</f>
        <v>0</v>
      </c>
      <c r="G837" s="595">
        <f>基本情報入力シート!Y874</f>
        <v>0</v>
      </c>
      <c r="H837" s="595">
        <f>基本情報入力シート!$M$23</f>
        <v>0</v>
      </c>
      <c r="I837" s="595">
        <f>基本情報入力シート!$M$30</f>
        <v>0</v>
      </c>
      <c r="J837" s="595">
        <f>基本情報入力シート!$M$31</f>
        <v>0</v>
      </c>
      <c r="K837" s="595">
        <f>基本情報入力シート!$M$32</f>
        <v>0</v>
      </c>
      <c r="L837" s="595">
        <f>'別紙様式3-2（加算　個票）'!P849</f>
        <v>0</v>
      </c>
      <c r="M837" s="596">
        <f>'別紙様式3-2（加算　個票）'!Q849</f>
        <v>0</v>
      </c>
      <c r="N837" s="595">
        <f>'別紙様式3-2（加算　個票）'!Y849</f>
        <v>0</v>
      </c>
      <c r="O837" s="596">
        <f>'別紙様式3-2（加算　個票）'!Z849</f>
        <v>0</v>
      </c>
      <c r="P837" s="596">
        <f>'別紙様式3-2（加算　個票）'!AG849</f>
        <v>0</v>
      </c>
      <c r="Q837" s="596">
        <f t="shared" si="13"/>
        <v>0</v>
      </c>
      <c r="R837" s="597" t="str">
        <f>IF('別紙様式3-1'!$Y$26="×","該当","非該当")</f>
        <v>非該当</v>
      </c>
    </row>
    <row r="838" spans="1:18">
      <c r="A838" s="595">
        <v>837</v>
      </c>
      <c r="B838" s="595">
        <f>基本情報入力シート!C875</f>
        <v>0</v>
      </c>
      <c r="C838" s="595">
        <f>基本情報入力シート!M875</f>
        <v>0</v>
      </c>
      <c r="D838" s="595">
        <f>基本情報入力シート!R875</f>
        <v>0</v>
      </c>
      <c r="E838" s="595">
        <f>基本情報入力シート!W875</f>
        <v>0</v>
      </c>
      <c r="F838" s="595">
        <f>基本情報入力シート!X875</f>
        <v>0</v>
      </c>
      <c r="G838" s="595">
        <f>基本情報入力シート!Y875</f>
        <v>0</v>
      </c>
      <c r="H838" s="595">
        <f>基本情報入力シート!$M$23</f>
        <v>0</v>
      </c>
      <c r="I838" s="595">
        <f>基本情報入力シート!$M$30</f>
        <v>0</v>
      </c>
      <c r="J838" s="595">
        <f>基本情報入力シート!$M$31</f>
        <v>0</v>
      </c>
      <c r="K838" s="595">
        <f>基本情報入力シート!$M$32</f>
        <v>0</v>
      </c>
      <c r="L838" s="595">
        <f>'別紙様式3-2（加算　個票）'!P850</f>
        <v>0</v>
      </c>
      <c r="M838" s="596">
        <f>'別紙様式3-2（加算　個票）'!Q850</f>
        <v>0</v>
      </c>
      <c r="N838" s="595">
        <f>'別紙様式3-2（加算　個票）'!Y850</f>
        <v>0</v>
      </c>
      <c r="O838" s="596">
        <f>'別紙様式3-2（加算　個票）'!Z850</f>
        <v>0</v>
      </c>
      <c r="P838" s="596">
        <f>'別紙様式3-2（加算　個票）'!AG850</f>
        <v>0</v>
      </c>
      <c r="Q838" s="596">
        <f t="shared" si="13"/>
        <v>0</v>
      </c>
      <c r="R838" s="597" t="str">
        <f>IF('別紙様式3-1'!$Y$26="×","該当","非該当")</f>
        <v>非該当</v>
      </c>
    </row>
    <row r="839" spans="1:18">
      <c r="A839" s="595">
        <v>838</v>
      </c>
      <c r="B839" s="595">
        <f>基本情報入力シート!C876</f>
        <v>0</v>
      </c>
      <c r="C839" s="595">
        <f>基本情報入力シート!M876</f>
        <v>0</v>
      </c>
      <c r="D839" s="595">
        <f>基本情報入力シート!R876</f>
        <v>0</v>
      </c>
      <c r="E839" s="595">
        <f>基本情報入力シート!W876</f>
        <v>0</v>
      </c>
      <c r="F839" s="595">
        <f>基本情報入力シート!X876</f>
        <v>0</v>
      </c>
      <c r="G839" s="595">
        <f>基本情報入力シート!Y876</f>
        <v>0</v>
      </c>
      <c r="H839" s="595">
        <f>基本情報入力シート!$M$23</f>
        <v>0</v>
      </c>
      <c r="I839" s="595">
        <f>基本情報入力シート!$M$30</f>
        <v>0</v>
      </c>
      <c r="J839" s="595">
        <f>基本情報入力シート!$M$31</f>
        <v>0</v>
      </c>
      <c r="K839" s="595">
        <f>基本情報入力シート!$M$32</f>
        <v>0</v>
      </c>
      <c r="L839" s="595">
        <f>'別紙様式3-2（加算　個票）'!P851</f>
        <v>0</v>
      </c>
      <c r="M839" s="596">
        <f>'別紙様式3-2（加算　個票）'!Q851</f>
        <v>0</v>
      </c>
      <c r="N839" s="595">
        <f>'別紙様式3-2（加算　個票）'!Y851</f>
        <v>0</v>
      </c>
      <c r="O839" s="596">
        <f>'別紙様式3-2（加算　個票）'!Z851</f>
        <v>0</v>
      </c>
      <c r="P839" s="596">
        <f>'別紙様式3-2（加算　個票）'!AG851</f>
        <v>0</v>
      </c>
      <c r="Q839" s="596">
        <f t="shared" si="13"/>
        <v>0</v>
      </c>
      <c r="R839" s="597" t="str">
        <f>IF('別紙様式3-1'!$Y$26="×","該当","非該当")</f>
        <v>非該当</v>
      </c>
    </row>
    <row r="840" spans="1:18">
      <c r="A840" s="595">
        <v>839</v>
      </c>
      <c r="B840" s="595">
        <f>基本情報入力シート!C877</f>
        <v>0</v>
      </c>
      <c r="C840" s="595">
        <f>基本情報入力シート!M877</f>
        <v>0</v>
      </c>
      <c r="D840" s="595">
        <f>基本情報入力シート!R877</f>
        <v>0</v>
      </c>
      <c r="E840" s="595">
        <f>基本情報入力シート!W877</f>
        <v>0</v>
      </c>
      <c r="F840" s="595">
        <f>基本情報入力シート!X877</f>
        <v>0</v>
      </c>
      <c r="G840" s="595">
        <f>基本情報入力シート!Y877</f>
        <v>0</v>
      </c>
      <c r="H840" s="595">
        <f>基本情報入力シート!$M$23</f>
        <v>0</v>
      </c>
      <c r="I840" s="595">
        <f>基本情報入力シート!$M$30</f>
        <v>0</v>
      </c>
      <c r="J840" s="595">
        <f>基本情報入力シート!$M$31</f>
        <v>0</v>
      </c>
      <c r="K840" s="595">
        <f>基本情報入力シート!$M$32</f>
        <v>0</v>
      </c>
      <c r="L840" s="595">
        <f>'別紙様式3-2（加算　個票）'!P852</f>
        <v>0</v>
      </c>
      <c r="M840" s="596">
        <f>'別紙様式3-2（加算　個票）'!Q852</f>
        <v>0</v>
      </c>
      <c r="N840" s="595">
        <f>'別紙様式3-2（加算　個票）'!Y852</f>
        <v>0</v>
      </c>
      <c r="O840" s="596">
        <f>'別紙様式3-2（加算　個票）'!Z852</f>
        <v>0</v>
      </c>
      <c r="P840" s="596">
        <f>'別紙様式3-2（加算　個票）'!AG852</f>
        <v>0</v>
      </c>
      <c r="Q840" s="596">
        <f t="shared" si="13"/>
        <v>0</v>
      </c>
      <c r="R840" s="597" t="str">
        <f>IF('別紙様式3-1'!$Y$26="×","該当","非該当")</f>
        <v>非該当</v>
      </c>
    </row>
    <row r="841" spans="1:18">
      <c r="A841" s="595">
        <v>840</v>
      </c>
      <c r="B841" s="595">
        <f>基本情報入力シート!C878</f>
        <v>0</v>
      </c>
      <c r="C841" s="595">
        <f>基本情報入力シート!M878</f>
        <v>0</v>
      </c>
      <c r="D841" s="595">
        <f>基本情報入力シート!R878</f>
        <v>0</v>
      </c>
      <c r="E841" s="595">
        <f>基本情報入力シート!W878</f>
        <v>0</v>
      </c>
      <c r="F841" s="595">
        <f>基本情報入力シート!X878</f>
        <v>0</v>
      </c>
      <c r="G841" s="595">
        <f>基本情報入力シート!Y878</f>
        <v>0</v>
      </c>
      <c r="H841" s="595">
        <f>基本情報入力シート!$M$23</f>
        <v>0</v>
      </c>
      <c r="I841" s="595">
        <f>基本情報入力シート!$M$30</f>
        <v>0</v>
      </c>
      <c r="J841" s="595">
        <f>基本情報入力シート!$M$31</f>
        <v>0</v>
      </c>
      <c r="K841" s="595">
        <f>基本情報入力シート!$M$32</f>
        <v>0</v>
      </c>
      <c r="L841" s="595">
        <f>'別紙様式3-2（加算　個票）'!P853</f>
        <v>0</v>
      </c>
      <c r="M841" s="596">
        <f>'別紙様式3-2（加算　個票）'!Q853</f>
        <v>0</v>
      </c>
      <c r="N841" s="595">
        <f>'別紙様式3-2（加算　個票）'!Y853</f>
        <v>0</v>
      </c>
      <c r="O841" s="596">
        <f>'別紙様式3-2（加算　個票）'!Z853</f>
        <v>0</v>
      </c>
      <c r="P841" s="596">
        <f>'別紙様式3-2（加算　個票）'!AG853</f>
        <v>0</v>
      </c>
      <c r="Q841" s="596">
        <f t="shared" si="13"/>
        <v>0</v>
      </c>
      <c r="R841" s="597" t="str">
        <f>IF('別紙様式3-1'!$Y$26="×","該当","非該当")</f>
        <v>非該当</v>
      </c>
    </row>
    <row r="842" spans="1:18">
      <c r="A842" s="595">
        <v>841</v>
      </c>
      <c r="B842" s="595">
        <f>基本情報入力シート!C879</f>
        <v>0</v>
      </c>
      <c r="C842" s="595">
        <f>基本情報入力シート!M879</f>
        <v>0</v>
      </c>
      <c r="D842" s="595">
        <f>基本情報入力シート!R879</f>
        <v>0</v>
      </c>
      <c r="E842" s="595">
        <f>基本情報入力シート!W879</f>
        <v>0</v>
      </c>
      <c r="F842" s="595">
        <f>基本情報入力シート!X879</f>
        <v>0</v>
      </c>
      <c r="G842" s="595">
        <f>基本情報入力シート!Y879</f>
        <v>0</v>
      </c>
      <c r="H842" s="595">
        <f>基本情報入力シート!$M$23</f>
        <v>0</v>
      </c>
      <c r="I842" s="595">
        <f>基本情報入力シート!$M$30</f>
        <v>0</v>
      </c>
      <c r="J842" s="595">
        <f>基本情報入力シート!$M$31</f>
        <v>0</v>
      </c>
      <c r="K842" s="595">
        <f>基本情報入力シート!$M$32</f>
        <v>0</v>
      </c>
      <c r="L842" s="595">
        <f>'別紙様式3-2（加算　個票）'!P854</f>
        <v>0</v>
      </c>
      <c r="M842" s="596">
        <f>'別紙様式3-2（加算　個票）'!Q854</f>
        <v>0</v>
      </c>
      <c r="N842" s="595">
        <f>'別紙様式3-2（加算　個票）'!Y854</f>
        <v>0</v>
      </c>
      <c r="O842" s="596">
        <f>'別紙様式3-2（加算　個票）'!Z854</f>
        <v>0</v>
      </c>
      <c r="P842" s="596">
        <f>'別紙様式3-2（加算　個票）'!AG854</f>
        <v>0</v>
      </c>
      <c r="Q842" s="596">
        <f t="shared" si="13"/>
        <v>0</v>
      </c>
      <c r="R842" s="597" t="str">
        <f>IF('別紙様式3-1'!$Y$26="×","該当","非該当")</f>
        <v>非該当</v>
      </c>
    </row>
    <row r="843" spans="1:18">
      <c r="A843" s="595">
        <v>842</v>
      </c>
      <c r="B843" s="595">
        <f>基本情報入力シート!C880</f>
        <v>0</v>
      </c>
      <c r="C843" s="595">
        <f>基本情報入力シート!M880</f>
        <v>0</v>
      </c>
      <c r="D843" s="595">
        <f>基本情報入力シート!R880</f>
        <v>0</v>
      </c>
      <c r="E843" s="595">
        <f>基本情報入力シート!W880</f>
        <v>0</v>
      </c>
      <c r="F843" s="595">
        <f>基本情報入力シート!X880</f>
        <v>0</v>
      </c>
      <c r="G843" s="595">
        <f>基本情報入力シート!Y880</f>
        <v>0</v>
      </c>
      <c r="H843" s="595">
        <f>基本情報入力シート!$M$23</f>
        <v>0</v>
      </c>
      <c r="I843" s="595">
        <f>基本情報入力シート!$M$30</f>
        <v>0</v>
      </c>
      <c r="J843" s="595">
        <f>基本情報入力シート!$M$31</f>
        <v>0</v>
      </c>
      <c r="K843" s="595">
        <f>基本情報入力シート!$M$32</f>
        <v>0</v>
      </c>
      <c r="L843" s="595">
        <f>'別紙様式3-2（加算　個票）'!P855</f>
        <v>0</v>
      </c>
      <c r="M843" s="596">
        <f>'別紙様式3-2（加算　個票）'!Q855</f>
        <v>0</v>
      </c>
      <c r="N843" s="595">
        <f>'別紙様式3-2（加算　個票）'!Y855</f>
        <v>0</v>
      </c>
      <c r="O843" s="596">
        <f>'別紙様式3-2（加算　個票）'!Z855</f>
        <v>0</v>
      </c>
      <c r="P843" s="596">
        <f>'別紙様式3-2（加算　個票）'!AG855</f>
        <v>0</v>
      </c>
      <c r="Q843" s="596">
        <f t="shared" si="13"/>
        <v>0</v>
      </c>
      <c r="R843" s="597" t="str">
        <f>IF('別紙様式3-1'!$Y$26="×","該当","非該当")</f>
        <v>非該当</v>
      </c>
    </row>
    <row r="844" spans="1:18">
      <c r="A844" s="595">
        <v>843</v>
      </c>
      <c r="B844" s="595">
        <f>基本情報入力シート!C881</f>
        <v>0</v>
      </c>
      <c r="C844" s="595">
        <f>基本情報入力シート!M881</f>
        <v>0</v>
      </c>
      <c r="D844" s="595">
        <f>基本情報入力シート!R881</f>
        <v>0</v>
      </c>
      <c r="E844" s="595">
        <f>基本情報入力シート!W881</f>
        <v>0</v>
      </c>
      <c r="F844" s="595">
        <f>基本情報入力シート!X881</f>
        <v>0</v>
      </c>
      <c r="G844" s="595">
        <f>基本情報入力シート!Y881</f>
        <v>0</v>
      </c>
      <c r="H844" s="595">
        <f>基本情報入力シート!$M$23</f>
        <v>0</v>
      </c>
      <c r="I844" s="595">
        <f>基本情報入力シート!$M$30</f>
        <v>0</v>
      </c>
      <c r="J844" s="595">
        <f>基本情報入力シート!$M$31</f>
        <v>0</v>
      </c>
      <c r="K844" s="595">
        <f>基本情報入力シート!$M$32</f>
        <v>0</v>
      </c>
      <c r="L844" s="595">
        <f>'別紙様式3-2（加算　個票）'!P856</f>
        <v>0</v>
      </c>
      <c r="M844" s="596">
        <f>'別紙様式3-2（加算　個票）'!Q856</f>
        <v>0</v>
      </c>
      <c r="N844" s="595">
        <f>'別紙様式3-2（加算　個票）'!Y856</f>
        <v>0</v>
      </c>
      <c r="O844" s="596">
        <f>'別紙様式3-2（加算　個票）'!Z856</f>
        <v>0</v>
      </c>
      <c r="P844" s="596">
        <f>'別紙様式3-2（加算　個票）'!AG856</f>
        <v>0</v>
      </c>
      <c r="Q844" s="596">
        <f t="shared" si="13"/>
        <v>0</v>
      </c>
      <c r="R844" s="597" t="str">
        <f>IF('別紙様式3-1'!$Y$26="×","該当","非該当")</f>
        <v>非該当</v>
      </c>
    </row>
    <row r="845" spans="1:18">
      <c r="A845" s="595">
        <v>844</v>
      </c>
      <c r="B845" s="595">
        <f>基本情報入力シート!C882</f>
        <v>0</v>
      </c>
      <c r="C845" s="595">
        <f>基本情報入力シート!M882</f>
        <v>0</v>
      </c>
      <c r="D845" s="595">
        <f>基本情報入力シート!R882</f>
        <v>0</v>
      </c>
      <c r="E845" s="595">
        <f>基本情報入力シート!W882</f>
        <v>0</v>
      </c>
      <c r="F845" s="595">
        <f>基本情報入力シート!X882</f>
        <v>0</v>
      </c>
      <c r="G845" s="595">
        <f>基本情報入力シート!Y882</f>
        <v>0</v>
      </c>
      <c r="H845" s="595">
        <f>基本情報入力シート!$M$23</f>
        <v>0</v>
      </c>
      <c r="I845" s="595">
        <f>基本情報入力シート!$M$30</f>
        <v>0</v>
      </c>
      <c r="J845" s="595">
        <f>基本情報入力シート!$M$31</f>
        <v>0</v>
      </c>
      <c r="K845" s="595">
        <f>基本情報入力シート!$M$32</f>
        <v>0</v>
      </c>
      <c r="L845" s="595">
        <f>'別紙様式3-2（加算　個票）'!P857</f>
        <v>0</v>
      </c>
      <c r="M845" s="596">
        <f>'別紙様式3-2（加算　個票）'!Q857</f>
        <v>0</v>
      </c>
      <c r="N845" s="595">
        <f>'別紙様式3-2（加算　個票）'!Y857</f>
        <v>0</v>
      </c>
      <c r="O845" s="596">
        <f>'別紙様式3-2（加算　個票）'!Z857</f>
        <v>0</v>
      </c>
      <c r="P845" s="596">
        <f>'別紙様式3-2（加算　個票）'!AG857</f>
        <v>0</v>
      </c>
      <c r="Q845" s="596">
        <f t="shared" si="13"/>
        <v>0</v>
      </c>
      <c r="R845" s="597" t="str">
        <f>IF('別紙様式3-1'!$Y$26="×","該当","非該当")</f>
        <v>非該当</v>
      </c>
    </row>
    <row r="846" spans="1:18">
      <c r="A846" s="595">
        <v>845</v>
      </c>
      <c r="B846" s="595">
        <f>基本情報入力シート!C883</f>
        <v>0</v>
      </c>
      <c r="C846" s="595">
        <f>基本情報入力シート!M883</f>
        <v>0</v>
      </c>
      <c r="D846" s="595">
        <f>基本情報入力シート!R883</f>
        <v>0</v>
      </c>
      <c r="E846" s="595">
        <f>基本情報入力シート!W883</f>
        <v>0</v>
      </c>
      <c r="F846" s="595">
        <f>基本情報入力シート!X883</f>
        <v>0</v>
      </c>
      <c r="G846" s="595">
        <f>基本情報入力シート!Y883</f>
        <v>0</v>
      </c>
      <c r="H846" s="595">
        <f>基本情報入力シート!$M$23</f>
        <v>0</v>
      </c>
      <c r="I846" s="595">
        <f>基本情報入力シート!$M$30</f>
        <v>0</v>
      </c>
      <c r="J846" s="595">
        <f>基本情報入力シート!$M$31</f>
        <v>0</v>
      </c>
      <c r="K846" s="595">
        <f>基本情報入力シート!$M$32</f>
        <v>0</v>
      </c>
      <c r="L846" s="595">
        <f>'別紙様式3-2（加算　個票）'!P858</f>
        <v>0</v>
      </c>
      <c r="M846" s="596">
        <f>'別紙様式3-2（加算　個票）'!Q858</f>
        <v>0</v>
      </c>
      <c r="N846" s="595">
        <f>'別紙様式3-2（加算　個票）'!Y858</f>
        <v>0</v>
      </c>
      <c r="O846" s="596">
        <f>'別紙様式3-2（加算　個票）'!Z858</f>
        <v>0</v>
      </c>
      <c r="P846" s="596">
        <f>'別紙様式3-2（加算　個票）'!AG858</f>
        <v>0</v>
      </c>
      <c r="Q846" s="596">
        <f t="shared" si="13"/>
        <v>0</v>
      </c>
      <c r="R846" s="597" t="str">
        <f>IF('別紙様式3-1'!$Y$26="×","該当","非該当")</f>
        <v>非該当</v>
      </c>
    </row>
    <row r="847" spans="1:18">
      <c r="A847" s="595">
        <v>846</v>
      </c>
      <c r="B847" s="595">
        <f>基本情報入力シート!C884</f>
        <v>0</v>
      </c>
      <c r="C847" s="595">
        <f>基本情報入力シート!M884</f>
        <v>0</v>
      </c>
      <c r="D847" s="595">
        <f>基本情報入力シート!R884</f>
        <v>0</v>
      </c>
      <c r="E847" s="595">
        <f>基本情報入力シート!W884</f>
        <v>0</v>
      </c>
      <c r="F847" s="595">
        <f>基本情報入力シート!X884</f>
        <v>0</v>
      </c>
      <c r="G847" s="595">
        <f>基本情報入力シート!Y884</f>
        <v>0</v>
      </c>
      <c r="H847" s="595">
        <f>基本情報入力シート!$M$23</f>
        <v>0</v>
      </c>
      <c r="I847" s="595">
        <f>基本情報入力シート!$M$30</f>
        <v>0</v>
      </c>
      <c r="J847" s="595">
        <f>基本情報入力シート!$M$31</f>
        <v>0</v>
      </c>
      <c r="K847" s="595">
        <f>基本情報入力シート!$M$32</f>
        <v>0</v>
      </c>
      <c r="L847" s="595">
        <f>'別紙様式3-2（加算　個票）'!P859</f>
        <v>0</v>
      </c>
      <c r="M847" s="596">
        <f>'別紙様式3-2（加算　個票）'!Q859</f>
        <v>0</v>
      </c>
      <c r="N847" s="595">
        <f>'別紙様式3-2（加算　個票）'!Y859</f>
        <v>0</v>
      </c>
      <c r="O847" s="596">
        <f>'別紙様式3-2（加算　個票）'!Z859</f>
        <v>0</v>
      </c>
      <c r="P847" s="596">
        <f>'別紙様式3-2（加算　個票）'!AG859</f>
        <v>0</v>
      </c>
      <c r="Q847" s="596">
        <f t="shared" si="13"/>
        <v>0</v>
      </c>
      <c r="R847" s="597" t="str">
        <f>IF('別紙様式3-1'!$Y$26="×","該当","非該当")</f>
        <v>非該当</v>
      </c>
    </row>
    <row r="848" spans="1:18">
      <c r="A848" s="595">
        <v>847</v>
      </c>
      <c r="B848" s="595">
        <f>基本情報入力シート!C885</f>
        <v>0</v>
      </c>
      <c r="C848" s="595">
        <f>基本情報入力シート!M885</f>
        <v>0</v>
      </c>
      <c r="D848" s="595">
        <f>基本情報入力シート!R885</f>
        <v>0</v>
      </c>
      <c r="E848" s="595">
        <f>基本情報入力シート!W885</f>
        <v>0</v>
      </c>
      <c r="F848" s="595">
        <f>基本情報入力シート!X885</f>
        <v>0</v>
      </c>
      <c r="G848" s="595">
        <f>基本情報入力シート!Y885</f>
        <v>0</v>
      </c>
      <c r="H848" s="595">
        <f>基本情報入力シート!$M$23</f>
        <v>0</v>
      </c>
      <c r="I848" s="595">
        <f>基本情報入力シート!$M$30</f>
        <v>0</v>
      </c>
      <c r="J848" s="595">
        <f>基本情報入力シート!$M$31</f>
        <v>0</v>
      </c>
      <c r="K848" s="595">
        <f>基本情報入力シート!$M$32</f>
        <v>0</v>
      </c>
      <c r="L848" s="595">
        <f>'別紙様式3-2（加算　個票）'!P860</f>
        <v>0</v>
      </c>
      <c r="M848" s="596">
        <f>'別紙様式3-2（加算　個票）'!Q860</f>
        <v>0</v>
      </c>
      <c r="N848" s="595">
        <f>'別紙様式3-2（加算　個票）'!Y860</f>
        <v>0</v>
      </c>
      <c r="O848" s="596">
        <f>'別紙様式3-2（加算　個票）'!Z860</f>
        <v>0</v>
      </c>
      <c r="P848" s="596">
        <f>'別紙様式3-2（加算　個票）'!AG860</f>
        <v>0</v>
      </c>
      <c r="Q848" s="596">
        <f t="shared" si="13"/>
        <v>0</v>
      </c>
      <c r="R848" s="597" t="str">
        <f>IF('別紙様式3-1'!$Y$26="×","該当","非該当")</f>
        <v>非該当</v>
      </c>
    </row>
    <row r="849" spans="1:18">
      <c r="A849" s="595">
        <v>848</v>
      </c>
      <c r="B849" s="595">
        <f>基本情報入力シート!C886</f>
        <v>0</v>
      </c>
      <c r="C849" s="595">
        <f>基本情報入力シート!M886</f>
        <v>0</v>
      </c>
      <c r="D849" s="595">
        <f>基本情報入力シート!R886</f>
        <v>0</v>
      </c>
      <c r="E849" s="595">
        <f>基本情報入力シート!W886</f>
        <v>0</v>
      </c>
      <c r="F849" s="595">
        <f>基本情報入力シート!X886</f>
        <v>0</v>
      </c>
      <c r="G849" s="595">
        <f>基本情報入力シート!Y886</f>
        <v>0</v>
      </c>
      <c r="H849" s="595">
        <f>基本情報入力シート!$M$23</f>
        <v>0</v>
      </c>
      <c r="I849" s="595">
        <f>基本情報入力シート!$M$30</f>
        <v>0</v>
      </c>
      <c r="J849" s="595">
        <f>基本情報入力シート!$M$31</f>
        <v>0</v>
      </c>
      <c r="K849" s="595">
        <f>基本情報入力シート!$M$32</f>
        <v>0</v>
      </c>
      <c r="L849" s="595">
        <f>'別紙様式3-2（加算　個票）'!P861</f>
        <v>0</v>
      </c>
      <c r="M849" s="596">
        <f>'別紙様式3-2（加算　個票）'!Q861</f>
        <v>0</v>
      </c>
      <c r="N849" s="595">
        <f>'別紙様式3-2（加算　個票）'!Y861</f>
        <v>0</v>
      </c>
      <c r="O849" s="596">
        <f>'別紙様式3-2（加算　個票）'!Z861</f>
        <v>0</v>
      </c>
      <c r="P849" s="596">
        <f>'別紙様式3-2（加算　個票）'!AG861</f>
        <v>0</v>
      </c>
      <c r="Q849" s="596">
        <f t="shared" si="13"/>
        <v>0</v>
      </c>
      <c r="R849" s="597" t="str">
        <f>IF('別紙様式3-1'!$Y$26="×","該当","非該当")</f>
        <v>非該当</v>
      </c>
    </row>
    <row r="850" spans="1:18">
      <c r="A850" s="595">
        <v>849</v>
      </c>
      <c r="B850" s="595">
        <f>基本情報入力シート!C887</f>
        <v>0</v>
      </c>
      <c r="C850" s="595">
        <f>基本情報入力シート!M887</f>
        <v>0</v>
      </c>
      <c r="D850" s="595">
        <f>基本情報入力シート!R887</f>
        <v>0</v>
      </c>
      <c r="E850" s="595">
        <f>基本情報入力シート!W887</f>
        <v>0</v>
      </c>
      <c r="F850" s="595">
        <f>基本情報入力シート!X887</f>
        <v>0</v>
      </c>
      <c r="G850" s="595">
        <f>基本情報入力シート!Y887</f>
        <v>0</v>
      </c>
      <c r="H850" s="595">
        <f>基本情報入力シート!$M$23</f>
        <v>0</v>
      </c>
      <c r="I850" s="595">
        <f>基本情報入力シート!$M$30</f>
        <v>0</v>
      </c>
      <c r="J850" s="595">
        <f>基本情報入力シート!$M$31</f>
        <v>0</v>
      </c>
      <c r="K850" s="595">
        <f>基本情報入力シート!$M$32</f>
        <v>0</v>
      </c>
      <c r="L850" s="595">
        <f>'別紙様式3-2（加算　個票）'!P862</f>
        <v>0</v>
      </c>
      <c r="M850" s="596">
        <f>'別紙様式3-2（加算　個票）'!Q862</f>
        <v>0</v>
      </c>
      <c r="N850" s="595">
        <f>'別紙様式3-2（加算　個票）'!Y862</f>
        <v>0</v>
      </c>
      <c r="O850" s="596">
        <f>'別紙様式3-2（加算　個票）'!Z862</f>
        <v>0</v>
      </c>
      <c r="P850" s="596">
        <f>'別紙様式3-2（加算　個票）'!AG862</f>
        <v>0</v>
      </c>
      <c r="Q850" s="596">
        <f t="shared" si="13"/>
        <v>0</v>
      </c>
      <c r="R850" s="597" t="str">
        <f>IF('別紙様式3-1'!$Y$26="×","該当","非該当")</f>
        <v>非該当</v>
      </c>
    </row>
    <row r="851" spans="1:18">
      <c r="A851" s="595">
        <v>850</v>
      </c>
      <c r="B851" s="595">
        <f>基本情報入力シート!C888</f>
        <v>0</v>
      </c>
      <c r="C851" s="595">
        <f>基本情報入力シート!M888</f>
        <v>0</v>
      </c>
      <c r="D851" s="595">
        <f>基本情報入力シート!R888</f>
        <v>0</v>
      </c>
      <c r="E851" s="595">
        <f>基本情報入力シート!W888</f>
        <v>0</v>
      </c>
      <c r="F851" s="595">
        <f>基本情報入力シート!X888</f>
        <v>0</v>
      </c>
      <c r="G851" s="595">
        <f>基本情報入力シート!Y888</f>
        <v>0</v>
      </c>
      <c r="H851" s="595">
        <f>基本情報入力シート!$M$23</f>
        <v>0</v>
      </c>
      <c r="I851" s="595">
        <f>基本情報入力シート!$M$30</f>
        <v>0</v>
      </c>
      <c r="J851" s="595">
        <f>基本情報入力シート!$M$31</f>
        <v>0</v>
      </c>
      <c r="K851" s="595">
        <f>基本情報入力シート!$M$32</f>
        <v>0</v>
      </c>
      <c r="L851" s="595">
        <f>'別紙様式3-2（加算　個票）'!P863</f>
        <v>0</v>
      </c>
      <c r="M851" s="596">
        <f>'別紙様式3-2（加算　個票）'!Q863</f>
        <v>0</v>
      </c>
      <c r="N851" s="595">
        <f>'別紙様式3-2（加算　個票）'!Y863</f>
        <v>0</v>
      </c>
      <c r="O851" s="596">
        <f>'別紙様式3-2（加算　個票）'!Z863</f>
        <v>0</v>
      </c>
      <c r="P851" s="596">
        <f>'別紙様式3-2（加算　個票）'!AG863</f>
        <v>0</v>
      </c>
      <c r="Q851" s="596">
        <f t="shared" si="13"/>
        <v>0</v>
      </c>
      <c r="R851" s="597" t="str">
        <f>IF('別紙様式3-1'!$Y$26="×","該当","非該当")</f>
        <v>非該当</v>
      </c>
    </row>
    <row r="852" spans="1:18">
      <c r="A852" s="595">
        <v>851</v>
      </c>
      <c r="B852" s="595">
        <f>基本情報入力シート!C889</f>
        <v>0</v>
      </c>
      <c r="C852" s="595">
        <f>基本情報入力シート!M889</f>
        <v>0</v>
      </c>
      <c r="D852" s="595">
        <f>基本情報入力シート!R889</f>
        <v>0</v>
      </c>
      <c r="E852" s="595">
        <f>基本情報入力シート!W889</f>
        <v>0</v>
      </c>
      <c r="F852" s="595">
        <f>基本情報入力シート!X889</f>
        <v>0</v>
      </c>
      <c r="G852" s="595">
        <f>基本情報入力シート!Y889</f>
        <v>0</v>
      </c>
      <c r="H852" s="595">
        <f>基本情報入力シート!$M$23</f>
        <v>0</v>
      </c>
      <c r="I852" s="595">
        <f>基本情報入力シート!$M$30</f>
        <v>0</v>
      </c>
      <c r="J852" s="595">
        <f>基本情報入力シート!$M$31</f>
        <v>0</v>
      </c>
      <c r="K852" s="595">
        <f>基本情報入力シート!$M$32</f>
        <v>0</v>
      </c>
      <c r="L852" s="595">
        <f>'別紙様式3-2（加算　個票）'!P864</f>
        <v>0</v>
      </c>
      <c r="M852" s="596">
        <f>'別紙様式3-2（加算　個票）'!Q864</f>
        <v>0</v>
      </c>
      <c r="N852" s="595">
        <f>'別紙様式3-2（加算　個票）'!Y864</f>
        <v>0</v>
      </c>
      <c r="O852" s="596">
        <f>'別紙様式3-2（加算　個票）'!Z864</f>
        <v>0</v>
      </c>
      <c r="P852" s="596">
        <f>'別紙様式3-2（加算　個票）'!AG864</f>
        <v>0</v>
      </c>
      <c r="Q852" s="596">
        <f t="shared" si="13"/>
        <v>0</v>
      </c>
      <c r="R852" s="597" t="str">
        <f>IF('別紙様式3-1'!$Y$26="×","該当","非該当")</f>
        <v>非該当</v>
      </c>
    </row>
    <row r="853" spans="1:18">
      <c r="A853" s="595">
        <v>852</v>
      </c>
      <c r="B853" s="595">
        <f>基本情報入力シート!C890</f>
        <v>0</v>
      </c>
      <c r="C853" s="595">
        <f>基本情報入力シート!M890</f>
        <v>0</v>
      </c>
      <c r="D853" s="595">
        <f>基本情報入力シート!R890</f>
        <v>0</v>
      </c>
      <c r="E853" s="595">
        <f>基本情報入力シート!W890</f>
        <v>0</v>
      </c>
      <c r="F853" s="595">
        <f>基本情報入力シート!X890</f>
        <v>0</v>
      </c>
      <c r="G853" s="595">
        <f>基本情報入力シート!Y890</f>
        <v>0</v>
      </c>
      <c r="H853" s="595">
        <f>基本情報入力シート!$M$23</f>
        <v>0</v>
      </c>
      <c r="I853" s="595">
        <f>基本情報入力シート!$M$30</f>
        <v>0</v>
      </c>
      <c r="J853" s="595">
        <f>基本情報入力シート!$M$31</f>
        <v>0</v>
      </c>
      <c r="K853" s="595">
        <f>基本情報入力シート!$M$32</f>
        <v>0</v>
      </c>
      <c r="L853" s="595">
        <f>'別紙様式3-2（加算　個票）'!P865</f>
        <v>0</v>
      </c>
      <c r="M853" s="596">
        <f>'別紙様式3-2（加算　個票）'!Q865</f>
        <v>0</v>
      </c>
      <c r="N853" s="595">
        <f>'別紙様式3-2（加算　個票）'!Y865</f>
        <v>0</v>
      </c>
      <c r="O853" s="596">
        <f>'別紙様式3-2（加算　個票）'!Z865</f>
        <v>0</v>
      </c>
      <c r="P853" s="596">
        <f>'別紙様式3-2（加算　個票）'!AG865</f>
        <v>0</v>
      </c>
      <c r="Q853" s="596">
        <f t="shared" si="13"/>
        <v>0</v>
      </c>
      <c r="R853" s="597" t="str">
        <f>IF('別紙様式3-1'!$Y$26="×","該当","非該当")</f>
        <v>非該当</v>
      </c>
    </row>
    <row r="854" spans="1:18">
      <c r="A854" s="595">
        <v>853</v>
      </c>
      <c r="B854" s="595">
        <f>基本情報入力シート!C891</f>
        <v>0</v>
      </c>
      <c r="C854" s="595">
        <f>基本情報入力シート!M891</f>
        <v>0</v>
      </c>
      <c r="D854" s="595">
        <f>基本情報入力シート!R891</f>
        <v>0</v>
      </c>
      <c r="E854" s="595">
        <f>基本情報入力シート!W891</f>
        <v>0</v>
      </c>
      <c r="F854" s="595">
        <f>基本情報入力シート!X891</f>
        <v>0</v>
      </c>
      <c r="G854" s="595">
        <f>基本情報入力シート!Y891</f>
        <v>0</v>
      </c>
      <c r="H854" s="595">
        <f>基本情報入力シート!$M$23</f>
        <v>0</v>
      </c>
      <c r="I854" s="595">
        <f>基本情報入力シート!$M$30</f>
        <v>0</v>
      </c>
      <c r="J854" s="595">
        <f>基本情報入力シート!$M$31</f>
        <v>0</v>
      </c>
      <c r="K854" s="595">
        <f>基本情報入力シート!$M$32</f>
        <v>0</v>
      </c>
      <c r="L854" s="595">
        <f>'別紙様式3-2（加算　個票）'!P866</f>
        <v>0</v>
      </c>
      <c r="M854" s="596">
        <f>'別紙様式3-2（加算　個票）'!Q866</f>
        <v>0</v>
      </c>
      <c r="N854" s="595">
        <f>'別紙様式3-2（加算　個票）'!Y866</f>
        <v>0</v>
      </c>
      <c r="O854" s="596">
        <f>'別紙様式3-2（加算　個票）'!Z866</f>
        <v>0</v>
      </c>
      <c r="P854" s="596">
        <f>'別紙様式3-2（加算　個票）'!AG866</f>
        <v>0</v>
      </c>
      <c r="Q854" s="596">
        <f t="shared" si="13"/>
        <v>0</v>
      </c>
      <c r="R854" s="597" t="str">
        <f>IF('別紙様式3-1'!$Y$26="×","該当","非該当")</f>
        <v>非該当</v>
      </c>
    </row>
    <row r="855" spans="1:18">
      <c r="A855" s="595">
        <v>854</v>
      </c>
      <c r="B855" s="595">
        <f>基本情報入力シート!C892</f>
        <v>0</v>
      </c>
      <c r="C855" s="595">
        <f>基本情報入力シート!M892</f>
        <v>0</v>
      </c>
      <c r="D855" s="595">
        <f>基本情報入力シート!R892</f>
        <v>0</v>
      </c>
      <c r="E855" s="595">
        <f>基本情報入力シート!W892</f>
        <v>0</v>
      </c>
      <c r="F855" s="595">
        <f>基本情報入力シート!X892</f>
        <v>0</v>
      </c>
      <c r="G855" s="595">
        <f>基本情報入力シート!Y892</f>
        <v>0</v>
      </c>
      <c r="H855" s="595">
        <f>基本情報入力シート!$M$23</f>
        <v>0</v>
      </c>
      <c r="I855" s="595">
        <f>基本情報入力シート!$M$30</f>
        <v>0</v>
      </c>
      <c r="J855" s="595">
        <f>基本情報入力シート!$M$31</f>
        <v>0</v>
      </c>
      <c r="K855" s="595">
        <f>基本情報入力シート!$M$32</f>
        <v>0</v>
      </c>
      <c r="L855" s="595">
        <f>'別紙様式3-2（加算　個票）'!P867</f>
        <v>0</v>
      </c>
      <c r="M855" s="596">
        <f>'別紙様式3-2（加算　個票）'!Q867</f>
        <v>0</v>
      </c>
      <c r="N855" s="595">
        <f>'別紙様式3-2（加算　個票）'!Y867</f>
        <v>0</v>
      </c>
      <c r="O855" s="596">
        <f>'別紙様式3-2（加算　個票）'!Z867</f>
        <v>0</v>
      </c>
      <c r="P855" s="596">
        <f>'別紙様式3-2（加算　個票）'!AG867</f>
        <v>0</v>
      </c>
      <c r="Q855" s="596">
        <f t="shared" si="13"/>
        <v>0</v>
      </c>
      <c r="R855" s="597" t="str">
        <f>IF('別紙様式3-1'!$Y$26="×","該当","非該当")</f>
        <v>非該当</v>
      </c>
    </row>
    <row r="856" spans="1:18">
      <c r="A856" s="595">
        <v>855</v>
      </c>
      <c r="B856" s="595">
        <f>基本情報入力シート!C893</f>
        <v>0</v>
      </c>
      <c r="C856" s="595">
        <f>基本情報入力シート!M893</f>
        <v>0</v>
      </c>
      <c r="D856" s="595">
        <f>基本情報入力シート!R893</f>
        <v>0</v>
      </c>
      <c r="E856" s="595">
        <f>基本情報入力シート!W893</f>
        <v>0</v>
      </c>
      <c r="F856" s="595">
        <f>基本情報入力シート!X893</f>
        <v>0</v>
      </c>
      <c r="G856" s="595">
        <f>基本情報入力シート!Y893</f>
        <v>0</v>
      </c>
      <c r="H856" s="595">
        <f>基本情報入力シート!$M$23</f>
        <v>0</v>
      </c>
      <c r="I856" s="595">
        <f>基本情報入力シート!$M$30</f>
        <v>0</v>
      </c>
      <c r="J856" s="595">
        <f>基本情報入力シート!$M$31</f>
        <v>0</v>
      </c>
      <c r="K856" s="595">
        <f>基本情報入力シート!$M$32</f>
        <v>0</v>
      </c>
      <c r="L856" s="595">
        <f>'別紙様式3-2（加算　個票）'!P868</f>
        <v>0</v>
      </c>
      <c r="M856" s="596">
        <f>'別紙様式3-2（加算　個票）'!Q868</f>
        <v>0</v>
      </c>
      <c r="N856" s="595">
        <f>'別紙様式3-2（加算　個票）'!Y868</f>
        <v>0</v>
      </c>
      <c r="O856" s="596">
        <f>'別紙様式3-2（加算　個票）'!Z868</f>
        <v>0</v>
      </c>
      <c r="P856" s="596">
        <f>'別紙様式3-2（加算　個票）'!AG868</f>
        <v>0</v>
      </c>
      <c r="Q856" s="596">
        <f t="shared" si="13"/>
        <v>0</v>
      </c>
      <c r="R856" s="597" t="str">
        <f>IF('別紙様式3-1'!$Y$26="×","該当","非該当")</f>
        <v>非該当</v>
      </c>
    </row>
    <row r="857" spans="1:18">
      <c r="A857" s="595">
        <v>856</v>
      </c>
      <c r="B857" s="595">
        <f>基本情報入力シート!C894</f>
        <v>0</v>
      </c>
      <c r="C857" s="595">
        <f>基本情報入力シート!M894</f>
        <v>0</v>
      </c>
      <c r="D857" s="595">
        <f>基本情報入力シート!R894</f>
        <v>0</v>
      </c>
      <c r="E857" s="595">
        <f>基本情報入力シート!W894</f>
        <v>0</v>
      </c>
      <c r="F857" s="595">
        <f>基本情報入力シート!X894</f>
        <v>0</v>
      </c>
      <c r="G857" s="595">
        <f>基本情報入力シート!Y894</f>
        <v>0</v>
      </c>
      <c r="H857" s="595">
        <f>基本情報入力シート!$M$23</f>
        <v>0</v>
      </c>
      <c r="I857" s="595">
        <f>基本情報入力シート!$M$30</f>
        <v>0</v>
      </c>
      <c r="J857" s="595">
        <f>基本情報入力シート!$M$31</f>
        <v>0</v>
      </c>
      <c r="K857" s="595">
        <f>基本情報入力シート!$M$32</f>
        <v>0</v>
      </c>
      <c r="L857" s="595">
        <f>'別紙様式3-2（加算　個票）'!P869</f>
        <v>0</v>
      </c>
      <c r="M857" s="596">
        <f>'別紙様式3-2（加算　個票）'!Q869</f>
        <v>0</v>
      </c>
      <c r="N857" s="595">
        <f>'別紙様式3-2（加算　個票）'!Y869</f>
        <v>0</v>
      </c>
      <c r="O857" s="596">
        <f>'別紙様式3-2（加算　個票）'!Z869</f>
        <v>0</v>
      </c>
      <c r="P857" s="596">
        <f>'別紙様式3-2（加算　個票）'!AG869</f>
        <v>0</v>
      </c>
      <c r="Q857" s="596">
        <f t="shared" si="13"/>
        <v>0</v>
      </c>
      <c r="R857" s="597" t="str">
        <f>IF('別紙様式3-1'!$Y$26="×","該当","非該当")</f>
        <v>非該当</v>
      </c>
    </row>
    <row r="858" spans="1:18">
      <c r="A858" s="595">
        <v>857</v>
      </c>
      <c r="B858" s="595">
        <f>基本情報入力シート!C895</f>
        <v>0</v>
      </c>
      <c r="C858" s="595">
        <f>基本情報入力シート!M895</f>
        <v>0</v>
      </c>
      <c r="D858" s="595">
        <f>基本情報入力シート!R895</f>
        <v>0</v>
      </c>
      <c r="E858" s="595">
        <f>基本情報入力シート!W895</f>
        <v>0</v>
      </c>
      <c r="F858" s="595">
        <f>基本情報入力シート!X895</f>
        <v>0</v>
      </c>
      <c r="G858" s="595">
        <f>基本情報入力シート!Y895</f>
        <v>0</v>
      </c>
      <c r="H858" s="595">
        <f>基本情報入力シート!$M$23</f>
        <v>0</v>
      </c>
      <c r="I858" s="595">
        <f>基本情報入力シート!$M$30</f>
        <v>0</v>
      </c>
      <c r="J858" s="595">
        <f>基本情報入力シート!$M$31</f>
        <v>0</v>
      </c>
      <c r="K858" s="595">
        <f>基本情報入力シート!$M$32</f>
        <v>0</v>
      </c>
      <c r="L858" s="595">
        <f>'別紙様式3-2（加算　個票）'!P870</f>
        <v>0</v>
      </c>
      <c r="M858" s="596">
        <f>'別紙様式3-2（加算　個票）'!Q870</f>
        <v>0</v>
      </c>
      <c r="N858" s="595">
        <f>'別紙様式3-2（加算　個票）'!Y870</f>
        <v>0</v>
      </c>
      <c r="O858" s="596">
        <f>'別紙様式3-2（加算　個票）'!Z870</f>
        <v>0</v>
      </c>
      <c r="P858" s="596">
        <f>'別紙様式3-2（加算　個票）'!AG870</f>
        <v>0</v>
      </c>
      <c r="Q858" s="596">
        <f t="shared" si="13"/>
        <v>0</v>
      </c>
      <c r="R858" s="597" t="str">
        <f>IF('別紙様式3-1'!$Y$26="×","該当","非該当")</f>
        <v>非該当</v>
      </c>
    </row>
    <row r="859" spans="1:18">
      <c r="A859" s="595">
        <v>858</v>
      </c>
      <c r="B859" s="595">
        <f>基本情報入力シート!C896</f>
        <v>0</v>
      </c>
      <c r="C859" s="595">
        <f>基本情報入力シート!M896</f>
        <v>0</v>
      </c>
      <c r="D859" s="595">
        <f>基本情報入力シート!R896</f>
        <v>0</v>
      </c>
      <c r="E859" s="595">
        <f>基本情報入力シート!W896</f>
        <v>0</v>
      </c>
      <c r="F859" s="595">
        <f>基本情報入力シート!X896</f>
        <v>0</v>
      </c>
      <c r="G859" s="595">
        <f>基本情報入力シート!Y896</f>
        <v>0</v>
      </c>
      <c r="H859" s="595">
        <f>基本情報入力シート!$M$23</f>
        <v>0</v>
      </c>
      <c r="I859" s="595">
        <f>基本情報入力シート!$M$30</f>
        <v>0</v>
      </c>
      <c r="J859" s="595">
        <f>基本情報入力シート!$M$31</f>
        <v>0</v>
      </c>
      <c r="K859" s="595">
        <f>基本情報入力シート!$M$32</f>
        <v>0</v>
      </c>
      <c r="L859" s="595">
        <f>'別紙様式3-2（加算　個票）'!P871</f>
        <v>0</v>
      </c>
      <c r="M859" s="596">
        <f>'別紙様式3-2（加算　個票）'!Q871</f>
        <v>0</v>
      </c>
      <c r="N859" s="595">
        <f>'別紙様式3-2（加算　個票）'!Y871</f>
        <v>0</v>
      </c>
      <c r="O859" s="596">
        <f>'別紙様式3-2（加算　個票）'!Z871</f>
        <v>0</v>
      </c>
      <c r="P859" s="596">
        <f>'別紙様式3-2（加算　個票）'!AG871</f>
        <v>0</v>
      </c>
      <c r="Q859" s="596">
        <f t="shared" si="13"/>
        <v>0</v>
      </c>
      <c r="R859" s="597" t="str">
        <f>IF('別紙様式3-1'!$Y$26="×","該当","非該当")</f>
        <v>非該当</v>
      </c>
    </row>
    <row r="860" spans="1:18">
      <c r="A860" s="595">
        <v>859</v>
      </c>
      <c r="B860" s="595">
        <f>基本情報入力シート!C897</f>
        <v>0</v>
      </c>
      <c r="C860" s="595">
        <f>基本情報入力シート!M897</f>
        <v>0</v>
      </c>
      <c r="D860" s="595">
        <f>基本情報入力シート!R897</f>
        <v>0</v>
      </c>
      <c r="E860" s="595">
        <f>基本情報入力シート!W897</f>
        <v>0</v>
      </c>
      <c r="F860" s="595">
        <f>基本情報入力シート!X897</f>
        <v>0</v>
      </c>
      <c r="G860" s="595">
        <f>基本情報入力シート!Y897</f>
        <v>0</v>
      </c>
      <c r="H860" s="595">
        <f>基本情報入力シート!$M$23</f>
        <v>0</v>
      </c>
      <c r="I860" s="595">
        <f>基本情報入力シート!$M$30</f>
        <v>0</v>
      </c>
      <c r="J860" s="595">
        <f>基本情報入力シート!$M$31</f>
        <v>0</v>
      </c>
      <c r="K860" s="595">
        <f>基本情報入力シート!$M$32</f>
        <v>0</v>
      </c>
      <c r="L860" s="595">
        <f>'別紙様式3-2（加算　個票）'!P872</f>
        <v>0</v>
      </c>
      <c r="M860" s="596">
        <f>'別紙様式3-2（加算　個票）'!Q872</f>
        <v>0</v>
      </c>
      <c r="N860" s="595">
        <f>'別紙様式3-2（加算　個票）'!Y872</f>
        <v>0</v>
      </c>
      <c r="O860" s="596">
        <f>'別紙様式3-2（加算　個票）'!Z872</f>
        <v>0</v>
      </c>
      <c r="P860" s="596">
        <f>'別紙様式3-2（加算　個票）'!AG872</f>
        <v>0</v>
      </c>
      <c r="Q860" s="596">
        <f t="shared" si="13"/>
        <v>0</v>
      </c>
      <c r="R860" s="597" t="str">
        <f>IF('別紙様式3-1'!$Y$26="×","該当","非該当")</f>
        <v>非該当</v>
      </c>
    </row>
    <row r="861" spans="1:18">
      <c r="A861" s="595">
        <v>860</v>
      </c>
      <c r="B861" s="595">
        <f>基本情報入力シート!C898</f>
        <v>0</v>
      </c>
      <c r="C861" s="595">
        <f>基本情報入力シート!M898</f>
        <v>0</v>
      </c>
      <c r="D861" s="595">
        <f>基本情報入力シート!R898</f>
        <v>0</v>
      </c>
      <c r="E861" s="595">
        <f>基本情報入力シート!W898</f>
        <v>0</v>
      </c>
      <c r="F861" s="595">
        <f>基本情報入力シート!X898</f>
        <v>0</v>
      </c>
      <c r="G861" s="595">
        <f>基本情報入力シート!Y898</f>
        <v>0</v>
      </c>
      <c r="H861" s="595">
        <f>基本情報入力シート!$M$23</f>
        <v>0</v>
      </c>
      <c r="I861" s="595">
        <f>基本情報入力シート!$M$30</f>
        <v>0</v>
      </c>
      <c r="J861" s="595">
        <f>基本情報入力シート!$M$31</f>
        <v>0</v>
      </c>
      <c r="K861" s="595">
        <f>基本情報入力シート!$M$32</f>
        <v>0</v>
      </c>
      <c r="L861" s="595">
        <f>'別紙様式3-2（加算　個票）'!P873</f>
        <v>0</v>
      </c>
      <c r="M861" s="596">
        <f>'別紙様式3-2（加算　個票）'!Q873</f>
        <v>0</v>
      </c>
      <c r="N861" s="595">
        <f>'別紙様式3-2（加算　個票）'!Y873</f>
        <v>0</v>
      </c>
      <c r="O861" s="596">
        <f>'別紙様式3-2（加算　個票）'!Z873</f>
        <v>0</v>
      </c>
      <c r="P861" s="596">
        <f>'別紙様式3-2（加算　個票）'!AG873</f>
        <v>0</v>
      </c>
      <c r="Q861" s="596">
        <f t="shared" si="13"/>
        <v>0</v>
      </c>
      <c r="R861" s="597" t="str">
        <f>IF('別紙様式3-1'!$Y$26="×","該当","非該当")</f>
        <v>非該当</v>
      </c>
    </row>
    <row r="862" spans="1:18">
      <c r="A862" s="595">
        <v>861</v>
      </c>
      <c r="B862" s="595">
        <f>基本情報入力シート!C899</f>
        <v>0</v>
      </c>
      <c r="C862" s="595">
        <f>基本情報入力シート!M899</f>
        <v>0</v>
      </c>
      <c r="D862" s="595">
        <f>基本情報入力シート!R899</f>
        <v>0</v>
      </c>
      <c r="E862" s="595">
        <f>基本情報入力シート!W899</f>
        <v>0</v>
      </c>
      <c r="F862" s="595">
        <f>基本情報入力シート!X899</f>
        <v>0</v>
      </c>
      <c r="G862" s="595">
        <f>基本情報入力シート!Y899</f>
        <v>0</v>
      </c>
      <c r="H862" s="595">
        <f>基本情報入力シート!$M$23</f>
        <v>0</v>
      </c>
      <c r="I862" s="595">
        <f>基本情報入力シート!$M$30</f>
        <v>0</v>
      </c>
      <c r="J862" s="595">
        <f>基本情報入力シート!$M$31</f>
        <v>0</v>
      </c>
      <c r="K862" s="595">
        <f>基本情報入力シート!$M$32</f>
        <v>0</v>
      </c>
      <c r="L862" s="595">
        <f>'別紙様式3-2（加算　個票）'!P874</f>
        <v>0</v>
      </c>
      <c r="M862" s="596">
        <f>'別紙様式3-2（加算　個票）'!Q874</f>
        <v>0</v>
      </c>
      <c r="N862" s="595">
        <f>'別紙様式3-2（加算　個票）'!Y874</f>
        <v>0</v>
      </c>
      <c r="O862" s="596">
        <f>'別紙様式3-2（加算　個票）'!Z874</f>
        <v>0</v>
      </c>
      <c r="P862" s="596">
        <f>'別紙様式3-2（加算　個票）'!AG874</f>
        <v>0</v>
      </c>
      <c r="Q862" s="596">
        <f t="shared" si="13"/>
        <v>0</v>
      </c>
      <c r="R862" s="597" t="str">
        <f>IF('別紙様式3-1'!$Y$26="×","該当","非該当")</f>
        <v>非該当</v>
      </c>
    </row>
    <row r="863" spans="1:18">
      <c r="A863" s="595">
        <v>862</v>
      </c>
      <c r="B863" s="595">
        <f>基本情報入力シート!C900</f>
        <v>0</v>
      </c>
      <c r="C863" s="595">
        <f>基本情報入力シート!M900</f>
        <v>0</v>
      </c>
      <c r="D863" s="595">
        <f>基本情報入力シート!R900</f>
        <v>0</v>
      </c>
      <c r="E863" s="595">
        <f>基本情報入力シート!W900</f>
        <v>0</v>
      </c>
      <c r="F863" s="595">
        <f>基本情報入力シート!X900</f>
        <v>0</v>
      </c>
      <c r="G863" s="595">
        <f>基本情報入力シート!Y900</f>
        <v>0</v>
      </c>
      <c r="H863" s="595">
        <f>基本情報入力シート!$M$23</f>
        <v>0</v>
      </c>
      <c r="I863" s="595">
        <f>基本情報入力シート!$M$30</f>
        <v>0</v>
      </c>
      <c r="J863" s="595">
        <f>基本情報入力シート!$M$31</f>
        <v>0</v>
      </c>
      <c r="K863" s="595">
        <f>基本情報入力シート!$M$32</f>
        <v>0</v>
      </c>
      <c r="L863" s="595">
        <f>'別紙様式3-2（加算　個票）'!P875</f>
        <v>0</v>
      </c>
      <c r="M863" s="596">
        <f>'別紙様式3-2（加算　個票）'!Q875</f>
        <v>0</v>
      </c>
      <c r="N863" s="595">
        <f>'別紙様式3-2（加算　個票）'!Y875</f>
        <v>0</v>
      </c>
      <c r="O863" s="596">
        <f>'別紙様式3-2（加算　個票）'!Z875</f>
        <v>0</v>
      </c>
      <c r="P863" s="596">
        <f>'別紙様式3-2（加算　個票）'!AG875</f>
        <v>0</v>
      </c>
      <c r="Q863" s="596">
        <f t="shared" si="13"/>
        <v>0</v>
      </c>
      <c r="R863" s="597" t="str">
        <f>IF('別紙様式3-1'!$Y$26="×","該当","非該当")</f>
        <v>非該当</v>
      </c>
    </row>
    <row r="864" spans="1:18">
      <c r="A864" s="595">
        <v>863</v>
      </c>
      <c r="B864" s="595">
        <f>基本情報入力シート!C901</f>
        <v>0</v>
      </c>
      <c r="C864" s="595">
        <f>基本情報入力シート!M901</f>
        <v>0</v>
      </c>
      <c r="D864" s="595">
        <f>基本情報入力シート!R901</f>
        <v>0</v>
      </c>
      <c r="E864" s="595">
        <f>基本情報入力シート!W901</f>
        <v>0</v>
      </c>
      <c r="F864" s="595">
        <f>基本情報入力シート!X901</f>
        <v>0</v>
      </c>
      <c r="G864" s="595">
        <f>基本情報入力シート!Y901</f>
        <v>0</v>
      </c>
      <c r="H864" s="595">
        <f>基本情報入力シート!$M$23</f>
        <v>0</v>
      </c>
      <c r="I864" s="595">
        <f>基本情報入力シート!$M$30</f>
        <v>0</v>
      </c>
      <c r="J864" s="595">
        <f>基本情報入力シート!$M$31</f>
        <v>0</v>
      </c>
      <c r="K864" s="595">
        <f>基本情報入力シート!$M$32</f>
        <v>0</v>
      </c>
      <c r="L864" s="595">
        <f>'別紙様式3-2（加算　個票）'!P876</f>
        <v>0</v>
      </c>
      <c r="M864" s="596">
        <f>'別紙様式3-2（加算　個票）'!Q876</f>
        <v>0</v>
      </c>
      <c r="N864" s="595">
        <f>'別紙様式3-2（加算　個票）'!Y876</f>
        <v>0</v>
      </c>
      <c r="O864" s="596">
        <f>'別紙様式3-2（加算　個票）'!Z876</f>
        <v>0</v>
      </c>
      <c r="P864" s="596">
        <f>'別紙様式3-2（加算　個票）'!AG876</f>
        <v>0</v>
      </c>
      <c r="Q864" s="596">
        <f t="shared" si="13"/>
        <v>0</v>
      </c>
      <c r="R864" s="597" t="str">
        <f>IF('別紙様式3-1'!$Y$26="×","該当","非該当")</f>
        <v>非該当</v>
      </c>
    </row>
    <row r="865" spans="1:18">
      <c r="A865" s="595">
        <v>864</v>
      </c>
      <c r="B865" s="595">
        <f>基本情報入力シート!C902</f>
        <v>0</v>
      </c>
      <c r="C865" s="595">
        <f>基本情報入力シート!M902</f>
        <v>0</v>
      </c>
      <c r="D865" s="595">
        <f>基本情報入力シート!R902</f>
        <v>0</v>
      </c>
      <c r="E865" s="595">
        <f>基本情報入力シート!W902</f>
        <v>0</v>
      </c>
      <c r="F865" s="595">
        <f>基本情報入力シート!X902</f>
        <v>0</v>
      </c>
      <c r="G865" s="595">
        <f>基本情報入力シート!Y902</f>
        <v>0</v>
      </c>
      <c r="H865" s="595">
        <f>基本情報入力シート!$M$23</f>
        <v>0</v>
      </c>
      <c r="I865" s="595">
        <f>基本情報入力シート!$M$30</f>
        <v>0</v>
      </c>
      <c r="J865" s="595">
        <f>基本情報入力シート!$M$31</f>
        <v>0</v>
      </c>
      <c r="K865" s="595">
        <f>基本情報入力シート!$M$32</f>
        <v>0</v>
      </c>
      <c r="L865" s="595">
        <f>'別紙様式3-2（加算　個票）'!P877</f>
        <v>0</v>
      </c>
      <c r="M865" s="596">
        <f>'別紙様式3-2（加算　個票）'!Q877</f>
        <v>0</v>
      </c>
      <c r="N865" s="595">
        <f>'別紙様式3-2（加算　個票）'!Y877</f>
        <v>0</v>
      </c>
      <c r="O865" s="596">
        <f>'別紙様式3-2（加算　個票）'!Z877</f>
        <v>0</v>
      </c>
      <c r="P865" s="596">
        <f>'別紙様式3-2（加算　個票）'!AG877</f>
        <v>0</v>
      </c>
      <c r="Q865" s="596">
        <f t="shared" si="13"/>
        <v>0</v>
      </c>
      <c r="R865" s="597" t="str">
        <f>IF('別紙様式3-1'!$Y$26="×","該当","非該当")</f>
        <v>非該当</v>
      </c>
    </row>
    <row r="866" spans="1:18">
      <c r="A866" s="595">
        <v>865</v>
      </c>
      <c r="B866" s="595">
        <f>基本情報入力シート!C903</f>
        <v>0</v>
      </c>
      <c r="C866" s="595">
        <f>基本情報入力シート!M903</f>
        <v>0</v>
      </c>
      <c r="D866" s="595">
        <f>基本情報入力シート!R903</f>
        <v>0</v>
      </c>
      <c r="E866" s="595">
        <f>基本情報入力シート!W903</f>
        <v>0</v>
      </c>
      <c r="F866" s="595">
        <f>基本情報入力シート!X903</f>
        <v>0</v>
      </c>
      <c r="G866" s="595">
        <f>基本情報入力シート!Y903</f>
        <v>0</v>
      </c>
      <c r="H866" s="595">
        <f>基本情報入力シート!$M$23</f>
        <v>0</v>
      </c>
      <c r="I866" s="595">
        <f>基本情報入力シート!$M$30</f>
        <v>0</v>
      </c>
      <c r="J866" s="595">
        <f>基本情報入力シート!$M$31</f>
        <v>0</v>
      </c>
      <c r="K866" s="595">
        <f>基本情報入力シート!$M$32</f>
        <v>0</v>
      </c>
      <c r="L866" s="595">
        <f>'別紙様式3-2（加算　個票）'!P878</f>
        <v>0</v>
      </c>
      <c r="M866" s="596">
        <f>'別紙様式3-2（加算　個票）'!Q878</f>
        <v>0</v>
      </c>
      <c r="N866" s="595">
        <f>'別紙様式3-2（加算　個票）'!Y878</f>
        <v>0</v>
      </c>
      <c r="O866" s="596">
        <f>'別紙様式3-2（加算　個票）'!Z878</f>
        <v>0</v>
      </c>
      <c r="P866" s="596">
        <f>'別紙様式3-2（加算　個票）'!AG878</f>
        <v>0</v>
      </c>
      <c r="Q866" s="596">
        <f t="shared" si="13"/>
        <v>0</v>
      </c>
      <c r="R866" s="597" t="str">
        <f>IF('別紙様式3-1'!$Y$26="×","該当","非該当")</f>
        <v>非該当</v>
      </c>
    </row>
    <row r="867" spans="1:18">
      <c r="A867" s="595">
        <v>866</v>
      </c>
      <c r="B867" s="595">
        <f>基本情報入力シート!C904</f>
        <v>0</v>
      </c>
      <c r="C867" s="595">
        <f>基本情報入力シート!M904</f>
        <v>0</v>
      </c>
      <c r="D867" s="595">
        <f>基本情報入力シート!R904</f>
        <v>0</v>
      </c>
      <c r="E867" s="595">
        <f>基本情報入力シート!W904</f>
        <v>0</v>
      </c>
      <c r="F867" s="595">
        <f>基本情報入力シート!X904</f>
        <v>0</v>
      </c>
      <c r="G867" s="595">
        <f>基本情報入力シート!Y904</f>
        <v>0</v>
      </c>
      <c r="H867" s="595">
        <f>基本情報入力シート!$M$23</f>
        <v>0</v>
      </c>
      <c r="I867" s="595">
        <f>基本情報入力シート!$M$30</f>
        <v>0</v>
      </c>
      <c r="J867" s="595">
        <f>基本情報入力シート!$M$31</f>
        <v>0</v>
      </c>
      <c r="K867" s="595">
        <f>基本情報入力シート!$M$32</f>
        <v>0</v>
      </c>
      <c r="L867" s="595">
        <f>'別紙様式3-2（加算　個票）'!P879</f>
        <v>0</v>
      </c>
      <c r="M867" s="596">
        <f>'別紙様式3-2（加算　個票）'!Q879</f>
        <v>0</v>
      </c>
      <c r="N867" s="595">
        <f>'別紙様式3-2（加算　個票）'!Y879</f>
        <v>0</v>
      </c>
      <c r="O867" s="596">
        <f>'別紙様式3-2（加算　個票）'!Z879</f>
        <v>0</v>
      </c>
      <c r="P867" s="596">
        <f>'別紙様式3-2（加算　個票）'!AG879</f>
        <v>0</v>
      </c>
      <c r="Q867" s="596">
        <f t="shared" si="13"/>
        <v>0</v>
      </c>
      <c r="R867" s="597" t="str">
        <f>IF('別紙様式3-1'!$Y$26="×","該当","非該当")</f>
        <v>非該当</v>
      </c>
    </row>
    <row r="868" spans="1:18">
      <c r="A868" s="595">
        <v>867</v>
      </c>
      <c r="B868" s="595">
        <f>基本情報入力シート!C905</f>
        <v>0</v>
      </c>
      <c r="C868" s="595">
        <f>基本情報入力シート!M905</f>
        <v>0</v>
      </c>
      <c r="D868" s="595">
        <f>基本情報入力シート!R905</f>
        <v>0</v>
      </c>
      <c r="E868" s="595">
        <f>基本情報入力シート!W905</f>
        <v>0</v>
      </c>
      <c r="F868" s="595">
        <f>基本情報入力シート!X905</f>
        <v>0</v>
      </c>
      <c r="G868" s="595">
        <f>基本情報入力シート!Y905</f>
        <v>0</v>
      </c>
      <c r="H868" s="595">
        <f>基本情報入力シート!$M$23</f>
        <v>0</v>
      </c>
      <c r="I868" s="595">
        <f>基本情報入力シート!$M$30</f>
        <v>0</v>
      </c>
      <c r="J868" s="595">
        <f>基本情報入力シート!$M$31</f>
        <v>0</v>
      </c>
      <c r="K868" s="595">
        <f>基本情報入力シート!$M$32</f>
        <v>0</v>
      </c>
      <c r="L868" s="595">
        <f>'別紙様式3-2（加算　個票）'!P880</f>
        <v>0</v>
      </c>
      <c r="M868" s="596">
        <f>'別紙様式3-2（加算　個票）'!Q880</f>
        <v>0</v>
      </c>
      <c r="N868" s="595">
        <f>'別紙様式3-2（加算　個票）'!Y880</f>
        <v>0</v>
      </c>
      <c r="O868" s="596">
        <f>'別紙様式3-2（加算　個票）'!Z880</f>
        <v>0</v>
      </c>
      <c r="P868" s="596">
        <f>'別紙様式3-2（加算　個票）'!AG880</f>
        <v>0</v>
      </c>
      <c r="Q868" s="596">
        <f t="shared" si="13"/>
        <v>0</v>
      </c>
      <c r="R868" s="597" t="str">
        <f>IF('別紙様式3-1'!$Y$26="×","該当","非該当")</f>
        <v>非該当</v>
      </c>
    </row>
    <row r="869" spans="1:18">
      <c r="A869" s="595">
        <v>868</v>
      </c>
      <c r="B869" s="595">
        <f>基本情報入力シート!C906</f>
        <v>0</v>
      </c>
      <c r="C869" s="595">
        <f>基本情報入力シート!M906</f>
        <v>0</v>
      </c>
      <c r="D869" s="595">
        <f>基本情報入力シート!R906</f>
        <v>0</v>
      </c>
      <c r="E869" s="595">
        <f>基本情報入力シート!W906</f>
        <v>0</v>
      </c>
      <c r="F869" s="595">
        <f>基本情報入力シート!X906</f>
        <v>0</v>
      </c>
      <c r="G869" s="595">
        <f>基本情報入力シート!Y906</f>
        <v>0</v>
      </c>
      <c r="H869" s="595">
        <f>基本情報入力シート!$M$23</f>
        <v>0</v>
      </c>
      <c r="I869" s="595">
        <f>基本情報入力シート!$M$30</f>
        <v>0</v>
      </c>
      <c r="J869" s="595">
        <f>基本情報入力シート!$M$31</f>
        <v>0</v>
      </c>
      <c r="K869" s="595">
        <f>基本情報入力シート!$M$32</f>
        <v>0</v>
      </c>
      <c r="L869" s="595">
        <f>'別紙様式3-2（加算　個票）'!P881</f>
        <v>0</v>
      </c>
      <c r="M869" s="596">
        <f>'別紙様式3-2（加算　個票）'!Q881</f>
        <v>0</v>
      </c>
      <c r="N869" s="595">
        <f>'別紙様式3-2（加算　個票）'!Y881</f>
        <v>0</v>
      </c>
      <c r="O869" s="596">
        <f>'別紙様式3-2（加算　個票）'!Z881</f>
        <v>0</v>
      </c>
      <c r="P869" s="596">
        <f>'別紙様式3-2（加算　個票）'!AG881</f>
        <v>0</v>
      </c>
      <c r="Q869" s="596">
        <f t="shared" si="13"/>
        <v>0</v>
      </c>
      <c r="R869" s="597" t="str">
        <f>IF('別紙様式3-1'!$Y$26="×","該当","非該当")</f>
        <v>非該当</v>
      </c>
    </row>
    <row r="870" spans="1:18">
      <c r="A870" s="595">
        <v>869</v>
      </c>
      <c r="B870" s="595">
        <f>基本情報入力シート!C907</f>
        <v>0</v>
      </c>
      <c r="C870" s="595">
        <f>基本情報入力シート!M907</f>
        <v>0</v>
      </c>
      <c r="D870" s="595">
        <f>基本情報入力シート!R907</f>
        <v>0</v>
      </c>
      <c r="E870" s="595">
        <f>基本情報入力シート!W907</f>
        <v>0</v>
      </c>
      <c r="F870" s="595">
        <f>基本情報入力シート!X907</f>
        <v>0</v>
      </c>
      <c r="G870" s="595">
        <f>基本情報入力シート!Y907</f>
        <v>0</v>
      </c>
      <c r="H870" s="595">
        <f>基本情報入力シート!$M$23</f>
        <v>0</v>
      </c>
      <c r="I870" s="595">
        <f>基本情報入力シート!$M$30</f>
        <v>0</v>
      </c>
      <c r="J870" s="595">
        <f>基本情報入力シート!$M$31</f>
        <v>0</v>
      </c>
      <c r="K870" s="595">
        <f>基本情報入力シート!$M$32</f>
        <v>0</v>
      </c>
      <c r="L870" s="595">
        <f>'別紙様式3-2（加算　個票）'!P882</f>
        <v>0</v>
      </c>
      <c r="M870" s="596">
        <f>'別紙様式3-2（加算　個票）'!Q882</f>
        <v>0</v>
      </c>
      <c r="N870" s="595">
        <f>'別紙様式3-2（加算　個票）'!Y882</f>
        <v>0</v>
      </c>
      <c r="O870" s="596">
        <f>'別紙様式3-2（加算　個票）'!Z882</f>
        <v>0</v>
      </c>
      <c r="P870" s="596">
        <f>'別紙様式3-2（加算　個票）'!AG882</f>
        <v>0</v>
      </c>
      <c r="Q870" s="596">
        <f t="shared" si="13"/>
        <v>0</v>
      </c>
      <c r="R870" s="597" t="str">
        <f>IF('別紙様式3-1'!$Y$26="×","該当","非該当")</f>
        <v>非該当</v>
      </c>
    </row>
    <row r="871" spans="1:18">
      <c r="A871" s="595">
        <v>870</v>
      </c>
      <c r="B871" s="595">
        <f>基本情報入力シート!C908</f>
        <v>0</v>
      </c>
      <c r="C871" s="595">
        <f>基本情報入力シート!M908</f>
        <v>0</v>
      </c>
      <c r="D871" s="595">
        <f>基本情報入力シート!R908</f>
        <v>0</v>
      </c>
      <c r="E871" s="595">
        <f>基本情報入力シート!W908</f>
        <v>0</v>
      </c>
      <c r="F871" s="595">
        <f>基本情報入力シート!X908</f>
        <v>0</v>
      </c>
      <c r="G871" s="595">
        <f>基本情報入力シート!Y908</f>
        <v>0</v>
      </c>
      <c r="H871" s="595">
        <f>基本情報入力シート!$M$23</f>
        <v>0</v>
      </c>
      <c r="I871" s="595">
        <f>基本情報入力シート!$M$30</f>
        <v>0</v>
      </c>
      <c r="J871" s="595">
        <f>基本情報入力シート!$M$31</f>
        <v>0</v>
      </c>
      <c r="K871" s="595">
        <f>基本情報入力シート!$M$32</f>
        <v>0</v>
      </c>
      <c r="L871" s="595">
        <f>'別紙様式3-2（加算　個票）'!P883</f>
        <v>0</v>
      </c>
      <c r="M871" s="596">
        <f>'別紙様式3-2（加算　個票）'!Q883</f>
        <v>0</v>
      </c>
      <c r="N871" s="595">
        <f>'別紙様式3-2（加算　個票）'!Y883</f>
        <v>0</v>
      </c>
      <c r="O871" s="596">
        <f>'別紙様式3-2（加算　個票）'!Z883</f>
        <v>0</v>
      </c>
      <c r="P871" s="596">
        <f>'別紙様式3-2（加算　個票）'!AG883</f>
        <v>0</v>
      </c>
      <c r="Q871" s="596">
        <f t="shared" si="13"/>
        <v>0</v>
      </c>
      <c r="R871" s="597" t="str">
        <f>IF('別紙様式3-1'!$Y$26="×","該当","非該当")</f>
        <v>非該当</v>
      </c>
    </row>
    <row r="872" spans="1:18">
      <c r="A872" s="595">
        <v>871</v>
      </c>
      <c r="B872" s="595">
        <f>基本情報入力シート!C909</f>
        <v>0</v>
      </c>
      <c r="C872" s="595">
        <f>基本情報入力シート!M909</f>
        <v>0</v>
      </c>
      <c r="D872" s="595">
        <f>基本情報入力シート!R909</f>
        <v>0</v>
      </c>
      <c r="E872" s="595">
        <f>基本情報入力シート!W909</f>
        <v>0</v>
      </c>
      <c r="F872" s="595">
        <f>基本情報入力シート!X909</f>
        <v>0</v>
      </c>
      <c r="G872" s="595">
        <f>基本情報入力シート!Y909</f>
        <v>0</v>
      </c>
      <c r="H872" s="595">
        <f>基本情報入力シート!$M$23</f>
        <v>0</v>
      </c>
      <c r="I872" s="595">
        <f>基本情報入力シート!$M$30</f>
        <v>0</v>
      </c>
      <c r="J872" s="595">
        <f>基本情報入力シート!$M$31</f>
        <v>0</v>
      </c>
      <c r="K872" s="595">
        <f>基本情報入力シート!$M$32</f>
        <v>0</v>
      </c>
      <c r="L872" s="595">
        <f>'別紙様式3-2（加算　個票）'!P884</f>
        <v>0</v>
      </c>
      <c r="M872" s="596">
        <f>'別紙様式3-2（加算　個票）'!Q884</f>
        <v>0</v>
      </c>
      <c r="N872" s="595">
        <f>'別紙様式3-2（加算　個票）'!Y884</f>
        <v>0</v>
      </c>
      <c r="O872" s="596">
        <f>'別紙様式3-2（加算　個票）'!Z884</f>
        <v>0</v>
      </c>
      <c r="P872" s="596">
        <f>'別紙様式3-2（加算　個票）'!AG884</f>
        <v>0</v>
      </c>
      <c r="Q872" s="596">
        <f t="shared" si="13"/>
        <v>0</v>
      </c>
      <c r="R872" s="597" t="str">
        <f>IF('別紙様式3-1'!$Y$26="×","該当","非該当")</f>
        <v>非該当</v>
      </c>
    </row>
    <row r="873" spans="1:18">
      <c r="A873" s="595">
        <v>872</v>
      </c>
      <c r="B873" s="595">
        <f>基本情報入力シート!C910</f>
        <v>0</v>
      </c>
      <c r="C873" s="595">
        <f>基本情報入力シート!M910</f>
        <v>0</v>
      </c>
      <c r="D873" s="595">
        <f>基本情報入力シート!R910</f>
        <v>0</v>
      </c>
      <c r="E873" s="595">
        <f>基本情報入力シート!W910</f>
        <v>0</v>
      </c>
      <c r="F873" s="595">
        <f>基本情報入力シート!X910</f>
        <v>0</v>
      </c>
      <c r="G873" s="595">
        <f>基本情報入力シート!Y910</f>
        <v>0</v>
      </c>
      <c r="H873" s="595">
        <f>基本情報入力シート!$M$23</f>
        <v>0</v>
      </c>
      <c r="I873" s="595">
        <f>基本情報入力シート!$M$30</f>
        <v>0</v>
      </c>
      <c r="J873" s="595">
        <f>基本情報入力シート!$M$31</f>
        <v>0</v>
      </c>
      <c r="K873" s="595">
        <f>基本情報入力シート!$M$32</f>
        <v>0</v>
      </c>
      <c r="L873" s="595">
        <f>'別紙様式3-2（加算　個票）'!P885</f>
        <v>0</v>
      </c>
      <c r="M873" s="596">
        <f>'別紙様式3-2（加算　個票）'!Q885</f>
        <v>0</v>
      </c>
      <c r="N873" s="595">
        <f>'別紙様式3-2（加算　個票）'!Y885</f>
        <v>0</v>
      </c>
      <c r="O873" s="596">
        <f>'別紙様式3-2（加算　個票）'!Z885</f>
        <v>0</v>
      </c>
      <c r="P873" s="596">
        <f>'別紙様式3-2（加算　個票）'!AG885</f>
        <v>0</v>
      </c>
      <c r="Q873" s="596">
        <f t="shared" si="13"/>
        <v>0</v>
      </c>
      <c r="R873" s="597" t="str">
        <f>IF('別紙様式3-1'!$Y$26="×","該当","非該当")</f>
        <v>非該当</v>
      </c>
    </row>
    <row r="874" spans="1:18">
      <c r="A874" s="595">
        <v>873</v>
      </c>
      <c r="B874" s="595">
        <f>基本情報入力シート!C911</f>
        <v>0</v>
      </c>
      <c r="C874" s="595">
        <f>基本情報入力シート!M911</f>
        <v>0</v>
      </c>
      <c r="D874" s="595">
        <f>基本情報入力シート!R911</f>
        <v>0</v>
      </c>
      <c r="E874" s="595">
        <f>基本情報入力シート!W911</f>
        <v>0</v>
      </c>
      <c r="F874" s="595">
        <f>基本情報入力シート!X911</f>
        <v>0</v>
      </c>
      <c r="G874" s="595">
        <f>基本情報入力シート!Y911</f>
        <v>0</v>
      </c>
      <c r="H874" s="595">
        <f>基本情報入力シート!$M$23</f>
        <v>0</v>
      </c>
      <c r="I874" s="595">
        <f>基本情報入力シート!$M$30</f>
        <v>0</v>
      </c>
      <c r="J874" s="595">
        <f>基本情報入力シート!$M$31</f>
        <v>0</v>
      </c>
      <c r="K874" s="595">
        <f>基本情報入力シート!$M$32</f>
        <v>0</v>
      </c>
      <c r="L874" s="595">
        <f>'別紙様式3-2（加算　個票）'!P886</f>
        <v>0</v>
      </c>
      <c r="M874" s="596">
        <f>'別紙様式3-2（加算　個票）'!Q886</f>
        <v>0</v>
      </c>
      <c r="N874" s="595">
        <f>'別紙様式3-2（加算　個票）'!Y886</f>
        <v>0</v>
      </c>
      <c r="O874" s="596">
        <f>'別紙様式3-2（加算　個票）'!Z886</f>
        <v>0</v>
      </c>
      <c r="P874" s="596">
        <f>'別紙様式3-2（加算　個票）'!AG886</f>
        <v>0</v>
      </c>
      <c r="Q874" s="596">
        <f t="shared" si="13"/>
        <v>0</v>
      </c>
      <c r="R874" s="597" t="str">
        <f>IF('別紙様式3-1'!$Y$26="×","該当","非該当")</f>
        <v>非該当</v>
      </c>
    </row>
    <row r="875" spans="1:18">
      <c r="A875" s="595">
        <v>874</v>
      </c>
      <c r="B875" s="595">
        <f>基本情報入力シート!C912</f>
        <v>0</v>
      </c>
      <c r="C875" s="595">
        <f>基本情報入力シート!M912</f>
        <v>0</v>
      </c>
      <c r="D875" s="595">
        <f>基本情報入力シート!R912</f>
        <v>0</v>
      </c>
      <c r="E875" s="595">
        <f>基本情報入力シート!W912</f>
        <v>0</v>
      </c>
      <c r="F875" s="595">
        <f>基本情報入力シート!X912</f>
        <v>0</v>
      </c>
      <c r="G875" s="595">
        <f>基本情報入力シート!Y912</f>
        <v>0</v>
      </c>
      <c r="H875" s="595">
        <f>基本情報入力シート!$M$23</f>
        <v>0</v>
      </c>
      <c r="I875" s="595">
        <f>基本情報入力シート!$M$30</f>
        <v>0</v>
      </c>
      <c r="J875" s="595">
        <f>基本情報入力シート!$M$31</f>
        <v>0</v>
      </c>
      <c r="K875" s="595">
        <f>基本情報入力シート!$M$32</f>
        <v>0</v>
      </c>
      <c r="L875" s="595">
        <f>'別紙様式3-2（加算　個票）'!P887</f>
        <v>0</v>
      </c>
      <c r="M875" s="596">
        <f>'別紙様式3-2（加算　個票）'!Q887</f>
        <v>0</v>
      </c>
      <c r="N875" s="595">
        <f>'別紙様式3-2（加算　個票）'!Y887</f>
        <v>0</v>
      </c>
      <c r="O875" s="596">
        <f>'別紙様式3-2（加算　個票）'!Z887</f>
        <v>0</v>
      </c>
      <c r="P875" s="596">
        <f>'別紙様式3-2（加算　個票）'!AG887</f>
        <v>0</v>
      </c>
      <c r="Q875" s="596">
        <f t="shared" si="13"/>
        <v>0</v>
      </c>
      <c r="R875" s="597" t="str">
        <f>IF('別紙様式3-1'!$Y$26="×","該当","非該当")</f>
        <v>非該当</v>
      </c>
    </row>
    <row r="876" spans="1:18">
      <c r="A876" s="595">
        <v>875</v>
      </c>
      <c r="B876" s="595">
        <f>基本情報入力シート!C913</f>
        <v>0</v>
      </c>
      <c r="C876" s="595">
        <f>基本情報入力シート!M913</f>
        <v>0</v>
      </c>
      <c r="D876" s="595">
        <f>基本情報入力シート!R913</f>
        <v>0</v>
      </c>
      <c r="E876" s="595">
        <f>基本情報入力シート!W913</f>
        <v>0</v>
      </c>
      <c r="F876" s="595">
        <f>基本情報入力シート!X913</f>
        <v>0</v>
      </c>
      <c r="G876" s="595">
        <f>基本情報入力シート!Y913</f>
        <v>0</v>
      </c>
      <c r="H876" s="595">
        <f>基本情報入力シート!$M$23</f>
        <v>0</v>
      </c>
      <c r="I876" s="595">
        <f>基本情報入力シート!$M$30</f>
        <v>0</v>
      </c>
      <c r="J876" s="595">
        <f>基本情報入力シート!$M$31</f>
        <v>0</v>
      </c>
      <c r="K876" s="595">
        <f>基本情報入力シート!$M$32</f>
        <v>0</v>
      </c>
      <c r="L876" s="595">
        <f>'別紙様式3-2（加算　個票）'!P888</f>
        <v>0</v>
      </c>
      <c r="M876" s="596">
        <f>'別紙様式3-2（加算　個票）'!Q888</f>
        <v>0</v>
      </c>
      <c r="N876" s="595">
        <f>'別紙様式3-2（加算　個票）'!Y888</f>
        <v>0</v>
      </c>
      <c r="O876" s="596">
        <f>'別紙様式3-2（加算　個票）'!Z888</f>
        <v>0</v>
      </c>
      <c r="P876" s="596">
        <f>'別紙様式3-2（加算　個票）'!AG888</f>
        <v>0</v>
      </c>
      <c r="Q876" s="596">
        <f t="shared" si="13"/>
        <v>0</v>
      </c>
      <c r="R876" s="597" t="str">
        <f>IF('別紙様式3-1'!$Y$26="×","該当","非該当")</f>
        <v>非該当</v>
      </c>
    </row>
    <row r="877" spans="1:18">
      <c r="A877" s="595">
        <v>876</v>
      </c>
      <c r="B877" s="595">
        <f>基本情報入力シート!C914</f>
        <v>0</v>
      </c>
      <c r="C877" s="595">
        <f>基本情報入力シート!M914</f>
        <v>0</v>
      </c>
      <c r="D877" s="595">
        <f>基本情報入力シート!R914</f>
        <v>0</v>
      </c>
      <c r="E877" s="595">
        <f>基本情報入力シート!W914</f>
        <v>0</v>
      </c>
      <c r="F877" s="595">
        <f>基本情報入力シート!X914</f>
        <v>0</v>
      </c>
      <c r="G877" s="595">
        <f>基本情報入力シート!Y914</f>
        <v>0</v>
      </c>
      <c r="H877" s="595">
        <f>基本情報入力シート!$M$23</f>
        <v>0</v>
      </c>
      <c r="I877" s="595">
        <f>基本情報入力シート!$M$30</f>
        <v>0</v>
      </c>
      <c r="J877" s="595">
        <f>基本情報入力シート!$M$31</f>
        <v>0</v>
      </c>
      <c r="K877" s="595">
        <f>基本情報入力シート!$M$32</f>
        <v>0</v>
      </c>
      <c r="L877" s="595">
        <f>'別紙様式3-2（加算　個票）'!P889</f>
        <v>0</v>
      </c>
      <c r="M877" s="596">
        <f>'別紙様式3-2（加算　個票）'!Q889</f>
        <v>0</v>
      </c>
      <c r="N877" s="595">
        <f>'別紙様式3-2（加算　個票）'!Y889</f>
        <v>0</v>
      </c>
      <c r="O877" s="596">
        <f>'別紙様式3-2（加算　個票）'!Z889</f>
        <v>0</v>
      </c>
      <c r="P877" s="596">
        <f>'別紙様式3-2（加算　個票）'!AG889</f>
        <v>0</v>
      </c>
      <c r="Q877" s="596">
        <f t="shared" si="13"/>
        <v>0</v>
      </c>
      <c r="R877" s="597" t="str">
        <f>IF('別紙様式3-1'!$Y$26="×","該当","非該当")</f>
        <v>非該当</v>
      </c>
    </row>
    <row r="878" spans="1:18">
      <c r="A878" s="595">
        <v>877</v>
      </c>
      <c r="B878" s="595">
        <f>基本情報入力シート!C915</f>
        <v>0</v>
      </c>
      <c r="C878" s="595">
        <f>基本情報入力シート!M915</f>
        <v>0</v>
      </c>
      <c r="D878" s="595">
        <f>基本情報入力シート!R915</f>
        <v>0</v>
      </c>
      <c r="E878" s="595">
        <f>基本情報入力シート!W915</f>
        <v>0</v>
      </c>
      <c r="F878" s="595">
        <f>基本情報入力シート!X915</f>
        <v>0</v>
      </c>
      <c r="G878" s="595">
        <f>基本情報入力シート!Y915</f>
        <v>0</v>
      </c>
      <c r="H878" s="595">
        <f>基本情報入力シート!$M$23</f>
        <v>0</v>
      </c>
      <c r="I878" s="595">
        <f>基本情報入力シート!$M$30</f>
        <v>0</v>
      </c>
      <c r="J878" s="595">
        <f>基本情報入力シート!$M$31</f>
        <v>0</v>
      </c>
      <c r="K878" s="595">
        <f>基本情報入力シート!$M$32</f>
        <v>0</v>
      </c>
      <c r="L878" s="595">
        <f>'別紙様式3-2（加算　個票）'!P890</f>
        <v>0</v>
      </c>
      <c r="M878" s="596">
        <f>'別紙様式3-2（加算　個票）'!Q890</f>
        <v>0</v>
      </c>
      <c r="N878" s="595">
        <f>'別紙様式3-2（加算　個票）'!Y890</f>
        <v>0</v>
      </c>
      <c r="O878" s="596">
        <f>'別紙様式3-2（加算　個票）'!Z890</f>
        <v>0</v>
      </c>
      <c r="P878" s="596">
        <f>'別紙様式3-2（加算　個票）'!AG890</f>
        <v>0</v>
      </c>
      <c r="Q878" s="596">
        <f t="shared" si="13"/>
        <v>0</v>
      </c>
      <c r="R878" s="597" t="str">
        <f>IF('別紙様式3-1'!$Y$26="×","該当","非該当")</f>
        <v>非該当</v>
      </c>
    </row>
    <row r="879" spans="1:18">
      <c r="A879" s="595">
        <v>878</v>
      </c>
      <c r="B879" s="595">
        <f>基本情報入力シート!C916</f>
        <v>0</v>
      </c>
      <c r="C879" s="595">
        <f>基本情報入力シート!M916</f>
        <v>0</v>
      </c>
      <c r="D879" s="595">
        <f>基本情報入力シート!R916</f>
        <v>0</v>
      </c>
      <c r="E879" s="595">
        <f>基本情報入力シート!W916</f>
        <v>0</v>
      </c>
      <c r="F879" s="595">
        <f>基本情報入力シート!X916</f>
        <v>0</v>
      </c>
      <c r="G879" s="595">
        <f>基本情報入力シート!Y916</f>
        <v>0</v>
      </c>
      <c r="H879" s="595">
        <f>基本情報入力シート!$M$23</f>
        <v>0</v>
      </c>
      <c r="I879" s="595">
        <f>基本情報入力シート!$M$30</f>
        <v>0</v>
      </c>
      <c r="J879" s="595">
        <f>基本情報入力シート!$M$31</f>
        <v>0</v>
      </c>
      <c r="K879" s="595">
        <f>基本情報入力シート!$M$32</f>
        <v>0</v>
      </c>
      <c r="L879" s="595">
        <f>'別紙様式3-2（加算　個票）'!P891</f>
        <v>0</v>
      </c>
      <c r="M879" s="596">
        <f>'別紙様式3-2（加算　個票）'!Q891</f>
        <v>0</v>
      </c>
      <c r="N879" s="595">
        <f>'別紙様式3-2（加算　個票）'!Y891</f>
        <v>0</v>
      </c>
      <c r="O879" s="596">
        <f>'別紙様式3-2（加算　個票）'!Z891</f>
        <v>0</v>
      </c>
      <c r="P879" s="596">
        <f>'別紙様式3-2（加算　個票）'!AG891</f>
        <v>0</v>
      </c>
      <c r="Q879" s="596">
        <f t="shared" si="13"/>
        <v>0</v>
      </c>
      <c r="R879" s="597" t="str">
        <f>IF('別紙様式3-1'!$Y$26="×","該当","非該当")</f>
        <v>非該当</v>
      </c>
    </row>
    <row r="880" spans="1:18">
      <c r="A880" s="595">
        <v>879</v>
      </c>
      <c r="B880" s="595">
        <f>基本情報入力シート!C917</f>
        <v>0</v>
      </c>
      <c r="C880" s="595">
        <f>基本情報入力シート!M917</f>
        <v>0</v>
      </c>
      <c r="D880" s="595">
        <f>基本情報入力シート!R917</f>
        <v>0</v>
      </c>
      <c r="E880" s="595">
        <f>基本情報入力シート!W917</f>
        <v>0</v>
      </c>
      <c r="F880" s="595">
        <f>基本情報入力シート!X917</f>
        <v>0</v>
      </c>
      <c r="G880" s="595">
        <f>基本情報入力シート!Y917</f>
        <v>0</v>
      </c>
      <c r="H880" s="595">
        <f>基本情報入力シート!$M$23</f>
        <v>0</v>
      </c>
      <c r="I880" s="595">
        <f>基本情報入力シート!$M$30</f>
        <v>0</v>
      </c>
      <c r="J880" s="595">
        <f>基本情報入力シート!$M$31</f>
        <v>0</v>
      </c>
      <c r="K880" s="595">
        <f>基本情報入力シート!$M$32</f>
        <v>0</v>
      </c>
      <c r="L880" s="595">
        <f>'別紙様式3-2（加算　個票）'!P892</f>
        <v>0</v>
      </c>
      <c r="M880" s="596">
        <f>'別紙様式3-2（加算　個票）'!Q892</f>
        <v>0</v>
      </c>
      <c r="N880" s="595">
        <f>'別紙様式3-2（加算　個票）'!Y892</f>
        <v>0</v>
      </c>
      <c r="O880" s="596">
        <f>'別紙様式3-2（加算　個票）'!Z892</f>
        <v>0</v>
      </c>
      <c r="P880" s="596">
        <f>'別紙様式3-2（加算　個票）'!AG892</f>
        <v>0</v>
      </c>
      <c r="Q880" s="596">
        <f t="shared" si="13"/>
        <v>0</v>
      </c>
      <c r="R880" s="597" t="str">
        <f>IF('別紙様式3-1'!$Y$26="×","該当","非該当")</f>
        <v>非該当</v>
      </c>
    </row>
    <row r="881" spans="1:18">
      <c r="A881" s="595">
        <v>880</v>
      </c>
      <c r="B881" s="595">
        <f>基本情報入力シート!C918</f>
        <v>0</v>
      </c>
      <c r="C881" s="595">
        <f>基本情報入力シート!M918</f>
        <v>0</v>
      </c>
      <c r="D881" s="595">
        <f>基本情報入力シート!R918</f>
        <v>0</v>
      </c>
      <c r="E881" s="595">
        <f>基本情報入力シート!W918</f>
        <v>0</v>
      </c>
      <c r="F881" s="595">
        <f>基本情報入力シート!X918</f>
        <v>0</v>
      </c>
      <c r="G881" s="595">
        <f>基本情報入力シート!Y918</f>
        <v>0</v>
      </c>
      <c r="H881" s="595">
        <f>基本情報入力シート!$M$23</f>
        <v>0</v>
      </c>
      <c r="I881" s="595">
        <f>基本情報入力シート!$M$30</f>
        <v>0</v>
      </c>
      <c r="J881" s="595">
        <f>基本情報入力シート!$M$31</f>
        <v>0</v>
      </c>
      <c r="K881" s="595">
        <f>基本情報入力シート!$M$32</f>
        <v>0</v>
      </c>
      <c r="L881" s="595">
        <f>'別紙様式3-2（加算　個票）'!P893</f>
        <v>0</v>
      </c>
      <c r="M881" s="596">
        <f>'別紙様式3-2（加算　個票）'!Q893</f>
        <v>0</v>
      </c>
      <c r="N881" s="595">
        <f>'別紙様式3-2（加算　個票）'!Y893</f>
        <v>0</v>
      </c>
      <c r="O881" s="596">
        <f>'別紙様式3-2（加算　個票）'!Z893</f>
        <v>0</v>
      </c>
      <c r="P881" s="596">
        <f>'別紙様式3-2（加算　個票）'!AG893</f>
        <v>0</v>
      </c>
      <c r="Q881" s="596">
        <f t="shared" si="13"/>
        <v>0</v>
      </c>
      <c r="R881" s="597" t="str">
        <f>IF('別紙様式3-1'!$Y$26="×","該当","非該当")</f>
        <v>非該当</v>
      </c>
    </row>
    <row r="882" spans="1:18">
      <c r="A882" s="595">
        <v>881</v>
      </c>
      <c r="B882" s="595">
        <f>基本情報入力シート!C919</f>
        <v>0</v>
      </c>
      <c r="C882" s="595">
        <f>基本情報入力シート!M919</f>
        <v>0</v>
      </c>
      <c r="D882" s="595">
        <f>基本情報入力シート!R919</f>
        <v>0</v>
      </c>
      <c r="E882" s="595">
        <f>基本情報入力シート!W919</f>
        <v>0</v>
      </c>
      <c r="F882" s="595">
        <f>基本情報入力シート!X919</f>
        <v>0</v>
      </c>
      <c r="G882" s="595">
        <f>基本情報入力シート!Y919</f>
        <v>0</v>
      </c>
      <c r="H882" s="595">
        <f>基本情報入力シート!$M$23</f>
        <v>0</v>
      </c>
      <c r="I882" s="595">
        <f>基本情報入力シート!$M$30</f>
        <v>0</v>
      </c>
      <c r="J882" s="595">
        <f>基本情報入力シート!$M$31</f>
        <v>0</v>
      </c>
      <c r="K882" s="595">
        <f>基本情報入力シート!$M$32</f>
        <v>0</v>
      </c>
      <c r="L882" s="595">
        <f>'別紙様式3-2（加算　個票）'!P894</f>
        <v>0</v>
      </c>
      <c r="M882" s="596">
        <f>'別紙様式3-2（加算　個票）'!Q894</f>
        <v>0</v>
      </c>
      <c r="N882" s="595">
        <f>'別紙様式3-2（加算　個票）'!Y894</f>
        <v>0</v>
      </c>
      <c r="O882" s="596">
        <f>'別紙様式3-2（加算　個票）'!Z894</f>
        <v>0</v>
      </c>
      <c r="P882" s="596">
        <f>'別紙様式3-2（加算　個票）'!AG894</f>
        <v>0</v>
      </c>
      <c r="Q882" s="596">
        <f t="shared" si="13"/>
        <v>0</v>
      </c>
      <c r="R882" s="597" t="str">
        <f>IF('別紙様式3-1'!$Y$26="×","該当","非該当")</f>
        <v>非該当</v>
      </c>
    </row>
    <row r="883" spans="1:18">
      <c r="A883" s="595">
        <v>882</v>
      </c>
      <c r="B883" s="595">
        <f>基本情報入力シート!C920</f>
        <v>0</v>
      </c>
      <c r="C883" s="595">
        <f>基本情報入力シート!M920</f>
        <v>0</v>
      </c>
      <c r="D883" s="595">
        <f>基本情報入力シート!R920</f>
        <v>0</v>
      </c>
      <c r="E883" s="595">
        <f>基本情報入力シート!W920</f>
        <v>0</v>
      </c>
      <c r="F883" s="595">
        <f>基本情報入力シート!X920</f>
        <v>0</v>
      </c>
      <c r="G883" s="595">
        <f>基本情報入力シート!Y920</f>
        <v>0</v>
      </c>
      <c r="H883" s="595">
        <f>基本情報入力シート!$M$23</f>
        <v>0</v>
      </c>
      <c r="I883" s="595">
        <f>基本情報入力シート!$M$30</f>
        <v>0</v>
      </c>
      <c r="J883" s="595">
        <f>基本情報入力シート!$M$31</f>
        <v>0</v>
      </c>
      <c r="K883" s="595">
        <f>基本情報入力シート!$M$32</f>
        <v>0</v>
      </c>
      <c r="L883" s="595">
        <f>'別紙様式3-2（加算　個票）'!P895</f>
        <v>0</v>
      </c>
      <c r="M883" s="596">
        <f>'別紙様式3-2（加算　個票）'!Q895</f>
        <v>0</v>
      </c>
      <c r="N883" s="595">
        <f>'別紙様式3-2（加算　個票）'!Y895</f>
        <v>0</v>
      </c>
      <c r="O883" s="596">
        <f>'別紙様式3-2（加算　個票）'!Z895</f>
        <v>0</v>
      </c>
      <c r="P883" s="596">
        <f>'別紙様式3-2（加算　個票）'!AG895</f>
        <v>0</v>
      </c>
      <c r="Q883" s="596">
        <f t="shared" si="13"/>
        <v>0</v>
      </c>
      <c r="R883" s="597" t="str">
        <f>IF('別紙様式3-1'!$Y$26="×","該当","非該当")</f>
        <v>非該当</v>
      </c>
    </row>
    <row r="884" spans="1:18">
      <c r="A884" s="595">
        <v>883</v>
      </c>
      <c r="B884" s="595">
        <f>基本情報入力シート!C921</f>
        <v>0</v>
      </c>
      <c r="C884" s="595">
        <f>基本情報入力シート!M921</f>
        <v>0</v>
      </c>
      <c r="D884" s="595">
        <f>基本情報入力シート!R921</f>
        <v>0</v>
      </c>
      <c r="E884" s="595">
        <f>基本情報入力シート!W921</f>
        <v>0</v>
      </c>
      <c r="F884" s="595">
        <f>基本情報入力シート!X921</f>
        <v>0</v>
      </c>
      <c r="G884" s="595">
        <f>基本情報入力シート!Y921</f>
        <v>0</v>
      </c>
      <c r="H884" s="595">
        <f>基本情報入力シート!$M$23</f>
        <v>0</v>
      </c>
      <c r="I884" s="595">
        <f>基本情報入力シート!$M$30</f>
        <v>0</v>
      </c>
      <c r="J884" s="595">
        <f>基本情報入力シート!$M$31</f>
        <v>0</v>
      </c>
      <c r="K884" s="595">
        <f>基本情報入力シート!$M$32</f>
        <v>0</v>
      </c>
      <c r="L884" s="595">
        <f>'別紙様式3-2（加算　個票）'!P896</f>
        <v>0</v>
      </c>
      <c r="M884" s="596">
        <f>'別紙様式3-2（加算　個票）'!Q896</f>
        <v>0</v>
      </c>
      <c r="N884" s="595">
        <f>'別紙様式3-2（加算　個票）'!Y896</f>
        <v>0</v>
      </c>
      <c r="O884" s="596">
        <f>'別紙様式3-2（加算　個票）'!Z896</f>
        <v>0</v>
      </c>
      <c r="P884" s="596">
        <f>'別紙様式3-2（加算　個票）'!AG896</f>
        <v>0</v>
      </c>
      <c r="Q884" s="596">
        <f t="shared" si="13"/>
        <v>0</v>
      </c>
      <c r="R884" s="597" t="str">
        <f>IF('別紙様式3-1'!$Y$26="×","該当","非該当")</f>
        <v>非該当</v>
      </c>
    </row>
    <row r="885" spans="1:18">
      <c r="A885" s="595">
        <v>884</v>
      </c>
      <c r="B885" s="595">
        <f>基本情報入力シート!C922</f>
        <v>0</v>
      </c>
      <c r="C885" s="595">
        <f>基本情報入力シート!M922</f>
        <v>0</v>
      </c>
      <c r="D885" s="595">
        <f>基本情報入力シート!R922</f>
        <v>0</v>
      </c>
      <c r="E885" s="595">
        <f>基本情報入力シート!W922</f>
        <v>0</v>
      </c>
      <c r="F885" s="595">
        <f>基本情報入力シート!X922</f>
        <v>0</v>
      </c>
      <c r="G885" s="595">
        <f>基本情報入力シート!Y922</f>
        <v>0</v>
      </c>
      <c r="H885" s="595">
        <f>基本情報入力シート!$M$23</f>
        <v>0</v>
      </c>
      <c r="I885" s="595">
        <f>基本情報入力シート!$M$30</f>
        <v>0</v>
      </c>
      <c r="J885" s="595">
        <f>基本情報入力シート!$M$31</f>
        <v>0</v>
      </c>
      <c r="K885" s="595">
        <f>基本情報入力シート!$M$32</f>
        <v>0</v>
      </c>
      <c r="L885" s="595">
        <f>'別紙様式3-2（加算　個票）'!P897</f>
        <v>0</v>
      </c>
      <c r="M885" s="596">
        <f>'別紙様式3-2（加算　個票）'!Q897</f>
        <v>0</v>
      </c>
      <c r="N885" s="595">
        <f>'別紙様式3-2（加算　個票）'!Y897</f>
        <v>0</v>
      </c>
      <c r="O885" s="596">
        <f>'別紙様式3-2（加算　個票）'!Z897</f>
        <v>0</v>
      </c>
      <c r="P885" s="596">
        <f>'別紙様式3-2（加算　個票）'!AG897</f>
        <v>0</v>
      </c>
      <c r="Q885" s="596">
        <f t="shared" si="13"/>
        <v>0</v>
      </c>
      <c r="R885" s="597" t="str">
        <f>IF('別紙様式3-1'!$Y$26="×","該当","非該当")</f>
        <v>非該当</v>
      </c>
    </row>
    <row r="886" spans="1:18">
      <c r="A886" s="595">
        <v>885</v>
      </c>
      <c r="B886" s="595">
        <f>基本情報入力シート!C923</f>
        <v>0</v>
      </c>
      <c r="C886" s="595">
        <f>基本情報入力シート!M923</f>
        <v>0</v>
      </c>
      <c r="D886" s="595">
        <f>基本情報入力シート!R923</f>
        <v>0</v>
      </c>
      <c r="E886" s="595">
        <f>基本情報入力シート!W923</f>
        <v>0</v>
      </c>
      <c r="F886" s="595">
        <f>基本情報入力シート!X923</f>
        <v>0</v>
      </c>
      <c r="G886" s="595">
        <f>基本情報入力シート!Y923</f>
        <v>0</v>
      </c>
      <c r="H886" s="595">
        <f>基本情報入力シート!$M$23</f>
        <v>0</v>
      </c>
      <c r="I886" s="595">
        <f>基本情報入力シート!$M$30</f>
        <v>0</v>
      </c>
      <c r="J886" s="595">
        <f>基本情報入力シート!$M$31</f>
        <v>0</v>
      </c>
      <c r="K886" s="595">
        <f>基本情報入力シート!$M$32</f>
        <v>0</v>
      </c>
      <c r="L886" s="595">
        <f>'別紙様式3-2（加算　個票）'!P898</f>
        <v>0</v>
      </c>
      <c r="M886" s="596">
        <f>'別紙様式3-2（加算　個票）'!Q898</f>
        <v>0</v>
      </c>
      <c r="N886" s="595">
        <f>'別紙様式3-2（加算　個票）'!Y898</f>
        <v>0</v>
      </c>
      <c r="O886" s="596">
        <f>'別紙様式3-2（加算　個票）'!Z898</f>
        <v>0</v>
      </c>
      <c r="P886" s="596">
        <f>'別紙様式3-2（加算　個票）'!AG898</f>
        <v>0</v>
      </c>
      <c r="Q886" s="596">
        <f t="shared" si="13"/>
        <v>0</v>
      </c>
      <c r="R886" s="597" t="str">
        <f>IF('別紙様式3-1'!$Y$26="×","該当","非該当")</f>
        <v>非該当</v>
      </c>
    </row>
    <row r="887" spans="1:18">
      <c r="A887" s="595">
        <v>886</v>
      </c>
      <c r="B887" s="595">
        <f>基本情報入力シート!C924</f>
        <v>0</v>
      </c>
      <c r="C887" s="595">
        <f>基本情報入力シート!M924</f>
        <v>0</v>
      </c>
      <c r="D887" s="595">
        <f>基本情報入力シート!R924</f>
        <v>0</v>
      </c>
      <c r="E887" s="595">
        <f>基本情報入力シート!W924</f>
        <v>0</v>
      </c>
      <c r="F887" s="595">
        <f>基本情報入力シート!X924</f>
        <v>0</v>
      </c>
      <c r="G887" s="595">
        <f>基本情報入力シート!Y924</f>
        <v>0</v>
      </c>
      <c r="H887" s="595">
        <f>基本情報入力シート!$M$23</f>
        <v>0</v>
      </c>
      <c r="I887" s="595">
        <f>基本情報入力シート!$M$30</f>
        <v>0</v>
      </c>
      <c r="J887" s="595">
        <f>基本情報入力シート!$M$31</f>
        <v>0</v>
      </c>
      <c r="K887" s="595">
        <f>基本情報入力シート!$M$32</f>
        <v>0</v>
      </c>
      <c r="L887" s="595">
        <f>'別紙様式3-2（加算　個票）'!P899</f>
        <v>0</v>
      </c>
      <c r="M887" s="596">
        <f>'別紙様式3-2（加算　個票）'!Q899</f>
        <v>0</v>
      </c>
      <c r="N887" s="595">
        <f>'別紙様式3-2（加算　個票）'!Y899</f>
        <v>0</v>
      </c>
      <c r="O887" s="596">
        <f>'別紙様式3-2（加算　個票）'!Z899</f>
        <v>0</v>
      </c>
      <c r="P887" s="596">
        <f>'別紙様式3-2（加算　個票）'!AG899</f>
        <v>0</v>
      </c>
      <c r="Q887" s="596">
        <f t="shared" si="13"/>
        <v>0</v>
      </c>
      <c r="R887" s="597" t="str">
        <f>IF('別紙様式3-1'!$Y$26="×","該当","非該当")</f>
        <v>非該当</v>
      </c>
    </row>
    <row r="888" spans="1:18">
      <c r="A888" s="595">
        <v>887</v>
      </c>
      <c r="B888" s="595">
        <f>基本情報入力シート!C925</f>
        <v>0</v>
      </c>
      <c r="C888" s="595">
        <f>基本情報入力シート!M925</f>
        <v>0</v>
      </c>
      <c r="D888" s="595">
        <f>基本情報入力シート!R925</f>
        <v>0</v>
      </c>
      <c r="E888" s="595">
        <f>基本情報入力シート!W925</f>
        <v>0</v>
      </c>
      <c r="F888" s="595">
        <f>基本情報入力シート!X925</f>
        <v>0</v>
      </c>
      <c r="G888" s="595">
        <f>基本情報入力シート!Y925</f>
        <v>0</v>
      </c>
      <c r="H888" s="595">
        <f>基本情報入力シート!$M$23</f>
        <v>0</v>
      </c>
      <c r="I888" s="595">
        <f>基本情報入力シート!$M$30</f>
        <v>0</v>
      </c>
      <c r="J888" s="595">
        <f>基本情報入力シート!$M$31</f>
        <v>0</v>
      </c>
      <c r="K888" s="595">
        <f>基本情報入力シート!$M$32</f>
        <v>0</v>
      </c>
      <c r="L888" s="595">
        <f>'別紙様式3-2（加算　個票）'!P900</f>
        <v>0</v>
      </c>
      <c r="M888" s="596">
        <f>'別紙様式3-2（加算　個票）'!Q900</f>
        <v>0</v>
      </c>
      <c r="N888" s="595">
        <f>'別紙様式3-2（加算　個票）'!Y900</f>
        <v>0</v>
      </c>
      <c r="O888" s="596">
        <f>'別紙様式3-2（加算　個票）'!Z900</f>
        <v>0</v>
      </c>
      <c r="P888" s="596">
        <f>'別紙様式3-2（加算　個票）'!AG900</f>
        <v>0</v>
      </c>
      <c r="Q888" s="596">
        <f t="shared" si="13"/>
        <v>0</v>
      </c>
      <c r="R888" s="597" t="str">
        <f>IF('別紙様式3-1'!$Y$26="×","該当","非該当")</f>
        <v>非該当</v>
      </c>
    </row>
    <row r="889" spans="1:18">
      <c r="A889" s="595">
        <v>888</v>
      </c>
      <c r="B889" s="595">
        <f>基本情報入力シート!C926</f>
        <v>0</v>
      </c>
      <c r="C889" s="595">
        <f>基本情報入力シート!M926</f>
        <v>0</v>
      </c>
      <c r="D889" s="595">
        <f>基本情報入力シート!R926</f>
        <v>0</v>
      </c>
      <c r="E889" s="595">
        <f>基本情報入力シート!W926</f>
        <v>0</v>
      </c>
      <c r="F889" s="595">
        <f>基本情報入力シート!X926</f>
        <v>0</v>
      </c>
      <c r="G889" s="595">
        <f>基本情報入力シート!Y926</f>
        <v>0</v>
      </c>
      <c r="H889" s="595">
        <f>基本情報入力シート!$M$23</f>
        <v>0</v>
      </c>
      <c r="I889" s="595">
        <f>基本情報入力シート!$M$30</f>
        <v>0</v>
      </c>
      <c r="J889" s="595">
        <f>基本情報入力シート!$M$31</f>
        <v>0</v>
      </c>
      <c r="K889" s="595">
        <f>基本情報入力シート!$M$32</f>
        <v>0</v>
      </c>
      <c r="L889" s="595">
        <f>'別紙様式3-2（加算　個票）'!P901</f>
        <v>0</v>
      </c>
      <c r="M889" s="596">
        <f>'別紙様式3-2（加算　個票）'!Q901</f>
        <v>0</v>
      </c>
      <c r="N889" s="595">
        <f>'別紙様式3-2（加算　個票）'!Y901</f>
        <v>0</v>
      </c>
      <c r="O889" s="596">
        <f>'別紙様式3-2（加算　個票）'!Z901</f>
        <v>0</v>
      </c>
      <c r="P889" s="596">
        <f>'別紙様式3-2（加算　個票）'!AG901</f>
        <v>0</v>
      </c>
      <c r="Q889" s="596">
        <f t="shared" si="13"/>
        <v>0</v>
      </c>
      <c r="R889" s="597" t="str">
        <f>IF('別紙様式3-1'!$Y$26="×","該当","非該当")</f>
        <v>非該当</v>
      </c>
    </row>
    <row r="890" spans="1:18">
      <c r="A890" s="595">
        <v>889</v>
      </c>
      <c r="B890" s="595">
        <f>基本情報入力シート!C927</f>
        <v>0</v>
      </c>
      <c r="C890" s="595">
        <f>基本情報入力シート!M927</f>
        <v>0</v>
      </c>
      <c r="D890" s="595">
        <f>基本情報入力シート!R927</f>
        <v>0</v>
      </c>
      <c r="E890" s="595">
        <f>基本情報入力シート!W927</f>
        <v>0</v>
      </c>
      <c r="F890" s="595">
        <f>基本情報入力シート!X927</f>
        <v>0</v>
      </c>
      <c r="G890" s="595">
        <f>基本情報入力シート!Y927</f>
        <v>0</v>
      </c>
      <c r="H890" s="595">
        <f>基本情報入力シート!$M$23</f>
        <v>0</v>
      </c>
      <c r="I890" s="595">
        <f>基本情報入力シート!$M$30</f>
        <v>0</v>
      </c>
      <c r="J890" s="595">
        <f>基本情報入力シート!$M$31</f>
        <v>0</v>
      </c>
      <c r="K890" s="595">
        <f>基本情報入力シート!$M$32</f>
        <v>0</v>
      </c>
      <c r="L890" s="595">
        <f>'別紙様式3-2（加算　個票）'!P902</f>
        <v>0</v>
      </c>
      <c r="M890" s="596">
        <f>'別紙様式3-2（加算　個票）'!Q902</f>
        <v>0</v>
      </c>
      <c r="N890" s="595">
        <f>'別紙様式3-2（加算　個票）'!Y902</f>
        <v>0</v>
      </c>
      <c r="O890" s="596">
        <f>'別紙様式3-2（加算　個票）'!Z902</f>
        <v>0</v>
      </c>
      <c r="P890" s="596">
        <f>'別紙様式3-2（加算　個票）'!AG902</f>
        <v>0</v>
      </c>
      <c r="Q890" s="596">
        <f t="shared" si="13"/>
        <v>0</v>
      </c>
      <c r="R890" s="597" t="str">
        <f>IF('別紙様式3-1'!$Y$26="×","該当","非該当")</f>
        <v>非該当</v>
      </c>
    </row>
    <row r="891" spans="1:18">
      <c r="A891" s="595">
        <v>890</v>
      </c>
      <c r="B891" s="595">
        <f>基本情報入力シート!C928</f>
        <v>0</v>
      </c>
      <c r="C891" s="595">
        <f>基本情報入力シート!M928</f>
        <v>0</v>
      </c>
      <c r="D891" s="595">
        <f>基本情報入力シート!R928</f>
        <v>0</v>
      </c>
      <c r="E891" s="595">
        <f>基本情報入力シート!W928</f>
        <v>0</v>
      </c>
      <c r="F891" s="595">
        <f>基本情報入力シート!X928</f>
        <v>0</v>
      </c>
      <c r="G891" s="595">
        <f>基本情報入力シート!Y928</f>
        <v>0</v>
      </c>
      <c r="H891" s="595">
        <f>基本情報入力シート!$M$23</f>
        <v>0</v>
      </c>
      <c r="I891" s="595">
        <f>基本情報入力シート!$M$30</f>
        <v>0</v>
      </c>
      <c r="J891" s="595">
        <f>基本情報入力シート!$M$31</f>
        <v>0</v>
      </c>
      <c r="K891" s="595">
        <f>基本情報入力シート!$M$32</f>
        <v>0</v>
      </c>
      <c r="L891" s="595">
        <f>'別紙様式3-2（加算　個票）'!P903</f>
        <v>0</v>
      </c>
      <c r="M891" s="596">
        <f>'別紙様式3-2（加算　個票）'!Q903</f>
        <v>0</v>
      </c>
      <c r="N891" s="595">
        <f>'別紙様式3-2（加算　個票）'!Y903</f>
        <v>0</v>
      </c>
      <c r="O891" s="596">
        <f>'別紙様式3-2（加算　個票）'!Z903</f>
        <v>0</v>
      </c>
      <c r="P891" s="596">
        <f>'別紙様式3-2（加算　個票）'!AG903</f>
        <v>0</v>
      </c>
      <c r="Q891" s="596">
        <f t="shared" si="13"/>
        <v>0</v>
      </c>
      <c r="R891" s="597" t="str">
        <f>IF('別紙様式3-1'!$Y$26="×","該当","非該当")</f>
        <v>非該当</v>
      </c>
    </row>
    <row r="892" spans="1:18">
      <c r="A892" s="595">
        <v>891</v>
      </c>
      <c r="B892" s="595">
        <f>基本情報入力シート!C929</f>
        <v>0</v>
      </c>
      <c r="C892" s="595">
        <f>基本情報入力シート!M929</f>
        <v>0</v>
      </c>
      <c r="D892" s="595">
        <f>基本情報入力シート!R929</f>
        <v>0</v>
      </c>
      <c r="E892" s="595">
        <f>基本情報入力シート!W929</f>
        <v>0</v>
      </c>
      <c r="F892" s="595">
        <f>基本情報入力シート!X929</f>
        <v>0</v>
      </c>
      <c r="G892" s="595">
        <f>基本情報入力シート!Y929</f>
        <v>0</v>
      </c>
      <c r="H892" s="595">
        <f>基本情報入力シート!$M$23</f>
        <v>0</v>
      </c>
      <c r="I892" s="595">
        <f>基本情報入力シート!$M$30</f>
        <v>0</v>
      </c>
      <c r="J892" s="595">
        <f>基本情報入力シート!$M$31</f>
        <v>0</v>
      </c>
      <c r="K892" s="595">
        <f>基本情報入力シート!$M$32</f>
        <v>0</v>
      </c>
      <c r="L892" s="595">
        <f>'別紙様式3-2（加算　個票）'!P904</f>
        <v>0</v>
      </c>
      <c r="M892" s="596">
        <f>'別紙様式3-2（加算　個票）'!Q904</f>
        <v>0</v>
      </c>
      <c r="N892" s="595">
        <f>'別紙様式3-2（加算　個票）'!Y904</f>
        <v>0</v>
      </c>
      <c r="O892" s="596">
        <f>'別紙様式3-2（加算　個票）'!Z904</f>
        <v>0</v>
      </c>
      <c r="P892" s="596">
        <f>'別紙様式3-2（加算　個票）'!AG904</f>
        <v>0</v>
      </c>
      <c r="Q892" s="596">
        <f t="shared" si="13"/>
        <v>0</v>
      </c>
      <c r="R892" s="597" t="str">
        <f>IF('別紙様式3-1'!$Y$26="×","該当","非該当")</f>
        <v>非該当</v>
      </c>
    </row>
    <row r="893" spans="1:18">
      <c r="A893" s="595">
        <v>892</v>
      </c>
      <c r="B893" s="595">
        <f>基本情報入力シート!C930</f>
        <v>0</v>
      </c>
      <c r="C893" s="595">
        <f>基本情報入力シート!M930</f>
        <v>0</v>
      </c>
      <c r="D893" s="595">
        <f>基本情報入力シート!R930</f>
        <v>0</v>
      </c>
      <c r="E893" s="595">
        <f>基本情報入力シート!W930</f>
        <v>0</v>
      </c>
      <c r="F893" s="595">
        <f>基本情報入力シート!X930</f>
        <v>0</v>
      </c>
      <c r="G893" s="595">
        <f>基本情報入力シート!Y930</f>
        <v>0</v>
      </c>
      <c r="H893" s="595">
        <f>基本情報入力シート!$M$23</f>
        <v>0</v>
      </c>
      <c r="I893" s="595">
        <f>基本情報入力シート!$M$30</f>
        <v>0</v>
      </c>
      <c r="J893" s="595">
        <f>基本情報入力シート!$M$31</f>
        <v>0</v>
      </c>
      <c r="K893" s="595">
        <f>基本情報入力シート!$M$32</f>
        <v>0</v>
      </c>
      <c r="L893" s="595">
        <f>'別紙様式3-2（加算　個票）'!P905</f>
        <v>0</v>
      </c>
      <c r="M893" s="596">
        <f>'別紙様式3-2（加算　個票）'!Q905</f>
        <v>0</v>
      </c>
      <c r="N893" s="595">
        <f>'別紙様式3-2（加算　個票）'!Y905</f>
        <v>0</v>
      </c>
      <c r="O893" s="596">
        <f>'別紙様式3-2（加算　個票）'!Z905</f>
        <v>0</v>
      </c>
      <c r="P893" s="596">
        <f>'別紙様式3-2（加算　個票）'!AG905</f>
        <v>0</v>
      </c>
      <c r="Q893" s="596">
        <f t="shared" si="13"/>
        <v>0</v>
      </c>
      <c r="R893" s="597" t="str">
        <f>IF('別紙様式3-1'!$Y$26="×","該当","非該当")</f>
        <v>非該当</v>
      </c>
    </row>
    <row r="894" spans="1:18">
      <c r="A894" s="595">
        <v>893</v>
      </c>
      <c r="B894" s="595">
        <f>基本情報入力シート!C931</f>
        <v>0</v>
      </c>
      <c r="C894" s="595">
        <f>基本情報入力シート!M931</f>
        <v>0</v>
      </c>
      <c r="D894" s="595">
        <f>基本情報入力シート!R931</f>
        <v>0</v>
      </c>
      <c r="E894" s="595">
        <f>基本情報入力シート!W931</f>
        <v>0</v>
      </c>
      <c r="F894" s="595">
        <f>基本情報入力シート!X931</f>
        <v>0</v>
      </c>
      <c r="G894" s="595">
        <f>基本情報入力シート!Y931</f>
        <v>0</v>
      </c>
      <c r="H894" s="595">
        <f>基本情報入力シート!$M$23</f>
        <v>0</v>
      </c>
      <c r="I894" s="595">
        <f>基本情報入力シート!$M$30</f>
        <v>0</v>
      </c>
      <c r="J894" s="595">
        <f>基本情報入力シート!$M$31</f>
        <v>0</v>
      </c>
      <c r="K894" s="595">
        <f>基本情報入力シート!$M$32</f>
        <v>0</v>
      </c>
      <c r="L894" s="595">
        <f>'別紙様式3-2（加算　個票）'!P906</f>
        <v>0</v>
      </c>
      <c r="M894" s="596">
        <f>'別紙様式3-2（加算　個票）'!Q906</f>
        <v>0</v>
      </c>
      <c r="N894" s="595">
        <f>'別紙様式3-2（加算　個票）'!Y906</f>
        <v>0</v>
      </c>
      <c r="O894" s="596">
        <f>'別紙様式3-2（加算　個票）'!Z906</f>
        <v>0</v>
      </c>
      <c r="P894" s="596">
        <f>'別紙様式3-2（加算　個票）'!AG906</f>
        <v>0</v>
      </c>
      <c r="Q894" s="596">
        <f t="shared" si="13"/>
        <v>0</v>
      </c>
      <c r="R894" s="597" t="str">
        <f>IF('別紙様式3-1'!$Y$26="×","該当","非該当")</f>
        <v>非該当</v>
      </c>
    </row>
    <row r="895" spans="1:18">
      <c r="A895" s="595">
        <v>894</v>
      </c>
      <c r="B895" s="595">
        <f>基本情報入力シート!C932</f>
        <v>0</v>
      </c>
      <c r="C895" s="595">
        <f>基本情報入力シート!M932</f>
        <v>0</v>
      </c>
      <c r="D895" s="595">
        <f>基本情報入力シート!R932</f>
        <v>0</v>
      </c>
      <c r="E895" s="595">
        <f>基本情報入力シート!W932</f>
        <v>0</v>
      </c>
      <c r="F895" s="595">
        <f>基本情報入力シート!X932</f>
        <v>0</v>
      </c>
      <c r="G895" s="595">
        <f>基本情報入力シート!Y932</f>
        <v>0</v>
      </c>
      <c r="H895" s="595">
        <f>基本情報入力シート!$M$23</f>
        <v>0</v>
      </c>
      <c r="I895" s="595">
        <f>基本情報入力シート!$M$30</f>
        <v>0</v>
      </c>
      <c r="J895" s="595">
        <f>基本情報入力シート!$M$31</f>
        <v>0</v>
      </c>
      <c r="K895" s="595">
        <f>基本情報入力シート!$M$32</f>
        <v>0</v>
      </c>
      <c r="L895" s="595">
        <f>'別紙様式3-2（加算　個票）'!P907</f>
        <v>0</v>
      </c>
      <c r="M895" s="596">
        <f>'別紙様式3-2（加算　個票）'!Q907</f>
        <v>0</v>
      </c>
      <c r="N895" s="595">
        <f>'別紙様式3-2（加算　個票）'!Y907</f>
        <v>0</v>
      </c>
      <c r="O895" s="596">
        <f>'別紙様式3-2（加算　個票）'!Z907</f>
        <v>0</v>
      </c>
      <c r="P895" s="596">
        <f>'別紙様式3-2（加算　個票）'!AG907</f>
        <v>0</v>
      </c>
      <c r="Q895" s="596">
        <f t="shared" si="13"/>
        <v>0</v>
      </c>
      <c r="R895" s="597" t="str">
        <f>IF('別紙様式3-1'!$Y$26="×","該当","非該当")</f>
        <v>非該当</v>
      </c>
    </row>
    <row r="896" spans="1:18">
      <c r="A896" s="595">
        <v>895</v>
      </c>
      <c r="B896" s="595">
        <f>基本情報入力シート!C933</f>
        <v>0</v>
      </c>
      <c r="C896" s="595">
        <f>基本情報入力シート!M933</f>
        <v>0</v>
      </c>
      <c r="D896" s="595">
        <f>基本情報入力シート!R933</f>
        <v>0</v>
      </c>
      <c r="E896" s="595">
        <f>基本情報入力シート!W933</f>
        <v>0</v>
      </c>
      <c r="F896" s="595">
        <f>基本情報入力シート!X933</f>
        <v>0</v>
      </c>
      <c r="G896" s="595">
        <f>基本情報入力シート!Y933</f>
        <v>0</v>
      </c>
      <c r="H896" s="595">
        <f>基本情報入力シート!$M$23</f>
        <v>0</v>
      </c>
      <c r="I896" s="595">
        <f>基本情報入力シート!$M$30</f>
        <v>0</v>
      </c>
      <c r="J896" s="595">
        <f>基本情報入力シート!$M$31</f>
        <v>0</v>
      </c>
      <c r="K896" s="595">
        <f>基本情報入力シート!$M$32</f>
        <v>0</v>
      </c>
      <c r="L896" s="595">
        <f>'別紙様式3-2（加算　個票）'!P908</f>
        <v>0</v>
      </c>
      <c r="M896" s="596">
        <f>'別紙様式3-2（加算　個票）'!Q908</f>
        <v>0</v>
      </c>
      <c r="N896" s="595">
        <f>'別紙様式3-2（加算　個票）'!Y908</f>
        <v>0</v>
      </c>
      <c r="O896" s="596">
        <f>'別紙様式3-2（加算　個票）'!Z908</f>
        <v>0</v>
      </c>
      <c r="P896" s="596">
        <f>'別紙様式3-2（加算　個票）'!AG908</f>
        <v>0</v>
      </c>
      <c r="Q896" s="596">
        <f t="shared" si="13"/>
        <v>0</v>
      </c>
      <c r="R896" s="597" t="str">
        <f>IF('別紙様式3-1'!$Y$26="×","該当","非該当")</f>
        <v>非該当</v>
      </c>
    </row>
    <row r="897" spans="1:18">
      <c r="A897" s="595">
        <v>896</v>
      </c>
      <c r="B897" s="595">
        <f>基本情報入力シート!C934</f>
        <v>0</v>
      </c>
      <c r="C897" s="595">
        <f>基本情報入力シート!M934</f>
        <v>0</v>
      </c>
      <c r="D897" s="595">
        <f>基本情報入力シート!R934</f>
        <v>0</v>
      </c>
      <c r="E897" s="595">
        <f>基本情報入力シート!W934</f>
        <v>0</v>
      </c>
      <c r="F897" s="595">
        <f>基本情報入力シート!X934</f>
        <v>0</v>
      </c>
      <c r="G897" s="595">
        <f>基本情報入力シート!Y934</f>
        <v>0</v>
      </c>
      <c r="H897" s="595">
        <f>基本情報入力シート!$M$23</f>
        <v>0</v>
      </c>
      <c r="I897" s="595">
        <f>基本情報入力シート!$M$30</f>
        <v>0</v>
      </c>
      <c r="J897" s="595">
        <f>基本情報入力シート!$M$31</f>
        <v>0</v>
      </c>
      <c r="K897" s="595">
        <f>基本情報入力シート!$M$32</f>
        <v>0</v>
      </c>
      <c r="L897" s="595">
        <f>'別紙様式3-2（加算　個票）'!P909</f>
        <v>0</v>
      </c>
      <c r="M897" s="596">
        <f>'別紙様式3-2（加算　個票）'!Q909</f>
        <v>0</v>
      </c>
      <c r="N897" s="595">
        <f>'別紙様式3-2（加算　個票）'!Y909</f>
        <v>0</v>
      </c>
      <c r="O897" s="596">
        <f>'別紙様式3-2（加算　個票）'!Z909</f>
        <v>0</v>
      </c>
      <c r="P897" s="596">
        <f>'別紙様式3-2（加算　個票）'!AG909</f>
        <v>0</v>
      </c>
      <c r="Q897" s="596">
        <f t="shared" si="13"/>
        <v>0</v>
      </c>
      <c r="R897" s="597" t="str">
        <f>IF('別紙様式3-1'!$Y$26="×","該当","非該当")</f>
        <v>非該当</v>
      </c>
    </row>
    <row r="898" spans="1:18">
      <c r="A898" s="595">
        <v>897</v>
      </c>
      <c r="B898" s="595">
        <f>基本情報入力シート!C935</f>
        <v>0</v>
      </c>
      <c r="C898" s="595">
        <f>基本情報入力シート!M935</f>
        <v>0</v>
      </c>
      <c r="D898" s="595">
        <f>基本情報入力シート!R935</f>
        <v>0</v>
      </c>
      <c r="E898" s="595">
        <f>基本情報入力シート!W935</f>
        <v>0</v>
      </c>
      <c r="F898" s="595">
        <f>基本情報入力シート!X935</f>
        <v>0</v>
      </c>
      <c r="G898" s="595">
        <f>基本情報入力シート!Y935</f>
        <v>0</v>
      </c>
      <c r="H898" s="595">
        <f>基本情報入力シート!$M$23</f>
        <v>0</v>
      </c>
      <c r="I898" s="595">
        <f>基本情報入力シート!$M$30</f>
        <v>0</v>
      </c>
      <c r="J898" s="595">
        <f>基本情報入力シート!$M$31</f>
        <v>0</v>
      </c>
      <c r="K898" s="595">
        <f>基本情報入力シート!$M$32</f>
        <v>0</v>
      </c>
      <c r="L898" s="595">
        <f>'別紙様式3-2（加算　個票）'!P910</f>
        <v>0</v>
      </c>
      <c r="M898" s="596">
        <f>'別紙様式3-2（加算　個票）'!Q910</f>
        <v>0</v>
      </c>
      <c r="N898" s="595">
        <f>'別紙様式3-2（加算　個票）'!Y910</f>
        <v>0</v>
      </c>
      <c r="O898" s="596">
        <f>'別紙様式3-2（加算　個票）'!Z910</f>
        <v>0</v>
      </c>
      <c r="P898" s="596">
        <f>'別紙様式3-2（加算　個票）'!AG910</f>
        <v>0</v>
      </c>
      <c r="Q898" s="596">
        <f t="shared" si="13"/>
        <v>0</v>
      </c>
      <c r="R898" s="597" t="str">
        <f>IF('別紙様式3-1'!$Y$26="×","該当","非該当")</f>
        <v>非該当</v>
      </c>
    </row>
    <row r="899" spans="1:18">
      <c r="A899" s="595">
        <v>898</v>
      </c>
      <c r="B899" s="595">
        <f>基本情報入力シート!C936</f>
        <v>0</v>
      </c>
      <c r="C899" s="595">
        <f>基本情報入力シート!M936</f>
        <v>0</v>
      </c>
      <c r="D899" s="595">
        <f>基本情報入力シート!R936</f>
        <v>0</v>
      </c>
      <c r="E899" s="595">
        <f>基本情報入力シート!W936</f>
        <v>0</v>
      </c>
      <c r="F899" s="595">
        <f>基本情報入力シート!X936</f>
        <v>0</v>
      </c>
      <c r="G899" s="595">
        <f>基本情報入力シート!Y936</f>
        <v>0</v>
      </c>
      <c r="H899" s="595">
        <f>基本情報入力シート!$M$23</f>
        <v>0</v>
      </c>
      <c r="I899" s="595">
        <f>基本情報入力シート!$M$30</f>
        <v>0</v>
      </c>
      <c r="J899" s="595">
        <f>基本情報入力シート!$M$31</f>
        <v>0</v>
      </c>
      <c r="K899" s="595">
        <f>基本情報入力シート!$M$32</f>
        <v>0</v>
      </c>
      <c r="L899" s="595">
        <f>'別紙様式3-2（加算　個票）'!P911</f>
        <v>0</v>
      </c>
      <c r="M899" s="596">
        <f>'別紙様式3-2（加算　個票）'!Q911</f>
        <v>0</v>
      </c>
      <c r="N899" s="595">
        <f>'別紙様式3-2（加算　個票）'!Y911</f>
        <v>0</v>
      </c>
      <c r="O899" s="596">
        <f>'別紙様式3-2（加算　個票）'!Z911</f>
        <v>0</v>
      </c>
      <c r="P899" s="596">
        <f>'別紙様式3-2（加算　個票）'!AG911</f>
        <v>0</v>
      </c>
      <c r="Q899" s="596">
        <f t="shared" ref="Q899:Q962" si="14">M899+O899-P899</f>
        <v>0</v>
      </c>
      <c r="R899" s="597" t="str">
        <f>IF('別紙様式3-1'!$Y$26="×","該当","非該当")</f>
        <v>非該当</v>
      </c>
    </row>
    <row r="900" spans="1:18">
      <c r="A900" s="595">
        <v>899</v>
      </c>
      <c r="B900" s="595">
        <f>基本情報入力シート!C937</f>
        <v>0</v>
      </c>
      <c r="C900" s="595">
        <f>基本情報入力シート!M937</f>
        <v>0</v>
      </c>
      <c r="D900" s="595">
        <f>基本情報入力シート!R937</f>
        <v>0</v>
      </c>
      <c r="E900" s="595">
        <f>基本情報入力シート!W937</f>
        <v>0</v>
      </c>
      <c r="F900" s="595">
        <f>基本情報入力シート!X937</f>
        <v>0</v>
      </c>
      <c r="G900" s="595">
        <f>基本情報入力シート!Y937</f>
        <v>0</v>
      </c>
      <c r="H900" s="595">
        <f>基本情報入力シート!$M$23</f>
        <v>0</v>
      </c>
      <c r="I900" s="595">
        <f>基本情報入力シート!$M$30</f>
        <v>0</v>
      </c>
      <c r="J900" s="595">
        <f>基本情報入力シート!$M$31</f>
        <v>0</v>
      </c>
      <c r="K900" s="595">
        <f>基本情報入力シート!$M$32</f>
        <v>0</v>
      </c>
      <c r="L900" s="595">
        <f>'別紙様式3-2（加算　個票）'!P912</f>
        <v>0</v>
      </c>
      <c r="M900" s="596">
        <f>'別紙様式3-2（加算　個票）'!Q912</f>
        <v>0</v>
      </c>
      <c r="N900" s="595">
        <f>'別紙様式3-2（加算　個票）'!Y912</f>
        <v>0</v>
      </c>
      <c r="O900" s="596">
        <f>'別紙様式3-2（加算　個票）'!Z912</f>
        <v>0</v>
      </c>
      <c r="P900" s="596">
        <f>'別紙様式3-2（加算　個票）'!AG912</f>
        <v>0</v>
      </c>
      <c r="Q900" s="596">
        <f t="shared" si="14"/>
        <v>0</v>
      </c>
      <c r="R900" s="597" t="str">
        <f>IF('別紙様式3-1'!$Y$26="×","該当","非該当")</f>
        <v>非該当</v>
      </c>
    </row>
    <row r="901" spans="1:18">
      <c r="A901" s="595">
        <v>900</v>
      </c>
      <c r="B901" s="595">
        <f>基本情報入力シート!C938</f>
        <v>0</v>
      </c>
      <c r="C901" s="595">
        <f>基本情報入力シート!M938</f>
        <v>0</v>
      </c>
      <c r="D901" s="595">
        <f>基本情報入力シート!R938</f>
        <v>0</v>
      </c>
      <c r="E901" s="595">
        <f>基本情報入力シート!W938</f>
        <v>0</v>
      </c>
      <c r="F901" s="595">
        <f>基本情報入力シート!X938</f>
        <v>0</v>
      </c>
      <c r="G901" s="595">
        <f>基本情報入力シート!Y938</f>
        <v>0</v>
      </c>
      <c r="H901" s="595">
        <f>基本情報入力シート!$M$23</f>
        <v>0</v>
      </c>
      <c r="I901" s="595">
        <f>基本情報入力シート!$M$30</f>
        <v>0</v>
      </c>
      <c r="J901" s="595">
        <f>基本情報入力シート!$M$31</f>
        <v>0</v>
      </c>
      <c r="K901" s="595">
        <f>基本情報入力シート!$M$32</f>
        <v>0</v>
      </c>
      <c r="L901" s="595">
        <f>'別紙様式3-2（加算　個票）'!P913</f>
        <v>0</v>
      </c>
      <c r="M901" s="596">
        <f>'別紙様式3-2（加算　個票）'!Q913</f>
        <v>0</v>
      </c>
      <c r="N901" s="595">
        <f>'別紙様式3-2（加算　個票）'!Y913</f>
        <v>0</v>
      </c>
      <c r="O901" s="596">
        <f>'別紙様式3-2（加算　個票）'!Z913</f>
        <v>0</v>
      </c>
      <c r="P901" s="596">
        <f>'別紙様式3-2（加算　個票）'!AG913</f>
        <v>0</v>
      </c>
      <c r="Q901" s="596">
        <f t="shared" si="14"/>
        <v>0</v>
      </c>
      <c r="R901" s="597" t="str">
        <f>IF('別紙様式3-1'!$Y$26="×","該当","非該当")</f>
        <v>非該当</v>
      </c>
    </row>
    <row r="902" spans="1:18">
      <c r="A902" s="595">
        <v>901</v>
      </c>
      <c r="B902" s="595">
        <f>基本情報入力シート!C939</f>
        <v>0</v>
      </c>
      <c r="C902" s="595">
        <f>基本情報入力シート!M939</f>
        <v>0</v>
      </c>
      <c r="D902" s="595">
        <f>基本情報入力シート!R939</f>
        <v>0</v>
      </c>
      <c r="E902" s="595">
        <f>基本情報入力シート!W939</f>
        <v>0</v>
      </c>
      <c r="F902" s="595">
        <f>基本情報入力シート!X939</f>
        <v>0</v>
      </c>
      <c r="G902" s="595">
        <f>基本情報入力シート!Y939</f>
        <v>0</v>
      </c>
      <c r="H902" s="595">
        <f>基本情報入力シート!$M$23</f>
        <v>0</v>
      </c>
      <c r="I902" s="595">
        <f>基本情報入力シート!$M$30</f>
        <v>0</v>
      </c>
      <c r="J902" s="595">
        <f>基本情報入力シート!$M$31</f>
        <v>0</v>
      </c>
      <c r="K902" s="595">
        <f>基本情報入力シート!$M$32</f>
        <v>0</v>
      </c>
      <c r="L902" s="595">
        <f>'別紙様式3-2（加算　個票）'!P914</f>
        <v>0</v>
      </c>
      <c r="M902" s="596">
        <f>'別紙様式3-2（加算　個票）'!Q914</f>
        <v>0</v>
      </c>
      <c r="N902" s="595">
        <f>'別紙様式3-2（加算　個票）'!Y914</f>
        <v>0</v>
      </c>
      <c r="O902" s="596">
        <f>'別紙様式3-2（加算　個票）'!Z914</f>
        <v>0</v>
      </c>
      <c r="P902" s="596">
        <f>'別紙様式3-2（加算　個票）'!AG914</f>
        <v>0</v>
      </c>
      <c r="Q902" s="596">
        <f t="shared" si="14"/>
        <v>0</v>
      </c>
      <c r="R902" s="597" t="str">
        <f>IF('別紙様式3-1'!$Y$26="×","該当","非該当")</f>
        <v>非該当</v>
      </c>
    </row>
    <row r="903" spans="1:18">
      <c r="A903" s="595">
        <v>902</v>
      </c>
      <c r="B903" s="595">
        <f>基本情報入力シート!C940</f>
        <v>0</v>
      </c>
      <c r="C903" s="595">
        <f>基本情報入力シート!M940</f>
        <v>0</v>
      </c>
      <c r="D903" s="595">
        <f>基本情報入力シート!R940</f>
        <v>0</v>
      </c>
      <c r="E903" s="595">
        <f>基本情報入力シート!W940</f>
        <v>0</v>
      </c>
      <c r="F903" s="595">
        <f>基本情報入力シート!X940</f>
        <v>0</v>
      </c>
      <c r="G903" s="595">
        <f>基本情報入力シート!Y940</f>
        <v>0</v>
      </c>
      <c r="H903" s="595">
        <f>基本情報入力シート!$M$23</f>
        <v>0</v>
      </c>
      <c r="I903" s="595">
        <f>基本情報入力シート!$M$30</f>
        <v>0</v>
      </c>
      <c r="J903" s="595">
        <f>基本情報入力シート!$M$31</f>
        <v>0</v>
      </c>
      <c r="K903" s="595">
        <f>基本情報入力シート!$M$32</f>
        <v>0</v>
      </c>
      <c r="L903" s="595">
        <f>'別紙様式3-2（加算　個票）'!P915</f>
        <v>0</v>
      </c>
      <c r="M903" s="596">
        <f>'別紙様式3-2（加算　個票）'!Q915</f>
        <v>0</v>
      </c>
      <c r="N903" s="595">
        <f>'別紙様式3-2（加算　個票）'!Y915</f>
        <v>0</v>
      </c>
      <c r="O903" s="596">
        <f>'別紙様式3-2（加算　個票）'!Z915</f>
        <v>0</v>
      </c>
      <c r="P903" s="596">
        <f>'別紙様式3-2（加算　個票）'!AG915</f>
        <v>0</v>
      </c>
      <c r="Q903" s="596">
        <f t="shared" si="14"/>
        <v>0</v>
      </c>
      <c r="R903" s="597" t="str">
        <f>IF('別紙様式3-1'!$Y$26="×","該当","非該当")</f>
        <v>非該当</v>
      </c>
    </row>
    <row r="904" spans="1:18">
      <c r="A904" s="595">
        <v>903</v>
      </c>
      <c r="B904" s="595">
        <f>基本情報入力シート!C941</f>
        <v>0</v>
      </c>
      <c r="C904" s="595">
        <f>基本情報入力シート!M941</f>
        <v>0</v>
      </c>
      <c r="D904" s="595">
        <f>基本情報入力シート!R941</f>
        <v>0</v>
      </c>
      <c r="E904" s="595">
        <f>基本情報入力シート!W941</f>
        <v>0</v>
      </c>
      <c r="F904" s="595">
        <f>基本情報入力シート!X941</f>
        <v>0</v>
      </c>
      <c r="G904" s="595">
        <f>基本情報入力シート!Y941</f>
        <v>0</v>
      </c>
      <c r="H904" s="595">
        <f>基本情報入力シート!$M$23</f>
        <v>0</v>
      </c>
      <c r="I904" s="595">
        <f>基本情報入力シート!$M$30</f>
        <v>0</v>
      </c>
      <c r="J904" s="595">
        <f>基本情報入力シート!$M$31</f>
        <v>0</v>
      </c>
      <c r="K904" s="595">
        <f>基本情報入力シート!$M$32</f>
        <v>0</v>
      </c>
      <c r="L904" s="595">
        <f>'別紙様式3-2（加算　個票）'!P916</f>
        <v>0</v>
      </c>
      <c r="M904" s="596">
        <f>'別紙様式3-2（加算　個票）'!Q916</f>
        <v>0</v>
      </c>
      <c r="N904" s="595">
        <f>'別紙様式3-2（加算　個票）'!Y916</f>
        <v>0</v>
      </c>
      <c r="O904" s="596">
        <f>'別紙様式3-2（加算　個票）'!Z916</f>
        <v>0</v>
      </c>
      <c r="P904" s="596">
        <f>'別紙様式3-2（加算　個票）'!AG916</f>
        <v>0</v>
      </c>
      <c r="Q904" s="596">
        <f t="shared" si="14"/>
        <v>0</v>
      </c>
      <c r="R904" s="597" t="str">
        <f>IF('別紙様式3-1'!$Y$26="×","該当","非該当")</f>
        <v>非該当</v>
      </c>
    </row>
    <row r="905" spans="1:18">
      <c r="A905" s="595">
        <v>904</v>
      </c>
      <c r="B905" s="595">
        <f>基本情報入力シート!C942</f>
        <v>0</v>
      </c>
      <c r="C905" s="595">
        <f>基本情報入力シート!M942</f>
        <v>0</v>
      </c>
      <c r="D905" s="595">
        <f>基本情報入力シート!R942</f>
        <v>0</v>
      </c>
      <c r="E905" s="595">
        <f>基本情報入力シート!W942</f>
        <v>0</v>
      </c>
      <c r="F905" s="595">
        <f>基本情報入力シート!X942</f>
        <v>0</v>
      </c>
      <c r="G905" s="595">
        <f>基本情報入力シート!Y942</f>
        <v>0</v>
      </c>
      <c r="H905" s="595">
        <f>基本情報入力シート!$M$23</f>
        <v>0</v>
      </c>
      <c r="I905" s="595">
        <f>基本情報入力シート!$M$30</f>
        <v>0</v>
      </c>
      <c r="J905" s="595">
        <f>基本情報入力シート!$M$31</f>
        <v>0</v>
      </c>
      <c r="K905" s="595">
        <f>基本情報入力シート!$M$32</f>
        <v>0</v>
      </c>
      <c r="L905" s="595">
        <f>'別紙様式3-2（加算　個票）'!P917</f>
        <v>0</v>
      </c>
      <c r="M905" s="596">
        <f>'別紙様式3-2（加算　個票）'!Q917</f>
        <v>0</v>
      </c>
      <c r="N905" s="595">
        <f>'別紙様式3-2（加算　個票）'!Y917</f>
        <v>0</v>
      </c>
      <c r="O905" s="596">
        <f>'別紙様式3-2（加算　個票）'!Z917</f>
        <v>0</v>
      </c>
      <c r="P905" s="596">
        <f>'別紙様式3-2（加算　個票）'!AG917</f>
        <v>0</v>
      </c>
      <c r="Q905" s="596">
        <f t="shared" si="14"/>
        <v>0</v>
      </c>
      <c r="R905" s="597" t="str">
        <f>IF('別紙様式3-1'!$Y$26="×","該当","非該当")</f>
        <v>非該当</v>
      </c>
    </row>
    <row r="906" spans="1:18">
      <c r="A906" s="595">
        <v>905</v>
      </c>
      <c r="B906" s="595">
        <f>基本情報入力シート!C943</f>
        <v>0</v>
      </c>
      <c r="C906" s="595">
        <f>基本情報入力シート!M943</f>
        <v>0</v>
      </c>
      <c r="D906" s="595">
        <f>基本情報入力シート!R943</f>
        <v>0</v>
      </c>
      <c r="E906" s="595">
        <f>基本情報入力シート!W943</f>
        <v>0</v>
      </c>
      <c r="F906" s="595">
        <f>基本情報入力シート!X943</f>
        <v>0</v>
      </c>
      <c r="G906" s="595">
        <f>基本情報入力シート!Y943</f>
        <v>0</v>
      </c>
      <c r="H906" s="595">
        <f>基本情報入力シート!$M$23</f>
        <v>0</v>
      </c>
      <c r="I906" s="595">
        <f>基本情報入力シート!$M$30</f>
        <v>0</v>
      </c>
      <c r="J906" s="595">
        <f>基本情報入力シート!$M$31</f>
        <v>0</v>
      </c>
      <c r="K906" s="595">
        <f>基本情報入力シート!$M$32</f>
        <v>0</v>
      </c>
      <c r="L906" s="595">
        <f>'別紙様式3-2（加算　個票）'!P918</f>
        <v>0</v>
      </c>
      <c r="M906" s="596">
        <f>'別紙様式3-2（加算　個票）'!Q918</f>
        <v>0</v>
      </c>
      <c r="N906" s="595">
        <f>'別紙様式3-2（加算　個票）'!Y918</f>
        <v>0</v>
      </c>
      <c r="O906" s="596">
        <f>'別紙様式3-2（加算　個票）'!Z918</f>
        <v>0</v>
      </c>
      <c r="P906" s="596">
        <f>'別紙様式3-2（加算　個票）'!AG918</f>
        <v>0</v>
      </c>
      <c r="Q906" s="596">
        <f t="shared" si="14"/>
        <v>0</v>
      </c>
      <c r="R906" s="597" t="str">
        <f>IF('別紙様式3-1'!$Y$26="×","該当","非該当")</f>
        <v>非該当</v>
      </c>
    </row>
    <row r="907" spans="1:18">
      <c r="A907" s="595">
        <v>906</v>
      </c>
      <c r="B907" s="595">
        <f>基本情報入力シート!C944</f>
        <v>0</v>
      </c>
      <c r="C907" s="595">
        <f>基本情報入力シート!M944</f>
        <v>0</v>
      </c>
      <c r="D907" s="595">
        <f>基本情報入力シート!R944</f>
        <v>0</v>
      </c>
      <c r="E907" s="595">
        <f>基本情報入力シート!W944</f>
        <v>0</v>
      </c>
      <c r="F907" s="595">
        <f>基本情報入力シート!X944</f>
        <v>0</v>
      </c>
      <c r="G907" s="595">
        <f>基本情報入力シート!Y944</f>
        <v>0</v>
      </c>
      <c r="H907" s="595">
        <f>基本情報入力シート!$M$23</f>
        <v>0</v>
      </c>
      <c r="I907" s="595">
        <f>基本情報入力シート!$M$30</f>
        <v>0</v>
      </c>
      <c r="J907" s="595">
        <f>基本情報入力シート!$M$31</f>
        <v>0</v>
      </c>
      <c r="K907" s="595">
        <f>基本情報入力シート!$M$32</f>
        <v>0</v>
      </c>
      <c r="L907" s="595">
        <f>'別紙様式3-2（加算　個票）'!P919</f>
        <v>0</v>
      </c>
      <c r="M907" s="596">
        <f>'別紙様式3-2（加算　個票）'!Q919</f>
        <v>0</v>
      </c>
      <c r="N907" s="595">
        <f>'別紙様式3-2（加算　個票）'!Y919</f>
        <v>0</v>
      </c>
      <c r="O907" s="596">
        <f>'別紙様式3-2（加算　個票）'!Z919</f>
        <v>0</v>
      </c>
      <c r="P907" s="596">
        <f>'別紙様式3-2（加算　個票）'!AG919</f>
        <v>0</v>
      </c>
      <c r="Q907" s="596">
        <f t="shared" si="14"/>
        <v>0</v>
      </c>
      <c r="R907" s="597" t="str">
        <f>IF('別紙様式3-1'!$Y$26="×","該当","非該当")</f>
        <v>非該当</v>
      </c>
    </row>
    <row r="908" spans="1:18">
      <c r="A908" s="595">
        <v>907</v>
      </c>
      <c r="B908" s="595">
        <f>基本情報入力シート!C945</f>
        <v>0</v>
      </c>
      <c r="C908" s="595">
        <f>基本情報入力シート!M945</f>
        <v>0</v>
      </c>
      <c r="D908" s="595">
        <f>基本情報入力シート!R945</f>
        <v>0</v>
      </c>
      <c r="E908" s="595">
        <f>基本情報入力シート!W945</f>
        <v>0</v>
      </c>
      <c r="F908" s="595">
        <f>基本情報入力シート!X945</f>
        <v>0</v>
      </c>
      <c r="G908" s="595">
        <f>基本情報入力シート!Y945</f>
        <v>0</v>
      </c>
      <c r="H908" s="595">
        <f>基本情報入力シート!$M$23</f>
        <v>0</v>
      </c>
      <c r="I908" s="595">
        <f>基本情報入力シート!$M$30</f>
        <v>0</v>
      </c>
      <c r="J908" s="595">
        <f>基本情報入力シート!$M$31</f>
        <v>0</v>
      </c>
      <c r="K908" s="595">
        <f>基本情報入力シート!$M$32</f>
        <v>0</v>
      </c>
      <c r="L908" s="595">
        <f>'別紙様式3-2（加算　個票）'!P920</f>
        <v>0</v>
      </c>
      <c r="M908" s="596">
        <f>'別紙様式3-2（加算　個票）'!Q920</f>
        <v>0</v>
      </c>
      <c r="N908" s="595">
        <f>'別紙様式3-2（加算　個票）'!Y920</f>
        <v>0</v>
      </c>
      <c r="O908" s="596">
        <f>'別紙様式3-2（加算　個票）'!Z920</f>
        <v>0</v>
      </c>
      <c r="P908" s="596">
        <f>'別紙様式3-2（加算　個票）'!AG920</f>
        <v>0</v>
      </c>
      <c r="Q908" s="596">
        <f t="shared" si="14"/>
        <v>0</v>
      </c>
      <c r="R908" s="597" t="str">
        <f>IF('別紙様式3-1'!$Y$26="×","該当","非該当")</f>
        <v>非該当</v>
      </c>
    </row>
    <row r="909" spans="1:18">
      <c r="A909" s="595">
        <v>908</v>
      </c>
      <c r="B909" s="595">
        <f>基本情報入力シート!C946</f>
        <v>0</v>
      </c>
      <c r="C909" s="595">
        <f>基本情報入力シート!M946</f>
        <v>0</v>
      </c>
      <c r="D909" s="595">
        <f>基本情報入力シート!R946</f>
        <v>0</v>
      </c>
      <c r="E909" s="595">
        <f>基本情報入力シート!W946</f>
        <v>0</v>
      </c>
      <c r="F909" s="595">
        <f>基本情報入力シート!X946</f>
        <v>0</v>
      </c>
      <c r="G909" s="595">
        <f>基本情報入力シート!Y946</f>
        <v>0</v>
      </c>
      <c r="H909" s="595">
        <f>基本情報入力シート!$M$23</f>
        <v>0</v>
      </c>
      <c r="I909" s="595">
        <f>基本情報入力シート!$M$30</f>
        <v>0</v>
      </c>
      <c r="J909" s="595">
        <f>基本情報入力シート!$M$31</f>
        <v>0</v>
      </c>
      <c r="K909" s="595">
        <f>基本情報入力シート!$M$32</f>
        <v>0</v>
      </c>
      <c r="L909" s="595">
        <f>'別紙様式3-2（加算　個票）'!P921</f>
        <v>0</v>
      </c>
      <c r="M909" s="596">
        <f>'別紙様式3-2（加算　個票）'!Q921</f>
        <v>0</v>
      </c>
      <c r="N909" s="595">
        <f>'別紙様式3-2（加算　個票）'!Y921</f>
        <v>0</v>
      </c>
      <c r="O909" s="596">
        <f>'別紙様式3-2（加算　個票）'!Z921</f>
        <v>0</v>
      </c>
      <c r="P909" s="596">
        <f>'別紙様式3-2（加算　個票）'!AG921</f>
        <v>0</v>
      </c>
      <c r="Q909" s="596">
        <f t="shared" si="14"/>
        <v>0</v>
      </c>
      <c r="R909" s="597" t="str">
        <f>IF('別紙様式3-1'!$Y$26="×","該当","非該当")</f>
        <v>非該当</v>
      </c>
    </row>
    <row r="910" spans="1:18">
      <c r="A910" s="595">
        <v>909</v>
      </c>
      <c r="B910" s="595">
        <f>基本情報入力シート!C947</f>
        <v>0</v>
      </c>
      <c r="C910" s="595">
        <f>基本情報入力シート!M947</f>
        <v>0</v>
      </c>
      <c r="D910" s="595">
        <f>基本情報入力シート!R947</f>
        <v>0</v>
      </c>
      <c r="E910" s="595">
        <f>基本情報入力シート!W947</f>
        <v>0</v>
      </c>
      <c r="F910" s="595">
        <f>基本情報入力シート!X947</f>
        <v>0</v>
      </c>
      <c r="G910" s="595">
        <f>基本情報入力シート!Y947</f>
        <v>0</v>
      </c>
      <c r="H910" s="595">
        <f>基本情報入力シート!$M$23</f>
        <v>0</v>
      </c>
      <c r="I910" s="595">
        <f>基本情報入力シート!$M$30</f>
        <v>0</v>
      </c>
      <c r="J910" s="595">
        <f>基本情報入力シート!$M$31</f>
        <v>0</v>
      </c>
      <c r="K910" s="595">
        <f>基本情報入力シート!$M$32</f>
        <v>0</v>
      </c>
      <c r="L910" s="595">
        <f>'別紙様式3-2（加算　個票）'!P922</f>
        <v>0</v>
      </c>
      <c r="M910" s="596">
        <f>'別紙様式3-2（加算　個票）'!Q922</f>
        <v>0</v>
      </c>
      <c r="N910" s="595">
        <f>'別紙様式3-2（加算　個票）'!Y922</f>
        <v>0</v>
      </c>
      <c r="O910" s="596">
        <f>'別紙様式3-2（加算　個票）'!Z922</f>
        <v>0</v>
      </c>
      <c r="P910" s="596">
        <f>'別紙様式3-2（加算　個票）'!AG922</f>
        <v>0</v>
      </c>
      <c r="Q910" s="596">
        <f t="shared" si="14"/>
        <v>0</v>
      </c>
      <c r="R910" s="597" t="str">
        <f>IF('別紙様式3-1'!$Y$26="×","該当","非該当")</f>
        <v>非該当</v>
      </c>
    </row>
    <row r="911" spans="1:18">
      <c r="A911" s="595">
        <v>910</v>
      </c>
      <c r="B911" s="595">
        <f>基本情報入力シート!C948</f>
        <v>0</v>
      </c>
      <c r="C911" s="595">
        <f>基本情報入力シート!M948</f>
        <v>0</v>
      </c>
      <c r="D911" s="595">
        <f>基本情報入力シート!R948</f>
        <v>0</v>
      </c>
      <c r="E911" s="595">
        <f>基本情報入力シート!W948</f>
        <v>0</v>
      </c>
      <c r="F911" s="595">
        <f>基本情報入力シート!X948</f>
        <v>0</v>
      </c>
      <c r="G911" s="595">
        <f>基本情報入力シート!Y948</f>
        <v>0</v>
      </c>
      <c r="H911" s="595">
        <f>基本情報入力シート!$M$23</f>
        <v>0</v>
      </c>
      <c r="I911" s="595">
        <f>基本情報入力シート!$M$30</f>
        <v>0</v>
      </c>
      <c r="J911" s="595">
        <f>基本情報入力シート!$M$31</f>
        <v>0</v>
      </c>
      <c r="K911" s="595">
        <f>基本情報入力シート!$M$32</f>
        <v>0</v>
      </c>
      <c r="L911" s="595">
        <f>'別紙様式3-2（加算　個票）'!P923</f>
        <v>0</v>
      </c>
      <c r="M911" s="596">
        <f>'別紙様式3-2（加算　個票）'!Q923</f>
        <v>0</v>
      </c>
      <c r="N911" s="595">
        <f>'別紙様式3-2（加算　個票）'!Y923</f>
        <v>0</v>
      </c>
      <c r="O911" s="596">
        <f>'別紙様式3-2（加算　個票）'!Z923</f>
        <v>0</v>
      </c>
      <c r="P911" s="596">
        <f>'別紙様式3-2（加算　個票）'!AG923</f>
        <v>0</v>
      </c>
      <c r="Q911" s="596">
        <f t="shared" si="14"/>
        <v>0</v>
      </c>
      <c r="R911" s="597" t="str">
        <f>IF('別紙様式3-1'!$Y$26="×","該当","非該当")</f>
        <v>非該当</v>
      </c>
    </row>
    <row r="912" spans="1:18">
      <c r="A912" s="595">
        <v>911</v>
      </c>
      <c r="B912" s="595">
        <f>基本情報入力シート!C949</f>
        <v>0</v>
      </c>
      <c r="C912" s="595">
        <f>基本情報入力シート!M949</f>
        <v>0</v>
      </c>
      <c r="D912" s="595">
        <f>基本情報入力シート!R949</f>
        <v>0</v>
      </c>
      <c r="E912" s="595">
        <f>基本情報入力シート!W949</f>
        <v>0</v>
      </c>
      <c r="F912" s="595">
        <f>基本情報入力シート!X949</f>
        <v>0</v>
      </c>
      <c r="G912" s="595">
        <f>基本情報入力シート!Y949</f>
        <v>0</v>
      </c>
      <c r="H912" s="595">
        <f>基本情報入力シート!$M$23</f>
        <v>0</v>
      </c>
      <c r="I912" s="595">
        <f>基本情報入力シート!$M$30</f>
        <v>0</v>
      </c>
      <c r="J912" s="595">
        <f>基本情報入力シート!$M$31</f>
        <v>0</v>
      </c>
      <c r="K912" s="595">
        <f>基本情報入力シート!$M$32</f>
        <v>0</v>
      </c>
      <c r="L912" s="595">
        <f>'別紙様式3-2（加算　個票）'!P924</f>
        <v>0</v>
      </c>
      <c r="M912" s="596">
        <f>'別紙様式3-2（加算　個票）'!Q924</f>
        <v>0</v>
      </c>
      <c r="N912" s="595">
        <f>'別紙様式3-2（加算　個票）'!Y924</f>
        <v>0</v>
      </c>
      <c r="O912" s="596">
        <f>'別紙様式3-2（加算　個票）'!Z924</f>
        <v>0</v>
      </c>
      <c r="P912" s="596">
        <f>'別紙様式3-2（加算　個票）'!AG924</f>
        <v>0</v>
      </c>
      <c r="Q912" s="596">
        <f t="shared" si="14"/>
        <v>0</v>
      </c>
      <c r="R912" s="597" t="str">
        <f>IF('別紙様式3-1'!$Y$26="×","該当","非該当")</f>
        <v>非該当</v>
      </c>
    </row>
    <row r="913" spans="1:18">
      <c r="A913" s="595">
        <v>912</v>
      </c>
      <c r="B913" s="595">
        <f>基本情報入力シート!C950</f>
        <v>0</v>
      </c>
      <c r="C913" s="595">
        <f>基本情報入力シート!M950</f>
        <v>0</v>
      </c>
      <c r="D913" s="595">
        <f>基本情報入力シート!R950</f>
        <v>0</v>
      </c>
      <c r="E913" s="595">
        <f>基本情報入力シート!W950</f>
        <v>0</v>
      </c>
      <c r="F913" s="595">
        <f>基本情報入力シート!X950</f>
        <v>0</v>
      </c>
      <c r="G913" s="595">
        <f>基本情報入力シート!Y950</f>
        <v>0</v>
      </c>
      <c r="H913" s="595">
        <f>基本情報入力シート!$M$23</f>
        <v>0</v>
      </c>
      <c r="I913" s="595">
        <f>基本情報入力シート!$M$30</f>
        <v>0</v>
      </c>
      <c r="J913" s="595">
        <f>基本情報入力シート!$M$31</f>
        <v>0</v>
      </c>
      <c r="K913" s="595">
        <f>基本情報入力シート!$M$32</f>
        <v>0</v>
      </c>
      <c r="L913" s="595">
        <f>'別紙様式3-2（加算　個票）'!P925</f>
        <v>0</v>
      </c>
      <c r="M913" s="596">
        <f>'別紙様式3-2（加算　個票）'!Q925</f>
        <v>0</v>
      </c>
      <c r="N913" s="595">
        <f>'別紙様式3-2（加算　個票）'!Y925</f>
        <v>0</v>
      </c>
      <c r="O913" s="596">
        <f>'別紙様式3-2（加算　個票）'!Z925</f>
        <v>0</v>
      </c>
      <c r="P913" s="596">
        <f>'別紙様式3-2（加算　個票）'!AG925</f>
        <v>0</v>
      </c>
      <c r="Q913" s="596">
        <f t="shared" si="14"/>
        <v>0</v>
      </c>
      <c r="R913" s="597" t="str">
        <f>IF('別紙様式3-1'!$Y$26="×","該当","非該当")</f>
        <v>非該当</v>
      </c>
    </row>
    <row r="914" spans="1:18">
      <c r="A914" s="595">
        <v>913</v>
      </c>
      <c r="B914" s="595">
        <f>基本情報入力シート!C951</f>
        <v>0</v>
      </c>
      <c r="C914" s="595">
        <f>基本情報入力シート!M951</f>
        <v>0</v>
      </c>
      <c r="D914" s="595">
        <f>基本情報入力シート!R951</f>
        <v>0</v>
      </c>
      <c r="E914" s="595">
        <f>基本情報入力シート!W951</f>
        <v>0</v>
      </c>
      <c r="F914" s="595">
        <f>基本情報入力シート!X951</f>
        <v>0</v>
      </c>
      <c r="G914" s="595">
        <f>基本情報入力シート!Y951</f>
        <v>0</v>
      </c>
      <c r="H914" s="595">
        <f>基本情報入力シート!$M$23</f>
        <v>0</v>
      </c>
      <c r="I914" s="595">
        <f>基本情報入力シート!$M$30</f>
        <v>0</v>
      </c>
      <c r="J914" s="595">
        <f>基本情報入力シート!$M$31</f>
        <v>0</v>
      </c>
      <c r="K914" s="595">
        <f>基本情報入力シート!$M$32</f>
        <v>0</v>
      </c>
      <c r="L914" s="595">
        <f>'別紙様式3-2（加算　個票）'!P926</f>
        <v>0</v>
      </c>
      <c r="M914" s="596">
        <f>'別紙様式3-2（加算　個票）'!Q926</f>
        <v>0</v>
      </c>
      <c r="N914" s="595">
        <f>'別紙様式3-2（加算　個票）'!Y926</f>
        <v>0</v>
      </c>
      <c r="O914" s="596">
        <f>'別紙様式3-2（加算　個票）'!Z926</f>
        <v>0</v>
      </c>
      <c r="P914" s="596">
        <f>'別紙様式3-2（加算　個票）'!AG926</f>
        <v>0</v>
      </c>
      <c r="Q914" s="596">
        <f t="shared" si="14"/>
        <v>0</v>
      </c>
      <c r="R914" s="597" t="str">
        <f>IF('別紙様式3-1'!$Y$26="×","該当","非該当")</f>
        <v>非該当</v>
      </c>
    </row>
    <row r="915" spans="1:18">
      <c r="A915" s="595">
        <v>914</v>
      </c>
      <c r="B915" s="595">
        <f>基本情報入力シート!C952</f>
        <v>0</v>
      </c>
      <c r="C915" s="595">
        <f>基本情報入力シート!M952</f>
        <v>0</v>
      </c>
      <c r="D915" s="595">
        <f>基本情報入力シート!R952</f>
        <v>0</v>
      </c>
      <c r="E915" s="595">
        <f>基本情報入力シート!W952</f>
        <v>0</v>
      </c>
      <c r="F915" s="595">
        <f>基本情報入力シート!X952</f>
        <v>0</v>
      </c>
      <c r="G915" s="595">
        <f>基本情報入力シート!Y952</f>
        <v>0</v>
      </c>
      <c r="H915" s="595">
        <f>基本情報入力シート!$M$23</f>
        <v>0</v>
      </c>
      <c r="I915" s="595">
        <f>基本情報入力シート!$M$30</f>
        <v>0</v>
      </c>
      <c r="J915" s="595">
        <f>基本情報入力シート!$M$31</f>
        <v>0</v>
      </c>
      <c r="K915" s="595">
        <f>基本情報入力シート!$M$32</f>
        <v>0</v>
      </c>
      <c r="L915" s="595">
        <f>'別紙様式3-2（加算　個票）'!P927</f>
        <v>0</v>
      </c>
      <c r="M915" s="596">
        <f>'別紙様式3-2（加算　個票）'!Q927</f>
        <v>0</v>
      </c>
      <c r="N915" s="595">
        <f>'別紙様式3-2（加算　個票）'!Y927</f>
        <v>0</v>
      </c>
      <c r="O915" s="596">
        <f>'別紙様式3-2（加算　個票）'!Z927</f>
        <v>0</v>
      </c>
      <c r="P915" s="596">
        <f>'別紙様式3-2（加算　個票）'!AG927</f>
        <v>0</v>
      </c>
      <c r="Q915" s="596">
        <f t="shared" si="14"/>
        <v>0</v>
      </c>
      <c r="R915" s="597" t="str">
        <f>IF('別紙様式3-1'!$Y$26="×","該当","非該当")</f>
        <v>非該当</v>
      </c>
    </row>
    <row r="916" spans="1:18">
      <c r="A916" s="595">
        <v>915</v>
      </c>
      <c r="B916" s="595">
        <f>基本情報入力シート!C953</f>
        <v>0</v>
      </c>
      <c r="C916" s="595">
        <f>基本情報入力シート!M953</f>
        <v>0</v>
      </c>
      <c r="D916" s="595">
        <f>基本情報入力シート!R953</f>
        <v>0</v>
      </c>
      <c r="E916" s="595">
        <f>基本情報入力シート!W953</f>
        <v>0</v>
      </c>
      <c r="F916" s="595">
        <f>基本情報入力シート!X953</f>
        <v>0</v>
      </c>
      <c r="G916" s="595">
        <f>基本情報入力シート!Y953</f>
        <v>0</v>
      </c>
      <c r="H916" s="595">
        <f>基本情報入力シート!$M$23</f>
        <v>0</v>
      </c>
      <c r="I916" s="595">
        <f>基本情報入力シート!$M$30</f>
        <v>0</v>
      </c>
      <c r="J916" s="595">
        <f>基本情報入力シート!$M$31</f>
        <v>0</v>
      </c>
      <c r="K916" s="595">
        <f>基本情報入力シート!$M$32</f>
        <v>0</v>
      </c>
      <c r="L916" s="595">
        <f>'別紙様式3-2（加算　個票）'!P928</f>
        <v>0</v>
      </c>
      <c r="M916" s="596">
        <f>'別紙様式3-2（加算　個票）'!Q928</f>
        <v>0</v>
      </c>
      <c r="N916" s="595">
        <f>'別紙様式3-2（加算　個票）'!Y928</f>
        <v>0</v>
      </c>
      <c r="O916" s="596">
        <f>'別紙様式3-2（加算　個票）'!Z928</f>
        <v>0</v>
      </c>
      <c r="P916" s="596">
        <f>'別紙様式3-2（加算　個票）'!AG928</f>
        <v>0</v>
      </c>
      <c r="Q916" s="596">
        <f t="shared" si="14"/>
        <v>0</v>
      </c>
      <c r="R916" s="597" t="str">
        <f>IF('別紙様式3-1'!$Y$26="×","該当","非該当")</f>
        <v>非該当</v>
      </c>
    </row>
    <row r="917" spans="1:18">
      <c r="A917" s="595">
        <v>916</v>
      </c>
      <c r="B917" s="595">
        <f>基本情報入力シート!C954</f>
        <v>0</v>
      </c>
      <c r="C917" s="595">
        <f>基本情報入力シート!M954</f>
        <v>0</v>
      </c>
      <c r="D917" s="595">
        <f>基本情報入力シート!R954</f>
        <v>0</v>
      </c>
      <c r="E917" s="595">
        <f>基本情報入力シート!W954</f>
        <v>0</v>
      </c>
      <c r="F917" s="595">
        <f>基本情報入力シート!X954</f>
        <v>0</v>
      </c>
      <c r="G917" s="595">
        <f>基本情報入力シート!Y954</f>
        <v>0</v>
      </c>
      <c r="H917" s="595">
        <f>基本情報入力シート!$M$23</f>
        <v>0</v>
      </c>
      <c r="I917" s="595">
        <f>基本情報入力シート!$M$30</f>
        <v>0</v>
      </c>
      <c r="J917" s="595">
        <f>基本情報入力シート!$M$31</f>
        <v>0</v>
      </c>
      <c r="K917" s="595">
        <f>基本情報入力シート!$M$32</f>
        <v>0</v>
      </c>
      <c r="L917" s="595">
        <f>'別紙様式3-2（加算　個票）'!P929</f>
        <v>0</v>
      </c>
      <c r="M917" s="596">
        <f>'別紙様式3-2（加算　個票）'!Q929</f>
        <v>0</v>
      </c>
      <c r="N917" s="595">
        <f>'別紙様式3-2（加算　個票）'!Y929</f>
        <v>0</v>
      </c>
      <c r="O917" s="596">
        <f>'別紙様式3-2（加算　個票）'!Z929</f>
        <v>0</v>
      </c>
      <c r="P917" s="596">
        <f>'別紙様式3-2（加算　個票）'!AG929</f>
        <v>0</v>
      </c>
      <c r="Q917" s="596">
        <f t="shared" si="14"/>
        <v>0</v>
      </c>
      <c r="R917" s="597" t="str">
        <f>IF('別紙様式3-1'!$Y$26="×","該当","非該当")</f>
        <v>非該当</v>
      </c>
    </row>
    <row r="918" spans="1:18">
      <c r="A918" s="595">
        <v>917</v>
      </c>
      <c r="B918" s="595">
        <f>基本情報入力シート!C955</f>
        <v>0</v>
      </c>
      <c r="C918" s="595">
        <f>基本情報入力シート!M955</f>
        <v>0</v>
      </c>
      <c r="D918" s="595">
        <f>基本情報入力シート!R955</f>
        <v>0</v>
      </c>
      <c r="E918" s="595">
        <f>基本情報入力シート!W955</f>
        <v>0</v>
      </c>
      <c r="F918" s="595">
        <f>基本情報入力シート!X955</f>
        <v>0</v>
      </c>
      <c r="G918" s="595">
        <f>基本情報入力シート!Y955</f>
        <v>0</v>
      </c>
      <c r="H918" s="595">
        <f>基本情報入力シート!$M$23</f>
        <v>0</v>
      </c>
      <c r="I918" s="595">
        <f>基本情報入力シート!$M$30</f>
        <v>0</v>
      </c>
      <c r="J918" s="595">
        <f>基本情報入力シート!$M$31</f>
        <v>0</v>
      </c>
      <c r="K918" s="595">
        <f>基本情報入力シート!$M$32</f>
        <v>0</v>
      </c>
      <c r="L918" s="595">
        <f>'別紙様式3-2（加算　個票）'!P930</f>
        <v>0</v>
      </c>
      <c r="M918" s="596">
        <f>'別紙様式3-2（加算　個票）'!Q930</f>
        <v>0</v>
      </c>
      <c r="N918" s="595">
        <f>'別紙様式3-2（加算　個票）'!Y930</f>
        <v>0</v>
      </c>
      <c r="O918" s="596">
        <f>'別紙様式3-2（加算　個票）'!Z930</f>
        <v>0</v>
      </c>
      <c r="P918" s="596">
        <f>'別紙様式3-2（加算　個票）'!AG930</f>
        <v>0</v>
      </c>
      <c r="Q918" s="596">
        <f t="shared" si="14"/>
        <v>0</v>
      </c>
      <c r="R918" s="597" t="str">
        <f>IF('別紙様式3-1'!$Y$26="×","該当","非該当")</f>
        <v>非該当</v>
      </c>
    </row>
    <row r="919" spans="1:18">
      <c r="A919" s="595">
        <v>918</v>
      </c>
      <c r="B919" s="595">
        <f>基本情報入力シート!C956</f>
        <v>0</v>
      </c>
      <c r="C919" s="595">
        <f>基本情報入力シート!M956</f>
        <v>0</v>
      </c>
      <c r="D919" s="595">
        <f>基本情報入力シート!R956</f>
        <v>0</v>
      </c>
      <c r="E919" s="595">
        <f>基本情報入力シート!W956</f>
        <v>0</v>
      </c>
      <c r="F919" s="595">
        <f>基本情報入力シート!X956</f>
        <v>0</v>
      </c>
      <c r="G919" s="595">
        <f>基本情報入力シート!Y956</f>
        <v>0</v>
      </c>
      <c r="H919" s="595">
        <f>基本情報入力シート!$M$23</f>
        <v>0</v>
      </c>
      <c r="I919" s="595">
        <f>基本情報入力シート!$M$30</f>
        <v>0</v>
      </c>
      <c r="J919" s="595">
        <f>基本情報入力シート!$M$31</f>
        <v>0</v>
      </c>
      <c r="K919" s="595">
        <f>基本情報入力シート!$M$32</f>
        <v>0</v>
      </c>
      <c r="L919" s="595">
        <f>'別紙様式3-2（加算　個票）'!P931</f>
        <v>0</v>
      </c>
      <c r="M919" s="596">
        <f>'別紙様式3-2（加算　個票）'!Q931</f>
        <v>0</v>
      </c>
      <c r="N919" s="595">
        <f>'別紙様式3-2（加算　個票）'!Y931</f>
        <v>0</v>
      </c>
      <c r="O919" s="596">
        <f>'別紙様式3-2（加算　個票）'!Z931</f>
        <v>0</v>
      </c>
      <c r="P919" s="596">
        <f>'別紙様式3-2（加算　個票）'!AG931</f>
        <v>0</v>
      </c>
      <c r="Q919" s="596">
        <f t="shared" si="14"/>
        <v>0</v>
      </c>
      <c r="R919" s="597" t="str">
        <f>IF('別紙様式3-1'!$Y$26="×","該当","非該当")</f>
        <v>非該当</v>
      </c>
    </row>
    <row r="920" spans="1:18">
      <c r="A920" s="595">
        <v>919</v>
      </c>
      <c r="B920" s="595">
        <f>基本情報入力シート!C957</f>
        <v>0</v>
      </c>
      <c r="C920" s="595">
        <f>基本情報入力シート!M957</f>
        <v>0</v>
      </c>
      <c r="D920" s="595">
        <f>基本情報入力シート!R957</f>
        <v>0</v>
      </c>
      <c r="E920" s="595">
        <f>基本情報入力シート!W957</f>
        <v>0</v>
      </c>
      <c r="F920" s="595">
        <f>基本情報入力シート!X957</f>
        <v>0</v>
      </c>
      <c r="G920" s="595">
        <f>基本情報入力シート!Y957</f>
        <v>0</v>
      </c>
      <c r="H920" s="595">
        <f>基本情報入力シート!$M$23</f>
        <v>0</v>
      </c>
      <c r="I920" s="595">
        <f>基本情報入力シート!$M$30</f>
        <v>0</v>
      </c>
      <c r="J920" s="595">
        <f>基本情報入力シート!$M$31</f>
        <v>0</v>
      </c>
      <c r="K920" s="595">
        <f>基本情報入力シート!$M$32</f>
        <v>0</v>
      </c>
      <c r="L920" s="595">
        <f>'別紙様式3-2（加算　個票）'!P932</f>
        <v>0</v>
      </c>
      <c r="M920" s="596">
        <f>'別紙様式3-2（加算　個票）'!Q932</f>
        <v>0</v>
      </c>
      <c r="N920" s="595">
        <f>'別紙様式3-2（加算　個票）'!Y932</f>
        <v>0</v>
      </c>
      <c r="O920" s="596">
        <f>'別紙様式3-2（加算　個票）'!Z932</f>
        <v>0</v>
      </c>
      <c r="P920" s="596">
        <f>'別紙様式3-2（加算　個票）'!AG932</f>
        <v>0</v>
      </c>
      <c r="Q920" s="596">
        <f t="shared" si="14"/>
        <v>0</v>
      </c>
      <c r="R920" s="597" t="str">
        <f>IF('別紙様式3-1'!$Y$26="×","該当","非該当")</f>
        <v>非該当</v>
      </c>
    </row>
    <row r="921" spans="1:18">
      <c r="A921" s="595">
        <v>920</v>
      </c>
      <c r="B921" s="595">
        <f>基本情報入力シート!C958</f>
        <v>0</v>
      </c>
      <c r="C921" s="595">
        <f>基本情報入力シート!M958</f>
        <v>0</v>
      </c>
      <c r="D921" s="595">
        <f>基本情報入力シート!R958</f>
        <v>0</v>
      </c>
      <c r="E921" s="595">
        <f>基本情報入力シート!W958</f>
        <v>0</v>
      </c>
      <c r="F921" s="595">
        <f>基本情報入力シート!X958</f>
        <v>0</v>
      </c>
      <c r="G921" s="595">
        <f>基本情報入力シート!Y958</f>
        <v>0</v>
      </c>
      <c r="H921" s="595">
        <f>基本情報入力シート!$M$23</f>
        <v>0</v>
      </c>
      <c r="I921" s="595">
        <f>基本情報入力シート!$M$30</f>
        <v>0</v>
      </c>
      <c r="J921" s="595">
        <f>基本情報入力シート!$M$31</f>
        <v>0</v>
      </c>
      <c r="K921" s="595">
        <f>基本情報入力シート!$M$32</f>
        <v>0</v>
      </c>
      <c r="L921" s="595">
        <f>'別紙様式3-2（加算　個票）'!P933</f>
        <v>0</v>
      </c>
      <c r="M921" s="596">
        <f>'別紙様式3-2（加算　個票）'!Q933</f>
        <v>0</v>
      </c>
      <c r="N921" s="595">
        <f>'別紙様式3-2（加算　個票）'!Y933</f>
        <v>0</v>
      </c>
      <c r="O921" s="596">
        <f>'別紙様式3-2（加算　個票）'!Z933</f>
        <v>0</v>
      </c>
      <c r="P921" s="596">
        <f>'別紙様式3-2（加算　個票）'!AG933</f>
        <v>0</v>
      </c>
      <c r="Q921" s="596">
        <f t="shared" si="14"/>
        <v>0</v>
      </c>
      <c r="R921" s="597" t="str">
        <f>IF('別紙様式3-1'!$Y$26="×","該当","非該当")</f>
        <v>非該当</v>
      </c>
    </row>
    <row r="922" spans="1:18">
      <c r="A922" s="595">
        <v>921</v>
      </c>
      <c r="B922" s="595">
        <f>基本情報入力シート!C959</f>
        <v>0</v>
      </c>
      <c r="C922" s="595">
        <f>基本情報入力シート!M959</f>
        <v>0</v>
      </c>
      <c r="D922" s="595">
        <f>基本情報入力シート!R959</f>
        <v>0</v>
      </c>
      <c r="E922" s="595">
        <f>基本情報入力シート!W959</f>
        <v>0</v>
      </c>
      <c r="F922" s="595">
        <f>基本情報入力シート!X959</f>
        <v>0</v>
      </c>
      <c r="G922" s="595">
        <f>基本情報入力シート!Y959</f>
        <v>0</v>
      </c>
      <c r="H922" s="595">
        <f>基本情報入力シート!$M$23</f>
        <v>0</v>
      </c>
      <c r="I922" s="595">
        <f>基本情報入力シート!$M$30</f>
        <v>0</v>
      </c>
      <c r="J922" s="595">
        <f>基本情報入力シート!$M$31</f>
        <v>0</v>
      </c>
      <c r="K922" s="595">
        <f>基本情報入力シート!$M$32</f>
        <v>0</v>
      </c>
      <c r="L922" s="595">
        <f>'別紙様式3-2（加算　個票）'!P934</f>
        <v>0</v>
      </c>
      <c r="M922" s="596">
        <f>'別紙様式3-2（加算　個票）'!Q934</f>
        <v>0</v>
      </c>
      <c r="N922" s="595">
        <f>'別紙様式3-2（加算　個票）'!Y934</f>
        <v>0</v>
      </c>
      <c r="O922" s="596">
        <f>'別紙様式3-2（加算　個票）'!Z934</f>
        <v>0</v>
      </c>
      <c r="P922" s="596">
        <f>'別紙様式3-2（加算　個票）'!AG934</f>
        <v>0</v>
      </c>
      <c r="Q922" s="596">
        <f t="shared" si="14"/>
        <v>0</v>
      </c>
      <c r="R922" s="597" t="str">
        <f>IF('別紙様式3-1'!$Y$26="×","該当","非該当")</f>
        <v>非該当</v>
      </c>
    </row>
    <row r="923" spans="1:18">
      <c r="A923" s="595">
        <v>922</v>
      </c>
      <c r="B923" s="595">
        <f>基本情報入力シート!C960</f>
        <v>0</v>
      </c>
      <c r="C923" s="595">
        <f>基本情報入力シート!M960</f>
        <v>0</v>
      </c>
      <c r="D923" s="595">
        <f>基本情報入力シート!R960</f>
        <v>0</v>
      </c>
      <c r="E923" s="595">
        <f>基本情報入力シート!W960</f>
        <v>0</v>
      </c>
      <c r="F923" s="595">
        <f>基本情報入力シート!X960</f>
        <v>0</v>
      </c>
      <c r="G923" s="595">
        <f>基本情報入力シート!Y960</f>
        <v>0</v>
      </c>
      <c r="H923" s="595">
        <f>基本情報入力シート!$M$23</f>
        <v>0</v>
      </c>
      <c r="I923" s="595">
        <f>基本情報入力シート!$M$30</f>
        <v>0</v>
      </c>
      <c r="J923" s="595">
        <f>基本情報入力シート!$M$31</f>
        <v>0</v>
      </c>
      <c r="K923" s="595">
        <f>基本情報入力シート!$M$32</f>
        <v>0</v>
      </c>
      <c r="L923" s="595">
        <f>'別紙様式3-2（加算　個票）'!P935</f>
        <v>0</v>
      </c>
      <c r="M923" s="596">
        <f>'別紙様式3-2（加算　個票）'!Q935</f>
        <v>0</v>
      </c>
      <c r="N923" s="595">
        <f>'別紙様式3-2（加算　個票）'!Y935</f>
        <v>0</v>
      </c>
      <c r="O923" s="596">
        <f>'別紙様式3-2（加算　個票）'!Z935</f>
        <v>0</v>
      </c>
      <c r="P923" s="596">
        <f>'別紙様式3-2（加算　個票）'!AG935</f>
        <v>0</v>
      </c>
      <c r="Q923" s="596">
        <f t="shared" si="14"/>
        <v>0</v>
      </c>
      <c r="R923" s="597" t="str">
        <f>IF('別紙様式3-1'!$Y$26="×","該当","非該当")</f>
        <v>非該当</v>
      </c>
    </row>
    <row r="924" spans="1:18">
      <c r="A924" s="595">
        <v>923</v>
      </c>
      <c r="B924" s="595">
        <f>基本情報入力シート!C961</f>
        <v>0</v>
      </c>
      <c r="C924" s="595">
        <f>基本情報入力シート!M961</f>
        <v>0</v>
      </c>
      <c r="D924" s="595">
        <f>基本情報入力シート!R961</f>
        <v>0</v>
      </c>
      <c r="E924" s="595">
        <f>基本情報入力シート!W961</f>
        <v>0</v>
      </c>
      <c r="F924" s="595">
        <f>基本情報入力シート!X961</f>
        <v>0</v>
      </c>
      <c r="G924" s="595">
        <f>基本情報入力シート!Y961</f>
        <v>0</v>
      </c>
      <c r="H924" s="595">
        <f>基本情報入力シート!$M$23</f>
        <v>0</v>
      </c>
      <c r="I924" s="595">
        <f>基本情報入力シート!$M$30</f>
        <v>0</v>
      </c>
      <c r="J924" s="595">
        <f>基本情報入力シート!$M$31</f>
        <v>0</v>
      </c>
      <c r="K924" s="595">
        <f>基本情報入力シート!$M$32</f>
        <v>0</v>
      </c>
      <c r="L924" s="595">
        <f>'別紙様式3-2（加算　個票）'!P936</f>
        <v>0</v>
      </c>
      <c r="M924" s="596">
        <f>'別紙様式3-2（加算　個票）'!Q936</f>
        <v>0</v>
      </c>
      <c r="N924" s="595">
        <f>'別紙様式3-2（加算　個票）'!Y936</f>
        <v>0</v>
      </c>
      <c r="O924" s="596">
        <f>'別紙様式3-2（加算　個票）'!Z936</f>
        <v>0</v>
      </c>
      <c r="P924" s="596">
        <f>'別紙様式3-2（加算　個票）'!AG936</f>
        <v>0</v>
      </c>
      <c r="Q924" s="596">
        <f t="shared" si="14"/>
        <v>0</v>
      </c>
      <c r="R924" s="597" t="str">
        <f>IF('別紙様式3-1'!$Y$26="×","該当","非該当")</f>
        <v>非該当</v>
      </c>
    </row>
    <row r="925" spans="1:18">
      <c r="A925" s="595">
        <v>924</v>
      </c>
      <c r="B925" s="595">
        <f>基本情報入力シート!C962</f>
        <v>0</v>
      </c>
      <c r="C925" s="595">
        <f>基本情報入力シート!M962</f>
        <v>0</v>
      </c>
      <c r="D925" s="595">
        <f>基本情報入力シート!R962</f>
        <v>0</v>
      </c>
      <c r="E925" s="595">
        <f>基本情報入力シート!W962</f>
        <v>0</v>
      </c>
      <c r="F925" s="595">
        <f>基本情報入力シート!X962</f>
        <v>0</v>
      </c>
      <c r="G925" s="595">
        <f>基本情報入力シート!Y962</f>
        <v>0</v>
      </c>
      <c r="H925" s="595">
        <f>基本情報入力シート!$M$23</f>
        <v>0</v>
      </c>
      <c r="I925" s="595">
        <f>基本情報入力シート!$M$30</f>
        <v>0</v>
      </c>
      <c r="J925" s="595">
        <f>基本情報入力シート!$M$31</f>
        <v>0</v>
      </c>
      <c r="K925" s="595">
        <f>基本情報入力シート!$M$32</f>
        <v>0</v>
      </c>
      <c r="L925" s="595">
        <f>'別紙様式3-2（加算　個票）'!P937</f>
        <v>0</v>
      </c>
      <c r="M925" s="596">
        <f>'別紙様式3-2（加算　個票）'!Q937</f>
        <v>0</v>
      </c>
      <c r="N925" s="595">
        <f>'別紙様式3-2（加算　個票）'!Y937</f>
        <v>0</v>
      </c>
      <c r="O925" s="596">
        <f>'別紙様式3-2（加算　個票）'!Z937</f>
        <v>0</v>
      </c>
      <c r="P925" s="596">
        <f>'別紙様式3-2（加算　個票）'!AG937</f>
        <v>0</v>
      </c>
      <c r="Q925" s="596">
        <f t="shared" si="14"/>
        <v>0</v>
      </c>
      <c r="R925" s="597" t="str">
        <f>IF('別紙様式3-1'!$Y$26="×","該当","非該当")</f>
        <v>非該当</v>
      </c>
    </row>
    <row r="926" spans="1:18">
      <c r="A926" s="595">
        <v>925</v>
      </c>
      <c r="B926" s="595">
        <f>基本情報入力シート!C963</f>
        <v>0</v>
      </c>
      <c r="C926" s="595">
        <f>基本情報入力シート!M963</f>
        <v>0</v>
      </c>
      <c r="D926" s="595">
        <f>基本情報入力シート!R963</f>
        <v>0</v>
      </c>
      <c r="E926" s="595">
        <f>基本情報入力シート!W963</f>
        <v>0</v>
      </c>
      <c r="F926" s="595">
        <f>基本情報入力シート!X963</f>
        <v>0</v>
      </c>
      <c r="G926" s="595">
        <f>基本情報入力シート!Y963</f>
        <v>0</v>
      </c>
      <c r="H926" s="595">
        <f>基本情報入力シート!$M$23</f>
        <v>0</v>
      </c>
      <c r="I926" s="595">
        <f>基本情報入力シート!$M$30</f>
        <v>0</v>
      </c>
      <c r="J926" s="595">
        <f>基本情報入力シート!$M$31</f>
        <v>0</v>
      </c>
      <c r="K926" s="595">
        <f>基本情報入力シート!$M$32</f>
        <v>0</v>
      </c>
      <c r="L926" s="595">
        <f>'別紙様式3-2（加算　個票）'!P938</f>
        <v>0</v>
      </c>
      <c r="M926" s="596">
        <f>'別紙様式3-2（加算　個票）'!Q938</f>
        <v>0</v>
      </c>
      <c r="N926" s="595">
        <f>'別紙様式3-2（加算　個票）'!Y938</f>
        <v>0</v>
      </c>
      <c r="O926" s="596">
        <f>'別紙様式3-2（加算　個票）'!Z938</f>
        <v>0</v>
      </c>
      <c r="P926" s="596">
        <f>'別紙様式3-2（加算　個票）'!AG938</f>
        <v>0</v>
      </c>
      <c r="Q926" s="596">
        <f t="shared" si="14"/>
        <v>0</v>
      </c>
      <c r="R926" s="597" t="str">
        <f>IF('別紙様式3-1'!$Y$26="×","該当","非該当")</f>
        <v>非該当</v>
      </c>
    </row>
    <row r="927" spans="1:18">
      <c r="A927" s="595">
        <v>926</v>
      </c>
      <c r="B927" s="595">
        <f>基本情報入力シート!C964</f>
        <v>0</v>
      </c>
      <c r="C927" s="595">
        <f>基本情報入力シート!M964</f>
        <v>0</v>
      </c>
      <c r="D927" s="595">
        <f>基本情報入力シート!R964</f>
        <v>0</v>
      </c>
      <c r="E927" s="595">
        <f>基本情報入力シート!W964</f>
        <v>0</v>
      </c>
      <c r="F927" s="595">
        <f>基本情報入力シート!X964</f>
        <v>0</v>
      </c>
      <c r="G927" s="595">
        <f>基本情報入力シート!Y964</f>
        <v>0</v>
      </c>
      <c r="H927" s="595">
        <f>基本情報入力シート!$M$23</f>
        <v>0</v>
      </c>
      <c r="I927" s="595">
        <f>基本情報入力シート!$M$30</f>
        <v>0</v>
      </c>
      <c r="J927" s="595">
        <f>基本情報入力シート!$M$31</f>
        <v>0</v>
      </c>
      <c r="K927" s="595">
        <f>基本情報入力シート!$M$32</f>
        <v>0</v>
      </c>
      <c r="L927" s="595">
        <f>'別紙様式3-2（加算　個票）'!P939</f>
        <v>0</v>
      </c>
      <c r="M927" s="596">
        <f>'別紙様式3-2（加算　個票）'!Q939</f>
        <v>0</v>
      </c>
      <c r="N927" s="595">
        <f>'別紙様式3-2（加算　個票）'!Y939</f>
        <v>0</v>
      </c>
      <c r="O927" s="596">
        <f>'別紙様式3-2（加算　個票）'!Z939</f>
        <v>0</v>
      </c>
      <c r="P927" s="596">
        <f>'別紙様式3-2（加算　個票）'!AG939</f>
        <v>0</v>
      </c>
      <c r="Q927" s="596">
        <f t="shared" si="14"/>
        <v>0</v>
      </c>
      <c r="R927" s="597" t="str">
        <f>IF('別紙様式3-1'!$Y$26="×","該当","非該当")</f>
        <v>非該当</v>
      </c>
    </row>
    <row r="928" spans="1:18">
      <c r="A928" s="595">
        <v>927</v>
      </c>
      <c r="B928" s="595">
        <f>基本情報入力シート!C965</f>
        <v>0</v>
      </c>
      <c r="C928" s="595">
        <f>基本情報入力シート!M965</f>
        <v>0</v>
      </c>
      <c r="D928" s="595">
        <f>基本情報入力シート!R965</f>
        <v>0</v>
      </c>
      <c r="E928" s="595">
        <f>基本情報入力シート!W965</f>
        <v>0</v>
      </c>
      <c r="F928" s="595">
        <f>基本情報入力シート!X965</f>
        <v>0</v>
      </c>
      <c r="G928" s="595">
        <f>基本情報入力シート!Y965</f>
        <v>0</v>
      </c>
      <c r="H928" s="595">
        <f>基本情報入力シート!$M$23</f>
        <v>0</v>
      </c>
      <c r="I928" s="595">
        <f>基本情報入力シート!$M$30</f>
        <v>0</v>
      </c>
      <c r="J928" s="595">
        <f>基本情報入力シート!$M$31</f>
        <v>0</v>
      </c>
      <c r="K928" s="595">
        <f>基本情報入力シート!$M$32</f>
        <v>0</v>
      </c>
      <c r="L928" s="595">
        <f>'別紙様式3-2（加算　個票）'!P940</f>
        <v>0</v>
      </c>
      <c r="M928" s="596">
        <f>'別紙様式3-2（加算　個票）'!Q940</f>
        <v>0</v>
      </c>
      <c r="N928" s="595">
        <f>'別紙様式3-2（加算　個票）'!Y940</f>
        <v>0</v>
      </c>
      <c r="O928" s="596">
        <f>'別紙様式3-2（加算　個票）'!Z940</f>
        <v>0</v>
      </c>
      <c r="P928" s="596">
        <f>'別紙様式3-2（加算　個票）'!AG940</f>
        <v>0</v>
      </c>
      <c r="Q928" s="596">
        <f t="shared" si="14"/>
        <v>0</v>
      </c>
      <c r="R928" s="597" t="str">
        <f>IF('別紙様式3-1'!$Y$26="×","該当","非該当")</f>
        <v>非該当</v>
      </c>
    </row>
    <row r="929" spans="1:18">
      <c r="A929" s="595">
        <v>928</v>
      </c>
      <c r="B929" s="595">
        <f>基本情報入力シート!C966</f>
        <v>0</v>
      </c>
      <c r="C929" s="595">
        <f>基本情報入力シート!M966</f>
        <v>0</v>
      </c>
      <c r="D929" s="595">
        <f>基本情報入力シート!R966</f>
        <v>0</v>
      </c>
      <c r="E929" s="595">
        <f>基本情報入力シート!W966</f>
        <v>0</v>
      </c>
      <c r="F929" s="595">
        <f>基本情報入力シート!X966</f>
        <v>0</v>
      </c>
      <c r="G929" s="595">
        <f>基本情報入力シート!Y966</f>
        <v>0</v>
      </c>
      <c r="H929" s="595">
        <f>基本情報入力シート!$M$23</f>
        <v>0</v>
      </c>
      <c r="I929" s="595">
        <f>基本情報入力シート!$M$30</f>
        <v>0</v>
      </c>
      <c r="J929" s="595">
        <f>基本情報入力シート!$M$31</f>
        <v>0</v>
      </c>
      <c r="K929" s="595">
        <f>基本情報入力シート!$M$32</f>
        <v>0</v>
      </c>
      <c r="L929" s="595">
        <f>'別紙様式3-2（加算　個票）'!P941</f>
        <v>0</v>
      </c>
      <c r="M929" s="596">
        <f>'別紙様式3-2（加算　個票）'!Q941</f>
        <v>0</v>
      </c>
      <c r="N929" s="595">
        <f>'別紙様式3-2（加算　個票）'!Y941</f>
        <v>0</v>
      </c>
      <c r="O929" s="596">
        <f>'別紙様式3-2（加算　個票）'!Z941</f>
        <v>0</v>
      </c>
      <c r="P929" s="596">
        <f>'別紙様式3-2（加算　個票）'!AG941</f>
        <v>0</v>
      </c>
      <c r="Q929" s="596">
        <f t="shared" si="14"/>
        <v>0</v>
      </c>
      <c r="R929" s="597" t="str">
        <f>IF('別紙様式3-1'!$Y$26="×","該当","非該当")</f>
        <v>非該当</v>
      </c>
    </row>
    <row r="930" spans="1:18">
      <c r="A930" s="595">
        <v>929</v>
      </c>
      <c r="B930" s="595">
        <f>基本情報入力シート!C967</f>
        <v>0</v>
      </c>
      <c r="C930" s="595">
        <f>基本情報入力シート!M967</f>
        <v>0</v>
      </c>
      <c r="D930" s="595">
        <f>基本情報入力シート!R967</f>
        <v>0</v>
      </c>
      <c r="E930" s="595">
        <f>基本情報入力シート!W967</f>
        <v>0</v>
      </c>
      <c r="F930" s="595">
        <f>基本情報入力シート!X967</f>
        <v>0</v>
      </c>
      <c r="G930" s="595">
        <f>基本情報入力シート!Y967</f>
        <v>0</v>
      </c>
      <c r="H930" s="595">
        <f>基本情報入力シート!$M$23</f>
        <v>0</v>
      </c>
      <c r="I930" s="595">
        <f>基本情報入力シート!$M$30</f>
        <v>0</v>
      </c>
      <c r="J930" s="595">
        <f>基本情報入力シート!$M$31</f>
        <v>0</v>
      </c>
      <c r="K930" s="595">
        <f>基本情報入力シート!$M$32</f>
        <v>0</v>
      </c>
      <c r="L930" s="595">
        <f>'別紙様式3-2（加算　個票）'!P942</f>
        <v>0</v>
      </c>
      <c r="M930" s="596">
        <f>'別紙様式3-2（加算　個票）'!Q942</f>
        <v>0</v>
      </c>
      <c r="N930" s="595">
        <f>'別紙様式3-2（加算　個票）'!Y942</f>
        <v>0</v>
      </c>
      <c r="O930" s="596">
        <f>'別紙様式3-2（加算　個票）'!Z942</f>
        <v>0</v>
      </c>
      <c r="P930" s="596">
        <f>'別紙様式3-2（加算　個票）'!AG942</f>
        <v>0</v>
      </c>
      <c r="Q930" s="596">
        <f t="shared" si="14"/>
        <v>0</v>
      </c>
      <c r="R930" s="597" t="str">
        <f>IF('別紙様式3-1'!$Y$26="×","該当","非該当")</f>
        <v>非該当</v>
      </c>
    </row>
    <row r="931" spans="1:18">
      <c r="A931" s="595">
        <v>930</v>
      </c>
      <c r="B931" s="595">
        <f>基本情報入力シート!C968</f>
        <v>0</v>
      </c>
      <c r="C931" s="595">
        <f>基本情報入力シート!M968</f>
        <v>0</v>
      </c>
      <c r="D931" s="595">
        <f>基本情報入力シート!R968</f>
        <v>0</v>
      </c>
      <c r="E931" s="595">
        <f>基本情報入力シート!W968</f>
        <v>0</v>
      </c>
      <c r="F931" s="595">
        <f>基本情報入力シート!X968</f>
        <v>0</v>
      </c>
      <c r="G931" s="595">
        <f>基本情報入力シート!Y968</f>
        <v>0</v>
      </c>
      <c r="H931" s="595">
        <f>基本情報入力シート!$M$23</f>
        <v>0</v>
      </c>
      <c r="I931" s="595">
        <f>基本情報入力シート!$M$30</f>
        <v>0</v>
      </c>
      <c r="J931" s="595">
        <f>基本情報入力シート!$M$31</f>
        <v>0</v>
      </c>
      <c r="K931" s="595">
        <f>基本情報入力シート!$M$32</f>
        <v>0</v>
      </c>
      <c r="L931" s="595">
        <f>'別紙様式3-2（加算　個票）'!P943</f>
        <v>0</v>
      </c>
      <c r="M931" s="596">
        <f>'別紙様式3-2（加算　個票）'!Q943</f>
        <v>0</v>
      </c>
      <c r="N931" s="595">
        <f>'別紙様式3-2（加算　個票）'!Y943</f>
        <v>0</v>
      </c>
      <c r="O931" s="596">
        <f>'別紙様式3-2（加算　個票）'!Z943</f>
        <v>0</v>
      </c>
      <c r="P931" s="596">
        <f>'別紙様式3-2（加算　個票）'!AG943</f>
        <v>0</v>
      </c>
      <c r="Q931" s="596">
        <f t="shared" si="14"/>
        <v>0</v>
      </c>
      <c r="R931" s="597" t="str">
        <f>IF('別紙様式3-1'!$Y$26="×","該当","非該当")</f>
        <v>非該当</v>
      </c>
    </row>
    <row r="932" spans="1:18">
      <c r="A932" s="595">
        <v>931</v>
      </c>
      <c r="B932" s="595">
        <f>基本情報入力シート!C969</f>
        <v>0</v>
      </c>
      <c r="C932" s="595">
        <f>基本情報入力シート!M969</f>
        <v>0</v>
      </c>
      <c r="D932" s="595">
        <f>基本情報入力シート!R969</f>
        <v>0</v>
      </c>
      <c r="E932" s="595">
        <f>基本情報入力シート!W969</f>
        <v>0</v>
      </c>
      <c r="F932" s="595">
        <f>基本情報入力シート!X969</f>
        <v>0</v>
      </c>
      <c r="G932" s="595">
        <f>基本情報入力シート!Y969</f>
        <v>0</v>
      </c>
      <c r="H932" s="595">
        <f>基本情報入力シート!$M$23</f>
        <v>0</v>
      </c>
      <c r="I932" s="595">
        <f>基本情報入力シート!$M$30</f>
        <v>0</v>
      </c>
      <c r="J932" s="595">
        <f>基本情報入力シート!$M$31</f>
        <v>0</v>
      </c>
      <c r="K932" s="595">
        <f>基本情報入力シート!$M$32</f>
        <v>0</v>
      </c>
      <c r="L932" s="595">
        <f>'別紙様式3-2（加算　個票）'!P944</f>
        <v>0</v>
      </c>
      <c r="M932" s="596">
        <f>'別紙様式3-2（加算　個票）'!Q944</f>
        <v>0</v>
      </c>
      <c r="N932" s="595">
        <f>'別紙様式3-2（加算　個票）'!Y944</f>
        <v>0</v>
      </c>
      <c r="O932" s="596">
        <f>'別紙様式3-2（加算　個票）'!Z944</f>
        <v>0</v>
      </c>
      <c r="P932" s="596">
        <f>'別紙様式3-2（加算　個票）'!AG944</f>
        <v>0</v>
      </c>
      <c r="Q932" s="596">
        <f t="shared" si="14"/>
        <v>0</v>
      </c>
      <c r="R932" s="597" t="str">
        <f>IF('別紙様式3-1'!$Y$26="×","該当","非該当")</f>
        <v>非該当</v>
      </c>
    </row>
    <row r="933" spans="1:18">
      <c r="A933" s="595">
        <v>932</v>
      </c>
      <c r="B933" s="595">
        <f>基本情報入力シート!C970</f>
        <v>0</v>
      </c>
      <c r="C933" s="595">
        <f>基本情報入力シート!M970</f>
        <v>0</v>
      </c>
      <c r="D933" s="595">
        <f>基本情報入力シート!R970</f>
        <v>0</v>
      </c>
      <c r="E933" s="595">
        <f>基本情報入力シート!W970</f>
        <v>0</v>
      </c>
      <c r="F933" s="595">
        <f>基本情報入力シート!X970</f>
        <v>0</v>
      </c>
      <c r="G933" s="595">
        <f>基本情報入力シート!Y970</f>
        <v>0</v>
      </c>
      <c r="H933" s="595">
        <f>基本情報入力シート!$M$23</f>
        <v>0</v>
      </c>
      <c r="I933" s="595">
        <f>基本情報入力シート!$M$30</f>
        <v>0</v>
      </c>
      <c r="J933" s="595">
        <f>基本情報入力シート!$M$31</f>
        <v>0</v>
      </c>
      <c r="K933" s="595">
        <f>基本情報入力シート!$M$32</f>
        <v>0</v>
      </c>
      <c r="L933" s="595">
        <f>'別紙様式3-2（加算　個票）'!P945</f>
        <v>0</v>
      </c>
      <c r="M933" s="596">
        <f>'別紙様式3-2（加算　個票）'!Q945</f>
        <v>0</v>
      </c>
      <c r="N933" s="595">
        <f>'別紙様式3-2（加算　個票）'!Y945</f>
        <v>0</v>
      </c>
      <c r="O933" s="596">
        <f>'別紙様式3-2（加算　個票）'!Z945</f>
        <v>0</v>
      </c>
      <c r="P933" s="596">
        <f>'別紙様式3-2（加算　個票）'!AG945</f>
        <v>0</v>
      </c>
      <c r="Q933" s="596">
        <f t="shared" si="14"/>
        <v>0</v>
      </c>
      <c r="R933" s="597" t="str">
        <f>IF('別紙様式3-1'!$Y$26="×","該当","非該当")</f>
        <v>非該当</v>
      </c>
    </row>
    <row r="934" spans="1:18">
      <c r="A934" s="595">
        <v>933</v>
      </c>
      <c r="B934" s="595">
        <f>基本情報入力シート!C971</f>
        <v>0</v>
      </c>
      <c r="C934" s="595">
        <f>基本情報入力シート!M971</f>
        <v>0</v>
      </c>
      <c r="D934" s="595">
        <f>基本情報入力シート!R971</f>
        <v>0</v>
      </c>
      <c r="E934" s="595">
        <f>基本情報入力シート!W971</f>
        <v>0</v>
      </c>
      <c r="F934" s="595">
        <f>基本情報入力シート!X971</f>
        <v>0</v>
      </c>
      <c r="G934" s="595">
        <f>基本情報入力シート!Y971</f>
        <v>0</v>
      </c>
      <c r="H934" s="595">
        <f>基本情報入力シート!$M$23</f>
        <v>0</v>
      </c>
      <c r="I934" s="595">
        <f>基本情報入力シート!$M$30</f>
        <v>0</v>
      </c>
      <c r="J934" s="595">
        <f>基本情報入力シート!$M$31</f>
        <v>0</v>
      </c>
      <c r="K934" s="595">
        <f>基本情報入力シート!$M$32</f>
        <v>0</v>
      </c>
      <c r="L934" s="595">
        <f>'別紙様式3-2（加算　個票）'!P946</f>
        <v>0</v>
      </c>
      <c r="M934" s="596">
        <f>'別紙様式3-2（加算　個票）'!Q946</f>
        <v>0</v>
      </c>
      <c r="N934" s="595">
        <f>'別紙様式3-2（加算　個票）'!Y946</f>
        <v>0</v>
      </c>
      <c r="O934" s="596">
        <f>'別紙様式3-2（加算　個票）'!Z946</f>
        <v>0</v>
      </c>
      <c r="P934" s="596">
        <f>'別紙様式3-2（加算　個票）'!AG946</f>
        <v>0</v>
      </c>
      <c r="Q934" s="596">
        <f t="shared" si="14"/>
        <v>0</v>
      </c>
      <c r="R934" s="597" t="str">
        <f>IF('別紙様式3-1'!$Y$26="×","該当","非該当")</f>
        <v>非該当</v>
      </c>
    </row>
    <row r="935" spans="1:18">
      <c r="A935" s="595">
        <v>934</v>
      </c>
      <c r="B935" s="595">
        <f>基本情報入力シート!C972</f>
        <v>0</v>
      </c>
      <c r="C935" s="595">
        <f>基本情報入力シート!M972</f>
        <v>0</v>
      </c>
      <c r="D935" s="595">
        <f>基本情報入力シート!R972</f>
        <v>0</v>
      </c>
      <c r="E935" s="595">
        <f>基本情報入力シート!W972</f>
        <v>0</v>
      </c>
      <c r="F935" s="595">
        <f>基本情報入力シート!X972</f>
        <v>0</v>
      </c>
      <c r="G935" s="595">
        <f>基本情報入力シート!Y972</f>
        <v>0</v>
      </c>
      <c r="H935" s="595">
        <f>基本情報入力シート!$M$23</f>
        <v>0</v>
      </c>
      <c r="I935" s="595">
        <f>基本情報入力シート!$M$30</f>
        <v>0</v>
      </c>
      <c r="J935" s="595">
        <f>基本情報入力シート!$M$31</f>
        <v>0</v>
      </c>
      <c r="K935" s="595">
        <f>基本情報入力シート!$M$32</f>
        <v>0</v>
      </c>
      <c r="L935" s="595">
        <f>'別紙様式3-2（加算　個票）'!P947</f>
        <v>0</v>
      </c>
      <c r="M935" s="596">
        <f>'別紙様式3-2（加算　個票）'!Q947</f>
        <v>0</v>
      </c>
      <c r="N935" s="595">
        <f>'別紙様式3-2（加算　個票）'!Y947</f>
        <v>0</v>
      </c>
      <c r="O935" s="596">
        <f>'別紙様式3-2（加算　個票）'!Z947</f>
        <v>0</v>
      </c>
      <c r="P935" s="596">
        <f>'別紙様式3-2（加算　個票）'!AG947</f>
        <v>0</v>
      </c>
      <c r="Q935" s="596">
        <f t="shared" si="14"/>
        <v>0</v>
      </c>
      <c r="R935" s="597" t="str">
        <f>IF('別紙様式3-1'!$Y$26="×","該当","非該当")</f>
        <v>非該当</v>
      </c>
    </row>
    <row r="936" spans="1:18">
      <c r="A936" s="595">
        <v>935</v>
      </c>
      <c r="B936" s="595">
        <f>基本情報入力シート!C973</f>
        <v>0</v>
      </c>
      <c r="C936" s="595">
        <f>基本情報入力シート!M973</f>
        <v>0</v>
      </c>
      <c r="D936" s="595">
        <f>基本情報入力シート!R973</f>
        <v>0</v>
      </c>
      <c r="E936" s="595">
        <f>基本情報入力シート!W973</f>
        <v>0</v>
      </c>
      <c r="F936" s="595">
        <f>基本情報入力シート!X973</f>
        <v>0</v>
      </c>
      <c r="G936" s="595">
        <f>基本情報入力シート!Y973</f>
        <v>0</v>
      </c>
      <c r="H936" s="595">
        <f>基本情報入力シート!$M$23</f>
        <v>0</v>
      </c>
      <c r="I936" s="595">
        <f>基本情報入力シート!$M$30</f>
        <v>0</v>
      </c>
      <c r="J936" s="595">
        <f>基本情報入力シート!$M$31</f>
        <v>0</v>
      </c>
      <c r="K936" s="595">
        <f>基本情報入力シート!$M$32</f>
        <v>0</v>
      </c>
      <c r="L936" s="595">
        <f>'別紙様式3-2（加算　個票）'!P948</f>
        <v>0</v>
      </c>
      <c r="M936" s="596">
        <f>'別紙様式3-2（加算　個票）'!Q948</f>
        <v>0</v>
      </c>
      <c r="N936" s="595">
        <f>'別紙様式3-2（加算　個票）'!Y948</f>
        <v>0</v>
      </c>
      <c r="O936" s="596">
        <f>'別紙様式3-2（加算　個票）'!Z948</f>
        <v>0</v>
      </c>
      <c r="P936" s="596">
        <f>'別紙様式3-2（加算　個票）'!AG948</f>
        <v>0</v>
      </c>
      <c r="Q936" s="596">
        <f t="shared" si="14"/>
        <v>0</v>
      </c>
      <c r="R936" s="597" t="str">
        <f>IF('別紙様式3-1'!$Y$26="×","該当","非該当")</f>
        <v>非該当</v>
      </c>
    </row>
    <row r="937" spans="1:18">
      <c r="A937" s="595">
        <v>936</v>
      </c>
      <c r="B937" s="595">
        <f>基本情報入力シート!C974</f>
        <v>0</v>
      </c>
      <c r="C937" s="595">
        <f>基本情報入力シート!M974</f>
        <v>0</v>
      </c>
      <c r="D937" s="595">
        <f>基本情報入力シート!R974</f>
        <v>0</v>
      </c>
      <c r="E937" s="595">
        <f>基本情報入力シート!W974</f>
        <v>0</v>
      </c>
      <c r="F937" s="595">
        <f>基本情報入力シート!X974</f>
        <v>0</v>
      </c>
      <c r="G937" s="595">
        <f>基本情報入力シート!Y974</f>
        <v>0</v>
      </c>
      <c r="H937" s="595">
        <f>基本情報入力シート!$M$23</f>
        <v>0</v>
      </c>
      <c r="I937" s="595">
        <f>基本情報入力シート!$M$30</f>
        <v>0</v>
      </c>
      <c r="J937" s="595">
        <f>基本情報入力シート!$M$31</f>
        <v>0</v>
      </c>
      <c r="K937" s="595">
        <f>基本情報入力シート!$M$32</f>
        <v>0</v>
      </c>
      <c r="L937" s="595">
        <f>'別紙様式3-2（加算　個票）'!P949</f>
        <v>0</v>
      </c>
      <c r="M937" s="596">
        <f>'別紙様式3-2（加算　個票）'!Q949</f>
        <v>0</v>
      </c>
      <c r="N937" s="595">
        <f>'別紙様式3-2（加算　個票）'!Y949</f>
        <v>0</v>
      </c>
      <c r="O937" s="596">
        <f>'別紙様式3-2（加算　個票）'!Z949</f>
        <v>0</v>
      </c>
      <c r="P937" s="596">
        <f>'別紙様式3-2（加算　個票）'!AG949</f>
        <v>0</v>
      </c>
      <c r="Q937" s="596">
        <f t="shared" si="14"/>
        <v>0</v>
      </c>
      <c r="R937" s="597" t="str">
        <f>IF('別紙様式3-1'!$Y$26="×","該当","非該当")</f>
        <v>非該当</v>
      </c>
    </row>
    <row r="938" spans="1:18">
      <c r="A938" s="595">
        <v>937</v>
      </c>
      <c r="B938" s="595">
        <f>基本情報入力シート!C975</f>
        <v>0</v>
      </c>
      <c r="C938" s="595">
        <f>基本情報入力シート!M975</f>
        <v>0</v>
      </c>
      <c r="D938" s="595">
        <f>基本情報入力シート!R975</f>
        <v>0</v>
      </c>
      <c r="E938" s="595">
        <f>基本情報入力シート!W975</f>
        <v>0</v>
      </c>
      <c r="F938" s="595">
        <f>基本情報入力シート!X975</f>
        <v>0</v>
      </c>
      <c r="G938" s="595">
        <f>基本情報入力シート!Y975</f>
        <v>0</v>
      </c>
      <c r="H938" s="595">
        <f>基本情報入力シート!$M$23</f>
        <v>0</v>
      </c>
      <c r="I938" s="595">
        <f>基本情報入力シート!$M$30</f>
        <v>0</v>
      </c>
      <c r="J938" s="595">
        <f>基本情報入力シート!$M$31</f>
        <v>0</v>
      </c>
      <c r="K938" s="595">
        <f>基本情報入力シート!$M$32</f>
        <v>0</v>
      </c>
      <c r="L938" s="595">
        <f>'別紙様式3-2（加算　個票）'!P950</f>
        <v>0</v>
      </c>
      <c r="M938" s="596">
        <f>'別紙様式3-2（加算　個票）'!Q950</f>
        <v>0</v>
      </c>
      <c r="N938" s="595">
        <f>'別紙様式3-2（加算　個票）'!Y950</f>
        <v>0</v>
      </c>
      <c r="O938" s="596">
        <f>'別紙様式3-2（加算　個票）'!Z950</f>
        <v>0</v>
      </c>
      <c r="P938" s="596">
        <f>'別紙様式3-2（加算　個票）'!AG950</f>
        <v>0</v>
      </c>
      <c r="Q938" s="596">
        <f t="shared" si="14"/>
        <v>0</v>
      </c>
      <c r="R938" s="597" t="str">
        <f>IF('別紙様式3-1'!$Y$26="×","該当","非該当")</f>
        <v>非該当</v>
      </c>
    </row>
    <row r="939" spans="1:18">
      <c r="A939" s="595">
        <v>938</v>
      </c>
      <c r="B939" s="595">
        <f>基本情報入力シート!C976</f>
        <v>0</v>
      </c>
      <c r="C939" s="595">
        <f>基本情報入力シート!M976</f>
        <v>0</v>
      </c>
      <c r="D939" s="595">
        <f>基本情報入力シート!R976</f>
        <v>0</v>
      </c>
      <c r="E939" s="595">
        <f>基本情報入力シート!W976</f>
        <v>0</v>
      </c>
      <c r="F939" s="595">
        <f>基本情報入力シート!X976</f>
        <v>0</v>
      </c>
      <c r="G939" s="595">
        <f>基本情報入力シート!Y976</f>
        <v>0</v>
      </c>
      <c r="H939" s="595">
        <f>基本情報入力シート!$M$23</f>
        <v>0</v>
      </c>
      <c r="I939" s="595">
        <f>基本情報入力シート!$M$30</f>
        <v>0</v>
      </c>
      <c r="J939" s="595">
        <f>基本情報入力シート!$M$31</f>
        <v>0</v>
      </c>
      <c r="K939" s="595">
        <f>基本情報入力シート!$M$32</f>
        <v>0</v>
      </c>
      <c r="L939" s="595">
        <f>'別紙様式3-2（加算　個票）'!P951</f>
        <v>0</v>
      </c>
      <c r="M939" s="596">
        <f>'別紙様式3-2（加算　個票）'!Q951</f>
        <v>0</v>
      </c>
      <c r="N939" s="595">
        <f>'別紙様式3-2（加算　個票）'!Y951</f>
        <v>0</v>
      </c>
      <c r="O939" s="596">
        <f>'別紙様式3-2（加算　個票）'!Z951</f>
        <v>0</v>
      </c>
      <c r="P939" s="596">
        <f>'別紙様式3-2（加算　個票）'!AG951</f>
        <v>0</v>
      </c>
      <c r="Q939" s="596">
        <f t="shared" si="14"/>
        <v>0</v>
      </c>
      <c r="R939" s="597" t="str">
        <f>IF('別紙様式3-1'!$Y$26="×","該当","非該当")</f>
        <v>非該当</v>
      </c>
    </row>
    <row r="940" spans="1:18">
      <c r="A940" s="595">
        <v>939</v>
      </c>
      <c r="B940" s="595">
        <f>基本情報入力シート!C977</f>
        <v>0</v>
      </c>
      <c r="C940" s="595">
        <f>基本情報入力シート!M977</f>
        <v>0</v>
      </c>
      <c r="D940" s="595">
        <f>基本情報入力シート!R977</f>
        <v>0</v>
      </c>
      <c r="E940" s="595">
        <f>基本情報入力シート!W977</f>
        <v>0</v>
      </c>
      <c r="F940" s="595">
        <f>基本情報入力シート!X977</f>
        <v>0</v>
      </c>
      <c r="G940" s="595">
        <f>基本情報入力シート!Y977</f>
        <v>0</v>
      </c>
      <c r="H940" s="595">
        <f>基本情報入力シート!$M$23</f>
        <v>0</v>
      </c>
      <c r="I940" s="595">
        <f>基本情報入力シート!$M$30</f>
        <v>0</v>
      </c>
      <c r="J940" s="595">
        <f>基本情報入力シート!$M$31</f>
        <v>0</v>
      </c>
      <c r="K940" s="595">
        <f>基本情報入力シート!$M$32</f>
        <v>0</v>
      </c>
      <c r="L940" s="595">
        <f>'別紙様式3-2（加算　個票）'!P952</f>
        <v>0</v>
      </c>
      <c r="M940" s="596">
        <f>'別紙様式3-2（加算　個票）'!Q952</f>
        <v>0</v>
      </c>
      <c r="N940" s="595">
        <f>'別紙様式3-2（加算　個票）'!Y952</f>
        <v>0</v>
      </c>
      <c r="O940" s="596">
        <f>'別紙様式3-2（加算　個票）'!Z952</f>
        <v>0</v>
      </c>
      <c r="P940" s="596">
        <f>'別紙様式3-2（加算　個票）'!AG952</f>
        <v>0</v>
      </c>
      <c r="Q940" s="596">
        <f t="shared" si="14"/>
        <v>0</v>
      </c>
      <c r="R940" s="597" t="str">
        <f>IF('別紙様式3-1'!$Y$26="×","該当","非該当")</f>
        <v>非該当</v>
      </c>
    </row>
    <row r="941" spans="1:18">
      <c r="A941" s="595">
        <v>940</v>
      </c>
      <c r="B941" s="595">
        <f>基本情報入力シート!C978</f>
        <v>0</v>
      </c>
      <c r="C941" s="595">
        <f>基本情報入力シート!M978</f>
        <v>0</v>
      </c>
      <c r="D941" s="595">
        <f>基本情報入力シート!R978</f>
        <v>0</v>
      </c>
      <c r="E941" s="595">
        <f>基本情報入力シート!W978</f>
        <v>0</v>
      </c>
      <c r="F941" s="595">
        <f>基本情報入力シート!X978</f>
        <v>0</v>
      </c>
      <c r="G941" s="595">
        <f>基本情報入力シート!Y978</f>
        <v>0</v>
      </c>
      <c r="H941" s="595">
        <f>基本情報入力シート!$M$23</f>
        <v>0</v>
      </c>
      <c r="I941" s="595">
        <f>基本情報入力シート!$M$30</f>
        <v>0</v>
      </c>
      <c r="J941" s="595">
        <f>基本情報入力シート!$M$31</f>
        <v>0</v>
      </c>
      <c r="K941" s="595">
        <f>基本情報入力シート!$M$32</f>
        <v>0</v>
      </c>
      <c r="L941" s="595">
        <f>'別紙様式3-2（加算　個票）'!P953</f>
        <v>0</v>
      </c>
      <c r="M941" s="596">
        <f>'別紙様式3-2（加算　個票）'!Q953</f>
        <v>0</v>
      </c>
      <c r="N941" s="595">
        <f>'別紙様式3-2（加算　個票）'!Y953</f>
        <v>0</v>
      </c>
      <c r="O941" s="596">
        <f>'別紙様式3-2（加算　個票）'!Z953</f>
        <v>0</v>
      </c>
      <c r="P941" s="596">
        <f>'別紙様式3-2（加算　個票）'!AG953</f>
        <v>0</v>
      </c>
      <c r="Q941" s="596">
        <f t="shared" si="14"/>
        <v>0</v>
      </c>
      <c r="R941" s="597" t="str">
        <f>IF('別紙様式3-1'!$Y$26="×","該当","非該当")</f>
        <v>非該当</v>
      </c>
    </row>
    <row r="942" spans="1:18">
      <c r="A942" s="595">
        <v>941</v>
      </c>
      <c r="B942" s="595">
        <f>基本情報入力シート!C979</f>
        <v>0</v>
      </c>
      <c r="C942" s="595">
        <f>基本情報入力シート!M979</f>
        <v>0</v>
      </c>
      <c r="D942" s="595">
        <f>基本情報入力シート!R979</f>
        <v>0</v>
      </c>
      <c r="E942" s="595">
        <f>基本情報入力シート!W979</f>
        <v>0</v>
      </c>
      <c r="F942" s="595">
        <f>基本情報入力シート!X979</f>
        <v>0</v>
      </c>
      <c r="G942" s="595">
        <f>基本情報入力シート!Y979</f>
        <v>0</v>
      </c>
      <c r="H942" s="595">
        <f>基本情報入力シート!$M$23</f>
        <v>0</v>
      </c>
      <c r="I942" s="595">
        <f>基本情報入力シート!$M$30</f>
        <v>0</v>
      </c>
      <c r="J942" s="595">
        <f>基本情報入力シート!$M$31</f>
        <v>0</v>
      </c>
      <c r="K942" s="595">
        <f>基本情報入力シート!$M$32</f>
        <v>0</v>
      </c>
      <c r="L942" s="595">
        <f>'別紙様式3-2（加算　個票）'!P954</f>
        <v>0</v>
      </c>
      <c r="M942" s="596">
        <f>'別紙様式3-2（加算　個票）'!Q954</f>
        <v>0</v>
      </c>
      <c r="N942" s="595">
        <f>'別紙様式3-2（加算　個票）'!Y954</f>
        <v>0</v>
      </c>
      <c r="O942" s="596">
        <f>'別紙様式3-2（加算　個票）'!Z954</f>
        <v>0</v>
      </c>
      <c r="P942" s="596">
        <f>'別紙様式3-2（加算　個票）'!AG954</f>
        <v>0</v>
      </c>
      <c r="Q942" s="596">
        <f t="shared" si="14"/>
        <v>0</v>
      </c>
      <c r="R942" s="597" t="str">
        <f>IF('別紙様式3-1'!$Y$26="×","該当","非該当")</f>
        <v>非該当</v>
      </c>
    </row>
    <row r="943" spans="1:18">
      <c r="A943" s="595">
        <v>942</v>
      </c>
      <c r="B943" s="595">
        <f>基本情報入力シート!C980</f>
        <v>0</v>
      </c>
      <c r="C943" s="595">
        <f>基本情報入力シート!M980</f>
        <v>0</v>
      </c>
      <c r="D943" s="595">
        <f>基本情報入力シート!R980</f>
        <v>0</v>
      </c>
      <c r="E943" s="595">
        <f>基本情報入力シート!W980</f>
        <v>0</v>
      </c>
      <c r="F943" s="595">
        <f>基本情報入力シート!X980</f>
        <v>0</v>
      </c>
      <c r="G943" s="595">
        <f>基本情報入力シート!Y980</f>
        <v>0</v>
      </c>
      <c r="H943" s="595">
        <f>基本情報入力シート!$M$23</f>
        <v>0</v>
      </c>
      <c r="I943" s="595">
        <f>基本情報入力シート!$M$30</f>
        <v>0</v>
      </c>
      <c r="J943" s="595">
        <f>基本情報入力シート!$M$31</f>
        <v>0</v>
      </c>
      <c r="K943" s="595">
        <f>基本情報入力シート!$M$32</f>
        <v>0</v>
      </c>
      <c r="L943" s="595">
        <f>'別紙様式3-2（加算　個票）'!P955</f>
        <v>0</v>
      </c>
      <c r="M943" s="596">
        <f>'別紙様式3-2（加算　個票）'!Q955</f>
        <v>0</v>
      </c>
      <c r="N943" s="595">
        <f>'別紙様式3-2（加算　個票）'!Y955</f>
        <v>0</v>
      </c>
      <c r="O943" s="596">
        <f>'別紙様式3-2（加算　個票）'!Z955</f>
        <v>0</v>
      </c>
      <c r="P943" s="596">
        <f>'別紙様式3-2（加算　個票）'!AG955</f>
        <v>0</v>
      </c>
      <c r="Q943" s="596">
        <f t="shared" si="14"/>
        <v>0</v>
      </c>
      <c r="R943" s="597" t="str">
        <f>IF('別紙様式3-1'!$Y$26="×","該当","非該当")</f>
        <v>非該当</v>
      </c>
    </row>
    <row r="944" spans="1:18">
      <c r="A944" s="595">
        <v>943</v>
      </c>
      <c r="B944" s="595">
        <f>基本情報入力シート!C981</f>
        <v>0</v>
      </c>
      <c r="C944" s="595">
        <f>基本情報入力シート!M981</f>
        <v>0</v>
      </c>
      <c r="D944" s="595">
        <f>基本情報入力シート!R981</f>
        <v>0</v>
      </c>
      <c r="E944" s="595">
        <f>基本情報入力シート!W981</f>
        <v>0</v>
      </c>
      <c r="F944" s="595">
        <f>基本情報入力シート!X981</f>
        <v>0</v>
      </c>
      <c r="G944" s="595">
        <f>基本情報入力シート!Y981</f>
        <v>0</v>
      </c>
      <c r="H944" s="595">
        <f>基本情報入力シート!$M$23</f>
        <v>0</v>
      </c>
      <c r="I944" s="595">
        <f>基本情報入力シート!$M$30</f>
        <v>0</v>
      </c>
      <c r="J944" s="595">
        <f>基本情報入力シート!$M$31</f>
        <v>0</v>
      </c>
      <c r="K944" s="595">
        <f>基本情報入力シート!$M$32</f>
        <v>0</v>
      </c>
      <c r="L944" s="595">
        <f>'別紙様式3-2（加算　個票）'!P956</f>
        <v>0</v>
      </c>
      <c r="M944" s="596">
        <f>'別紙様式3-2（加算　個票）'!Q956</f>
        <v>0</v>
      </c>
      <c r="N944" s="595">
        <f>'別紙様式3-2（加算　個票）'!Y956</f>
        <v>0</v>
      </c>
      <c r="O944" s="596">
        <f>'別紙様式3-2（加算　個票）'!Z956</f>
        <v>0</v>
      </c>
      <c r="P944" s="596">
        <f>'別紙様式3-2（加算　個票）'!AG956</f>
        <v>0</v>
      </c>
      <c r="Q944" s="596">
        <f t="shared" si="14"/>
        <v>0</v>
      </c>
      <c r="R944" s="597" t="str">
        <f>IF('別紙様式3-1'!$Y$26="×","該当","非該当")</f>
        <v>非該当</v>
      </c>
    </row>
    <row r="945" spans="1:18">
      <c r="A945" s="595">
        <v>944</v>
      </c>
      <c r="B945" s="595">
        <f>基本情報入力シート!C982</f>
        <v>0</v>
      </c>
      <c r="C945" s="595">
        <f>基本情報入力シート!M982</f>
        <v>0</v>
      </c>
      <c r="D945" s="595">
        <f>基本情報入力シート!R982</f>
        <v>0</v>
      </c>
      <c r="E945" s="595">
        <f>基本情報入力シート!W982</f>
        <v>0</v>
      </c>
      <c r="F945" s="595">
        <f>基本情報入力シート!X982</f>
        <v>0</v>
      </c>
      <c r="G945" s="595">
        <f>基本情報入力シート!Y982</f>
        <v>0</v>
      </c>
      <c r="H945" s="595">
        <f>基本情報入力シート!$M$23</f>
        <v>0</v>
      </c>
      <c r="I945" s="595">
        <f>基本情報入力シート!$M$30</f>
        <v>0</v>
      </c>
      <c r="J945" s="595">
        <f>基本情報入力シート!$M$31</f>
        <v>0</v>
      </c>
      <c r="K945" s="595">
        <f>基本情報入力シート!$M$32</f>
        <v>0</v>
      </c>
      <c r="L945" s="595">
        <f>'別紙様式3-2（加算　個票）'!P957</f>
        <v>0</v>
      </c>
      <c r="M945" s="596">
        <f>'別紙様式3-2（加算　個票）'!Q957</f>
        <v>0</v>
      </c>
      <c r="N945" s="595">
        <f>'別紙様式3-2（加算　個票）'!Y957</f>
        <v>0</v>
      </c>
      <c r="O945" s="596">
        <f>'別紙様式3-2（加算　個票）'!Z957</f>
        <v>0</v>
      </c>
      <c r="P945" s="596">
        <f>'別紙様式3-2（加算　個票）'!AG957</f>
        <v>0</v>
      </c>
      <c r="Q945" s="596">
        <f t="shared" si="14"/>
        <v>0</v>
      </c>
      <c r="R945" s="597" t="str">
        <f>IF('別紙様式3-1'!$Y$26="×","該当","非該当")</f>
        <v>非該当</v>
      </c>
    </row>
    <row r="946" spans="1:18">
      <c r="A946" s="595">
        <v>945</v>
      </c>
      <c r="B946" s="595">
        <f>基本情報入力シート!C983</f>
        <v>0</v>
      </c>
      <c r="C946" s="595">
        <f>基本情報入力シート!M983</f>
        <v>0</v>
      </c>
      <c r="D946" s="595">
        <f>基本情報入力シート!R983</f>
        <v>0</v>
      </c>
      <c r="E946" s="595">
        <f>基本情報入力シート!W983</f>
        <v>0</v>
      </c>
      <c r="F946" s="595">
        <f>基本情報入力シート!X983</f>
        <v>0</v>
      </c>
      <c r="G946" s="595">
        <f>基本情報入力シート!Y983</f>
        <v>0</v>
      </c>
      <c r="H946" s="595">
        <f>基本情報入力シート!$M$23</f>
        <v>0</v>
      </c>
      <c r="I946" s="595">
        <f>基本情報入力シート!$M$30</f>
        <v>0</v>
      </c>
      <c r="J946" s="595">
        <f>基本情報入力シート!$M$31</f>
        <v>0</v>
      </c>
      <c r="K946" s="595">
        <f>基本情報入力シート!$M$32</f>
        <v>0</v>
      </c>
      <c r="L946" s="595">
        <f>'別紙様式3-2（加算　個票）'!P958</f>
        <v>0</v>
      </c>
      <c r="M946" s="596">
        <f>'別紙様式3-2（加算　個票）'!Q958</f>
        <v>0</v>
      </c>
      <c r="N946" s="595">
        <f>'別紙様式3-2（加算　個票）'!Y958</f>
        <v>0</v>
      </c>
      <c r="O946" s="596">
        <f>'別紙様式3-2（加算　個票）'!Z958</f>
        <v>0</v>
      </c>
      <c r="P946" s="596">
        <f>'別紙様式3-2（加算　個票）'!AG958</f>
        <v>0</v>
      </c>
      <c r="Q946" s="596">
        <f t="shared" si="14"/>
        <v>0</v>
      </c>
      <c r="R946" s="597" t="str">
        <f>IF('別紙様式3-1'!$Y$26="×","該当","非該当")</f>
        <v>非該当</v>
      </c>
    </row>
    <row r="947" spans="1:18">
      <c r="A947" s="595">
        <v>946</v>
      </c>
      <c r="B947" s="595">
        <f>基本情報入力シート!C984</f>
        <v>0</v>
      </c>
      <c r="C947" s="595">
        <f>基本情報入力シート!M984</f>
        <v>0</v>
      </c>
      <c r="D947" s="595">
        <f>基本情報入力シート!R984</f>
        <v>0</v>
      </c>
      <c r="E947" s="595">
        <f>基本情報入力シート!W984</f>
        <v>0</v>
      </c>
      <c r="F947" s="595">
        <f>基本情報入力シート!X984</f>
        <v>0</v>
      </c>
      <c r="G947" s="595">
        <f>基本情報入力シート!Y984</f>
        <v>0</v>
      </c>
      <c r="H947" s="595">
        <f>基本情報入力シート!$M$23</f>
        <v>0</v>
      </c>
      <c r="I947" s="595">
        <f>基本情報入力シート!$M$30</f>
        <v>0</v>
      </c>
      <c r="J947" s="595">
        <f>基本情報入力シート!$M$31</f>
        <v>0</v>
      </c>
      <c r="K947" s="595">
        <f>基本情報入力シート!$M$32</f>
        <v>0</v>
      </c>
      <c r="L947" s="595">
        <f>'別紙様式3-2（加算　個票）'!P959</f>
        <v>0</v>
      </c>
      <c r="M947" s="596">
        <f>'別紙様式3-2（加算　個票）'!Q959</f>
        <v>0</v>
      </c>
      <c r="N947" s="595">
        <f>'別紙様式3-2（加算　個票）'!Y959</f>
        <v>0</v>
      </c>
      <c r="O947" s="596">
        <f>'別紙様式3-2（加算　個票）'!Z959</f>
        <v>0</v>
      </c>
      <c r="P947" s="596">
        <f>'別紙様式3-2（加算　個票）'!AG959</f>
        <v>0</v>
      </c>
      <c r="Q947" s="596">
        <f t="shared" si="14"/>
        <v>0</v>
      </c>
      <c r="R947" s="597" t="str">
        <f>IF('別紙様式3-1'!$Y$26="×","該当","非該当")</f>
        <v>非該当</v>
      </c>
    </row>
    <row r="948" spans="1:18">
      <c r="A948" s="595">
        <v>947</v>
      </c>
      <c r="B948" s="595">
        <f>基本情報入力シート!C985</f>
        <v>0</v>
      </c>
      <c r="C948" s="595">
        <f>基本情報入力シート!M985</f>
        <v>0</v>
      </c>
      <c r="D948" s="595">
        <f>基本情報入力シート!R985</f>
        <v>0</v>
      </c>
      <c r="E948" s="595">
        <f>基本情報入力シート!W985</f>
        <v>0</v>
      </c>
      <c r="F948" s="595">
        <f>基本情報入力シート!X985</f>
        <v>0</v>
      </c>
      <c r="G948" s="595">
        <f>基本情報入力シート!Y985</f>
        <v>0</v>
      </c>
      <c r="H948" s="595">
        <f>基本情報入力シート!$M$23</f>
        <v>0</v>
      </c>
      <c r="I948" s="595">
        <f>基本情報入力シート!$M$30</f>
        <v>0</v>
      </c>
      <c r="J948" s="595">
        <f>基本情報入力シート!$M$31</f>
        <v>0</v>
      </c>
      <c r="K948" s="595">
        <f>基本情報入力シート!$M$32</f>
        <v>0</v>
      </c>
      <c r="L948" s="595">
        <f>'別紙様式3-2（加算　個票）'!P960</f>
        <v>0</v>
      </c>
      <c r="M948" s="596">
        <f>'別紙様式3-2（加算　個票）'!Q960</f>
        <v>0</v>
      </c>
      <c r="N948" s="595">
        <f>'別紙様式3-2（加算　個票）'!Y960</f>
        <v>0</v>
      </c>
      <c r="O948" s="596">
        <f>'別紙様式3-2（加算　個票）'!Z960</f>
        <v>0</v>
      </c>
      <c r="P948" s="596">
        <f>'別紙様式3-2（加算　個票）'!AG960</f>
        <v>0</v>
      </c>
      <c r="Q948" s="596">
        <f t="shared" si="14"/>
        <v>0</v>
      </c>
      <c r="R948" s="597" t="str">
        <f>IF('別紙様式3-1'!$Y$26="×","該当","非該当")</f>
        <v>非該当</v>
      </c>
    </row>
    <row r="949" spans="1:18">
      <c r="A949" s="595">
        <v>948</v>
      </c>
      <c r="B949" s="595">
        <f>基本情報入力シート!C986</f>
        <v>0</v>
      </c>
      <c r="C949" s="595">
        <f>基本情報入力シート!M986</f>
        <v>0</v>
      </c>
      <c r="D949" s="595">
        <f>基本情報入力シート!R986</f>
        <v>0</v>
      </c>
      <c r="E949" s="595">
        <f>基本情報入力シート!W986</f>
        <v>0</v>
      </c>
      <c r="F949" s="595">
        <f>基本情報入力シート!X986</f>
        <v>0</v>
      </c>
      <c r="G949" s="595">
        <f>基本情報入力シート!Y986</f>
        <v>0</v>
      </c>
      <c r="H949" s="595">
        <f>基本情報入力シート!$M$23</f>
        <v>0</v>
      </c>
      <c r="I949" s="595">
        <f>基本情報入力シート!$M$30</f>
        <v>0</v>
      </c>
      <c r="J949" s="595">
        <f>基本情報入力シート!$M$31</f>
        <v>0</v>
      </c>
      <c r="K949" s="595">
        <f>基本情報入力シート!$M$32</f>
        <v>0</v>
      </c>
      <c r="L949" s="595">
        <f>'別紙様式3-2（加算　個票）'!P961</f>
        <v>0</v>
      </c>
      <c r="M949" s="596">
        <f>'別紙様式3-2（加算　個票）'!Q961</f>
        <v>0</v>
      </c>
      <c r="N949" s="595">
        <f>'別紙様式3-2（加算　個票）'!Y961</f>
        <v>0</v>
      </c>
      <c r="O949" s="596">
        <f>'別紙様式3-2（加算　個票）'!Z961</f>
        <v>0</v>
      </c>
      <c r="P949" s="596">
        <f>'別紙様式3-2（加算　個票）'!AG961</f>
        <v>0</v>
      </c>
      <c r="Q949" s="596">
        <f t="shared" si="14"/>
        <v>0</v>
      </c>
      <c r="R949" s="597" t="str">
        <f>IF('別紙様式3-1'!$Y$26="×","該当","非該当")</f>
        <v>非該当</v>
      </c>
    </row>
    <row r="950" spans="1:18">
      <c r="A950" s="595">
        <v>949</v>
      </c>
      <c r="B950" s="595">
        <f>基本情報入力シート!C987</f>
        <v>0</v>
      </c>
      <c r="C950" s="595">
        <f>基本情報入力シート!M987</f>
        <v>0</v>
      </c>
      <c r="D950" s="595">
        <f>基本情報入力シート!R987</f>
        <v>0</v>
      </c>
      <c r="E950" s="595">
        <f>基本情報入力シート!W987</f>
        <v>0</v>
      </c>
      <c r="F950" s="595">
        <f>基本情報入力シート!X987</f>
        <v>0</v>
      </c>
      <c r="G950" s="595">
        <f>基本情報入力シート!Y987</f>
        <v>0</v>
      </c>
      <c r="H950" s="595">
        <f>基本情報入力シート!$M$23</f>
        <v>0</v>
      </c>
      <c r="I950" s="595">
        <f>基本情報入力シート!$M$30</f>
        <v>0</v>
      </c>
      <c r="J950" s="595">
        <f>基本情報入力シート!$M$31</f>
        <v>0</v>
      </c>
      <c r="K950" s="595">
        <f>基本情報入力シート!$M$32</f>
        <v>0</v>
      </c>
      <c r="L950" s="595">
        <f>'別紙様式3-2（加算　個票）'!P962</f>
        <v>0</v>
      </c>
      <c r="M950" s="596">
        <f>'別紙様式3-2（加算　個票）'!Q962</f>
        <v>0</v>
      </c>
      <c r="N950" s="595">
        <f>'別紙様式3-2（加算　個票）'!Y962</f>
        <v>0</v>
      </c>
      <c r="O950" s="596">
        <f>'別紙様式3-2（加算　個票）'!Z962</f>
        <v>0</v>
      </c>
      <c r="P950" s="596">
        <f>'別紙様式3-2（加算　個票）'!AG962</f>
        <v>0</v>
      </c>
      <c r="Q950" s="596">
        <f t="shared" si="14"/>
        <v>0</v>
      </c>
      <c r="R950" s="597" t="str">
        <f>IF('別紙様式3-1'!$Y$26="×","該当","非該当")</f>
        <v>非該当</v>
      </c>
    </row>
    <row r="951" spans="1:18">
      <c r="A951" s="595">
        <v>950</v>
      </c>
      <c r="B951" s="595">
        <f>基本情報入力シート!C988</f>
        <v>0</v>
      </c>
      <c r="C951" s="595">
        <f>基本情報入力シート!M988</f>
        <v>0</v>
      </c>
      <c r="D951" s="595">
        <f>基本情報入力シート!R988</f>
        <v>0</v>
      </c>
      <c r="E951" s="595">
        <f>基本情報入力シート!W988</f>
        <v>0</v>
      </c>
      <c r="F951" s="595">
        <f>基本情報入力シート!X988</f>
        <v>0</v>
      </c>
      <c r="G951" s="595">
        <f>基本情報入力シート!Y988</f>
        <v>0</v>
      </c>
      <c r="H951" s="595">
        <f>基本情報入力シート!$M$23</f>
        <v>0</v>
      </c>
      <c r="I951" s="595">
        <f>基本情報入力シート!$M$30</f>
        <v>0</v>
      </c>
      <c r="J951" s="595">
        <f>基本情報入力シート!$M$31</f>
        <v>0</v>
      </c>
      <c r="K951" s="595">
        <f>基本情報入力シート!$M$32</f>
        <v>0</v>
      </c>
      <c r="L951" s="595">
        <f>'別紙様式3-2（加算　個票）'!P963</f>
        <v>0</v>
      </c>
      <c r="M951" s="596">
        <f>'別紙様式3-2（加算　個票）'!Q963</f>
        <v>0</v>
      </c>
      <c r="N951" s="595">
        <f>'別紙様式3-2（加算　個票）'!Y963</f>
        <v>0</v>
      </c>
      <c r="O951" s="596">
        <f>'別紙様式3-2（加算　個票）'!Z963</f>
        <v>0</v>
      </c>
      <c r="P951" s="596">
        <f>'別紙様式3-2（加算　個票）'!AG963</f>
        <v>0</v>
      </c>
      <c r="Q951" s="596">
        <f t="shared" si="14"/>
        <v>0</v>
      </c>
      <c r="R951" s="597" t="str">
        <f>IF('別紙様式3-1'!$Y$26="×","該当","非該当")</f>
        <v>非該当</v>
      </c>
    </row>
    <row r="952" spans="1:18">
      <c r="A952" s="595">
        <v>951</v>
      </c>
      <c r="B952" s="595">
        <f>基本情報入力シート!C989</f>
        <v>0</v>
      </c>
      <c r="C952" s="595">
        <f>基本情報入力シート!M989</f>
        <v>0</v>
      </c>
      <c r="D952" s="595">
        <f>基本情報入力シート!R989</f>
        <v>0</v>
      </c>
      <c r="E952" s="595">
        <f>基本情報入力シート!W989</f>
        <v>0</v>
      </c>
      <c r="F952" s="595">
        <f>基本情報入力シート!X989</f>
        <v>0</v>
      </c>
      <c r="G952" s="595">
        <f>基本情報入力シート!Y989</f>
        <v>0</v>
      </c>
      <c r="H952" s="595">
        <f>基本情報入力シート!$M$23</f>
        <v>0</v>
      </c>
      <c r="I952" s="595">
        <f>基本情報入力シート!$M$30</f>
        <v>0</v>
      </c>
      <c r="J952" s="595">
        <f>基本情報入力シート!$M$31</f>
        <v>0</v>
      </c>
      <c r="K952" s="595">
        <f>基本情報入力シート!$M$32</f>
        <v>0</v>
      </c>
      <c r="L952" s="595">
        <f>'別紙様式3-2（加算　個票）'!P964</f>
        <v>0</v>
      </c>
      <c r="M952" s="596">
        <f>'別紙様式3-2（加算　個票）'!Q964</f>
        <v>0</v>
      </c>
      <c r="N952" s="595">
        <f>'別紙様式3-2（加算　個票）'!Y964</f>
        <v>0</v>
      </c>
      <c r="O952" s="596">
        <f>'別紙様式3-2（加算　個票）'!Z964</f>
        <v>0</v>
      </c>
      <c r="P952" s="596">
        <f>'別紙様式3-2（加算　個票）'!AG964</f>
        <v>0</v>
      </c>
      <c r="Q952" s="596">
        <f t="shared" si="14"/>
        <v>0</v>
      </c>
      <c r="R952" s="597" t="str">
        <f>IF('別紙様式3-1'!$Y$26="×","該当","非該当")</f>
        <v>非該当</v>
      </c>
    </row>
    <row r="953" spans="1:18">
      <c r="A953" s="595">
        <v>952</v>
      </c>
      <c r="B953" s="595">
        <f>基本情報入力シート!C990</f>
        <v>0</v>
      </c>
      <c r="C953" s="595">
        <f>基本情報入力シート!M990</f>
        <v>0</v>
      </c>
      <c r="D953" s="595">
        <f>基本情報入力シート!R990</f>
        <v>0</v>
      </c>
      <c r="E953" s="595">
        <f>基本情報入力シート!W990</f>
        <v>0</v>
      </c>
      <c r="F953" s="595">
        <f>基本情報入力シート!X990</f>
        <v>0</v>
      </c>
      <c r="G953" s="595">
        <f>基本情報入力シート!Y990</f>
        <v>0</v>
      </c>
      <c r="H953" s="595">
        <f>基本情報入力シート!$M$23</f>
        <v>0</v>
      </c>
      <c r="I953" s="595">
        <f>基本情報入力シート!$M$30</f>
        <v>0</v>
      </c>
      <c r="J953" s="595">
        <f>基本情報入力シート!$M$31</f>
        <v>0</v>
      </c>
      <c r="K953" s="595">
        <f>基本情報入力シート!$M$32</f>
        <v>0</v>
      </c>
      <c r="L953" s="595">
        <f>'別紙様式3-2（加算　個票）'!P965</f>
        <v>0</v>
      </c>
      <c r="M953" s="596">
        <f>'別紙様式3-2（加算　個票）'!Q965</f>
        <v>0</v>
      </c>
      <c r="N953" s="595">
        <f>'別紙様式3-2（加算　個票）'!Y965</f>
        <v>0</v>
      </c>
      <c r="O953" s="596">
        <f>'別紙様式3-2（加算　個票）'!Z965</f>
        <v>0</v>
      </c>
      <c r="P953" s="596">
        <f>'別紙様式3-2（加算　個票）'!AG965</f>
        <v>0</v>
      </c>
      <c r="Q953" s="596">
        <f t="shared" si="14"/>
        <v>0</v>
      </c>
      <c r="R953" s="597" t="str">
        <f>IF('別紙様式3-1'!$Y$26="×","該当","非該当")</f>
        <v>非該当</v>
      </c>
    </row>
    <row r="954" spans="1:18">
      <c r="A954" s="595">
        <v>953</v>
      </c>
      <c r="B954" s="595">
        <f>基本情報入力シート!C991</f>
        <v>0</v>
      </c>
      <c r="C954" s="595">
        <f>基本情報入力シート!M991</f>
        <v>0</v>
      </c>
      <c r="D954" s="595">
        <f>基本情報入力シート!R991</f>
        <v>0</v>
      </c>
      <c r="E954" s="595">
        <f>基本情報入力シート!W991</f>
        <v>0</v>
      </c>
      <c r="F954" s="595">
        <f>基本情報入力シート!X991</f>
        <v>0</v>
      </c>
      <c r="G954" s="595">
        <f>基本情報入力シート!Y991</f>
        <v>0</v>
      </c>
      <c r="H954" s="595">
        <f>基本情報入力シート!$M$23</f>
        <v>0</v>
      </c>
      <c r="I954" s="595">
        <f>基本情報入力シート!$M$30</f>
        <v>0</v>
      </c>
      <c r="J954" s="595">
        <f>基本情報入力シート!$M$31</f>
        <v>0</v>
      </c>
      <c r="K954" s="595">
        <f>基本情報入力シート!$M$32</f>
        <v>0</v>
      </c>
      <c r="L954" s="595">
        <f>'別紙様式3-2（加算　個票）'!P966</f>
        <v>0</v>
      </c>
      <c r="M954" s="596">
        <f>'別紙様式3-2（加算　個票）'!Q966</f>
        <v>0</v>
      </c>
      <c r="N954" s="595">
        <f>'別紙様式3-2（加算　個票）'!Y966</f>
        <v>0</v>
      </c>
      <c r="O954" s="596">
        <f>'別紙様式3-2（加算　個票）'!Z966</f>
        <v>0</v>
      </c>
      <c r="P954" s="596">
        <f>'別紙様式3-2（加算　個票）'!AG966</f>
        <v>0</v>
      </c>
      <c r="Q954" s="596">
        <f t="shared" si="14"/>
        <v>0</v>
      </c>
      <c r="R954" s="597" t="str">
        <f>IF('別紙様式3-1'!$Y$26="×","該当","非該当")</f>
        <v>非該当</v>
      </c>
    </row>
    <row r="955" spans="1:18">
      <c r="A955" s="595">
        <v>954</v>
      </c>
      <c r="B955" s="595">
        <f>基本情報入力シート!C992</f>
        <v>0</v>
      </c>
      <c r="C955" s="595">
        <f>基本情報入力シート!M992</f>
        <v>0</v>
      </c>
      <c r="D955" s="595">
        <f>基本情報入力シート!R992</f>
        <v>0</v>
      </c>
      <c r="E955" s="595">
        <f>基本情報入力シート!W992</f>
        <v>0</v>
      </c>
      <c r="F955" s="595">
        <f>基本情報入力シート!X992</f>
        <v>0</v>
      </c>
      <c r="G955" s="595">
        <f>基本情報入力シート!Y992</f>
        <v>0</v>
      </c>
      <c r="H955" s="595">
        <f>基本情報入力シート!$M$23</f>
        <v>0</v>
      </c>
      <c r="I955" s="595">
        <f>基本情報入力シート!$M$30</f>
        <v>0</v>
      </c>
      <c r="J955" s="595">
        <f>基本情報入力シート!$M$31</f>
        <v>0</v>
      </c>
      <c r="K955" s="595">
        <f>基本情報入力シート!$M$32</f>
        <v>0</v>
      </c>
      <c r="L955" s="595">
        <f>'別紙様式3-2（加算　個票）'!P967</f>
        <v>0</v>
      </c>
      <c r="M955" s="596">
        <f>'別紙様式3-2（加算　個票）'!Q967</f>
        <v>0</v>
      </c>
      <c r="N955" s="595">
        <f>'別紙様式3-2（加算　個票）'!Y967</f>
        <v>0</v>
      </c>
      <c r="O955" s="596">
        <f>'別紙様式3-2（加算　個票）'!Z967</f>
        <v>0</v>
      </c>
      <c r="P955" s="596">
        <f>'別紙様式3-2（加算　個票）'!AG967</f>
        <v>0</v>
      </c>
      <c r="Q955" s="596">
        <f t="shared" si="14"/>
        <v>0</v>
      </c>
      <c r="R955" s="597" t="str">
        <f>IF('別紙様式3-1'!$Y$26="×","該当","非該当")</f>
        <v>非該当</v>
      </c>
    </row>
    <row r="956" spans="1:18">
      <c r="A956" s="595">
        <v>955</v>
      </c>
      <c r="B956" s="595">
        <f>基本情報入力シート!C993</f>
        <v>0</v>
      </c>
      <c r="C956" s="595">
        <f>基本情報入力シート!M993</f>
        <v>0</v>
      </c>
      <c r="D956" s="595">
        <f>基本情報入力シート!R993</f>
        <v>0</v>
      </c>
      <c r="E956" s="595">
        <f>基本情報入力シート!W993</f>
        <v>0</v>
      </c>
      <c r="F956" s="595">
        <f>基本情報入力シート!X993</f>
        <v>0</v>
      </c>
      <c r="G956" s="595">
        <f>基本情報入力シート!Y993</f>
        <v>0</v>
      </c>
      <c r="H956" s="595">
        <f>基本情報入力シート!$M$23</f>
        <v>0</v>
      </c>
      <c r="I956" s="595">
        <f>基本情報入力シート!$M$30</f>
        <v>0</v>
      </c>
      <c r="J956" s="595">
        <f>基本情報入力シート!$M$31</f>
        <v>0</v>
      </c>
      <c r="K956" s="595">
        <f>基本情報入力シート!$M$32</f>
        <v>0</v>
      </c>
      <c r="L956" s="595">
        <f>'別紙様式3-2（加算　個票）'!P968</f>
        <v>0</v>
      </c>
      <c r="M956" s="596">
        <f>'別紙様式3-2（加算　個票）'!Q968</f>
        <v>0</v>
      </c>
      <c r="N956" s="595">
        <f>'別紙様式3-2（加算　個票）'!Y968</f>
        <v>0</v>
      </c>
      <c r="O956" s="596">
        <f>'別紙様式3-2（加算　個票）'!Z968</f>
        <v>0</v>
      </c>
      <c r="P956" s="596">
        <f>'別紙様式3-2（加算　個票）'!AG968</f>
        <v>0</v>
      </c>
      <c r="Q956" s="596">
        <f t="shared" si="14"/>
        <v>0</v>
      </c>
      <c r="R956" s="597" t="str">
        <f>IF('別紙様式3-1'!$Y$26="×","該当","非該当")</f>
        <v>非該当</v>
      </c>
    </row>
    <row r="957" spans="1:18">
      <c r="A957" s="595">
        <v>956</v>
      </c>
      <c r="B957" s="595">
        <f>基本情報入力シート!C994</f>
        <v>0</v>
      </c>
      <c r="C957" s="595">
        <f>基本情報入力シート!M994</f>
        <v>0</v>
      </c>
      <c r="D957" s="595">
        <f>基本情報入力シート!R994</f>
        <v>0</v>
      </c>
      <c r="E957" s="595">
        <f>基本情報入力シート!W994</f>
        <v>0</v>
      </c>
      <c r="F957" s="595">
        <f>基本情報入力シート!X994</f>
        <v>0</v>
      </c>
      <c r="G957" s="595">
        <f>基本情報入力シート!Y994</f>
        <v>0</v>
      </c>
      <c r="H957" s="595">
        <f>基本情報入力シート!$M$23</f>
        <v>0</v>
      </c>
      <c r="I957" s="595">
        <f>基本情報入力シート!$M$30</f>
        <v>0</v>
      </c>
      <c r="J957" s="595">
        <f>基本情報入力シート!$M$31</f>
        <v>0</v>
      </c>
      <c r="K957" s="595">
        <f>基本情報入力シート!$M$32</f>
        <v>0</v>
      </c>
      <c r="L957" s="595">
        <f>'別紙様式3-2（加算　個票）'!P969</f>
        <v>0</v>
      </c>
      <c r="M957" s="596">
        <f>'別紙様式3-2（加算　個票）'!Q969</f>
        <v>0</v>
      </c>
      <c r="N957" s="595">
        <f>'別紙様式3-2（加算　個票）'!Y969</f>
        <v>0</v>
      </c>
      <c r="O957" s="596">
        <f>'別紙様式3-2（加算　個票）'!Z969</f>
        <v>0</v>
      </c>
      <c r="P957" s="596">
        <f>'別紙様式3-2（加算　個票）'!AG969</f>
        <v>0</v>
      </c>
      <c r="Q957" s="596">
        <f t="shared" si="14"/>
        <v>0</v>
      </c>
      <c r="R957" s="597" t="str">
        <f>IF('別紙様式3-1'!$Y$26="×","該当","非該当")</f>
        <v>非該当</v>
      </c>
    </row>
    <row r="958" spans="1:18">
      <c r="A958" s="595">
        <v>957</v>
      </c>
      <c r="B958" s="595">
        <f>基本情報入力シート!C995</f>
        <v>0</v>
      </c>
      <c r="C958" s="595">
        <f>基本情報入力シート!M995</f>
        <v>0</v>
      </c>
      <c r="D958" s="595">
        <f>基本情報入力シート!R995</f>
        <v>0</v>
      </c>
      <c r="E958" s="595">
        <f>基本情報入力シート!W995</f>
        <v>0</v>
      </c>
      <c r="F958" s="595">
        <f>基本情報入力シート!X995</f>
        <v>0</v>
      </c>
      <c r="G958" s="595">
        <f>基本情報入力シート!Y995</f>
        <v>0</v>
      </c>
      <c r="H958" s="595">
        <f>基本情報入力シート!$M$23</f>
        <v>0</v>
      </c>
      <c r="I958" s="595">
        <f>基本情報入力シート!$M$30</f>
        <v>0</v>
      </c>
      <c r="J958" s="595">
        <f>基本情報入力シート!$M$31</f>
        <v>0</v>
      </c>
      <c r="K958" s="595">
        <f>基本情報入力シート!$M$32</f>
        <v>0</v>
      </c>
      <c r="L958" s="595">
        <f>'別紙様式3-2（加算　個票）'!P970</f>
        <v>0</v>
      </c>
      <c r="M958" s="596">
        <f>'別紙様式3-2（加算　個票）'!Q970</f>
        <v>0</v>
      </c>
      <c r="N958" s="595">
        <f>'別紙様式3-2（加算　個票）'!Y970</f>
        <v>0</v>
      </c>
      <c r="O958" s="596">
        <f>'別紙様式3-2（加算　個票）'!Z970</f>
        <v>0</v>
      </c>
      <c r="P958" s="596">
        <f>'別紙様式3-2（加算　個票）'!AG970</f>
        <v>0</v>
      </c>
      <c r="Q958" s="596">
        <f t="shared" si="14"/>
        <v>0</v>
      </c>
      <c r="R958" s="597" t="str">
        <f>IF('別紙様式3-1'!$Y$26="×","該当","非該当")</f>
        <v>非該当</v>
      </c>
    </row>
    <row r="959" spans="1:18">
      <c r="A959" s="595">
        <v>958</v>
      </c>
      <c r="B959" s="595">
        <f>基本情報入力シート!C996</f>
        <v>0</v>
      </c>
      <c r="C959" s="595">
        <f>基本情報入力シート!M996</f>
        <v>0</v>
      </c>
      <c r="D959" s="595">
        <f>基本情報入力シート!R996</f>
        <v>0</v>
      </c>
      <c r="E959" s="595">
        <f>基本情報入力シート!W996</f>
        <v>0</v>
      </c>
      <c r="F959" s="595">
        <f>基本情報入力シート!X996</f>
        <v>0</v>
      </c>
      <c r="G959" s="595">
        <f>基本情報入力シート!Y996</f>
        <v>0</v>
      </c>
      <c r="H959" s="595">
        <f>基本情報入力シート!$M$23</f>
        <v>0</v>
      </c>
      <c r="I959" s="595">
        <f>基本情報入力シート!$M$30</f>
        <v>0</v>
      </c>
      <c r="J959" s="595">
        <f>基本情報入力シート!$M$31</f>
        <v>0</v>
      </c>
      <c r="K959" s="595">
        <f>基本情報入力シート!$M$32</f>
        <v>0</v>
      </c>
      <c r="L959" s="595">
        <f>'別紙様式3-2（加算　個票）'!P971</f>
        <v>0</v>
      </c>
      <c r="M959" s="596">
        <f>'別紙様式3-2（加算　個票）'!Q971</f>
        <v>0</v>
      </c>
      <c r="N959" s="595">
        <f>'別紙様式3-2（加算　個票）'!Y971</f>
        <v>0</v>
      </c>
      <c r="O959" s="596">
        <f>'別紙様式3-2（加算　個票）'!Z971</f>
        <v>0</v>
      </c>
      <c r="P959" s="596">
        <f>'別紙様式3-2（加算　個票）'!AG971</f>
        <v>0</v>
      </c>
      <c r="Q959" s="596">
        <f t="shared" si="14"/>
        <v>0</v>
      </c>
      <c r="R959" s="597" t="str">
        <f>IF('別紙様式3-1'!$Y$26="×","該当","非該当")</f>
        <v>非該当</v>
      </c>
    </row>
    <row r="960" spans="1:18">
      <c r="A960" s="595">
        <v>959</v>
      </c>
      <c r="B960" s="595">
        <f>基本情報入力シート!C997</f>
        <v>0</v>
      </c>
      <c r="C960" s="595">
        <f>基本情報入力シート!M997</f>
        <v>0</v>
      </c>
      <c r="D960" s="595">
        <f>基本情報入力シート!R997</f>
        <v>0</v>
      </c>
      <c r="E960" s="595">
        <f>基本情報入力シート!W997</f>
        <v>0</v>
      </c>
      <c r="F960" s="595">
        <f>基本情報入力シート!X997</f>
        <v>0</v>
      </c>
      <c r="G960" s="595">
        <f>基本情報入力シート!Y997</f>
        <v>0</v>
      </c>
      <c r="H960" s="595">
        <f>基本情報入力シート!$M$23</f>
        <v>0</v>
      </c>
      <c r="I960" s="595">
        <f>基本情報入力シート!$M$30</f>
        <v>0</v>
      </c>
      <c r="J960" s="595">
        <f>基本情報入力シート!$M$31</f>
        <v>0</v>
      </c>
      <c r="K960" s="595">
        <f>基本情報入力シート!$M$32</f>
        <v>0</v>
      </c>
      <c r="L960" s="595">
        <f>'別紙様式3-2（加算　個票）'!P972</f>
        <v>0</v>
      </c>
      <c r="M960" s="596">
        <f>'別紙様式3-2（加算　個票）'!Q972</f>
        <v>0</v>
      </c>
      <c r="N960" s="595">
        <f>'別紙様式3-2（加算　個票）'!Y972</f>
        <v>0</v>
      </c>
      <c r="O960" s="596">
        <f>'別紙様式3-2（加算　個票）'!Z972</f>
        <v>0</v>
      </c>
      <c r="P960" s="596">
        <f>'別紙様式3-2（加算　個票）'!AG972</f>
        <v>0</v>
      </c>
      <c r="Q960" s="596">
        <f t="shared" si="14"/>
        <v>0</v>
      </c>
      <c r="R960" s="597" t="str">
        <f>IF('別紙様式3-1'!$Y$26="×","該当","非該当")</f>
        <v>非該当</v>
      </c>
    </row>
    <row r="961" spans="1:18">
      <c r="A961" s="595">
        <v>960</v>
      </c>
      <c r="B961" s="595">
        <f>基本情報入力シート!C998</f>
        <v>0</v>
      </c>
      <c r="C961" s="595">
        <f>基本情報入力シート!M998</f>
        <v>0</v>
      </c>
      <c r="D961" s="595">
        <f>基本情報入力シート!R998</f>
        <v>0</v>
      </c>
      <c r="E961" s="595">
        <f>基本情報入力シート!W998</f>
        <v>0</v>
      </c>
      <c r="F961" s="595">
        <f>基本情報入力シート!X998</f>
        <v>0</v>
      </c>
      <c r="G961" s="595">
        <f>基本情報入力シート!Y998</f>
        <v>0</v>
      </c>
      <c r="H961" s="595">
        <f>基本情報入力シート!$M$23</f>
        <v>0</v>
      </c>
      <c r="I961" s="595">
        <f>基本情報入力シート!$M$30</f>
        <v>0</v>
      </c>
      <c r="J961" s="595">
        <f>基本情報入力シート!$M$31</f>
        <v>0</v>
      </c>
      <c r="K961" s="595">
        <f>基本情報入力シート!$M$32</f>
        <v>0</v>
      </c>
      <c r="L961" s="595">
        <f>'別紙様式3-2（加算　個票）'!P973</f>
        <v>0</v>
      </c>
      <c r="M961" s="596">
        <f>'別紙様式3-2（加算　個票）'!Q973</f>
        <v>0</v>
      </c>
      <c r="N961" s="595">
        <f>'別紙様式3-2（加算　個票）'!Y973</f>
        <v>0</v>
      </c>
      <c r="O961" s="596">
        <f>'別紙様式3-2（加算　個票）'!Z973</f>
        <v>0</v>
      </c>
      <c r="P961" s="596">
        <f>'別紙様式3-2（加算　個票）'!AG973</f>
        <v>0</v>
      </c>
      <c r="Q961" s="596">
        <f t="shared" si="14"/>
        <v>0</v>
      </c>
      <c r="R961" s="597" t="str">
        <f>IF('別紙様式3-1'!$Y$26="×","該当","非該当")</f>
        <v>非該当</v>
      </c>
    </row>
    <row r="962" spans="1:18">
      <c r="A962" s="595">
        <v>961</v>
      </c>
      <c r="B962" s="595">
        <f>基本情報入力シート!C999</f>
        <v>0</v>
      </c>
      <c r="C962" s="595">
        <f>基本情報入力シート!M999</f>
        <v>0</v>
      </c>
      <c r="D962" s="595">
        <f>基本情報入力シート!R999</f>
        <v>0</v>
      </c>
      <c r="E962" s="595">
        <f>基本情報入力シート!W999</f>
        <v>0</v>
      </c>
      <c r="F962" s="595">
        <f>基本情報入力シート!X999</f>
        <v>0</v>
      </c>
      <c r="G962" s="595">
        <f>基本情報入力シート!Y999</f>
        <v>0</v>
      </c>
      <c r="H962" s="595">
        <f>基本情報入力シート!$M$23</f>
        <v>0</v>
      </c>
      <c r="I962" s="595">
        <f>基本情報入力シート!$M$30</f>
        <v>0</v>
      </c>
      <c r="J962" s="595">
        <f>基本情報入力シート!$M$31</f>
        <v>0</v>
      </c>
      <c r="K962" s="595">
        <f>基本情報入力シート!$M$32</f>
        <v>0</v>
      </c>
      <c r="L962" s="595">
        <f>'別紙様式3-2（加算　個票）'!P974</f>
        <v>0</v>
      </c>
      <c r="M962" s="596">
        <f>'別紙様式3-2（加算　個票）'!Q974</f>
        <v>0</v>
      </c>
      <c r="N962" s="595">
        <f>'別紙様式3-2（加算　個票）'!Y974</f>
        <v>0</v>
      </c>
      <c r="O962" s="596">
        <f>'別紙様式3-2（加算　個票）'!Z974</f>
        <v>0</v>
      </c>
      <c r="P962" s="596">
        <f>'別紙様式3-2（加算　個票）'!AG974</f>
        <v>0</v>
      </c>
      <c r="Q962" s="596">
        <f t="shared" si="14"/>
        <v>0</v>
      </c>
      <c r="R962" s="597" t="str">
        <f>IF('別紙様式3-1'!$Y$26="×","該当","非該当")</f>
        <v>非該当</v>
      </c>
    </row>
    <row r="963" spans="1:18">
      <c r="A963" s="595">
        <v>962</v>
      </c>
      <c r="B963" s="595">
        <f>基本情報入力シート!C1000</f>
        <v>0</v>
      </c>
      <c r="C963" s="595">
        <f>基本情報入力シート!M1000</f>
        <v>0</v>
      </c>
      <c r="D963" s="595">
        <f>基本情報入力シート!R1000</f>
        <v>0</v>
      </c>
      <c r="E963" s="595">
        <f>基本情報入力シート!W1000</f>
        <v>0</v>
      </c>
      <c r="F963" s="595">
        <f>基本情報入力シート!X1000</f>
        <v>0</v>
      </c>
      <c r="G963" s="595">
        <f>基本情報入力シート!Y1000</f>
        <v>0</v>
      </c>
      <c r="H963" s="595">
        <f>基本情報入力シート!$M$23</f>
        <v>0</v>
      </c>
      <c r="I963" s="595">
        <f>基本情報入力シート!$M$30</f>
        <v>0</v>
      </c>
      <c r="J963" s="595">
        <f>基本情報入力シート!$M$31</f>
        <v>0</v>
      </c>
      <c r="K963" s="595">
        <f>基本情報入力シート!$M$32</f>
        <v>0</v>
      </c>
      <c r="L963" s="595">
        <f>'別紙様式3-2（加算　個票）'!P975</f>
        <v>0</v>
      </c>
      <c r="M963" s="596">
        <f>'別紙様式3-2（加算　個票）'!Q975</f>
        <v>0</v>
      </c>
      <c r="N963" s="595">
        <f>'別紙様式3-2（加算　個票）'!Y975</f>
        <v>0</v>
      </c>
      <c r="O963" s="596">
        <f>'別紙様式3-2（加算　個票）'!Z975</f>
        <v>0</v>
      </c>
      <c r="P963" s="596">
        <f>'別紙様式3-2（加算　個票）'!AG975</f>
        <v>0</v>
      </c>
      <c r="Q963" s="596">
        <f t="shared" ref="Q963:Q1026" si="15">M963+O963-P963</f>
        <v>0</v>
      </c>
      <c r="R963" s="597" t="str">
        <f>IF('別紙様式3-1'!$Y$26="×","該当","非該当")</f>
        <v>非該当</v>
      </c>
    </row>
    <row r="964" spans="1:18">
      <c r="A964" s="595">
        <v>963</v>
      </c>
      <c r="B964" s="595">
        <f>基本情報入力シート!C1001</f>
        <v>0</v>
      </c>
      <c r="C964" s="595">
        <f>基本情報入力シート!M1001</f>
        <v>0</v>
      </c>
      <c r="D964" s="595">
        <f>基本情報入力シート!R1001</f>
        <v>0</v>
      </c>
      <c r="E964" s="595">
        <f>基本情報入力シート!W1001</f>
        <v>0</v>
      </c>
      <c r="F964" s="595">
        <f>基本情報入力シート!X1001</f>
        <v>0</v>
      </c>
      <c r="G964" s="595">
        <f>基本情報入力シート!Y1001</f>
        <v>0</v>
      </c>
      <c r="H964" s="595">
        <f>基本情報入力シート!$M$23</f>
        <v>0</v>
      </c>
      <c r="I964" s="595">
        <f>基本情報入力シート!$M$30</f>
        <v>0</v>
      </c>
      <c r="J964" s="595">
        <f>基本情報入力シート!$M$31</f>
        <v>0</v>
      </c>
      <c r="K964" s="595">
        <f>基本情報入力シート!$M$32</f>
        <v>0</v>
      </c>
      <c r="L964" s="595">
        <f>'別紙様式3-2（加算　個票）'!P976</f>
        <v>0</v>
      </c>
      <c r="M964" s="596">
        <f>'別紙様式3-2（加算　個票）'!Q976</f>
        <v>0</v>
      </c>
      <c r="N964" s="595">
        <f>'別紙様式3-2（加算　個票）'!Y976</f>
        <v>0</v>
      </c>
      <c r="O964" s="596">
        <f>'別紙様式3-2（加算　個票）'!Z976</f>
        <v>0</v>
      </c>
      <c r="P964" s="596">
        <f>'別紙様式3-2（加算　個票）'!AG976</f>
        <v>0</v>
      </c>
      <c r="Q964" s="596">
        <f t="shared" si="15"/>
        <v>0</v>
      </c>
      <c r="R964" s="597" t="str">
        <f>IF('別紙様式3-1'!$Y$26="×","該当","非該当")</f>
        <v>非該当</v>
      </c>
    </row>
    <row r="965" spans="1:18">
      <c r="A965" s="595">
        <v>964</v>
      </c>
      <c r="B965" s="595">
        <f>基本情報入力シート!C1002</f>
        <v>0</v>
      </c>
      <c r="C965" s="595">
        <f>基本情報入力シート!M1002</f>
        <v>0</v>
      </c>
      <c r="D965" s="595">
        <f>基本情報入力シート!R1002</f>
        <v>0</v>
      </c>
      <c r="E965" s="595">
        <f>基本情報入力シート!W1002</f>
        <v>0</v>
      </c>
      <c r="F965" s="595">
        <f>基本情報入力シート!X1002</f>
        <v>0</v>
      </c>
      <c r="G965" s="595">
        <f>基本情報入力シート!Y1002</f>
        <v>0</v>
      </c>
      <c r="H965" s="595">
        <f>基本情報入力シート!$M$23</f>
        <v>0</v>
      </c>
      <c r="I965" s="595">
        <f>基本情報入力シート!$M$30</f>
        <v>0</v>
      </c>
      <c r="J965" s="595">
        <f>基本情報入力シート!$M$31</f>
        <v>0</v>
      </c>
      <c r="K965" s="595">
        <f>基本情報入力シート!$M$32</f>
        <v>0</v>
      </c>
      <c r="L965" s="595">
        <f>'別紙様式3-2（加算　個票）'!P977</f>
        <v>0</v>
      </c>
      <c r="M965" s="596">
        <f>'別紙様式3-2（加算　個票）'!Q977</f>
        <v>0</v>
      </c>
      <c r="N965" s="595">
        <f>'別紙様式3-2（加算　個票）'!Y977</f>
        <v>0</v>
      </c>
      <c r="O965" s="596">
        <f>'別紙様式3-2（加算　個票）'!Z977</f>
        <v>0</v>
      </c>
      <c r="P965" s="596">
        <f>'別紙様式3-2（加算　個票）'!AG977</f>
        <v>0</v>
      </c>
      <c r="Q965" s="596">
        <f t="shared" si="15"/>
        <v>0</v>
      </c>
      <c r="R965" s="597" t="str">
        <f>IF('別紙様式3-1'!$Y$26="×","該当","非該当")</f>
        <v>非該当</v>
      </c>
    </row>
    <row r="966" spans="1:18">
      <c r="A966" s="595">
        <v>965</v>
      </c>
      <c r="B966" s="595">
        <f>基本情報入力シート!C1003</f>
        <v>0</v>
      </c>
      <c r="C966" s="595">
        <f>基本情報入力シート!M1003</f>
        <v>0</v>
      </c>
      <c r="D966" s="595">
        <f>基本情報入力シート!R1003</f>
        <v>0</v>
      </c>
      <c r="E966" s="595">
        <f>基本情報入力シート!W1003</f>
        <v>0</v>
      </c>
      <c r="F966" s="595">
        <f>基本情報入力シート!X1003</f>
        <v>0</v>
      </c>
      <c r="G966" s="595">
        <f>基本情報入力シート!Y1003</f>
        <v>0</v>
      </c>
      <c r="H966" s="595">
        <f>基本情報入力シート!$M$23</f>
        <v>0</v>
      </c>
      <c r="I966" s="595">
        <f>基本情報入力シート!$M$30</f>
        <v>0</v>
      </c>
      <c r="J966" s="595">
        <f>基本情報入力シート!$M$31</f>
        <v>0</v>
      </c>
      <c r="K966" s="595">
        <f>基本情報入力シート!$M$32</f>
        <v>0</v>
      </c>
      <c r="L966" s="595">
        <f>'別紙様式3-2（加算　個票）'!P978</f>
        <v>0</v>
      </c>
      <c r="M966" s="596">
        <f>'別紙様式3-2（加算　個票）'!Q978</f>
        <v>0</v>
      </c>
      <c r="N966" s="595">
        <f>'別紙様式3-2（加算　個票）'!Y978</f>
        <v>0</v>
      </c>
      <c r="O966" s="596">
        <f>'別紙様式3-2（加算　個票）'!Z978</f>
        <v>0</v>
      </c>
      <c r="P966" s="596">
        <f>'別紙様式3-2（加算　個票）'!AG978</f>
        <v>0</v>
      </c>
      <c r="Q966" s="596">
        <f t="shared" si="15"/>
        <v>0</v>
      </c>
      <c r="R966" s="597" t="str">
        <f>IF('別紙様式3-1'!$Y$26="×","該当","非該当")</f>
        <v>非該当</v>
      </c>
    </row>
    <row r="967" spans="1:18">
      <c r="A967" s="595">
        <v>966</v>
      </c>
      <c r="B967" s="595">
        <f>基本情報入力シート!C1004</f>
        <v>0</v>
      </c>
      <c r="C967" s="595">
        <f>基本情報入力シート!M1004</f>
        <v>0</v>
      </c>
      <c r="D967" s="595">
        <f>基本情報入力シート!R1004</f>
        <v>0</v>
      </c>
      <c r="E967" s="595">
        <f>基本情報入力シート!W1004</f>
        <v>0</v>
      </c>
      <c r="F967" s="595">
        <f>基本情報入力シート!X1004</f>
        <v>0</v>
      </c>
      <c r="G967" s="595">
        <f>基本情報入力シート!Y1004</f>
        <v>0</v>
      </c>
      <c r="H967" s="595">
        <f>基本情報入力シート!$M$23</f>
        <v>0</v>
      </c>
      <c r="I967" s="595">
        <f>基本情報入力シート!$M$30</f>
        <v>0</v>
      </c>
      <c r="J967" s="595">
        <f>基本情報入力シート!$M$31</f>
        <v>0</v>
      </c>
      <c r="K967" s="595">
        <f>基本情報入力シート!$M$32</f>
        <v>0</v>
      </c>
      <c r="L967" s="595">
        <f>'別紙様式3-2（加算　個票）'!P979</f>
        <v>0</v>
      </c>
      <c r="M967" s="596">
        <f>'別紙様式3-2（加算　個票）'!Q979</f>
        <v>0</v>
      </c>
      <c r="N967" s="595">
        <f>'別紙様式3-2（加算　個票）'!Y979</f>
        <v>0</v>
      </c>
      <c r="O967" s="596">
        <f>'別紙様式3-2（加算　個票）'!Z979</f>
        <v>0</v>
      </c>
      <c r="P967" s="596">
        <f>'別紙様式3-2（加算　個票）'!AG979</f>
        <v>0</v>
      </c>
      <c r="Q967" s="596">
        <f t="shared" si="15"/>
        <v>0</v>
      </c>
      <c r="R967" s="597" t="str">
        <f>IF('別紙様式3-1'!$Y$26="×","該当","非該当")</f>
        <v>非該当</v>
      </c>
    </row>
    <row r="968" spans="1:18">
      <c r="A968" s="595">
        <v>967</v>
      </c>
      <c r="B968" s="595">
        <f>基本情報入力シート!C1005</f>
        <v>0</v>
      </c>
      <c r="C968" s="595">
        <f>基本情報入力シート!M1005</f>
        <v>0</v>
      </c>
      <c r="D968" s="595">
        <f>基本情報入力シート!R1005</f>
        <v>0</v>
      </c>
      <c r="E968" s="595">
        <f>基本情報入力シート!W1005</f>
        <v>0</v>
      </c>
      <c r="F968" s="595">
        <f>基本情報入力シート!X1005</f>
        <v>0</v>
      </c>
      <c r="G968" s="595">
        <f>基本情報入力シート!Y1005</f>
        <v>0</v>
      </c>
      <c r="H968" s="595">
        <f>基本情報入力シート!$M$23</f>
        <v>0</v>
      </c>
      <c r="I968" s="595">
        <f>基本情報入力シート!$M$30</f>
        <v>0</v>
      </c>
      <c r="J968" s="595">
        <f>基本情報入力シート!$M$31</f>
        <v>0</v>
      </c>
      <c r="K968" s="595">
        <f>基本情報入力シート!$M$32</f>
        <v>0</v>
      </c>
      <c r="L968" s="595">
        <f>'別紙様式3-2（加算　個票）'!P980</f>
        <v>0</v>
      </c>
      <c r="M968" s="596">
        <f>'別紙様式3-2（加算　個票）'!Q980</f>
        <v>0</v>
      </c>
      <c r="N968" s="595">
        <f>'別紙様式3-2（加算　個票）'!Y980</f>
        <v>0</v>
      </c>
      <c r="O968" s="596">
        <f>'別紙様式3-2（加算　個票）'!Z980</f>
        <v>0</v>
      </c>
      <c r="P968" s="596">
        <f>'別紙様式3-2（加算　個票）'!AG980</f>
        <v>0</v>
      </c>
      <c r="Q968" s="596">
        <f t="shared" si="15"/>
        <v>0</v>
      </c>
      <c r="R968" s="597" t="str">
        <f>IF('別紙様式3-1'!$Y$26="×","該当","非該当")</f>
        <v>非該当</v>
      </c>
    </row>
    <row r="969" spans="1:18">
      <c r="A969" s="595">
        <v>968</v>
      </c>
      <c r="B969" s="595">
        <f>基本情報入力シート!C1006</f>
        <v>0</v>
      </c>
      <c r="C969" s="595">
        <f>基本情報入力シート!M1006</f>
        <v>0</v>
      </c>
      <c r="D969" s="595">
        <f>基本情報入力シート!R1006</f>
        <v>0</v>
      </c>
      <c r="E969" s="595">
        <f>基本情報入力シート!W1006</f>
        <v>0</v>
      </c>
      <c r="F969" s="595">
        <f>基本情報入力シート!X1006</f>
        <v>0</v>
      </c>
      <c r="G969" s="595">
        <f>基本情報入力シート!Y1006</f>
        <v>0</v>
      </c>
      <c r="H969" s="595">
        <f>基本情報入力シート!$M$23</f>
        <v>0</v>
      </c>
      <c r="I969" s="595">
        <f>基本情報入力シート!$M$30</f>
        <v>0</v>
      </c>
      <c r="J969" s="595">
        <f>基本情報入力シート!$M$31</f>
        <v>0</v>
      </c>
      <c r="K969" s="595">
        <f>基本情報入力シート!$M$32</f>
        <v>0</v>
      </c>
      <c r="L969" s="595">
        <f>'別紙様式3-2（加算　個票）'!P981</f>
        <v>0</v>
      </c>
      <c r="M969" s="596">
        <f>'別紙様式3-2（加算　個票）'!Q981</f>
        <v>0</v>
      </c>
      <c r="N969" s="595">
        <f>'別紙様式3-2（加算　個票）'!Y981</f>
        <v>0</v>
      </c>
      <c r="O969" s="596">
        <f>'別紙様式3-2（加算　個票）'!Z981</f>
        <v>0</v>
      </c>
      <c r="P969" s="596">
        <f>'別紙様式3-2（加算　個票）'!AG981</f>
        <v>0</v>
      </c>
      <c r="Q969" s="596">
        <f t="shared" si="15"/>
        <v>0</v>
      </c>
      <c r="R969" s="597" t="str">
        <f>IF('別紙様式3-1'!$Y$26="×","該当","非該当")</f>
        <v>非該当</v>
      </c>
    </row>
    <row r="970" spans="1:18">
      <c r="A970" s="595">
        <v>969</v>
      </c>
      <c r="B970" s="595">
        <f>基本情報入力シート!C1007</f>
        <v>0</v>
      </c>
      <c r="C970" s="595">
        <f>基本情報入力シート!M1007</f>
        <v>0</v>
      </c>
      <c r="D970" s="595">
        <f>基本情報入力シート!R1007</f>
        <v>0</v>
      </c>
      <c r="E970" s="595">
        <f>基本情報入力シート!W1007</f>
        <v>0</v>
      </c>
      <c r="F970" s="595">
        <f>基本情報入力シート!X1007</f>
        <v>0</v>
      </c>
      <c r="G970" s="595">
        <f>基本情報入力シート!Y1007</f>
        <v>0</v>
      </c>
      <c r="H970" s="595">
        <f>基本情報入力シート!$M$23</f>
        <v>0</v>
      </c>
      <c r="I970" s="595">
        <f>基本情報入力シート!$M$30</f>
        <v>0</v>
      </c>
      <c r="J970" s="595">
        <f>基本情報入力シート!$M$31</f>
        <v>0</v>
      </c>
      <c r="K970" s="595">
        <f>基本情報入力シート!$M$32</f>
        <v>0</v>
      </c>
      <c r="L970" s="595">
        <f>'別紙様式3-2（加算　個票）'!P982</f>
        <v>0</v>
      </c>
      <c r="M970" s="596">
        <f>'別紙様式3-2（加算　個票）'!Q982</f>
        <v>0</v>
      </c>
      <c r="N970" s="595">
        <f>'別紙様式3-2（加算　個票）'!Y982</f>
        <v>0</v>
      </c>
      <c r="O970" s="596">
        <f>'別紙様式3-2（加算　個票）'!Z982</f>
        <v>0</v>
      </c>
      <c r="P970" s="596">
        <f>'別紙様式3-2（加算　個票）'!AG982</f>
        <v>0</v>
      </c>
      <c r="Q970" s="596">
        <f t="shared" si="15"/>
        <v>0</v>
      </c>
      <c r="R970" s="597" t="str">
        <f>IF('別紙様式3-1'!$Y$26="×","該当","非該当")</f>
        <v>非該当</v>
      </c>
    </row>
    <row r="971" spans="1:18">
      <c r="A971" s="595">
        <v>970</v>
      </c>
      <c r="B971" s="595">
        <f>基本情報入力シート!C1008</f>
        <v>0</v>
      </c>
      <c r="C971" s="595">
        <f>基本情報入力シート!M1008</f>
        <v>0</v>
      </c>
      <c r="D971" s="595">
        <f>基本情報入力シート!R1008</f>
        <v>0</v>
      </c>
      <c r="E971" s="595">
        <f>基本情報入力シート!W1008</f>
        <v>0</v>
      </c>
      <c r="F971" s="595">
        <f>基本情報入力シート!X1008</f>
        <v>0</v>
      </c>
      <c r="G971" s="595">
        <f>基本情報入力シート!Y1008</f>
        <v>0</v>
      </c>
      <c r="H971" s="595">
        <f>基本情報入力シート!$M$23</f>
        <v>0</v>
      </c>
      <c r="I971" s="595">
        <f>基本情報入力シート!$M$30</f>
        <v>0</v>
      </c>
      <c r="J971" s="595">
        <f>基本情報入力シート!$M$31</f>
        <v>0</v>
      </c>
      <c r="K971" s="595">
        <f>基本情報入力シート!$M$32</f>
        <v>0</v>
      </c>
      <c r="L971" s="595">
        <f>'別紙様式3-2（加算　個票）'!P983</f>
        <v>0</v>
      </c>
      <c r="M971" s="596">
        <f>'別紙様式3-2（加算　個票）'!Q983</f>
        <v>0</v>
      </c>
      <c r="N971" s="595">
        <f>'別紙様式3-2（加算　個票）'!Y983</f>
        <v>0</v>
      </c>
      <c r="O971" s="596">
        <f>'別紙様式3-2（加算　個票）'!Z983</f>
        <v>0</v>
      </c>
      <c r="P971" s="596">
        <f>'別紙様式3-2（加算　個票）'!AG983</f>
        <v>0</v>
      </c>
      <c r="Q971" s="596">
        <f t="shared" si="15"/>
        <v>0</v>
      </c>
      <c r="R971" s="597" t="str">
        <f>IF('別紙様式3-1'!$Y$26="×","該当","非該当")</f>
        <v>非該当</v>
      </c>
    </row>
    <row r="972" spans="1:18">
      <c r="A972" s="595">
        <v>971</v>
      </c>
      <c r="B972" s="595">
        <f>基本情報入力シート!C1009</f>
        <v>0</v>
      </c>
      <c r="C972" s="595">
        <f>基本情報入力シート!M1009</f>
        <v>0</v>
      </c>
      <c r="D972" s="595">
        <f>基本情報入力シート!R1009</f>
        <v>0</v>
      </c>
      <c r="E972" s="595">
        <f>基本情報入力シート!W1009</f>
        <v>0</v>
      </c>
      <c r="F972" s="595">
        <f>基本情報入力シート!X1009</f>
        <v>0</v>
      </c>
      <c r="G972" s="595">
        <f>基本情報入力シート!Y1009</f>
        <v>0</v>
      </c>
      <c r="H972" s="595">
        <f>基本情報入力シート!$M$23</f>
        <v>0</v>
      </c>
      <c r="I972" s="595">
        <f>基本情報入力シート!$M$30</f>
        <v>0</v>
      </c>
      <c r="J972" s="595">
        <f>基本情報入力シート!$M$31</f>
        <v>0</v>
      </c>
      <c r="K972" s="595">
        <f>基本情報入力シート!$M$32</f>
        <v>0</v>
      </c>
      <c r="L972" s="595">
        <f>'別紙様式3-2（加算　個票）'!P984</f>
        <v>0</v>
      </c>
      <c r="M972" s="596">
        <f>'別紙様式3-2（加算　個票）'!Q984</f>
        <v>0</v>
      </c>
      <c r="N972" s="595">
        <f>'別紙様式3-2（加算　個票）'!Y984</f>
        <v>0</v>
      </c>
      <c r="O972" s="596">
        <f>'別紙様式3-2（加算　個票）'!Z984</f>
        <v>0</v>
      </c>
      <c r="P972" s="596">
        <f>'別紙様式3-2（加算　個票）'!AG984</f>
        <v>0</v>
      </c>
      <c r="Q972" s="596">
        <f t="shared" si="15"/>
        <v>0</v>
      </c>
      <c r="R972" s="597" t="str">
        <f>IF('別紙様式3-1'!$Y$26="×","該当","非該当")</f>
        <v>非該当</v>
      </c>
    </row>
    <row r="973" spans="1:18">
      <c r="A973" s="595">
        <v>972</v>
      </c>
      <c r="B973" s="595">
        <f>基本情報入力シート!C1010</f>
        <v>0</v>
      </c>
      <c r="C973" s="595">
        <f>基本情報入力シート!M1010</f>
        <v>0</v>
      </c>
      <c r="D973" s="595">
        <f>基本情報入力シート!R1010</f>
        <v>0</v>
      </c>
      <c r="E973" s="595">
        <f>基本情報入力シート!W1010</f>
        <v>0</v>
      </c>
      <c r="F973" s="595">
        <f>基本情報入力シート!X1010</f>
        <v>0</v>
      </c>
      <c r="G973" s="595">
        <f>基本情報入力シート!Y1010</f>
        <v>0</v>
      </c>
      <c r="H973" s="595">
        <f>基本情報入力シート!$M$23</f>
        <v>0</v>
      </c>
      <c r="I973" s="595">
        <f>基本情報入力シート!$M$30</f>
        <v>0</v>
      </c>
      <c r="J973" s="595">
        <f>基本情報入力シート!$M$31</f>
        <v>0</v>
      </c>
      <c r="K973" s="595">
        <f>基本情報入力シート!$M$32</f>
        <v>0</v>
      </c>
      <c r="L973" s="595">
        <f>'別紙様式3-2（加算　個票）'!P985</f>
        <v>0</v>
      </c>
      <c r="M973" s="596">
        <f>'別紙様式3-2（加算　個票）'!Q985</f>
        <v>0</v>
      </c>
      <c r="N973" s="595">
        <f>'別紙様式3-2（加算　個票）'!Y985</f>
        <v>0</v>
      </c>
      <c r="O973" s="596">
        <f>'別紙様式3-2（加算　個票）'!Z985</f>
        <v>0</v>
      </c>
      <c r="P973" s="596">
        <f>'別紙様式3-2（加算　個票）'!AG985</f>
        <v>0</v>
      </c>
      <c r="Q973" s="596">
        <f t="shared" si="15"/>
        <v>0</v>
      </c>
      <c r="R973" s="597" t="str">
        <f>IF('別紙様式3-1'!$Y$26="×","該当","非該当")</f>
        <v>非該当</v>
      </c>
    </row>
    <row r="974" spans="1:18">
      <c r="A974" s="595">
        <v>973</v>
      </c>
      <c r="B974" s="595">
        <f>基本情報入力シート!C1011</f>
        <v>0</v>
      </c>
      <c r="C974" s="595">
        <f>基本情報入力シート!M1011</f>
        <v>0</v>
      </c>
      <c r="D974" s="595">
        <f>基本情報入力シート!R1011</f>
        <v>0</v>
      </c>
      <c r="E974" s="595">
        <f>基本情報入力シート!W1011</f>
        <v>0</v>
      </c>
      <c r="F974" s="595">
        <f>基本情報入力シート!X1011</f>
        <v>0</v>
      </c>
      <c r="G974" s="595">
        <f>基本情報入力シート!Y1011</f>
        <v>0</v>
      </c>
      <c r="H974" s="595">
        <f>基本情報入力シート!$M$23</f>
        <v>0</v>
      </c>
      <c r="I974" s="595">
        <f>基本情報入力シート!$M$30</f>
        <v>0</v>
      </c>
      <c r="J974" s="595">
        <f>基本情報入力シート!$M$31</f>
        <v>0</v>
      </c>
      <c r="K974" s="595">
        <f>基本情報入力シート!$M$32</f>
        <v>0</v>
      </c>
      <c r="L974" s="595">
        <f>'別紙様式3-2（加算　個票）'!P986</f>
        <v>0</v>
      </c>
      <c r="M974" s="596">
        <f>'別紙様式3-2（加算　個票）'!Q986</f>
        <v>0</v>
      </c>
      <c r="N974" s="595">
        <f>'別紙様式3-2（加算　個票）'!Y986</f>
        <v>0</v>
      </c>
      <c r="O974" s="596">
        <f>'別紙様式3-2（加算　個票）'!Z986</f>
        <v>0</v>
      </c>
      <c r="P974" s="596">
        <f>'別紙様式3-2（加算　個票）'!AG986</f>
        <v>0</v>
      </c>
      <c r="Q974" s="596">
        <f t="shared" si="15"/>
        <v>0</v>
      </c>
      <c r="R974" s="597" t="str">
        <f>IF('別紙様式3-1'!$Y$26="×","該当","非該当")</f>
        <v>非該当</v>
      </c>
    </row>
    <row r="975" spans="1:18">
      <c r="A975" s="595">
        <v>974</v>
      </c>
      <c r="B975" s="595">
        <f>基本情報入力シート!C1012</f>
        <v>0</v>
      </c>
      <c r="C975" s="595">
        <f>基本情報入力シート!M1012</f>
        <v>0</v>
      </c>
      <c r="D975" s="595">
        <f>基本情報入力シート!R1012</f>
        <v>0</v>
      </c>
      <c r="E975" s="595">
        <f>基本情報入力シート!W1012</f>
        <v>0</v>
      </c>
      <c r="F975" s="595">
        <f>基本情報入力シート!X1012</f>
        <v>0</v>
      </c>
      <c r="G975" s="595">
        <f>基本情報入力シート!Y1012</f>
        <v>0</v>
      </c>
      <c r="H975" s="595">
        <f>基本情報入力シート!$M$23</f>
        <v>0</v>
      </c>
      <c r="I975" s="595">
        <f>基本情報入力シート!$M$30</f>
        <v>0</v>
      </c>
      <c r="J975" s="595">
        <f>基本情報入力シート!$M$31</f>
        <v>0</v>
      </c>
      <c r="K975" s="595">
        <f>基本情報入力シート!$M$32</f>
        <v>0</v>
      </c>
      <c r="L975" s="595">
        <f>'別紙様式3-2（加算　個票）'!P987</f>
        <v>0</v>
      </c>
      <c r="M975" s="596">
        <f>'別紙様式3-2（加算　個票）'!Q987</f>
        <v>0</v>
      </c>
      <c r="N975" s="595">
        <f>'別紙様式3-2（加算　個票）'!Y987</f>
        <v>0</v>
      </c>
      <c r="O975" s="596">
        <f>'別紙様式3-2（加算　個票）'!Z987</f>
        <v>0</v>
      </c>
      <c r="P975" s="596">
        <f>'別紙様式3-2（加算　個票）'!AG987</f>
        <v>0</v>
      </c>
      <c r="Q975" s="596">
        <f t="shared" si="15"/>
        <v>0</v>
      </c>
      <c r="R975" s="597" t="str">
        <f>IF('別紙様式3-1'!$Y$26="×","該当","非該当")</f>
        <v>非該当</v>
      </c>
    </row>
    <row r="976" spans="1:18">
      <c r="A976" s="595">
        <v>975</v>
      </c>
      <c r="B976" s="595">
        <f>基本情報入力シート!C1013</f>
        <v>0</v>
      </c>
      <c r="C976" s="595">
        <f>基本情報入力シート!M1013</f>
        <v>0</v>
      </c>
      <c r="D976" s="595">
        <f>基本情報入力シート!R1013</f>
        <v>0</v>
      </c>
      <c r="E976" s="595">
        <f>基本情報入力シート!W1013</f>
        <v>0</v>
      </c>
      <c r="F976" s="595">
        <f>基本情報入力シート!X1013</f>
        <v>0</v>
      </c>
      <c r="G976" s="595">
        <f>基本情報入力シート!Y1013</f>
        <v>0</v>
      </c>
      <c r="H976" s="595">
        <f>基本情報入力シート!$M$23</f>
        <v>0</v>
      </c>
      <c r="I976" s="595">
        <f>基本情報入力シート!$M$30</f>
        <v>0</v>
      </c>
      <c r="J976" s="595">
        <f>基本情報入力シート!$M$31</f>
        <v>0</v>
      </c>
      <c r="K976" s="595">
        <f>基本情報入力シート!$M$32</f>
        <v>0</v>
      </c>
      <c r="L976" s="595">
        <f>'別紙様式3-2（加算　個票）'!P988</f>
        <v>0</v>
      </c>
      <c r="M976" s="596">
        <f>'別紙様式3-2（加算　個票）'!Q988</f>
        <v>0</v>
      </c>
      <c r="N976" s="595">
        <f>'別紙様式3-2（加算　個票）'!Y988</f>
        <v>0</v>
      </c>
      <c r="O976" s="596">
        <f>'別紙様式3-2（加算　個票）'!Z988</f>
        <v>0</v>
      </c>
      <c r="P976" s="596">
        <f>'別紙様式3-2（加算　個票）'!AG988</f>
        <v>0</v>
      </c>
      <c r="Q976" s="596">
        <f t="shared" si="15"/>
        <v>0</v>
      </c>
      <c r="R976" s="597" t="str">
        <f>IF('別紙様式3-1'!$Y$26="×","該当","非該当")</f>
        <v>非該当</v>
      </c>
    </row>
    <row r="977" spans="1:18">
      <c r="A977" s="595">
        <v>976</v>
      </c>
      <c r="B977" s="595">
        <f>基本情報入力シート!C1014</f>
        <v>0</v>
      </c>
      <c r="C977" s="595">
        <f>基本情報入力シート!M1014</f>
        <v>0</v>
      </c>
      <c r="D977" s="595">
        <f>基本情報入力シート!R1014</f>
        <v>0</v>
      </c>
      <c r="E977" s="595">
        <f>基本情報入力シート!W1014</f>
        <v>0</v>
      </c>
      <c r="F977" s="595">
        <f>基本情報入力シート!X1014</f>
        <v>0</v>
      </c>
      <c r="G977" s="595">
        <f>基本情報入力シート!Y1014</f>
        <v>0</v>
      </c>
      <c r="H977" s="595">
        <f>基本情報入力シート!$M$23</f>
        <v>0</v>
      </c>
      <c r="I977" s="595">
        <f>基本情報入力シート!$M$30</f>
        <v>0</v>
      </c>
      <c r="J977" s="595">
        <f>基本情報入力シート!$M$31</f>
        <v>0</v>
      </c>
      <c r="K977" s="595">
        <f>基本情報入力シート!$M$32</f>
        <v>0</v>
      </c>
      <c r="L977" s="595">
        <f>'別紙様式3-2（加算　個票）'!P989</f>
        <v>0</v>
      </c>
      <c r="M977" s="596">
        <f>'別紙様式3-2（加算　個票）'!Q989</f>
        <v>0</v>
      </c>
      <c r="N977" s="595">
        <f>'別紙様式3-2（加算　個票）'!Y989</f>
        <v>0</v>
      </c>
      <c r="O977" s="596">
        <f>'別紙様式3-2（加算　個票）'!Z989</f>
        <v>0</v>
      </c>
      <c r="P977" s="596">
        <f>'別紙様式3-2（加算　個票）'!AG989</f>
        <v>0</v>
      </c>
      <c r="Q977" s="596">
        <f t="shared" si="15"/>
        <v>0</v>
      </c>
      <c r="R977" s="597" t="str">
        <f>IF('別紙様式3-1'!$Y$26="×","該当","非該当")</f>
        <v>非該当</v>
      </c>
    </row>
    <row r="978" spans="1:18">
      <c r="A978" s="595">
        <v>977</v>
      </c>
      <c r="B978" s="595">
        <f>基本情報入力シート!C1015</f>
        <v>0</v>
      </c>
      <c r="C978" s="595">
        <f>基本情報入力シート!M1015</f>
        <v>0</v>
      </c>
      <c r="D978" s="595">
        <f>基本情報入力シート!R1015</f>
        <v>0</v>
      </c>
      <c r="E978" s="595">
        <f>基本情報入力シート!W1015</f>
        <v>0</v>
      </c>
      <c r="F978" s="595">
        <f>基本情報入力シート!X1015</f>
        <v>0</v>
      </c>
      <c r="G978" s="595">
        <f>基本情報入力シート!Y1015</f>
        <v>0</v>
      </c>
      <c r="H978" s="595">
        <f>基本情報入力シート!$M$23</f>
        <v>0</v>
      </c>
      <c r="I978" s="595">
        <f>基本情報入力シート!$M$30</f>
        <v>0</v>
      </c>
      <c r="J978" s="595">
        <f>基本情報入力シート!$M$31</f>
        <v>0</v>
      </c>
      <c r="K978" s="595">
        <f>基本情報入力シート!$M$32</f>
        <v>0</v>
      </c>
      <c r="L978" s="595">
        <f>'別紙様式3-2（加算　個票）'!P990</f>
        <v>0</v>
      </c>
      <c r="M978" s="596">
        <f>'別紙様式3-2（加算　個票）'!Q990</f>
        <v>0</v>
      </c>
      <c r="N978" s="595">
        <f>'別紙様式3-2（加算　個票）'!Y990</f>
        <v>0</v>
      </c>
      <c r="O978" s="596">
        <f>'別紙様式3-2（加算　個票）'!Z990</f>
        <v>0</v>
      </c>
      <c r="P978" s="596">
        <f>'別紙様式3-2（加算　個票）'!AG990</f>
        <v>0</v>
      </c>
      <c r="Q978" s="596">
        <f t="shared" si="15"/>
        <v>0</v>
      </c>
      <c r="R978" s="597" t="str">
        <f>IF('別紙様式3-1'!$Y$26="×","該当","非該当")</f>
        <v>非該当</v>
      </c>
    </row>
    <row r="979" spans="1:18">
      <c r="A979" s="595">
        <v>978</v>
      </c>
      <c r="B979" s="595">
        <f>基本情報入力シート!C1016</f>
        <v>0</v>
      </c>
      <c r="C979" s="595">
        <f>基本情報入力シート!M1016</f>
        <v>0</v>
      </c>
      <c r="D979" s="595">
        <f>基本情報入力シート!R1016</f>
        <v>0</v>
      </c>
      <c r="E979" s="595">
        <f>基本情報入力シート!W1016</f>
        <v>0</v>
      </c>
      <c r="F979" s="595">
        <f>基本情報入力シート!X1016</f>
        <v>0</v>
      </c>
      <c r="G979" s="595">
        <f>基本情報入力シート!Y1016</f>
        <v>0</v>
      </c>
      <c r="H979" s="595">
        <f>基本情報入力シート!$M$23</f>
        <v>0</v>
      </c>
      <c r="I979" s="595">
        <f>基本情報入力シート!$M$30</f>
        <v>0</v>
      </c>
      <c r="J979" s="595">
        <f>基本情報入力シート!$M$31</f>
        <v>0</v>
      </c>
      <c r="K979" s="595">
        <f>基本情報入力シート!$M$32</f>
        <v>0</v>
      </c>
      <c r="L979" s="595">
        <f>'別紙様式3-2（加算　個票）'!P991</f>
        <v>0</v>
      </c>
      <c r="M979" s="596">
        <f>'別紙様式3-2（加算　個票）'!Q991</f>
        <v>0</v>
      </c>
      <c r="N979" s="595">
        <f>'別紙様式3-2（加算　個票）'!Y991</f>
        <v>0</v>
      </c>
      <c r="O979" s="596">
        <f>'別紙様式3-2（加算　個票）'!Z991</f>
        <v>0</v>
      </c>
      <c r="P979" s="596">
        <f>'別紙様式3-2（加算　個票）'!AG991</f>
        <v>0</v>
      </c>
      <c r="Q979" s="596">
        <f t="shared" si="15"/>
        <v>0</v>
      </c>
      <c r="R979" s="597" t="str">
        <f>IF('別紙様式3-1'!$Y$26="×","該当","非該当")</f>
        <v>非該当</v>
      </c>
    </row>
    <row r="980" spans="1:18">
      <c r="A980" s="595">
        <v>979</v>
      </c>
      <c r="B980" s="595">
        <f>基本情報入力シート!C1017</f>
        <v>0</v>
      </c>
      <c r="C980" s="595">
        <f>基本情報入力シート!M1017</f>
        <v>0</v>
      </c>
      <c r="D980" s="595">
        <f>基本情報入力シート!R1017</f>
        <v>0</v>
      </c>
      <c r="E980" s="595">
        <f>基本情報入力シート!W1017</f>
        <v>0</v>
      </c>
      <c r="F980" s="595">
        <f>基本情報入力シート!X1017</f>
        <v>0</v>
      </c>
      <c r="G980" s="595">
        <f>基本情報入力シート!Y1017</f>
        <v>0</v>
      </c>
      <c r="H980" s="595">
        <f>基本情報入力シート!$M$23</f>
        <v>0</v>
      </c>
      <c r="I980" s="595">
        <f>基本情報入力シート!$M$30</f>
        <v>0</v>
      </c>
      <c r="J980" s="595">
        <f>基本情報入力シート!$M$31</f>
        <v>0</v>
      </c>
      <c r="K980" s="595">
        <f>基本情報入力シート!$M$32</f>
        <v>0</v>
      </c>
      <c r="L980" s="595">
        <f>'別紙様式3-2（加算　個票）'!P992</f>
        <v>0</v>
      </c>
      <c r="M980" s="596">
        <f>'別紙様式3-2（加算　個票）'!Q992</f>
        <v>0</v>
      </c>
      <c r="N980" s="595">
        <f>'別紙様式3-2（加算　個票）'!Y992</f>
        <v>0</v>
      </c>
      <c r="O980" s="596">
        <f>'別紙様式3-2（加算　個票）'!Z992</f>
        <v>0</v>
      </c>
      <c r="P980" s="596">
        <f>'別紙様式3-2（加算　個票）'!AG992</f>
        <v>0</v>
      </c>
      <c r="Q980" s="596">
        <f t="shared" si="15"/>
        <v>0</v>
      </c>
      <c r="R980" s="597" t="str">
        <f>IF('別紙様式3-1'!$Y$26="×","該当","非該当")</f>
        <v>非該当</v>
      </c>
    </row>
    <row r="981" spans="1:18">
      <c r="A981" s="595">
        <v>980</v>
      </c>
      <c r="B981" s="595">
        <f>基本情報入力シート!C1018</f>
        <v>0</v>
      </c>
      <c r="C981" s="595">
        <f>基本情報入力シート!M1018</f>
        <v>0</v>
      </c>
      <c r="D981" s="595">
        <f>基本情報入力シート!R1018</f>
        <v>0</v>
      </c>
      <c r="E981" s="595">
        <f>基本情報入力シート!W1018</f>
        <v>0</v>
      </c>
      <c r="F981" s="595">
        <f>基本情報入力シート!X1018</f>
        <v>0</v>
      </c>
      <c r="G981" s="595">
        <f>基本情報入力シート!Y1018</f>
        <v>0</v>
      </c>
      <c r="H981" s="595">
        <f>基本情報入力シート!$M$23</f>
        <v>0</v>
      </c>
      <c r="I981" s="595">
        <f>基本情報入力シート!$M$30</f>
        <v>0</v>
      </c>
      <c r="J981" s="595">
        <f>基本情報入力シート!$M$31</f>
        <v>0</v>
      </c>
      <c r="K981" s="595">
        <f>基本情報入力シート!$M$32</f>
        <v>0</v>
      </c>
      <c r="L981" s="595">
        <f>'別紙様式3-2（加算　個票）'!P993</f>
        <v>0</v>
      </c>
      <c r="M981" s="596">
        <f>'別紙様式3-2（加算　個票）'!Q993</f>
        <v>0</v>
      </c>
      <c r="N981" s="595">
        <f>'別紙様式3-2（加算　個票）'!Y993</f>
        <v>0</v>
      </c>
      <c r="O981" s="596">
        <f>'別紙様式3-2（加算　個票）'!Z993</f>
        <v>0</v>
      </c>
      <c r="P981" s="596">
        <f>'別紙様式3-2（加算　個票）'!AG993</f>
        <v>0</v>
      </c>
      <c r="Q981" s="596">
        <f t="shared" si="15"/>
        <v>0</v>
      </c>
      <c r="R981" s="597" t="str">
        <f>IF('別紙様式3-1'!$Y$26="×","該当","非該当")</f>
        <v>非該当</v>
      </c>
    </row>
    <row r="982" spans="1:18">
      <c r="A982" s="595">
        <v>981</v>
      </c>
      <c r="B982" s="595">
        <f>基本情報入力シート!C1019</f>
        <v>0</v>
      </c>
      <c r="C982" s="595">
        <f>基本情報入力シート!M1019</f>
        <v>0</v>
      </c>
      <c r="D982" s="595">
        <f>基本情報入力シート!R1019</f>
        <v>0</v>
      </c>
      <c r="E982" s="595">
        <f>基本情報入力シート!W1019</f>
        <v>0</v>
      </c>
      <c r="F982" s="595">
        <f>基本情報入力シート!X1019</f>
        <v>0</v>
      </c>
      <c r="G982" s="595">
        <f>基本情報入力シート!Y1019</f>
        <v>0</v>
      </c>
      <c r="H982" s="595">
        <f>基本情報入力シート!$M$23</f>
        <v>0</v>
      </c>
      <c r="I982" s="595">
        <f>基本情報入力シート!$M$30</f>
        <v>0</v>
      </c>
      <c r="J982" s="595">
        <f>基本情報入力シート!$M$31</f>
        <v>0</v>
      </c>
      <c r="K982" s="595">
        <f>基本情報入力シート!$M$32</f>
        <v>0</v>
      </c>
      <c r="L982" s="595">
        <f>'別紙様式3-2（加算　個票）'!P994</f>
        <v>0</v>
      </c>
      <c r="M982" s="596">
        <f>'別紙様式3-2（加算　個票）'!Q994</f>
        <v>0</v>
      </c>
      <c r="N982" s="595">
        <f>'別紙様式3-2（加算　個票）'!Y994</f>
        <v>0</v>
      </c>
      <c r="O982" s="596">
        <f>'別紙様式3-2（加算　個票）'!Z994</f>
        <v>0</v>
      </c>
      <c r="P982" s="596">
        <f>'別紙様式3-2（加算　個票）'!AG994</f>
        <v>0</v>
      </c>
      <c r="Q982" s="596">
        <f t="shared" si="15"/>
        <v>0</v>
      </c>
      <c r="R982" s="597" t="str">
        <f>IF('別紙様式3-1'!$Y$26="×","該当","非該当")</f>
        <v>非該当</v>
      </c>
    </row>
    <row r="983" spans="1:18">
      <c r="A983" s="595">
        <v>982</v>
      </c>
      <c r="B983" s="595">
        <f>基本情報入力シート!C1020</f>
        <v>0</v>
      </c>
      <c r="C983" s="595">
        <f>基本情報入力シート!M1020</f>
        <v>0</v>
      </c>
      <c r="D983" s="595">
        <f>基本情報入力シート!R1020</f>
        <v>0</v>
      </c>
      <c r="E983" s="595">
        <f>基本情報入力シート!W1020</f>
        <v>0</v>
      </c>
      <c r="F983" s="595">
        <f>基本情報入力シート!X1020</f>
        <v>0</v>
      </c>
      <c r="G983" s="595">
        <f>基本情報入力シート!Y1020</f>
        <v>0</v>
      </c>
      <c r="H983" s="595">
        <f>基本情報入力シート!$M$23</f>
        <v>0</v>
      </c>
      <c r="I983" s="595">
        <f>基本情報入力シート!$M$30</f>
        <v>0</v>
      </c>
      <c r="J983" s="595">
        <f>基本情報入力シート!$M$31</f>
        <v>0</v>
      </c>
      <c r="K983" s="595">
        <f>基本情報入力シート!$M$32</f>
        <v>0</v>
      </c>
      <c r="L983" s="595">
        <f>'別紙様式3-2（加算　個票）'!P995</f>
        <v>0</v>
      </c>
      <c r="M983" s="596">
        <f>'別紙様式3-2（加算　個票）'!Q995</f>
        <v>0</v>
      </c>
      <c r="N983" s="595">
        <f>'別紙様式3-2（加算　個票）'!Y995</f>
        <v>0</v>
      </c>
      <c r="O983" s="596">
        <f>'別紙様式3-2（加算　個票）'!Z995</f>
        <v>0</v>
      </c>
      <c r="P983" s="596">
        <f>'別紙様式3-2（加算　個票）'!AG995</f>
        <v>0</v>
      </c>
      <c r="Q983" s="596">
        <f t="shared" si="15"/>
        <v>0</v>
      </c>
      <c r="R983" s="597" t="str">
        <f>IF('別紙様式3-1'!$Y$26="×","該当","非該当")</f>
        <v>非該当</v>
      </c>
    </row>
    <row r="984" spans="1:18">
      <c r="A984" s="595">
        <v>983</v>
      </c>
      <c r="B984" s="595">
        <f>基本情報入力シート!C1021</f>
        <v>0</v>
      </c>
      <c r="C984" s="595">
        <f>基本情報入力シート!M1021</f>
        <v>0</v>
      </c>
      <c r="D984" s="595">
        <f>基本情報入力シート!R1021</f>
        <v>0</v>
      </c>
      <c r="E984" s="595">
        <f>基本情報入力シート!W1021</f>
        <v>0</v>
      </c>
      <c r="F984" s="595">
        <f>基本情報入力シート!X1021</f>
        <v>0</v>
      </c>
      <c r="G984" s="595">
        <f>基本情報入力シート!Y1021</f>
        <v>0</v>
      </c>
      <c r="H984" s="595">
        <f>基本情報入力シート!$M$23</f>
        <v>0</v>
      </c>
      <c r="I984" s="595">
        <f>基本情報入力シート!$M$30</f>
        <v>0</v>
      </c>
      <c r="J984" s="595">
        <f>基本情報入力シート!$M$31</f>
        <v>0</v>
      </c>
      <c r="K984" s="595">
        <f>基本情報入力シート!$M$32</f>
        <v>0</v>
      </c>
      <c r="L984" s="595">
        <f>'別紙様式3-2（加算　個票）'!P996</f>
        <v>0</v>
      </c>
      <c r="M984" s="596">
        <f>'別紙様式3-2（加算　個票）'!Q996</f>
        <v>0</v>
      </c>
      <c r="N984" s="595">
        <f>'別紙様式3-2（加算　個票）'!Y996</f>
        <v>0</v>
      </c>
      <c r="O984" s="596">
        <f>'別紙様式3-2（加算　個票）'!Z996</f>
        <v>0</v>
      </c>
      <c r="P984" s="596">
        <f>'別紙様式3-2（加算　個票）'!AG996</f>
        <v>0</v>
      </c>
      <c r="Q984" s="596">
        <f t="shared" si="15"/>
        <v>0</v>
      </c>
      <c r="R984" s="597" t="str">
        <f>IF('別紙様式3-1'!$Y$26="×","該当","非該当")</f>
        <v>非該当</v>
      </c>
    </row>
    <row r="985" spans="1:18">
      <c r="A985" s="595">
        <v>984</v>
      </c>
      <c r="B985" s="595">
        <f>基本情報入力シート!C1022</f>
        <v>0</v>
      </c>
      <c r="C985" s="595">
        <f>基本情報入力シート!M1022</f>
        <v>0</v>
      </c>
      <c r="D985" s="595">
        <f>基本情報入力シート!R1022</f>
        <v>0</v>
      </c>
      <c r="E985" s="595">
        <f>基本情報入力シート!W1022</f>
        <v>0</v>
      </c>
      <c r="F985" s="595">
        <f>基本情報入力シート!X1022</f>
        <v>0</v>
      </c>
      <c r="G985" s="595">
        <f>基本情報入力シート!Y1022</f>
        <v>0</v>
      </c>
      <c r="H985" s="595">
        <f>基本情報入力シート!$M$23</f>
        <v>0</v>
      </c>
      <c r="I985" s="595">
        <f>基本情報入力シート!$M$30</f>
        <v>0</v>
      </c>
      <c r="J985" s="595">
        <f>基本情報入力シート!$M$31</f>
        <v>0</v>
      </c>
      <c r="K985" s="595">
        <f>基本情報入力シート!$M$32</f>
        <v>0</v>
      </c>
      <c r="L985" s="595">
        <f>'別紙様式3-2（加算　個票）'!P997</f>
        <v>0</v>
      </c>
      <c r="M985" s="596">
        <f>'別紙様式3-2（加算　個票）'!Q997</f>
        <v>0</v>
      </c>
      <c r="N985" s="595">
        <f>'別紙様式3-2（加算　個票）'!Y997</f>
        <v>0</v>
      </c>
      <c r="O985" s="596">
        <f>'別紙様式3-2（加算　個票）'!Z997</f>
        <v>0</v>
      </c>
      <c r="P985" s="596">
        <f>'別紙様式3-2（加算　個票）'!AG997</f>
        <v>0</v>
      </c>
      <c r="Q985" s="596">
        <f t="shared" si="15"/>
        <v>0</v>
      </c>
      <c r="R985" s="597" t="str">
        <f>IF('別紙様式3-1'!$Y$26="×","該当","非該当")</f>
        <v>非該当</v>
      </c>
    </row>
    <row r="986" spans="1:18">
      <c r="A986" s="595">
        <v>985</v>
      </c>
      <c r="B986" s="595">
        <f>基本情報入力シート!C1023</f>
        <v>0</v>
      </c>
      <c r="C986" s="595">
        <f>基本情報入力シート!M1023</f>
        <v>0</v>
      </c>
      <c r="D986" s="595">
        <f>基本情報入力シート!R1023</f>
        <v>0</v>
      </c>
      <c r="E986" s="595">
        <f>基本情報入力シート!W1023</f>
        <v>0</v>
      </c>
      <c r="F986" s="595">
        <f>基本情報入力シート!X1023</f>
        <v>0</v>
      </c>
      <c r="G986" s="595">
        <f>基本情報入力シート!Y1023</f>
        <v>0</v>
      </c>
      <c r="H986" s="595">
        <f>基本情報入力シート!$M$23</f>
        <v>0</v>
      </c>
      <c r="I986" s="595">
        <f>基本情報入力シート!$M$30</f>
        <v>0</v>
      </c>
      <c r="J986" s="595">
        <f>基本情報入力シート!$M$31</f>
        <v>0</v>
      </c>
      <c r="K986" s="595">
        <f>基本情報入力シート!$M$32</f>
        <v>0</v>
      </c>
      <c r="L986" s="595">
        <f>'別紙様式3-2（加算　個票）'!P998</f>
        <v>0</v>
      </c>
      <c r="M986" s="596">
        <f>'別紙様式3-2（加算　個票）'!Q998</f>
        <v>0</v>
      </c>
      <c r="N986" s="595">
        <f>'別紙様式3-2（加算　個票）'!Y998</f>
        <v>0</v>
      </c>
      <c r="O986" s="596">
        <f>'別紙様式3-2（加算　個票）'!Z998</f>
        <v>0</v>
      </c>
      <c r="P986" s="596">
        <f>'別紙様式3-2（加算　個票）'!AG998</f>
        <v>0</v>
      </c>
      <c r="Q986" s="596">
        <f t="shared" si="15"/>
        <v>0</v>
      </c>
      <c r="R986" s="597" t="str">
        <f>IF('別紙様式3-1'!$Y$26="×","該当","非該当")</f>
        <v>非該当</v>
      </c>
    </row>
    <row r="987" spans="1:18">
      <c r="A987" s="595">
        <v>986</v>
      </c>
      <c r="B987" s="595">
        <f>基本情報入力シート!C1024</f>
        <v>0</v>
      </c>
      <c r="C987" s="595">
        <f>基本情報入力シート!M1024</f>
        <v>0</v>
      </c>
      <c r="D987" s="595">
        <f>基本情報入力シート!R1024</f>
        <v>0</v>
      </c>
      <c r="E987" s="595">
        <f>基本情報入力シート!W1024</f>
        <v>0</v>
      </c>
      <c r="F987" s="595">
        <f>基本情報入力シート!X1024</f>
        <v>0</v>
      </c>
      <c r="G987" s="595">
        <f>基本情報入力シート!Y1024</f>
        <v>0</v>
      </c>
      <c r="H987" s="595">
        <f>基本情報入力シート!$M$23</f>
        <v>0</v>
      </c>
      <c r="I987" s="595">
        <f>基本情報入力シート!$M$30</f>
        <v>0</v>
      </c>
      <c r="J987" s="595">
        <f>基本情報入力シート!$M$31</f>
        <v>0</v>
      </c>
      <c r="K987" s="595">
        <f>基本情報入力シート!$M$32</f>
        <v>0</v>
      </c>
      <c r="L987" s="595">
        <f>'別紙様式3-2（加算　個票）'!P999</f>
        <v>0</v>
      </c>
      <c r="M987" s="596">
        <f>'別紙様式3-2（加算　個票）'!Q999</f>
        <v>0</v>
      </c>
      <c r="N987" s="595">
        <f>'別紙様式3-2（加算　個票）'!Y999</f>
        <v>0</v>
      </c>
      <c r="O987" s="596">
        <f>'別紙様式3-2（加算　個票）'!Z999</f>
        <v>0</v>
      </c>
      <c r="P987" s="596">
        <f>'別紙様式3-2（加算　個票）'!AG999</f>
        <v>0</v>
      </c>
      <c r="Q987" s="596">
        <f t="shared" si="15"/>
        <v>0</v>
      </c>
      <c r="R987" s="597" t="str">
        <f>IF('別紙様式3-1'!$Y$26="×","該当","非該当")</f>
        <v>非該当</v>
      </c>
    </row>
    <row r="988" spans="1:18">
      <c r="A988" s="595">
        <v>987</v>
      </c>
      <c r="B988" s="595">
        <f>基本情報入力シート!C1025</f>
        <v>0</v>
      </c>
      <c r="C988" s="595">
        <f>基本情報入力シート!M1025</f>
        <v>0</v>
      </c>
      <c r="D988" s="595">
        <f>基本情報入力シート!R1025</f>
        <v>0</v>
      </c>
      <c r="E988" s="595">
        <f>基本情報入力シート!W1025</f>
        <v>0</v>
      </c>
      <c r="F988" s="595">
        <f>基本情報入力シート!X1025</f>
        <v>0</v>
      </c>
      <c r="G988" s="595">
        <f>基本情報入力シート!Y1025</f>
        <v>0</v>
      </c>
      <c r="H988" s="595">
        <f>基本情報入力シート!$M$23</f>
        <v>0</v>
      </c>
      <c r="I988" s="595">
        <f>基本情報入力シート!$M$30</f>
        <v>0</v>
      </c>
      <c r="J988" s="595">
        <f>基本情報入力シート!$M$31</f>
        <v>0</v>
      </c>
      <c r="K988" s="595">
        <f>基本情報入力シート!$M$32</f>
        <v>0</v>
      </c>
      <c r="L988" s="595">
        <f>'別紙様式3-2（加算　個票）'!P1000</f>
        <v>0</v>
      </c>
      <c r="M988" s="596">
        <f>'別紙様式3-2（加算　個票）'!Q1000</f>
        <v>0</v>
      </c>
      <c r="N988" s="595">
        <f>'別紙様式3-2（加算　個票）'!Y1000</f>
        <v>0</v>
      </c>
      <c r="O988" s="596">
        <f>'別紙様式3-2（加算　個票）'!Z1000</f>
        <v>0</v>
      </c>
      <c r="P988" s="596">
        <f>'別紙様式3-2（加算　個票）'!AG1000</f>
        <v>0</v>
      </c>
      <c r="Q988" s="596">
        <f t="shared" si="15"/>
        <v>0</v>
      </c>
      <c r="R988" s="597" t="str">
        <f>IF('別紙様式3-1'!$Y$26="×","該当","非該当")</f>
        <v>非該当</v>
      </c>
    </row>
    <row r="989" spans="1:18">
      <c r="A989" s="595">
        <v>988</v>
      </c>
      <c r="B989" s="595">
        <f>基本情報入力シート!C1026</f>
        <v>0</v>
      </c>
      <c r="C989" s="595">
        <f>基本情報入力シート!M1026</f>
        <v>0</v>
      </c>
      <c r="D989" s="595">
        <f>基本情報入力シート!R1026</f>
        <v>0</v>
      </c>
      <c r="E989" s="595">
        <f>基本情報入力シート!W1026</f>
        <v>0</v>
      </c>
      <c r="F989" s="595">
        <f>基本情報入力シート!X1026</f>
        <v>0</v>
      </c>
      <c r="G989" s="595">
        <f>基本情報入力シート!Y1026</f>
        <v>0</v>
      </c>
      <c r="H989" s="595">
        <f>基本情報入力シート!$M$23</f>
        <v>0</v>
      </c>
      <c r="I989" s="595">
        <f>基本情報入力シート!$M$30</f>
        <v>0</v>
      </c>
      <c r="J989" s="595">
        <f>基本情報入力シート!$M$31</f>
        <v>0</v>
      </c>
      <c r="K989" s="595">
        <f>基本情報入力シート!$M$32</f>
        <v>0</v>
      </c>
      <c r="L989" s="595">
        <f>'別紙様式3-2（加算　個票）'!P1001</f>
        <v>0</v>
      </c>
      <c r="M989" s="596">
        <f>'別紙様式3-2（加算　個票）'!Q1001</f>
        <v>0</v>
      </c>
      <c r="N989" s="595">
        <f>'別紙様式3-2（加算　個票）'!Y1001</f>
        <v>0</v>
      </c>
      <c r="O989" s="596">
        <f>'別紙様式3-2（加算　個票）'!Z1001</f>
        <v>0</v>
      </c>
      <c r="P989" s="596">
        <f>'別紙様式3-2（加算　個票）'!AG1001</f>
        <v>0</v>
      </c>
      <c r="Q989" s="596">
        <f t="shared" si="15"/>
        <v>0</v>
      </c>
      <c r="R989" s="597" t="str">
        <f>IF('別紙様式3-1'!$Y$26="×","該当","非該当")</f>
        <v>非該当</v>
      </c>
    </row>
    <row r="990" spans="1:18">
      <c r="A990" s="595">
        <v>989</v>
      </c>
      <c r="B990" s="595">
        <f>基本情報入力シート!C1027</f>
        <v>0</v>
      </c>
      <c r="C990" s="595">
        <f>基本情報入力シート!M1027</f>
        <v>0</v>
      </c>
      <c r="D990" s="595">
        <f>基本情報入力シート!R1027</f>
        <v>0</v>
      </c>
      <c r="E990" s="595">
        <f>基本情報入力シート!W1027</f>
        <v>0</v>
      </c>
      <c r="F990" s="595">
        <f>基本情報入力シート!X1027</f>
        <v>0</v>
      </c>
      <c r="G990" s="595">
        <f>基本情報入力シート!Y1027</f>
        <v>0</v>
      </c>
      <c r="H990" s="595">
        <f>基本情報入力シート!$M$23</f>
        <v>0</v>
      </c>
      <c r="I990" s="595">
        <f>基本情報入力シート!$M$30</f>
        <v>0</v>
      </c>
      <c r="J990" s="595">
        <f>基本情報入力シート!$M$31</f>
        <v>0</v>
      </c>
      <c r="K990" s="595">
        <f>基本情報入力シート!$M$32</f>
        <v>0</v>
      </c>
      <c r="L990" s="595">
        <f>'別紙様式3-2（加算　個票）'!P1002</f>
        <v>0</v>
      </c>
      <c r="M990" s="596">
        <f>'別紙様式3-2（加算　個票）'!Q1002</f>
        <v>0</v>
      </c>
      <c r="N990" s="595">
        <f>'別紙様式3-2（加算　個票）'!Y1002</f>
        <v>0</v>
      </c>
      <c r="O990" s="596">
        <f>'別紙様式3-2（加算　個票）'!Z1002</f>
        <v>0</v>
      </c>
      <c r="P990" s="596">
        <f>'別紙様式3-2（加算　個票）'!AG1002</f>
        <v>0</v>
      </c>
      <c r="Q990" s="596">
        <f t="shared" si="15"/>
        <v>0</v>
      </c>
      <c r="R990" s="597" t="str">
        <f>IF('別紙様式3-1'!$Y$26="×","該当","非該当")</f>
        <v>非該当</v>
      </c>
    </row>
    <row r="991" spans="1:18">
      <c r="A991" s="595">
        <v>990</v>
      </c>
      <c r="B991" s="595">
        <f>基本情報入力シート!C1028</f>
        <v>0</v>
      </c>
      <c r="C991" s="595">
        <f>基本情報入力シート!M1028</f>
        <v>0</v>
      </c>
      <c r="D991" s="595">
        <f>基本情報入力シート!R1028</f>
        <v>0</v>
      </c>
      <c r="E991" s="595">
        <f>基本情報入力シート!W1028</f>
        <v>0</v>
      </c>
      <c r="F991" s="595">
        <f>基本情報入力シート!X1028</f>
        <v>0</v>
      </c>
      <c r="G991" s="595">
        <f>基本情報入力シート!Y1028</f>
        <v>0</v>
      </c>
      <c r="H991" s="595">
        <f>基本情報入力シート!$M$23</f>
        <v>0</v>
      </c>
      <c r="I991" s="595">
        <f>基本情報入力シート!$M$30</f>
        <v>0</v>
      </c>
      <c r="J991" s="595">
        <f>基本情報入力シート!$M$31</f>
        <v>0</v>
      </c>
      <c r="K991" s="595">
        <f>基本情報入力シート!$M$32</f>
        <v>0</v>
      </c>
      <c r="L991" s="595">
        <f>'別紙様式3-2（加算　個票）'!P1003</f>
        <v>0</v>
      </c>
      <c r="M991" s="596">
        <f>'別紙様式3-2（加算　個票）'!Q1003</f>
        <v>0</v>
      </c>
      <c r="N991" s="595">
        <f>'別紙様式3-2（加算　個票）'!Y1003</f>
        <v>0</v>
      </c>
      <c r="O991" s="596">
        <f>'別紙様式3-2（加算　個票）'!Z1003</f>
        <v>0</v>
      </c>
      <c r="P991" s="596">
        <f>'別紙様式3-2（加算　個票）'!AG1003</f>
        <v>0</v>
      </c>
      <c r="Q991" s="596">
        <f t="shared" si="15"/>
        <v>0</v>
      </c>
      <c r="R991" s="597" t="str">
        <f>IF('別紙様式3-1'!$Y$26="×","該当","非該当")</f>
        <v>非該当</v>
      </c>
    </row>
    <row r="992" spans="1:18">
      <c r="A992" s="595">
        <v>991</v>
      </c>
      <c r="B992" s="595">
        <f>基本情報入力シート!C1029</f>
        <v>0</v>
      </c>
      <c r="C992" s="595">
        <f>基本情報入力シート!M1029</f>
        <v>0</v>
      </c>
      <c r="D992" s="595">
        <f>基本情報入力シート!R1029</f>
        <v>0</v>
      </c>
      <c r="E992" s="595">
        <f>基本情報入力シート!W1029</f>
        <v>0</v>
      </c>
      <c r="F992" s="595">
        <f>基本情報入力シート!X1029</f>
        <v>0</v>
      </c>
      <c r="G992" s="595">
        <f>基本情報入力シート!Y1029</f>
        <v>0</v>
      </c>
      <c r="H992" s="595">
        <f>基本情報入力シート!$M$23</f>
        <v>0</v>
      </c>
      <c r="I992" s="595">
        <f>基本情報入力シート!$M$30</f>
        <v>0</v>
      </c>
      <c r="J992" s="595">
        <f>基本情報入力シート!$M$31</f>
        <v>0</v>
      </c>
      <c r="K992" s="595">
        <f>基本情報入力シート!$M$32</f>
        <v>0</v>
      </c>
      <c r="L992" s="595">
        <f>'別紙様式3-2（加算　個票）'!P1004</f>
        <v>0</v>
      </c>
      <c r="M992" s="596">
        <f>'別紙様式3-2（加算　個票）'!Q1004</f>
        <v>0</v>
      </c>
      <c r="N992" s="595">
        <f>'別紙様式3-2（加算　個票）'!Y1004</f>
        <v>0</v>
      </c>
      <c r="O992" s="596">
        <f>'別紙様式3-2（加算　個票）'!Z1004</f>
        <v>0</v>
      </c>
      <c r="P992" s="596">
        <f>'別紙様式3-2（加算　個票）'!AG1004</f>
        <v>0</v>
      </c>
      <c r="Q992" s="596">
        <f t="shared" si="15"/>
        <v>0</v>
      </c>
      <c r="R992" s="597" t="str">
        <f>IF('別紙様式3-1'!$Y$26="×","該当","非該当")</f>
        <v>非該当</v>
      </c>
    </row>
    <row r="993" spans="1:18">
      <c r="A993" s="595">
        <v>992</v>
      </c>
      <c r="B993" s="595">
        <f>基本情報入力シート!C1030</f>
        <v>0</v>
      </c>
      <c r="C993" s="595">
        <f>基本情報入力シート!M1030</f>
        <v>0</v>
      </c>
      <c r="D993" s="595">
        <f>基本情報入力シート!R1030</f>
        <v>0</v>
      </c>
      <c r="E993" s="595">
        <f>基本情報入力シート!W1030</f>
        <v>0</v>
      </c>
      <c r="F993" s="595">
        <f>基本情報入力シート!X1030</f>
        <v>0</v>
      </c>
      <c r="G993" s="595">
        <f>基本情報入力シート!Y1030</f>
        <v>0</v>
      </c>
      <c r="H993" s="595">
        <f>基本情報入力シート!$M$23</f>
        <v>0</v>
      </c>
      <c r="I993" s="595">
        <f>基本情報入力シート!$M$30</f>
        <v>0</v>
      </c>
      <c r="J993" s="595">
        <f>基本情報入力シート!$M$31</f>
        <v>0</v>
      </c>
      <c r="K993" s="595">
        <f>基本情報入力シート!$M$32</f>
        <v>0</v>
      </c>
      <c r="L993" s="595">
        <f>'別紙様式3-2（加算　個票）'!P1005</f>
        <v>0</v>
      </c>
      <c r="M993" s="596">
        <f>'別紙様式3-2（加算　個票）'!Q1005</f>
        <v>0</v>
      </c>
      <c r="N993" s="595">
        <f>'別紙様式3-2（加算　個票）'!Y1005</f>
        <v>0</v>
      </c>
      <c r="O993" s="596">
        <f>'別紙様式3-2（加算　個票）'!Z1005</f>
        <v>0</v>
      </c>
      <c r="P993" s="596">
        <f>'別紙様式3-2（加算　個票）'!AG1005</f>
        <v>0</v>
      </c>
      <c r="Q993" s="596">
        <f t="shared" si="15"/>
        <v>0</v>
      </c>
      <c r="R993" s="597" t="str">
        <f>IF('別紙様式3-1'!$Y$26="×","該当","非該当")</f>
        <v>非該当</v>
      </c>
    </row>
    <row r="994" spans="1:18">
      <c r="A994" s="595">
        <v>993</v>
      </c>
      <c r="B994" s="595">
        <f>基本情報入力シート!C1031</f>
        <v>0</v>
      </c>
      <c r="C994" s="595">
        <f>基本情報入力シート!M1031</f>
        <v>0</v>
      </c>
      <c r="D994" s="595">
        <f>基本情報入力シート!R1031</f>
        <v>0</v>
      </c>
      <c r="E994" s="595">
        <f>基本情報入力シート!W1031</f>
        <v>0</v>
      </c>
      <c r="F994" s="595">
        <f>基本情報入力シート!X1031</f>
        <v>0</v>
      </c>
      <c r="G994" s="595">
        <f>基本情報入力シート!Y1031</f>
        <v>0</v>
      </c>
      <c r="H994" s="595">
        <f>基本情報入力シート!$M$23</f>
        <v>0</v>
      </c>
      <c r="I994" s="595">
        <f>基本情報入力シート!$M$30</f>
        <v>0</v>
      </c>
      <c r="J994" s="595">
        <f>基本情報入力シート!$M$31</f>
        <v>0</v>
      </c>
      <c r="K994" s="595">
        <f>基本情報入力シート!$M$32</f>
        <v>0</v>
      </c>
      <c r="L994" s="595">
        <f>'別紙様式3-2（加算　個票）'!P1006</f>
        <v>0</v>
      </c>
      <c r="M994" s="596">
        <f>'別紙様式3-2（加算　個票）'!Q1006</f>
        <v>0</v>
      </c>
      <c r="N994" s="595">
        <f>'別紙様式3-2（加算　個票）'!Y1006</f>
        <v>0</v>
      </c>
      <c r="O994" s="596">
        <f>'別紙様式3-2（加算　個票）'!Z1006</f>
        <v>0</v>
      </c>
      <c r="P994" s="596">
        <f>'別紙様式3-2（加算　個票）'!AG1006</f>
        <v>0</v>
      </c>
      <c r="Q994" s="596">
        <f t="shared" si="15"/>
        <v>0</v>
      </c>
      <c r="R994" s="597" t="str">
        <f>IF('別紙様式3-1'!$Y$26="×","該当","非該当")</f>
        <v>非該当</v>
      </c>
    </row>
    <row r="995" spans="1:18">
      <c r="A995" s="595">
        <v>994</v>
      </c>
      <c r="B995" s="595">
        <f>基本情報入力シート!C1032</f>
        <v>0</v>
      </c>
      <c r="C995" s="595">
        <f>基本情報入力シート!M1032</f>
        <v>0</v>
      </c>
      <c r="D995" s="595">
        <f>基本情報入力シート!R1032</f>
        <v>0</v>
      </c>
      <c r="E995" s="595">
        <f>基本情報入力シート!W1032</f>
        <v>0</v>
      </c>
      <c r="F995" s="595">
        <f>基本情報入力シート!X1032</f>
        <v>0</v>
      </c>
      <c r="G995" s="595">
        <f>基本情報入力シート!Y1032</f>
        <v>0</v>
      </c>
      <c r="H995" s="595">
        <f>基本情報入力シート!$M$23</f>
        <v>0</v>
      </c>
      <c r="I995" s="595">
        <f>基本情報入力シート!$M$30</f>
        <v>0</v>
      </c>
      <c r="J995" s="595">
        <f>基本情報入力シート!$M$31</f>
        <v>0</v>
      </c>
      <c r="K995" s="595">
        <f>基本情報入力シート!$M$32</f>
        <v>0</v>
      </c>
      <c r="L995" s="595">
        <f>'別紙様式3-2（加算　個票）'!P1007</f>
        <v>0</v>
      </c>
      <c r="M995" s="596">
        <f>'別紙様式3-2（加算　個票）'!Q1007</f>
        <v>0</v>
      </c>
      <c r="N995" s="595">
        <f>'別紙様式3-2（加算　個票）'!Y1007</f>
        <v>0</v>
      </c>
      <c r="O995" s="596">
        <f>'別紙様式3-2（加算　個票）'!Z1007</f>
        <v>0</v>
      </c>
      <c r="P995" s="596">
        <f>'別紙様式3-2（加算　個票）'!AG1007</f>
        <v>0</v>
      </c>
      <c r="Q995" s="596">
        <f t="shared" si="15"/>
        <v>0</v>
      </c>
      <c r="R995" s="597" t="str">
        <f>IF('別紙様式3-1'!$Y$26="×","該当","非該当")</f>
        <v>非該当</v>
      </c>
    </row>
    <row r="996" spans="1:18">
      <c r="A996" s="595">
        <v>995</v>
      </c>
      <c r="B996" s="595">
        <f>基本情報入力シート!C1033</f>
        <v>0</v>
      </c>
      <c r="C996" s="595">
        <f>基本情報入力シート!M1033</f>
        <v>0</v>
      </c>
      <c r="D996" s="595">
        <f>基本情報入力シート!R1033</f>
        <v>0</v>
      </c>
      <c r="E996" s="595">
        <f>基本情報入力シート!W1033</f>
        <v>0</v>
      </c>
      <c r="F996" s="595">
        <f>基本情報入力シート!X1033</f>
        <v>0</v>
      </c>
      <c r="G996" s="595">
        <f>基本情報入力シート!Y1033</f>
        <v>0</v>
      </c>
      <c r="H996" s="595">
        <f>基本情報入力シート!$M$23</f>
        <v>0</v>
      </c>
      <c r="I996" s="595">
        <f>基本情報入力シート!$M$30</f>
        <v>0</v>
      </c>
      <c r="J996" s="595">
        <f>基本情報入力シート!$M$31</f>
        <v>0</v>
      </c>
      <c r="K996" s="595">
        <f>基本情報入力シート!$M$32</f>
        <v>0</v>
      </c>
      <c r="L996" s="595">
        <f>'別紙様式3-2（加算　個票）'!P1008</f>
        <v>0</v>
      </c>
      <c r="M996" s="596">
        <f>'別紙様式3-2（加算　個票）'!Q1008</f>
        <v>0</v>
      </c>
      <c r="N996" s="595">
        <f>'別紙様式3-2（加算　個票）'!Y1008</f>
        <v>0</v>
      </c>
      <c r="O996" s="596">
        <f>'別紙様式3-2（加算　個票）'!Z1008</f>
        <v>0</v>
      </c>
      <c r="P996" s="596">
        <f>'別紙様式3-2（加算　個票）'!AG1008</f>
        <v>0</v>
      </c>
      <c r="Q996" s="596">
        <f t="shared" si="15"/>
        <v>0</v>
      </c>
      <c r="R996" s="597" t="str">
        <f>IF('別紙様式3-1'!$Y$26="×","該当","非該当")</f>
        <v>非該当</v>
      </c>
    </row>
    <row r="997" spans="1:18">
      <c r="A997" s="595">
        <v>996</v>
      </c>
      <c r="B997" s="595">
        <f>基本情報入力シート!C1034</f>
        <v>0</v>
      </c>
      <c r="C997" s="595">
        <f>基本情報入力シート!M1034</f>
        <v>0</v>
      </c>
      <c r="D997" s="595">
        <f>基本情報入力シート!R1034</f>
        <v>0</v>
      </c>
      <c r="E997" s="595">
        <f>基本情報入力シート!W1034</f>
        <v>0</v>
      </c>
      <c r="F997" s="595">
        <f>基本情報入力シート!X1034</f>
        <v>0</v>
      </c>
      <c r="G997" s="595">
        <f>基本情報入力シート!Y1034</f>
        <v>0</v>
      </c>
      <c r="H997" s="595">
        <f>基本情報入力シート!$M$23</f>
        <v>0</v>
      </c>
      <c r="I997" s="595">
        <f>基本情報入力シート!$M$30</f>
        <v>0</v>
      </c>
      <c r="J997" s="595">
        <f>基本情報入力シート!$M$31</f>
        <v>0</v>
      </c>
      <c r="K997" s="595">
        <f>基本情報入力シート!$M$32</f>
        <v>0</v>
      </c>
      <c r="L997" s="595">
        <f>'別紙様式3-2（加算　個票）'!P1009</f>
        <v>0</v>
      </c>
      <c r="M997" s="596">
        <f>'別紙様式3-2（加算　個票）'!Q1009</f>
        <v>0</v>
      </c>
      <c r="N997" s="595">
        <f>'別紙様式3-2（加算　個票）'!Y1009</f>
        <v>0</v>
      </c>
      <c r="O997" s="596">
        <f>'別紙様式3-2（加算　個票）'!Z1009</f>
        <v>0</v>
      </c>
      <c r="P997" s="596">
        <f>'別紙様式3-2（加算　個票）'!AG1009</f>
        <v>0</v>
      </c>
      <c r="Q997" s="596">
        <f t="shared" si="15"/>
        <v>0</v>
      </c>
      <c r="R997" s="597" t="str">
        <f>IF('別紙様式3-1'!$Y$26="×","該当","非該当")</f>
        <v>非該当</v>
      </c>
    </row>
    <row r="998" spans="1:18">
      <c r="A998" s="595">
        <v>997</v>
      </c>
      <c r="B998" s="595">
        <f>基本情報入力シート!C1035</f>
        <v>0</v>
      </c>
      <c r="C998" s="595">
        <f>基本情報入力シート!M1035</f>
        <v>0</v>
      </c>
      <c r="D998" s="595">
        <f>基本情報入力シート!R1035</f>
        <v>0</v>
      </c>
      <c r="E998" s="595">
        <f>基本情報入力シート!W1035</f>
        <v>0</v>
      </c>
      <c r="F998" s="595">
        <f>基本情報入力シート!X1035</f>
        <v>0</v>
      </c>
      <c r="G998" s="595">
        <f>基本情報入力シート!Y1035</f>
        <v>0</v>
      </c>
      <c r="H998" s="595">
        <f>基本情報入力シート!$M$23</f>
        <v>0</v>
      </c>
      <c r="I998" s="595">
        <f>基本情報入力シート!$M$30</f>
        <v>0</v>
      </c>
      <c r="J998" s="595">
        <f>基本情報入力シート!$M$31</f>
        <v>0</v>
      </c>
      <c r="K998" s="595">
        <f>基本情報入力シート!$M$32</f>
        <v>0</v>
      </c>
      <c r="L998" s="595">
        <f>'別紙様式3-2（加算　個票）'!P1010</f>
        <v>0</v>
      </c>
      <c r="M998" s="596">
        <f>'別紙様式3-2（加算　個票）'!Q1010</f>
        <v>0</v>
      </c>
      <c r="N998" s="595">
        <f>'別紙様式3-2（加算　個票）'!Y1010</f>
        <v>0</v>
      </c>
      <c r="O998" s="596">
        <f>'別紙様式3-2（加算　個票）'!Z1010</f>
        <v>0</v>
      </c>
      <c r="P998" s="596">
        <f>'別紙様式3-2（加算　個票）'!AG1010</f>
        <v>0</v>
      </c>
      <c r="Q998" s="596">
        <f t="shared" si="15"/>
        <v>0</v>
      </c>
      <c r="R998" s="597" t="str">
        <f>IF('別紙様式3-1'!$Y$26="×","該当","非該当")</f>
        <v>非該当</v>
      </c>
    </row>
    <row r="999" spans="1:18">
      <c r="A999" s="595">
        <v>998</v>
      </c>
      <c r="B999" s="595">
        <f>基本情報入力シート!C1036</f>
        <v>0</v>
      </c>
      <c r="C999" s="595">
        <f>基本情報入力シート!M1036</f>
        <v>0</v>
      </c>
      <c r="D999" s="595">
        <f>基本情報入力シート!R1036</f>
        <v>0</v>
      </c>
      <c r="E999" s="595">
        <f>基本情報入力シート!W1036</f>
        <v>0</v>
      </c>
      <c r="F999" s="595">
        <f>基本情報入力シート!X1036</f>
        <v>0</v>
      </c>
      <c r="G999" s="595">
        <f>基本情報入力シート!Y1036</f>
        <v>0</v>
      </c>
      <c r="H999" s="595">
        <f>基本情報入力シート!$M$23</f>
        <v>0</v>
      </c>
      <c r="I999" s="595">
        <f>基本情報入力シート!$M$30</f>
        <v>0</v>
      </c>
      <c r="J999" s="595">
        <f>基本情報入力シート!$M$31</f>
        <v>0</v>
      </c>
      <c r="K999" s="595">
        <f>基本情報入力シート!$M$32</f>
        <v>0</v>
      </c>
      <c r="L999" s="595">
        <f>'別紙様式3-2（加算　個票）'!P1011</f>
        <v>0</v>
      </c>
      <c r="M999" s="596">
        <f>'別紙様式3-2（加算　個票）'!Q1011</f>
        <v>0</v>
      </c>
      <c r="N999" s="595">
        <f>'別紙様式3-2（加算　個票）'!Y1011</f>
        <v>0</v>
      </c>
      <c r="O999" s="596">
        <f>'別紙様式3-2（加算　個票）'!Z1011</f>
        <v>0</v>
      </c>
      <c r="P999" s="596">
        <f>'別紙様式3-2（加算　個票）'!AG1011</f>
        <v>0</v>
      </c>
      <c r="Q999" s="596">
        <f t="shared" si="15"/>
        <v>0</v>
      </c>
      <c r="R999" s="597" t="str">
        <f>IF('別紙様式3-1'!$Y$26="×","該当","非該当")</f>
        <v>非該当</v>
      </c>
    </row>
    <row r="1000" spans="1:18">
      <c r="A1000" s="595">
        <v>999</v>
      </c>
      <c r="B1000" s="595">
        <f>基本情報入力シート!C1037</f>
        <v>0</v>
      </c>
      <c r="C1000" s="595">
        <f>基本情報入力シート!M1037</f>
        <v>0</v>
      </c>
      <c r="D1000" s="595">
        <f>基本情報入力シート!R1037</f>
        <v>0</v>
      </c>
      <c r="E1000" s="595">
        <f>基本情報入力シート!W1037</f>
        <v>0</v>
      </c>
      <c r="F1000" s="595">
        <f>基本情報入力シート!X1037</f>
        <v>0</v>
      </c>
      <c r="G1000" s="595">
        <f>基本情報入力シート!Y1037</f>
        <v>0</v>
      </c>
      <c r="H1000" s="595">
        <f>基本情報入力シート!$M$23</f>
        <v>0</v>
      </c>
      <c r="I1000" s="595">
        <f>基本情報入力シート!$M$30</f>
        <v>0</v>
      </c>
      <c r="J1000" s="595">
        <f>基本情報入力シート!$M$31</f>
        <v>0</v>
      </c>
      <c r="K1000" s="595">
        <f>基本情報入力シート!$M$32</f>
        <v>0</v>
      </c>
      <c r="L1000" s="595">
        <f>'別紙様式3-2（加算　個票）'!P1012</f>
        <v>0</v>
      </c>
      <c r="M1000" s="596">
        <f>'別紙様式3-2（加算　個票）'!Q1012</f>
        <v>0</v>
      </c>
      <c r="N1000" s="595">
        <f>'別紙様式3-2（加算　個票）'!Y1012</f>
        <v>0</v>
      </c>
      <c r="O1000" s="596">
        <f>'別紙様式3-2（加算　個票）'!Z1012</f>
        <v>0</v>
      </c>
      <c r="P1000" s="596">
        <f>'別紙様式3-2（加算　個票）'!AG1012</f>
        <v>0</v>
      </c>
      <c r="Q1000" s="596">
        <f t="shared" si="15"/>
        <v>0</v>
      </c>
      <c r="R1000" s="597" t="str">
        <f>IF('別紙様式3-1'!$Y$26="×","該当","非該当")</f>
        <v>非該当</v>
      </c>
    </row>
    <row r="1001" spans="1:18">
      <c r="A1001" s="595">
        <v>1000</v>
      </c>
      <c r="B1001" s="595">
        <f>基本情報入力シート!C1038</f>
        <v>0</v>
      </c>
      <c r="C1001" s="595">
        <f>基本情報入力シート!M1038</f>
        <v>0</v>
      </c>
      <c r="D1001" s="595">
        <f>基本情報入力シート!R1038</f>
        <v>0</v>
      </c>
      <c r="E1001" s="595">
        <f>基本情報入力シート!W1038</f>
        <v>0</v>
      </c>
      <c r="F1001" s="595">
        <f>基本情報入力シート!X1038</f>
        <v>0</v>
      </c>
      <c r="G1001" s="595">
        <f>基本情報入力シート!Y1038</f>
        <v>0</v>
      </c>
      <c r="H1001" s="595">
        <f>基本情報入力シート!$M$23</f>
        <v>0</v>
      </c>
      <c r="I1001" s="595">
        <f>基本情報入力シート!$M$30</f>
        <v>0</v>
      </c>
      <c r="J1001" s="595">
        <f>基本情報入力シート!$M$31</f>
        <v>0</v>
      </c>
      <c r="K1001" s="595">
        <f>基本情報入力シート!$M$32</f>
        <v>0</v>
      </c>
      <c r="L1001" s="595">
        <f>'別紙様式3-2（加算　個票）'!P1013</f>
        <v>0</v>
      </c>
      <c r="M1001" s="596">
        <f>'別紙様式3-2（加算　個票）'!Q1013</f>
        <v>0</v>
      </c>
      <c r="N1001" s="595">
        <f>'別紙様式3-2（加算　個票）'!Y1013</f>
        <v>0</v>
      </c>
      <c r="O1001" s="596">
        <f>'別紙様式3-2（加算　個票）'!Z1013</f>
        <v>0</v>
      </c>
      <c r="P1001" s="596">
        <f>'別紙様式3-2（加算　個票）'!AG1013</f>
        <v>0</v>
      </c>
      <c r="Q1001" s="596">
        <f t="shared" si="15"/>
        <v>0</v>
      </c>
      <c r="R1001" s="597" t="str">
        <f>IF('別紙様式3-1'!$Y$26="×","該当","非該当")</f>
        <v>非該当</v>
      </c>
    </row>
    <row r="1002" spans="1:18">
      <c r="A1002" s="595">
        <v>1001</v>
      </c>
      <c r="B1002" s="595">
        <f>基本情報入力シート!C1039</f>
        <v>0</v>
      </c>
      <c r="C1002" s="595">
        <f>基本情報入力シート!M1039</f>
        <v>0</v>
      </c>
      <c r="D1002" s="595">
        <f>基本情報入力シート!R1039</f>
        <v>0</v>
      </c>
      <c r="E1002" s="595">
        <f>基本情報入力シート!W1039</f>
        <v>0</v>
      </c>
      <c r="F1002" s="595">
        <f>基本情報入力シート!X1039</f>
        <v>0</v>
      </c>
      <c r="G1002" s="595">
        <f>基本情報入力シート!Y1039</f>
        <v>0</v>
      </c>
      <c r="H1002" s="595">
        <f>基本情報入力シート!$M$23</f>
        <v>0</v>
      </c>
      <c r="I1002" s="595">
        <f>基本情報入力シート!$M$30</f>
        <v>0</v>
      </c>
      <c r="J1002" s="595">
        <f>基本情報入力シート!$M$31</f>
        <v>0</v>
      </c>
      <c r="K1002" s="595">
        <f>基本情報入力シート!$M$32</f>
        <v>0</v>
      </c>
      <c r="L1002" s="595">
        <f>'別紙様式3-2（加算　個票）'!P1014</f>
        <v>0</v>
      </c>
      <c r="M1002" s="596">
        <f>'別紙様式3-2（加算　個票）'!Q1014</f>
        <v>0</v>
      </c>
      <c r="N1002" s="595">
        <f>'別紙様式3-2（加算　個票）'!Y1014</f>
        <v>0</v>
      </c>
      <c r="O1002" s="596">
        <f>'別紙様式3-2（加算　個票）'!Z1014</f>
        <v>0</v>
      </c>
      <c r="P1002" s="596">
        <f>'別紙様式3-2（加算　個票）'!AG1014</f>
        <v>0</v>
      </c>
      <c r="Q1002" s="596">
        <f t="shared" si="15"/>
        <v>0</v>
      </c>
      <c r="R1002" s="597" t="str">
        <f>IF('別紙様式3-1'!$Y$26="×","該当","非該当")</f>
        <v>非該当</v>
      </c>
    </row>
    <row r="1003" spans="1:18">
      <c r="A1003" s="595">
        <v>1002</v>
      </c>
      <c r="B1003" s="595">
        <f>基本情報入力シート!C1040</f>
        <v>0</v>
      </c>
      <c r="C1003" s="595">
        <f>基本情報入力シート!M1040</f>
        <v>0</v>
      </c>
      <c r="D1003" s="595">
        <f>基本情報入力シート!R1040</f>
        <v>0</v>
      </c>
      <c r="E1003" s="595">
        <f>基本情報入力シート!W1040</f>
        <v>0</v>
      </c>
      <c r="F1003" s="595">
        <f>基本情報入力シート!X1040</f>
        <v>0</v>
      </c>
      <c r="G1003" s="595">
        <f>基本情報入力シート!Y1040</f>
        <v>0</v>
      </c>
      <c r="H1003" s="595">
        <f>基本情報入力シート!$M$23</f>
        <v>0</v>
      </c>
      <c r="I1003" s="595">
        <f>基本情報入力シート!$M$30</f>
        <v>0</v>
      </c>
      <c r="J1003" s="595">
        <f>基本情報入力シート!$M$31</f>
        <v>0</v>
      </c>
      <c r="K1003" s="595">
        <f>基本情報入力シート!$M$32</f>
        <v>0</v>
      </c>
      <c r="L1003" s="595">
        <f>'別紙様式3-2（加算　個票）'!P1015</f>
        <v>0</v>
      </c>
      <c r="M1003" s="596">
        <f>'別紙様式3-2（加算　個票）'!Q1015</f>
        <v>0</v>
      </c>
      <c r="N1003" s="595">
        <f>'別紙様式3-2（加算　個票）'!Y1015</f>
        <v>0</v>
      </c>
      <c r="O1003" s="596">
        <f>'別紙様式3-2（加算　個票）'!Z1015</f>
        <v>0</v>
      </c>
      <c r="P1003" s="596">
        <f>'別紙様式3-2（加算　個票）'!AG1015</f>
        <v>0</v>
      </c>
      <c r="Q1003" s="596">
        <f t="shared" si="15"/>
        <v>0</v>
      </c>
      <c r="R1003" s="597" t="str">
        <f>IF('別紙様式3-1'!$Y$26="×","該当","非該当")</f>
        <v>非該当</v>
      </c>
    </row>
    <row r="1004" spans="1:18">
      <c r="A1004" s="595">
        <v>1003</v>
      </c>
      <c r="B1004" s="595">
        <f>基本情報入力シート!C1041</f>
        <v>0</v>
      </c>
      <c r="C1004" s="595">
        <f>基本情報入力シート!M1041</f>
        <v>0</v>
      </c>
      <c r="D1004" s="595">
        <f>基本情報入力シート!R1041</f>
        <v>0</v>
      </c>
      <c r="E1004" s="595">
        <f>基本情報入力シート!W1041</f>
        <v>0</v>
      </c>
      <c r="F1004" s="595">
        <f>基本情報入力シート!X1041</f>
        <v>0</v>
      </c>
      <c r="G1004" s="595">
        <f>基本情報入力シート!Y1041</f>
        <v>0</v>
      </c>
      <c r="H1004" s="595">
        <f>基本情報入力シート!$M$23</f>
        <v>0</v>
      </c>
      <c r="I1004" s="595">
        <f>基本情報入力シート!$M$30</f>
        <v>0</v>
      </c>
      <c r="J1004" s="595">
        <f>基本情報入力シート!$M$31</f>
        <v>0</v>
      </c>
      <c r="K1004" s="595">
        <f>基本情報入力シート!$M$32</f>
        <v>0</v>
      </c>
      <c r="L1004" s="595">
        <f>'別紙様式3-2（加算　個票）'!P1016</f>
        <v>0</v>
      </c>
      <c r="M1004" s="596">
        <f>'別紙様式3-2（加算　個票）'!Q1016</f>
        <v>0</v>
      </c>
      <c r="N1004" s="595">
        <f>'別紙様式3-2（加算　個票）'!Y1016</f>
        <v>0</v>
      </c>
      <c r="O1004" s="596">
        <f>'別紙様式3-2（加算　個票）'!Z1016</f>
        <v>0</v>
      </c>
      <c r="P1004" s="596">
        <f>'別紙様式3-2（加算　個票）'!AG1016</f>
        <v>0</v>
      </c>
      <c r="Q1004" s="596">
        <f t="shared" si="15"/>
        <v>0</v>
      </c>
      <c r="R1004" s="597" t="str">
        <f>IF('別紙様式3-1'!$Y$26="×","該当","非該当")</f>
        <v>非該当</v>
      </c>
    </row>
    <row r="1005" spans="1:18">
      <c r="A1005" s="595">
        <v>1004</v>
      </c>
      <c r="B1005" s="595">
        <f>基本情報入力シート!C1042</f>
        <v>0</v>
      </c>
      <c r="C1005" s="595">
        <f>基本情報入力シート!M1042</f>
        <v>0</v>
      </c>
      <c r="D1005" s="595">
        <f>基本情報入力シート!R1042</f>
        <v>0</v>
      </c>
      <c r="E1005" s="595">
        <f>基本情報入力シート!W1042</f>
        <v>0</v>
      </c>
      <c r="F1005" s="595">
        <f>基本情報入力シート!X1042</f>
        <v>0</v>
      </c>
      <c r="G1005" s="595">
        <f>基本情報入力シート!Y1042</f>
        <v>0</v>
      </c>
      <c r="H1005" s="595">
        <f>基本情報入力シート!$M$23</f>
        <v>0</v>
      </c>
      <c r="I1005" s="595">
        <f>基本情報入力シート!$M$30</f>
        <v>0</v>
      </c>
      <c r="J1005" s="595">
        <f>基本情報入力シート!$M$31</f>
        <v>0</v>
      </c>
      <c r="K1005" s="595">
        <f>基本情報入力シート!$M$32</f>
        <v>0</v>
      </c>
      <c r="L1005" s="595">
        <f>'別紙様式3-2（加算　個票）'!P1017</f>
        <v>0</v>
      </c>
      <c r="M1005" s="596">
        <f>'別紙様式3-2（加算　個票）'!Q1017</f>
        <v>0</v>
      </c>
      <c r="N1005" s="595">
        <f>'別紙様式3-2（加算　個票）'!Y1017</f>
        <v>0</v>
      </c>
      <c r="O1005" s="596">
        <f>'別紙様式3-2（加算　個票）'!Z1017</f>
        <v>0</v>
      </c>
      <c r="P1005" s="596">
        <f>'別紙様式3-2（加算　個票）'!AG1017</f>
        <v>0</v>
      </c>
      <c r="Q1005" s="596">
        <f t="shared" si="15"/>
        <v>0</v>
      </c>
      <c r="R1005" s="597" t="str">
        <f>IF('別紙様式3-1'!$Y$26="×","該当","非該当")</f>
        <v>非該当</v>
      </c>
    </row>
    <row r="1006" spans="1:18">
      <c r="A1006" s="595">
        <v>1005</v>
      </c>
      <c r="B1006" s="595">
        <f>基本情報入力シート!C1043</f>
        <v>0</v>
      </c>
      <c r="C1006" s="595">
        <f>基本情報入力シート!M1043</f>
        <v>0</v>
      </c>
      <c r="D1006" s="595">
        <f>基本情報入力シート!R1043</f>
        <v>0</v>
      </c>
      <c r="E1006" s="595">
        <f>基本情報入力シート!W1043</f>
        <v>0</v>
      </c>
      <c r="F1006" s="595">
        <f>基本情報入力シート!X1043</f>
        <v>0</v>
      </c>
      <c r="G1006" s="595">
        <f>基本情報入力シート!Y1043</f>
        <v>0</v>
      </c>
      <c r="H1006" s="595">
        <f>基本情報入力シート!$M$23</f>
        <v>0</v>
      </c>
      <c r="I1006" s="595">
        <f>基本情報入力シート!$M$30</f>
        <v>0</v>
      </c>
      <c r="J1006" s="595">
        <f>基本情報入力シート!$M$31</f>
        <v>0</v>
      </c>
      <c r="K1006" s="595">
        <f>基本情報入力シート!$M$32</f>
        <v>0</v>
      </c>
      <c r="L1006" s="595">
        <f>'別紙様式3-2（加算　個票）'!P1018</f>
        <v>0</v>
      </c>
      <c r="M1006" s="596">
        <f>'別紙様式3-2（加算　個票）'!Q1018</f>
        <v>0</v>
      </c>
      <c r="N1006" s="595">
        <f>'別紙様式3-2（加算　個票）'!Y1018</f>
        <v>0</v>
      </c>
      <c r="O1006" s="596">
        <f>'別紙様式3-2（加算　個票）'!Z1018</f>
        <v>0</v>
      </c>
      <c r="P1006" s="596">
        <f>'別紙様式3-2（加算　個票）'!AG1018</f>
        <v>0</v>
      </c>
      <c r="Q1006" s="596">
        <f t="shared" si="15"/>
        <v>0</v>
      </c>
      <c r="R1006" s="597" t="str">
        <f>IF('別紙様式3-1'!$Y$26="×","該当","非該当")</f>
        <v>非該当</v>
      </c>
    </row>
    <row r="1007" spans="1:18">
      <c r="A1007" s="595">
        <v>1006</v>
      </c>
      <c r="B1007" s="595">
        <f>基本情報入力シート!C1044</f>
        <v>0</v>
      </c>
      <c r="C1007" s="595">
        <f>基本情報入力シート!M1044</f>
        <v>0</v>
      </c>
      <c r="D1007" s="595">
        <f>基本情報入力シート!R1044</f>
        <v>0</v>
      </c>
      <c r="E1007" s="595">
        <f>基本情報入力シート!W1044</f>
        <v>0</v>
      </c>
      <c r="F1007" s="595">
        <f>基本情報入力シート!X1044</f>
        <v>0</v>
      </c>
      <c r="G1007" s="595">
        <f>基本情報入力シート!Y1044</f>
        <v>0</v>
      </c>
      <c r="H1007" s="595">
        <f>基本情報入力シート!$M$23</f>
        <v>0</v>
      </c>
      <c r="I1007" s="595">
        <f>基本情報入力シート!$M$30</f>
        <v>0</v>
      </c>
      <c r="J1007" s="595">
        <f>基本情報入力シート!$M$31</f>
        <v>0</v>
      </c>
      <c r="K1007" s="595">
        <f>基本情報入力シート!$M$32</f>
        <v>0</v>
      </c>
      <c r="L1007" s="595">
        <f>'別紙様式3-2（加算　個票）'!P1019</f>
        <v>0</v>
      </c>
      <c r="M1007" s="596">
        <f>'別紙様式3-2（加算　個票）'!Q1019</f>
        <v>0</v>
      </c>
      <c r="N1007" s="595">
        <f>'別紙様式3-2（加算　個票）'!Y1019</f>
        <v>0</v>
      </c>
      <c r="O1007" s="596">
        <f>'別紙様式3-2（加算　個票）'!Z1019</f>
        <v>0</v>
      </c>
      <c r="P1007" s="596">
        <f>'別紙様式3-2（加算　個票）'!AG1019</f>
        <v>0</v>
      </c>
      <c r="Q1007" s="596">
        <f t="shared" si="15"/>
        <v>0</v>
      </c>
      <c r="R1007" s="597" t="str">
        <f>IF('別紙様式3-1'!$Y$26="×","該当","非該当")</f>
        <v>非該当</v>
      </c>
    </row>
    <row r="1008" spans="1:18">
      <c r="A1008" s="595">
        <v>1007</v>
      </c>
      <c r="B1008" s="595">
        <f>基本情報入力シート!C1045</f>
        <v>0</v>
      </c>
      <c r="C1008" s="595">
        <f>基本情報入力シート!M1045</f>
        <v>0</v>
      </c>
      <c r="D1008" s="595">
        <f>基本情報入力シート!R1045</f>
        <v>0</v>
      </c>
      <c r="E1008" s="595">
        <f>基本情報入力シート!W1045</f>
        <v>0</v>
      </c>
      <c r="F1008" s="595">
        <f>基本情報入力シート!X1045</f>
        <v>0</v>
      </c>
      <c r="G1008" s="595">
        <f>基本情報入力シート!Y1045</f>
        <v>0</v>
      </c>
      <c r="H1008" s="595">
        <f>基本情報入力シート!$M$23</f>
        <v>0</v>
      </c>
      <c r="I1008" s="595">
        <f>基本情報入力シート!$M$30</f>
        <v>0</v>
      </c>
      <c r="J1008" s="595">
        <f>基本情報入力シート!$M$31</f>
        <v>0</v>
      </c>
      <c r="K1008" s="595">
        <f>基本情報入力シート!$M$32</f>
        <v>0</v>
      </c>
      <c r="L1008" s="595">
        <f>'別紙様式3-2（加算　個票）'!P1020</f>
        <v>0</v>
      </c>
      <c r="M1008" s="596">
        <f>'別紙様式3-2（加算　個票）'!Q1020</f>
        <v>0</v>
      </c>
      <c r="N1008" s="595">
        <f>'別紙様式3-2（加算　個票）'!Y1020</f>
        <v>0</v>
      </c>
      <c r="O1008" s="596">
        <f>'別紙様式3-2（加算　個票）'!Z1020</f>
        <v>0</v>
      </c>
      <c r="P1008" s="596">
        <f>'別紙様式3-2（加算　個票）'!AG1020</f>
        <v>0</v>
      </c>
      <c r="Q1008" s="596">
        <f t="shared" si="15"/>
        <v>0</v>
      </c>
      <c r="R1008" s="597" t="str">
        <f>IF('別紙様式3-1'!$Y$26="×","該当","非該当")</f>
        <v>非該当</v>
      </c>
    </row>
    <row r="1009" spans="1:18">
      <c r="A1009" s="595">
        <v>1008</v>
      </c>
      <c r="B1009" s="595">
        <f>基本情報入力シート!C1046</f>
        <v>0</v>
      </c>
      <c r="C1009" s="595">
        <f>基本情報入力シート!M1046</f>
        <v>0</v>
      </c>
      <c r="D1009" s="595">
        <f>基本情報入力シート!R1046</f>
        <v>0</v>
      </c>
      <c r="E1009" s="595">
        <f>基本情報入力シート!W1046</f>
        <v>0</v>
      </c>
      <c r="F1009" s="595">
        <f>基本情報入力シート!X1046</f>
        <v>0</v>
      </c>
      <c r="G1009" s="595">
        <f>基本情報入力シート!Y1046</f>
        <v>0</v>
      </c>
      <c r="H1009" s="595">
        <f>基本情報入力シート!$M$23</f>
        <v>0</v>
      </c>
      <c r="I1009" s="595">
        <f>基本情報入力シート!$M$30</f>
        <v>0</v>
      </c>
      <c r="J1009" s="595">
        <f>基本情報入力シート!$M$31</f>
        <v>0</v>
      </c>
      <c r="K1009" s="595">
        <f>基本情報入力シート!$M$32</f>
        <v>0</v>
      </c>
      <c r="L1009" s="595">
        <f>'別紙様式3-2（加算　個票）'!P1021</f>
        <v>0</v>
      </c>
      <c r="M1009" s="596">
        <f>'別紙様式3-2（加算　個票）'!Q1021</f>
        <v>0</v>
      </c>
      <c r="N1009" s="595">
        <f>'別紙様式3-2（加算　個票）'!Y1021</f>
        <v>0</v>
      </c>
      <c r="O1009" s="596">
        <f>'別紙様式3-2（加算　個票）'!Z1021</f>
        <v>0</v>
      </c>
      <c r="P1009" s="596">
        <f>'別紙様式3-2（加算　個票）'!AG1021</f>
        <v>0</v>
      </c>
      <c r="Q1009" s="596">
        <f t="shared" si="15"/>
        <v>0</v>
      </c>
      <c r="R1009" s="597" t="str">
        <f>IF('別紙様式3-1'!$Y$26="×","該当","非該当")</f>
        <v>非該当</v>
      </c>
    </row>
    <row r="1010" spans="1:18">
      <c r="A1010" s="595">
        <v>1009</v>
      </c>
      <c r="B1010" s="595">
        <f>基本情報入力シート!C1047</f>
        <v>0</v>
      </c>
      <c r="C1010" s="595">
        <f>基本情報入力シート!M1047</f>
        <v>0</v>
      </c>
      <c r="D1010" s="595">
        <f>基本情報入力シート!R1047</f>
        <v>0</v>
      </c>
      <c r="E1010" s="595">
        <f>基本情報入力シート!W1047</f>
        <v>0</v>
      </c>
      <c r="F1010" s="595">
        <f>基本情報入力シート!X1047</f>
        <v>0</v>
      </c>
      <c r="G1010" s="595">
        <f>基本情報入力シート!Y1047</f>
        <v>0</v>
      </c>
      <c r="H1010" s="595">
        <f>基本情報入力シート!$M$23</f>
        <v>0</v>
      </c>
      <c r="I1010" s="595">
        <f>基本情報入力シート!$M$30</f>
        <v>0</v>
      </c>
      <c r="J1010" s="595">
        <f>基本情報入力シート!$M$31</f>
        <v>0</v>
      </c>
      <c r="K1010" s="595">
        <f>基本情報入力シート!$M$32</f>
        <v>0</v>
      </c>
      <c r="L1010" s="595">
        <f>'別紙様式3-2（加算　個票）'!P1022</f>
        <v>0</v>
      </c>
      <c r="M1010" s="596">
        <f>'別紙様式3-2（加算　個票）'!Q1022</f>
        <v>0</v>
      </c>
      <c r="N1010" s="595">
        <f>'別紙様式3-2（加算　個票）'!Y1022</f>
        <v>0</v>
      </c>
      <c r="O1010" s="596">
        <f>'別紙様式3-2（加算　個票）'!Z1022</f>
        <v>0</v>
      </c>
      <c r="P1010" s="596">
        <f>'別紙様式3-2（加算　個票）'!AG1022</f>
        <v>0</v>
      </c>
      <c r="Q1010" s="596">
        <f t="shared" si="15"/>
        <v>0</v>
      </c>
      <c r="R1010" s="597" t="str">
        <f>IF('別紙様式3-1'!$Y$26="×","該当","非該当")</f>
        <v>非該当</v>
      </c>
    </row>
    <row r="1011" spans="1:18">
      <c r="A1011" s="595">
        <v>1010</v>
      </c>
      <c r="B1011" s="595">
        <f>基本情報入力シート!C1048</f>
        <v>0</v>
      </c>
      <c r="C1011" s="595">
        <f>基本情報入力シート!M1048</f>
        <v>0</v>
      </c>
      <c r="D1011" s="595">
        <f>基本情報入力シート!R1048</f>
        <v>0</v>
      </c>
      <c r="E1011" s="595">
        <f>基本情報入力シート!W1048</f>
        <v>0</v>
      </c>
      <c r="F1011" s="595">
        <f>基本情報入力シート!X1048</f>
        <v>0</v>
      </c>
      <c r="G1011" s="595">
        <f>基本情報入力シート!Y1048</f>
        <v>0</v>
      </c>
      <c r="H1011" s="595">
        <f>基本情報入力シート!$M$23</f>
        <v>0</v>
      </c>
      <c r="I1011" s="595">
        <f>基本情報入力シート!$M$30</f>
        <v>0</v>
      </c>
      <c r="J1011" s="595">
        <f>基本情報入力シート!$M$31</f>
        <v>0</v>
      </c>
      <c r="K1011" s="595">
        <f>基本情報入力シート!$M$32</f>
        <v>0</v>
      </c>
      <c r="L1011" s="595">
        <f>'別紙様式3-2（加算　個票）'!P1023</f>
        <v>0</v>
      </c>
      <c r="M1011" s="596">
        <f>'別紙様式3-2（加算　個票）'!Q1023</f>
        <v>0</v>
      </c>
      <c r="N1011" s="595">
        <f>'別紙様式3-2（加算　個票）'!Y1023</f>
        <v>0</v>
      </c>
      <c r="O1011" s="596">
        <f>'別紙様式3-2（加算　個票）'!Z1023</f>
        <v>0</v>
      </c>
      <c r="P1011" s="596">
        <f>'別紙様式3-2（加算　個票）'!AG1023</f>
        <v>0</v>
      </c>
      <c r="Q1011" s="596">
        <f t="shared" si="15"/>
        <v>0</v>
      </c>
      <c r="R1011" s="597" t="str">
        <f>IF('別紙様式3-1'!$Y$26="×","該当","非該当")</f>
        <v>非該当</v>
      </c>
    </row>
    <row r="1012" spans="1:18">
      <c r="A1012" s="595">
        <v>1011</v>
      </c>
      <c r="B1012" s="595">
        <f>基本情報入力シート!C1049</f>
        <v>0</v>
      </c>
      <c r="C1012" s="595">
        <f>基本情報入力シート!M1049</f>
        <v>0</v>
      </c>
      <c r="D1012" s="595">
        <f>基本情報入力シート!R1049</f>
        <v>0</v>
      </c>
      <c r="E1012" s="595">
        <f>基本情報入力シート!W1049</f>
        <v>0</v>
      </c>
      <c r="F1012" s="595">
        <f>基本情報入力シート!X1049</f>
        <v>0</v>
      </c>
      <c r="G1012" s="595">
        <f>基本情報入力シート!Y1049</f>
        <v>0</v>
      </c>
      <c r="H1012" s="595">
        <f>基本情報入力シート!$M$23</f>
        <v>0</v>
      </c>
      <c r="I1012" s="595">
        <f>基本情報入力シート!$M$30</f>
        <v>0</v>
      </c>
      <c r="J1012" s="595">
        <f>基本情報入力シート!$M$31</f>
        <v>0</v>
      </c>
      <c r="K1012" s="595">
        <f>基本情報入力シート!$M$32</f>
        <v>0</v>
      </c>
      <c r="L1012" s="595">
        <f>'別紙様式3-2（加算　個票）'!P1024</f>
        <v>0</v>
      </c>
      <c r="M1012" s="596">
        <f>'別紙様式3-2（加算　個票）'!Q1024</f>
        <v>0</v>
      </c>
      <c r="N1012" s="595">
        <f>'別紙様式3-2（加算　個票）'!Y1024</f>
        <v>0</v>
      </c>
      <c r="O1012" s="596">
        <f>'別紙様式3-2（加算　個票）'!Z1024</f>
        <v>0</v>
      </c>
      <c r="P1012" s="596">
        <f>'別紙様式3-2（加算　個票）'!AG1024</f>
        <v>0</v>
      </c>
      <c r="Q1012" s="596">
        <f t="shared" si="15"/>
        <v>0</v>
      </c>
      <c r="R1012" s="597" t="str">
        <f>IF('別紙様式3-1'!$Y$26="×","該当","非該当")</f>
        <v>非該当</v>
      </c>
    </row>
    <row r="1013" spans="1:18">
      <c r="A1013" s="595">
        <v>1012</v>
      </c>
      <c r="B1013" s="595">
        <f>基本情報入力シート!C1050</f>
        <v>0</v>
      </c>
      <c r="C1013" s="595">
        <f>基本情報入力シート!M1050</f>
        <v>0</v>
      </c>
      <c r="D1013" s="595">
        <f>基本情報入力シート!R1050</f>
        <v>0</v>
      </c>
      <c r="E1013" s="595">
        <f>基本情報入力シート!W1050</f>
        <v>0</v>
      </c>
      <c r="F1013" s="595">
        <f>基本情報入力シート!X1050</f>
        <v>0</v>
      </c>
      <c r="G1013" s="595">
        <f>基本情報入力シート!Y1050</f>
        <v>0</v>
      </c>
      <c r="H1013" s="595">
        <f>基本情報入力シート!$M$23</f>
        <v>0</v>
      </c>
      <c r="I1013" s="595">
        <f>基本情報入力シート!$M$30</f>
        <v>0</v>
      </c>
      <c r="J1013" s="595">
        <f>基本情報入力シート!$M$31</f>
        <v>0</v>
      </c>
      <c r="K1013" s="595">
        <f>基本情報入力シート!$M$32</f>
        <v>0</v>
      </c>
      <c r="L1013" s="595">
        <f>'別紙様式3-2（加算　個票）'!P1025</f>
        <v>0</v>
      </c>
      <c r="M1013" s="596">
        <f>'別紙様式3-2（加算　個票）'!Q1025</f>
        <v>0</v>
      </c>
      <c r="N1013" s="595">
        <f>'別紙様式3-2（加算　個票）'!Y1025</f>
        <v>0</v>
      </c>
      <c r="O1013" s="596">
        <f>'別紙様式3-2（加算　個票）'!Z1025</f>
        <v>0</v>
      </c>
      <c r="P1013" s="596">
        <f>'別紙様式3-2（加算　個票）'!AG1025</f>
        <v>0</v>
      </c>
      <c r="Q1013" s="596">
        <f t="shared" si="15"/>
        <v>0</v>
      </c>
      <c r="R1013" s="597" t="str">
        <f>IF('別紙様式3-1'!$Y$26="×","該当","非該当")</f>
        <v>非該当</v>
      </c>
    </row>
    <row r="1014" spans="1:18">
      <c r="A1014" s="595">
        <v>1013</v>
      </c>
      <c r="B1014" s="595">
        <f>基本情報入力シート!C1051</f>
        <v>0</v>
      </c>
      <c r="C1014" s="595">
        <f>基本情報入力シート!M1051</f>
        <v>0</v>
      </c>
      <c r="D1014" s="595">
        <f>基本情報入力シート!R1051</f>
        <v>0</v>
      </c>
      <c r="E1014" s="595">
        <f>基本情報入力シート!W1051</f>
        <v>0</v>
      </c>
      <c r="F1014" s="595">
        <f>基本情報入力シート!X1051</f>
        <v>0</v>
      </c>
      <c r="G1014" s="595">
        <f>基本情報入力シート!Y1051</f>
        <v>0</v>
      </c>
      <c r="H1014" s="595">
        <f>基本情報入力シート!$M$23</f>
        <v>0</v>
      </c>
      <c r="I1014" s="595">
        <f>基本情報入力シート!$M$30</f>
        <v>0</v>
      </c>
      <c r="J1014" s="595">
        <f>基本情報入力シート!$M$31</f>
        <v>0</v>
      </c>
      <c r="K1014" s="595">
        <f>基本情報入力シート!$M$32</f>
        <v>0</v>
      </c>
      <c r="L1014" s="595">
        <f>'別紙様式3-2（加算　個票）'!P1026</f>
        <v>0</v>
      </c>
      <c r="M1014" s="596">
        <f>'別紙様式3-2（加算　個票）'!Q1026</f>
        <v>0</v>
      </c>
      <c r="N1014" s="595">
        <f>'別紙様式3-2（加算　個票）'!Y1026</f>
        <v>0</v>
      </c>
      <c r="O1014" s="596">
        <f>'別紙様式3-2（加算　個票）'!Z1026</f>
        <v>0</v>
      </c>
      <c r="P1014" s="596">
        <f>'別紙様式3-2（加算　個票）'!AG1026</f>
        <v>0</v>
      </c>
      <c r="Q1014" s="596">
        <f t="shared" si="15"/>
        <v>0</v>
      </c>
      <c r="R1014" s="597" t="str">
        <f>IF('別紙様式3-1'!$Y$26="×","該当","非該当")</f>
        <v>非該当</v>
      </c>
    </row>
    <row r="1015" spans="1:18">
      <c r="A1015" s="595">
        <v>1014</v>
      </c>
      <c r="B1015" s="595">
        <f>基本情報入力シート!C1052</f>
        <v>0</v>
      </c>
      <c r="C1015" s="595">
        <f>基本情報入力シート!M1052</f>
        <v>0</v>
      </c>
      <c r="D1015" s="595">
        <f>基本情報入力シート!R1052</f>
        <v>0</v>
      </c>
      <c r="E1015" s="595">
        <f>基本情報入力シート!W1052</f>
        <v>0</v>
      </c>
      <c r="F1015" s="595">
        <f>基本情報入力シート!X1052</f>
        <v>0</v>
      </c>
      <c r="G1015" s="595">
        <f>基本情報入力シート!Y1052</f>
        <v>0</v>
      </c>
      <c r="H1015" s="595">
        <f>基本情報入力シート!$M$23</f>
        <v>0</v>
      </c>
      <c r="I1015" s="595">
        <f>基本情報入力シート!$M$30</f>
        <v>0</v>
      </c>
      <c r="J1015" s="595">
        <f>基本情報入力シート!$M$31</f>
        <v>0</v>
      </c>
      <c r="K1015" s="595">
        <f>基本情報入力シート!$M$32</f>
        <v>0</v>
      </c>
      <c r="L1015" s="595">
        <f>'別紙様式3-2（加算　個票）'!P1027</f>
        <v>0</v>
      </c>
      <c r="M1015" s="596">
        <f>'別紙様式3-2（加算　個票）'!Q1027</f>
        <v>0</v>
      </c>
      <c r="N1015" s="595">
        <f>'別紙様式3-2（加算　個票）'!Y1027</f>
        <v>0</v>
      </c>
      <c r="O1015" s="596">
        <f>'別紙様式3-2（加算　個票）'!Z1027</f>
        <v>0</v>
      </c>
      <c r="P1015" s="596">
        <f>'別紙様式3-2（加算　個票）'!AG1027</f>
        <v>0</v>
      </c>
      <c r="Q1015" s="596">
        <f t="shared" si="15"/>
        <v>0</v>
      </c>
      <c r="R1015" s="597" t="str">
        <f>IF('別紙様式3-1'!$Y$26="×","該当","非該当")</f>
        <v>非該当</v>
      </c>
    </row>
    <row r="1016" spans="1:18">
      <c r="A1016" s="595">
        <v>1015</v>
      </c>
      <c r="B1016" s="595">
        <f>基本情報入力シート!C1053</f>
        <v>0</v>
      </c>
      <c r="C1016" s="595">
        <f>基本情報入力シート!M1053</f>
        <v>0</v>
      </c>
      <c r="D1016" s="595">
        <f>基本情報入力シート!R1053</f>
        <v>0</v>
      </c>
      <c r="E1016" s="595">
        <f>基本情報入力シート!W1053</f>
        <v>0</v>
      </c>
      <c r="F1016" s="595">
        <f>基本情報入力シート!X1053</f>
        <v>0</v>
      </c>
      <c r="G1016" s="595">
        <f>基本情報入力シート!Y1053</f>
        <v>0</v>
      </c>
      <c r="H1016" s="595">
        <f>基本情報入力シート!$M$23</f>
        <v>0</v>
      </c>
      <c r="I1016" s="595">
        <f>基本情報入力シート!$M$30</f>
        <v>0</v>
      </c>
      <c r="J1016" s="595">
        <f>基本情報入力シート!$M$31</f>
        <v>0</v>
      </c>
      <c r="K1016" s="595">
        <f>基本情報入力シート!$M$32</f>
        <v>0</v>
      </c>
      <c r="L1016" s="595">
        <f>'別紙様式3-2（加算　個票）'!P1028</f>
        <v>0</v>
      </c>
      <c r="M1016" s="596">
        <f>'別紙様式3-2（加算　個票）'!Q1028</f>
        <v>0</v>
      </c>
      <c r="N1016" s="595">
        <f>'別紙様式3-2（加算　個票）'!Y1028</f>
        <v>0</v>
      </c>
      <c r="O1016" s="596">
        <f>'別紙様式3-2（加算　個票）'!Z1028</f>
        <v>0</v>
      </c>
      <c r="P1016" s="596">
        <f>'別紙様式3-2（加算　個票）'!AG1028</f>
        <v>0</v>
      </c>
      <c r="Q1016" s="596">
        <f t="shared" si="15"/>
        <v>0</v>
      </c>
      <c r="R1016" s="597" t="str">
        <f>IF('別紙様式3-1'!$Y$26="×","該当","非該当")</f>
        <v>非該当</v>
      </c>
    </row>
    <row r="1017" spans="1:18">
      <c r="A1017" s="595">
        <v>1016</v>
      </c>
      <c r="B1017" s="595">
        <f>基本情報入力シート!C1054</f>
        <v>0</v>
      </c>
      <c r="C1017" s="595">
        <f>基本情報入力シート!M1054</f>
        <v>0</v>
      </c>
      <c r="D1017" s="595">
        <f>基本情報入力シート!R1054</f>
        <v>0</v>
      </c>
      <c r="E1017" s="595">
        <f>基本情報入力シート!W1054</f>
        <v>0</v>
      </c>
      <c r="F1017" s="595">
        <f>基本情報入力シート!X1054</f>
        <v>0</v>
      </c>
      <c r="G1017" s="595">
        <f>基本情報入力シート!Y1054</f>
        <v>0</v>
      </c>
      <c r="H1017" s="595">
        <f>基本情報入力シート!$M$23</f>
        <v>0</v>
      </c>
      <c r="I1017" s="595">
        <f>基本情報入力シート!$M$30</f>
        <v>0</v>
      </c>
      <c r="J1017" s="595">
        <f>基本情報入力シート!$M$31</f>
        <v>0</v>
      </c>
      <c r="K1017" s="595">
        <f>基本情報入力シート!$M$32</f>
        <v>0</v>
      </c>
      <c r="L1017" s="595">
        <f>'別紙様式3-2（加算　個票）'!P1029</f>
        <v>0</v>
      </c>
      <c r="M1017" s="596">
        <f>'別紙様式3-2（加算　個票）'!Q1029</f>
        <v>0</v>
      </c>
      <c r="N1017" s="595">
        <f>'別紙様式3-2（加算　個票）'!Y1029</f>
        <v>0</v>
      </c>
      <c r="O1017" s="596">
        <f>'別紙様式3-2（加算　個票）'!Z1029</f>
        <v>0</v>
      </c>
      <c r="P1017" s="596">
        <f>'別紙様式3-2（加算　個票）'!AG1029</f>
        <v>0</v>
      </c>
      <c r="Q1017" s="596">
        <f t="shared" si="15"/>
        <v>0</v>
      </c>
      <c r="R1017" s="597" t="str">
        <f>IF('別紙様式3-1'!$Y$26="×","該当","非該当")</f>
        <v>非該当</v>
      </c>
    </row>
    <row r="1018" spans="1:18">
      <c r="A1018" s="595">
        <v>1017</v>
      </c>
      <c r="B1018" s="595">
        <f>基本情報入力シート!C1055</f>
        <v>0</v>
      </c>
      <c r="C1018" s="595">
        <f>基本情報入力シート!M1055</f>
        <v>0</v>
      </c>
      <c r="D1018" s="595">
        <f>基本情報入力シート!R1055</f>
        <v>0</v>
      </c>
      <c r="E1018" s="595">
        <f>基本情報入力シート!W1055</f>
        <v>0</v>
      </c>
      <c r="F1018" s="595">
        <f>基本情報入力シート!X1055</f>
        <v>0</v>
      </c>
      <c r="G1018" s="595">
        <f>基本情報入力シート!Y1055</f>
        <v>0</v>
      </c>
      <c r="H1018" s="595">
        <f>基本情報入力シート!$M$23</f>
        <v>0</v>
      </c>
      <c r="I1018" s="595">
        <f>基本情報入力シート!$M$30</f>
        <v>0</v>
      </c>
      <c r="J1018" s="595">
        <f>基本情報入力シート!$M$31</f>
        <v>0</v>
      </c>
      <c r="K1018" s="595">
        <f>基本情報入力シート!$M$32</f>
        <v>0</v>
      </c>
      <c r="L1018" s="595">
        <f>'別紙様式3-2（加算　個票）'!P1030</f>
        <v>0</v>
      </c>
      <c r="M1018" s="596">
        <f>'別紙様式3-2（加算　個票）'!Q1030</f>
        <v>0</v>
      </c>
      <c r="N1018" s="595">
        <f>'別紙様式3-2（加算　個票）'!Y1030</f>
        <v>0</v>
      </c>
      <c r="O1018" s="596">
        <f>'別紙様式3-2（加算　個票）'!Z1030</f>
        <v>0</v>
      </c>
      <c r="P1018" s="596">
        <f>'別紙様式3-2（加算　個票）'!AG1030</f>
        <v>0</v>
      </c>
      <c r="Q1018" s="596">
        <f t="shared" si="15"/>
        <v>0</v>
      </c>
      <c r="R1018" s="597" t="str">
        <f>IF('別紙様式3-1'!$Y$26="×","該当","非該当")</f>
        <v>非該当</v>
      </c>
    </row>
    <row r="1019" spans="1:18">
      <c r="A1019" s="595">
        <v>1018</v>
      </c>
      <c r="B1019" s="595">
        <f>基本情報入力シート!C1056</f>
        <v>0</v>
      </c>
      <c r="C1019" s="595">
        <f>基本情報入力シート!M1056</f>
        <v>0</v>
      </c>
      <c r="D1019" s="595">
        <f>基本情報入力シート!R1056</f>
        <v>0</v>
      </c>
      <c r="E1019" s="595">
        <f>基本情報入力シート!W1056</f>
        <v>0</v>
      </c>
      <c r="F1019" s="595">
        <f>基本情報入力シート!X1056</f>
        <v>0</v>
      </c>
      <c r="G1019" s="595">
        <f>基本情報入力シート!Y1056</f>
        <v>0</v>
      </c>
      <c r="H1019" s="595">
        <f>基本情報入力シート!$M$23</f>
        <v>0</v>
      </c>
      <c r="I1019" s="595">
        <f>基本情報入力シート!$M$30</f>
        <v>0</v>
      </c>
      <c r="J1019" s="595">
        <f>基本情報入力シート!$M$31</f>
        <v>0</v>
      </c>
      <c r="K1019" s="595">
        <f>基本情報入力シート!$M$32</f>
        <v>0</v>
      </c>
      <c r="L1019" s="595">
        <f>'別紙様式3-2（加算　個票）'!P1031</f>
        <v>0</v>
      </c>
      <c r="M1019" s="596">
        <f>'別紙様式3-2（加算　個票）'!Q1031</f>
        <v>0</v>
      </c>
      <c r="N1019" s="595">
        <f>'別紙様式3-2（加算　個票）'!Y1031</f>
        <v>0</v>
      </c>
      <c r="O1019" s="596">
        <f>'別紙様式3-2（加算　個票）'!Z1031</f>
        <v>0</v>
      </c>
      <c r="P1019" s="596">
        <f>'別紙様式3-2（加算　個票）'!AG1031</f>
        <v>0</v>
      </c>
      <c r="Q1019" s="596">
        <f t="shared" si="15"/>
        <v>0</v>
      </c>
      <c r="R1019" s="597" t="str">
        <f>IF('別紙様式3-1'!$Y$26="×","該当","非該当")</f>
        <v>非該当</v>
      </c>
    </row>
    <row r="1020" spans="1:18">
      <c r="A1020" s="595">
        <v>1019</v>
      </c>
      <c r="B1020" s="595">
        <f>基本情報入力シート!C1057</f>
        <v>0</v>
      </c>
      <c r="C1020" s="595">
        <f>基本情報入力シート!M1057</f>
        <v>0</v>
      </c>
      <c r="D1020" s="595">
        <f>基本情報入力シート!R1057</f>
        <v>0</v>
      </c>
      <c r="E1020" s="595">
        <f>基本情報入力シート!W1057</f>
        <v>0</v>
      </c>
      <c r="F1020" s="595">
        <f>基本情報入力シート!X1057</f>
        <v>0</v>
      </c>
      <c r="G1020" s="595">
        <f>基本情報入力シート!Y1057</f>
        <v>0</v>
      </c>
      <c r="H1020" s="595">
        <f>基本情報入力シート!$M$23</f>
        <v>0</v>
      </c>
      <c r="I1020" s="595">
        <f>基本情報入力シート!$M$30</f>
        <v>0</v>
      </c>
      <c r="J1020" s="595">
        <f>基本情報入力シート!$M$31</f>
        <v>0</v>
      </c>
      <c r="K1020" s="595">
        <f>基本情報入力シート!$M$32</f>
        <v>0</v>
      </c>
      <c r="L1020" s="595">
        <f>'別紙様式3-2（加算　個票）'!P1032</f>
        <v>0</v>
      </c>
      <c r="M1020" s="596">
        <f>'別紙様式3-2（加算　個票）'!Q1032</f>
        <v>0</v>
      </c>
      <c r="N1020" s="595">
        <f>'別紙様式3-2（加算　個票）'!Y1032</f>
        <v>0</v>
      </c>
      <c r="O1020" s="596">
        <f>'別紙様式3-2（加算　個票）'!Z1032</f>
        <v>0</v>
      </c>
      <c r="P1020" s="596">
        <f>'別紙様式3-2（加算　個票）'!AG1032</f>
        <v>0</v>
      </c>
      <c r="Q1020" s="596">
        <f t="shared" si="15"/>
        <v>0</v>
      </c>
      <c r="R1020" s="597" t="str">
        <f>IF('別紙様式3-1'!$Y$26="×","該当","非該当")</f>
        <v>非該当</v>
      </c>
    </row>
    <row r="1021" spans="1:18">
      <c r="A1021" s="595">
        <v>1020</v>
      </c>
      <c r="B1021" s="595">
        <f>基本情報入力シート!C1058</f>
        <v>0</v>
      </c>
      <c r="C1021" s="595">
        <f>基本情報入力シート!M1058</f>
        <v>0</v>
      </c>
      <c r="D1021" s="595">
        <f>基本情報入力シート!R1058</f>
        <v>0</v>
      </c>
      <c r="E1021" s="595">
        <f>基本情報入力シート!W1058</f>
        <v>0</v>
      </c>
      <c r="F1021" s="595">
        <f>基本情報入力シート!X1058</f>
        <v>0</v>
      </c>
      <c r="G1021" s="595">
        <f>基本情報入力シート!Y1058</f>
        <v>0</v>
      </c>
      <c r="H1021" s="595">
        <f>基本情報入力シート!$M$23</f>
        <v>0</v>
      </c>
      <c r="I1021" s="595">
        <f>基本情報入力シート!$M$30</f>
        <v>0</v>
      </c>
      <c r="J1021" s="595">
        <f>基本情報入力シート!$M$31</f>
        <v>0</v>
      </c>
      <c r="K1021" s="595">
        <f>基本情報入力シート!$M$32</f>
        <v>0</v>
      </c>
      <c r="L1021" s="595">
        <f>'別紙様式3-2（加算　個票）'!P1033</f>
        <v>0</v>
      </c>
      <c r="M1021" s="596">
        <f>'別紙様式3-2（加算　個票）'!Q1033</f>
        <v>0</v>
      </c>
      <c r="N1021" s="595">
        <f>'別紙様式3-2（加算　個票）'!Y1033</f>
        <v>0</v>
      </c>
      <c r="O1021" s="596">
        <f>'別紙様式3-2（加算　個票）'!Z1033</f>
        <v>0</v>
      </c>
      <c r="P1021" s="596">
        <f>'別紙様式3-2（加算　個票）'!AG1033</f>
        <v>0</v>
      </c>
      <c r="Q1021" s="596">
        <f t="shared" si="15"/>
        <v>0</v>
      </c>
      <c r="R1021" s="597" t="str">
        <f>IF('別紙様式3-1'!$Y$26="×","該当","非該当")</f>
        <v>非該当</v>
      </c>
    </row>
    <row r="1022" spans="1:18">
      <c r="A1022" s="595">
        <v>1021</v>
      </c>
      <c r="B1022" s="595">
        <f>基本情報入力シート!C1059</f>
        <v>0</v>
      </c>
      <c r="C1022" s="595">
        <f>基本情報入力シート!M1059</f>
        <v>0</v>
      </c>
      <c r="D1022" s="595">
        <f>基本情報入力シート!R1059</f>
        <v>0</v>
      </c>
      <c r="E1022" s="595">
        <f>基本情報入力シート!W1059</f>
        <v>0</v>
      </c>
      <c r="F1022" s="595">
        <f>基本情報入力シート!X1059</f>
        <v>0</v>
      </c>
      <c r="G1022" s="595">
        <f>基本情報入力シート!Y1059</f>
        <v>0</v>
      </c>
      <c r="H1022" s="595">
        <f>基本情報入力シート!$M$23</f>
        <v>0</v>
      </c>
      <c r="I1022" s="595">
        <f>基本情報入力シート!$M$30</f>
        <v>0</v>
      </c>
      <c r="J1022" s="595">
        <f>基本情報入力シート!$M$31</f>
        <v>0</v>
      </c>
      <c r="K1022" s="595">
        <f>基本情報入力シート!$M$32</f>
        <v>0</v>
      </c>
      <c r="L1022" s="595">
        <f>'別紙様式3-2（加算　個票）'!P1034</f>
        <v>0</v>
      </c>
      <c r="M1022" s="596">
        <f>'別紙様式3-2（加算　個票）'!Q1034</f>
        <v>0</v>
      </c>
      <c r="N1022" s="595">
        <f>'別紙様式3-2（加算　個票）'!Y1034</f>
        <v>0</v>
      </c>
      <c r="O1022" s="596">
        <f>'別紙様式3-2（加算　個票）'!Z1034</f>
        <v>0</v>
      </c>
      <c r="P1022" s="596">
        <f>'別紙様式3-2（加算　個票）'!AG1034</f>
        <v>0</v>
      </c>
      <c r="Q1022" s="596">
        <f t="shared" si="15"/>
        <v>0</v>
      </c>
      <c r="R1022" s="597" t="str">
        <f>IF('別紙様式3-1'!$Y$26="×","該当","非該当")</f>
        <v>非該当</v>
      </c>
    </row>
    <row r="1023" spans="1:18">
      <c r="A1023" s="595">
        <v>1022</v>
      </c>
      <c r="B1023" s="595">
        <f>基本情報入力シート!C1060</f>
        <v>0</v>
      </c>
      <c r="C1023" s="595">
        <f>基本情報入力シート!M1060</f>
        <v>0</v>
      </c>
      <c r="D1023" s="595">
        <f>基本情報入力シート!R1060</f>
        <v>0</v>
      </c>
      <c r="E1023" s="595">
        <f>基本情報入力シート!W1060</f>
        <v>0</v>
      </c>
      <c r="F1023" s="595">
        <f>基本情報入力シート!X1060</f>
        <v>0</v>
      </c>
      <c r="G1023" s="595">
        <f>基本情報入力シート!Y1060</f>
        <v>0</v>
      </c>
      <c r="H1023" s="595">
        <f>基本情報入力シート!$M$23</f>
        <v>0</v>
      </c>
      <c r="I1023" s="595">
        <f>基本情報入力シート!$M$30</f>
        <v>0</v>
      </c>
      <c r="J1023" s="595">
        <f>基本情報入力シート!$M$31</f>
        <v>0</v>
      </c>
      <c r="K1023" s="595">
        <f>基本情報入力シート!$M$32</f>
        <v>0</v>
      </c>
      <c r="L1023" s="595">
        <f>'別紙様式3-2（加算　個票）'!P1035</f>
        <v>0</v>
      </c>
      <c r="M1023" s="596">
        <f>'別紙様式3-2（加算　個票）'!Q1035</f>
        <v>0</v>
      </c>
      <c r="N1023" s="595">
        <f>'別紙様式3-2（加算　個票）'!Y1035</f>
        <v>0</v>
      </c>
      <c r="O1023" s="596">
        <f>'別紙様式3-2（加算　個票）'!Z1035</f>
        <v>0</v>
      </c>
      <c r="P1023" s="596">
        <f>'別紙様式3-2（加算　個票）'!AG1035</f>
        <v>0</v>
      </c>
      <c r="Q1023" s="596">
        <f t="shared" si="15"/>
        <v>0</v>
      </c>
      <c r="R1023" s="597" t="str">
        <f>IF('別紙様式3-1'!$Y$26="×","該当","非該当")</f>
        <v>非該当</v>
      </c>
    </row>
    <row r="1024" spans="1:18">
      <c r="A1024" s="595">
        <v>1023</v>
      </c>
      <c r="B1024" s="595">
        <f>基本情報入力シート!C1061</f>
        <v>0</v>
      </c>
      <c r="C1024" s="595">
        <f>基本情報入力シート!M1061</f>
        <v>0</v>
      </c>
      <c r="D1024" s="595">
        <f>基本情報入力シート!R1061</f>
        <v>0</v>
      </c>
      <c r="E1024" s="595">
        <f>基本情報入力シート!W1061</f>
        <v>0</v>
      </c>
      <c r="F1024" s="595">
        <f>基本情報入力シート!X1061</f>
        <v>0</v>
      </c>
      <c r="G1024" s="595">
        <f>基本情報入力シート!Y1061</f>
        <v>0</v>
      </c>
      <c r="H1024" s="595">
        <f>基本情報入力シート!$M$23</f>
        <v>0</v>
      </c>
      <c r="I1024" s="595">
        <f>基本情報入力シート!$M$30</f>
        <v>0</v>
      </c>
      <c r="J1024" s="595">
        <f>基本情報入力シート!$M$31</f>
        <v>0</v>
      </c>
      <c r="K1024" s="595">
        <f>基本情報入力シート!$M$32</f>
        <v>0</v>
      </c>
      <c r="L1024" s="595">
        <f>'別紙様式3-2（加算　個票）'!P1036</f>
        <v>0</v>
      </c>
      <c r="M1024" s="596">
        <f>'別紙様式3-2（加算　個票）'!Q1036</f>
        <v>0</v>
      </c>
      <c r="N1024" s="595">
        <f>'別紙様式3-2（加算　個票）'!Y1036</f>
        <v>0</v>
      </c>
      <c r="O1024" s="596">
        <f>'別紙様式3-2（加算　個票）'!Z1036</f>
        <v>0</v>
      </c>
      <c r="P1024" s="596">
        <f>'別紙様式3-2（加算　個票）'!AG1036</f>
        <v>0</v>
      </c>
      <c r="Q1024" s="596">
        <f t="shared" si="15"/>
        <v>0</v>
      </c>
      <c r="R1024" s="597" t="str">
        <f>IF('別紙様式3-1'!$Y$26="×","該当","非該当")</f>
        <v>非該当</v>
      </c>
    </row>
    <row r="1025" spans="1:18">
      <c r="A1025" s="595">
        <v>1024</v>
      </c>
      <c r="B1025" s="595">
        <f>基本情報入力シート!C1062</f>
        <v>0</v>
      </c>
      <c r="C1025" s="595">
        <f>基本情報入力シート!M1062</f>
        <v>0</v>
      </c>
      <c r="D1025" s="595">
        <f>基本情報入力シート!R1062</f>
        <v>0</v>
      </c>
      <c r="E1025" s="595">
        <f>基本情報入力シート!W1062</f>
        <v>0</v>
      </c>
      <c r="F1025" s="595">
        <f>基本情報入力シート!X1062</f>
        <v>0</v>
      </c>
      <c r="G1025" s="595">
        <f>基本情報入力シート!Y1062</f>
        <v>0</v>
      </c>
      <c r="H1025" s="595">
        <f>基本情報入力シート!$M$23</f>
        <v>0</v>
      </c>
      <c r="I1025" s="595">
        <f>基本情報入力シート!$M$30</f>
        <v>0</v>
      </c>
      <c r="J1025" s="595">
        <f>基本情報入力シート!$M$31</f>
        <v>0</v>
      </c>
      <c r="K1025" s="595">
        <f>基本情報入力シート!$M$32</f>
        <v>0</v>
      </c>
      <c r="L1025" s="595">
        <f>'別紙様式3-2（加算　個票）'!P1037</f>
        <v>0</v>
      </c>
      <c r="M1025" s="596">
        <f>'別紙様式3-2（加算　個票）'!Q1037</f>
        <v>0</v>
      </c>
      <c r="N1025" s="595">
        <f>'別紙様式3-2（加算　個票）'!Y1037</f>
        <v>0</v>
      </c>
      <c r="O1025" s="596">
        <f>'別紙様式3-2（加算　個票）'!Z1037</f>
        <v>0</v>
      </c>
      <c r="P1025" s="596">
        <f>'別紙様式3-2（加算　個票）'!AG1037</f>
        <v>0</v>
      </c>
      <c r="Q1025" s="596">
        <f t="shared" si="15"/>
        <v>0</v>
      </c>
      <c r="R1025" s="597" t="str">
        <f>IF('別紙様式3-1'!$Y$26="×","該当","非該当")</f>
        <v>非該当</v>
      </c>
    </row>
    <row r="1026" spans="1:18">
      <c r="A1026" s="595">
        <v>1025</v>
      </c>
      <c r="B1026" s="595">
        <f>基本情報入力シート!C1063</f>
        <v>0</v>
      </c>
      <c r="C1026" s="595">
        <f>基本情報入力シート!M1063</f>
        <v>0</v>
      </c>
      <c r="D1026" s="595">
        <f>基本情報入力シート!R1063</f>
        <v>0</v>
      </c>
      <c r="E1026" s="595">
        <f>基本情報入力シート!W1063</f>
        <v>0</v>
      </c>
      <c r="F1026" s="595">
        <f>基本情報入力シート!X1063</f>
        <v>0</v>
      </c>
      <c r="G1026" s="595">
        <f>基本情報入力シート!Y1063</f>
        <v>0</v>
      </c>
      <c r="H1026" s="595">
        <f>基本情報入力シート!$M$23</f>
        <v>0</v>
      </c>
      <c r="I1026" s="595">
        <f>基本情報入力シート!$M$30</f>
        <v>0</v>
      </c>
      <c r="J1026" s="595">
        <f>基本情報入力シート!$M$31</f>
        <v>0</v>
      </c>
      <c r="K1026" s="595">
        <f>基本情報入力シート!$M$32</f>
        <v>0</v>
      </c>
      <c r="L1026" s="595">
        <f>'別紙様式3-2（加算　個票）'!P1038</f>
        <v>0</v>
      </c>
      <c r="M1026" s="596">
        <f>'別紙様式3-2（加算　個票）'!Q1038</f>
        <v>0</v>
      </c>
      <c r="N1026" s="595">
        <f>'別紙様式3-2（加算　個票）'!Y1038</f>
        <v>0</v>
      </c>
      <c r="O1026" s="596">
        <f>'別紙様式3-2（加算　個票）'!Z1038</f>
        <v>0</v>
      </c>
      <c r="P1026" s="596">
        <f>'別紙様式3-2（加算　個票）'!AG1038</f>
        <v>0</v>
      </c>
      <c r="Q1026" s="596">
        <f t="shared" si="15"/>
        <v>0</v>
      </c>
      <c r="R1026" s="597" t="str">
        <f>IF('別紙様式3-1'!$Y$26="×","該当","非該当")</f>
        <v>非該当</v>
      </c>
    </row>
    <row r="1027" spans="1:18">
      <c r="A1027" s="595">
        <v>1026</v>
      </c>
      <c r="B1027" s="595">
        <f>基本情報入力シート!C1064</f>
        <v>0</v>
      </c>
      <c r="C1027" s="595">
        <f>基本情報入力シート!M1064</f>
        <v>0</v>
      </c>
      <c r="D1027" s="595">
        <f>基本情報入力シート!R1064</f>
        <v>0</v>
      </c>
      <c r="E1027" s="595">
        <f>基本情報入力シート!W1064</f>
        <v>0</v>
      </c>
      <c r="F1027" s="595">
        <f>基本情報入力シート!X1064</f>
        <v>0</v>
      </c>
      <c r="G1027" s="595">
        <f>基本情報入力シート!Y1064</f>
        <v>0</v>
      </c>
      <c r="H1027" s="595">
        <f>基本情報入力シート!$M$23</f>
        <v>0</v>
      </c>
      <c r="I1027" s="595">
        <f>基本情報入力シート!$M$30</f>
        <v>0</v>
      </c>
      <c r="J1027" s="595">
        <f>基本情報入力シート!$M$31</f>
        <v>0</v>
      </c>
      <c r="K1027" s="595">
        <f>基本情報入力シート!$M$32</f>
        <v>0</v>
      </c>
      <c r="L1027" s="595">
        <f>'別紙様式3-2（加算　個票）'!P1039</f>
        <v>0</v>
      </c>
      <c r="M1027" s="596">
        <f>'別紙様式3-2（加算　個票）'!Q1039</f>
        <v>0</v>
      </c>
      <c r="N1027" s="595">
        <f>'別紙様式3-2（加算　個票）'!Y1039</f>
        <v>0</v>
      </c>
      <c r="O1027" s="596">
        <f>'別紙様式3-2（加算　個票）'!Z1039</f>
        <v>0</v>
      </c>
      <c r="P1027" s="596">
        <f>'別紙様式3-2（加算　個票）'!AG1039</f>
        <v>0</v>
      </c>
      <c r="Q1027" s="596">
        <f t="shared" ref="Q1027:Q1090" si="16">M1027+O1027-P1027</f>
        <v>0</v>
      </c>
      <c r="R1027" s="597" t="str">
        <f>IF('別紙様式3-1'!$Y$26="×","該当","非該当")</f>
        <v>非該当</v>
      </c>
    </row>
    <row r="1028" spans="1:18">
      <c r="A1028" s="595">
        <v>1027</v>
      </c>
      <c r="B1028" s="595">
        <f>基本情報入力シート!C1065</f>
        <v>0</v>
      </c>
      <c r="C1028" s="595">
        <f>基本情報入力シート!M1065</f>
        <v>0</v>
      </c>
      <c r="D1028" s="595">
        <f>基本情報入力シート!R1065</f>
        <v>0</v>
      </c>
      <c r="E1028" s="595">
        <f>基本情報入力シート!W1065</f>
        <v>0</v>
      </c>
      <c r="F1028" s="595">
        <f>基本情報入力シート!X1065</f>
        <v>0</v>
      </c>
      <c r="G1028" s="595">
        <f>基本情報入力シート!Y1065</f>
        <v>0</v>
      </c>
      <c r="H1028" s="595">
        <f>基本情報入力シート!$M$23</f>
        <v>0</v>
      </c>
      <c r="I1028" s="595">
        <f>基本情報入力シート!$M$30</f>
        <v>0</v>
      </c>
      <c r="J1028" s="595">
        <f>基本情報入力シート!$M$31</f>
        <v>0</v>
      </c>
      <c r="K1028" s="595">
        <f>基本情報入力シート!$M$32</f>
        <v>0</v>
      </c>
      <c r="L1028" s="595">
        <f>'別紙様式3-2（加算　個票）'!P1040</f>
        <v>0</v>
      </c>
      <c r="M1028" s="596">
        <f>'別紙様式3-2（加算　個票）'!Q1040</f>
        <v>0</v>
      </c>
      <c r="N1028" s="595">
        <f>'別紙様式3-2（加算　個票）'!Y1040</f>
        <v>0</v>
      </c>
      <c r="O1028" s="596">
        <f>'別紙様式3-2（加算　個票）'!Z1040</f>
        <v>0</v>
      </c>
      <c r="P1028" s="596">
        <f>'別紙様式3-2（加算　個票）'!AG1040</f>
        <v>0</v>
      </c>
      <c r="Q1028" s="596">
        <f t="shared" si="16"/>
        <v>0</v>
      </c>
      <c r="R1028" s="597" t="str">
        <f>IF('別紙様式3-1'!$Y$26="×","該当","非該当")</f>
        <v>非該当</v>
      </c>
    </row>
    <row r="1029" spans="1:18">
      <c r="A1029" s="595">
        <v>1028</v>
      </c>
      <c r="B1029" s="595">
        <f>基本情報入力シート!C1066</f>
        <v>0</v>
      </c>
      <c r="C1029" s="595">
        <f>基本情報入力シート!M1066</f>
        <v>0</v>
      </c>
      <c r="D1029" s="595">
        <f>基本情報入力シート!R1066</f>
        <v>0</v>
      </c>
      <c r="E1029" s="595">
        <f>基本情報入力シート!W1066</f>
        <v>0</v>
      </c>
      <c r="F1029" s="595">
        <f>基本情報入力シート!X1066</f>
        <v>0</v>
      </c>
      <c r="G1029" s="595">
        <f>基本情報入力シート!Y1066</f>
        <v>0</v>
      </c>
      <c r="H1029" s="595">
        <f>基本情報入力シート!$M$23</f>
        <v>0</v>
      </c>
      <c r="I1029" s="595">
        <f>基本情報入力シート!$M$30</f>
        <v>0</v>
      </c>
      <c r="J1029" s="595">
        <f>基本情報入力シート!$M$31</f>
        <v>0</v>
      </c>
      <c r="K1029" s="595">
        <f>基本情報入力シート!$M$32</f>
        <v>0</v>
      </c>
      <c r="L1029" s="595">
        <f>'別紙様式3-2（加算　個票）'!P1041</f>
        <v>0</v>
      </c>
      <c r="M1029" s="596">
        <f>'別紙様式3-2（加算　個票）'!Q1041</f>
        <v>0</v>
      </c>
      <c r="N1029" s="595">
        <f>'別紙様式3-2（加算　個票）'!Y1041</f>
        <v>0</v>
      </c>
      <c r="O1029" s="596">
        <f>'別紙様式3-2（加算　個票）'!Z1041</f>
        <v>0</v>
      </c>
      <c r="P1029" s="596">
        <f>'別紙様式3-2（加算　個票）'!AG1041</f>
        <v>0</v>
      </c>
      <c r="Q1029" s="596">
        <f t="shared" si="16"/>
        <v>0</v>
      </c>
      <c r="R1029" s="597" t="str">
        <f>IF('別紙様式3-1'!$Y$26="×","該当","非該当")</f>
        <v>非該当</v>
      </c>
    </row>
    <row r="1030" spans="1:18">
      <c r="A1030" s="595">
        <v>1029</v>
      </c>
      <c r="B1030" s="595">
        <f>基本情報入力シート!C1067</f>
        <v>0</v>
      </c>
      <c r="C1030" s="595">
        <f>基本情報入力シート!M1067</f>
        <v>0</v>
      </c>
      <c r="D1030" s="595">
        <f>基本情報入力シート!R1067</f>
        <v>0</v>
      </c>
      <c r="E1030" s="595">
        <f>基本情報入力シート!W1067</f>
        <v>0</v>
      </c>
      <c r="F1030" s="595">
        <f>基本情報入力シート!X1067</f>
        <v>0</v>
      </c>
      <c r="G1030" s="595">
        <f>基本情報入力シート!Y1067</f>
        <v>0</v>
      </c>
      <c r="H1030" s="595">
        <f>基本情報入力シート!$M$23</f>
        <v>0</v>
      </c>
      <c r="I1030" s="595">
        <f>基本情報入力シート!$M$30</f>
        <v>0</v>
      </c>
      <c r="J1030" s="595">
        <f>基本情報入力シート!$M$31</f>
        <v>0</v>
      </c>
      <c r="K1030" s="595">
        <f>基本情報入力シート!$M$32</f>
        <v>0</v>
      </c>
      <c r="L1030" s="595">
        <f>'別紙様式3-2（加算　個票）'!P1042</f>
        <v>0</v>
      </c>
      <c r="M1030" s="596">
        <f>'別紙様式3-2（加算　個票）'!Q1042</f>
        <v>0</v>
      </c>
      <c r="N1030" s="595">
        <f>'別紙様式3-2（加算　個票）'!Y1042</f>
        <v>0</v>
      </c>
      <c r="O1030" s="596">
        <f>'別紙様式3-2（加算　個票）'!Z1042</f>
        <v>0</v>
      </c>
      <c r="P1030" s="596">
        <f>'別紙様式3-2（加算　個票）'!AG1042</f>
        <v>0</v>
      </c>
      <c r="Q1030" s="596">
        <f t="shared" si="16"/>
        <v>0</v>
      </c>
      <c r="R1030" s="597" t="str">
        <f>IF('別紙様式3-1'!$Y$26="×","該当","非該当")</f>
        <v>非該当</v>
      </c>
    </row>
    <row r="1031" spans="1:18">
      <c r="A1031" s="595">
        <v>1030</v>
      </c>
      <c r="B1031" s="595">
        <f>基本情報入力シート!C1068</f>
        <v>0</v>
      </c>
      <c r="C1031" s="595">
        <f>基本情報入力シート!M1068</f>
        <v>0</v>
      </c>
      <c r="D1031" s="595">
        <f>基本情報入力シート!R1068</f>
        <v>0</v>
      </c>
      <c r="E1031" s="595">
        <f>基本情報入力シート!W1068</f>
        <v>0</v>
      </c>
      <c r="F1031" s="595">
        <f>基本情報入力シート!X1068</f>
        <v>0</v>
      </c>
      <c r="G1031" s="595">
        <f>基本情報入力シート!Y1068</f>
        <v>0</v>
      </c>
      <c r="H1031" s="595">
        <f>基本情報入力シート!$M$23</f>
        <v>0</v>
      </c>
      <c r="I1031" s="595">
        <f>基本情報入力シート!$M$30</f>
        <v>0</v>
      </c>
      <c r="J1031" s="595">
        <f>基本情報入力シート!$M$31</f>
        <v>0</v>
      </c>
      <c r="K1031" s="595">
        <f>基本情報入力シート!$M$32</f>
        <v>0</v>
      </c>
      <c r="L1031" s="595">
        <f>'別紙様式3-2（加算　個票）'!P1043</f>
        <v>0</v>
      </c>
      <c r="M1031" s="596">
        <f>'別紙様式3-2（加算　個票）'!Q1043</f>
        <v>0</v>
      </c>
      <c r="N1031" s="595">
        <f>'別紙様式3-2（加算　個票）'!Y1043</f>
        <v>0</v>
      </c>
      <c r="O1031" s="596">
        <f>'別紙様式3-2（加算　個票）'!Z1043</f>
        <v>0</v>
      </c>
      <c r="P1031" s="596">
        <f>'別紙様式3-2（加算　個票）'!AG1043</f>
        <v>0</v>
      </c>
      <c r="Q1031" s="596">
        <f t="shared" si="16"/>
        <v>0</v>
      </c>
      <c r="R1031" s="597" t="str">
        <f>IF('別紙様式3-1'!$Y$26="×","該当","非該当")</f>
        <v>非該当</v>
      </c>
    </row>
    <row r="1032" spans="1:18">
      <c r="A1032" s="595">
        <v>1031</v>
      </c>
      <c r="B1032" s="595">
        <f>基本情報入力シート!C1069</f>
        <v>0</v>
      </c>
      <c r="C1032" s="595">
        <f>基本情報入力シート!M1069</f>
        <v>0</v>
      </c>
      <c r="D1032" s="595">
        <f>基本情報入力シート!R1069</f>
        <v>0</v>
      </c>
      <c r="E1032" s="595">
        <f>基本情報入力シート!W1069</f>
        <v>0</v>
      </c>
      <c r="F1032" s="595">
        <f>基本情報入力シート!X1069</f>
        <v>0</v>
      </c>
      <c r="G1032" s="595">
        <f>基本情報入力シート!Y1069</f>
        <v>0</v>
      </c>
      <c r="H1032" s="595">
        <f>基本情報入力シート!$M$23</f>
        <v>0</v>
      </c>
      <c r="I1032" s="595">
        <f>基本情報入力シート!$M$30</f>
        <v>0</v>
      </c>
      <c r="J1032" s="595">
        <f>基本情報入力シート!$M$31</f>
        <v>0</v>
      </c>
      <c r="K1032" s="595">
        <f>基本情報入力シート!$M$32</f>
        <v>0</v>
      </c>
      <c r="L1032" s="595">
        <f>'別紙様式3-2（加算　個票）'!P1044</f>
        <v>0</v>
      </c>
      <c r="M1032" s="596">
        <f>'別紙様式3-2（加算　個票）'!Q1044</f>
        <v>0</v>
      </c>
      <c r="N1032" s="595">
        <f>'別紙様式3-2（加算　個票）'!Y1044</f>
        <v>0</v>
      </c>
      <c r="O1032" s="596">
        <f>'別紙様式3-2（加算　個票）'!Z1044</f>
        <v>0</v>
      </c>
      <c r="P1032" s="596">
        <f>'別紙様式3-2（加算　個票）'!AG1044</f>
        <v>0</v>
      </c>
      <c r="Q1032" s="596">
        <f t="shared" si="16"/>
        <v>0</v>
      </c>
      <c r="R1032" s="597" t="str">
        <f>IF('別紙様式3-1'!$Y$26="×","該当","非該当")</f>
        <v>非該当</v>
      </c>
    </row>
    <row r="1033" spans="1:18">
      <c r="A1033" s="595">
        <v>1032</v>
      </c>
      <c r="B1033" s="595">
        <f>基本情報入力シート!C1070</f>
        <v>0</v>
      </c>
      <c r="C1033" s="595">
        <f>基本情報入力シート!M1070</f>
        <v>0</v>
      </c>
      <c r="D1033" s="595">
        <f>基本情報入力シート!R1070</f>
        <v>0</v>
      </c>
      <c r="E1033" s="595">
        <f>基本情報入力シート!W1070</f>
        <v>0</v>
      </c>
      <c r="F1033" s="595">
        <f>基本情報入力シート!X1070</f>
        <v>0</v>
      </c>
      <c r="G1033" s="595">
        <f>基本情報入力シート!Y1070</f>
        <v>0</v>
      </c>
      <c r="H1033" s="595">
        <f>基本情報入力シート!$M$23</f>
        <v>0</v>
      </c>
      <c r="I1033" s="595">
        <f>基本情報入力シート!$M$30</f>
        <v>0</v>
      </c>
      <c r="J1033" s="595">
        <f>基本情報入力シート!$M$31</f>
        <v>0</v>
      </c>
      <c r="K1033" s="595">
        <f>基本情報入力シート!$M$32</f>
        <v>0</v>
      </c>
      <c r="L1033" s="595">
        <f>'別紙様式3-2（加算　個票）'!P1045</f>
        <v>0</v>
      </c>
      <c r="M1033" s="596">
        <f>'別紙様式3-2（加算　個票）'!Q1045</f>
        <v>0</v>
      </c>
      <c r="N1033" s="595">
        <f>'別紙様式3-2（加算　個票）'!Y1045</f>
        <v>0</v>
      </c>
      <c r="O1033" s="596">
        <f>'別紙様式3-2（加算　個票）'!Z1045</f>
        <v>0</v>
      </c>
      <c r="P1033" s="596">
        <f>'別紙様式3-2（加算　個票）'!AG1045</f>
        <v>0</v>
      </c>
      <c r="Q1033" s="596">
        <f t="shared" si="16"/>
        <v>0</v>
      </c>
      <c r="R1033" s="597" t="str">
        <f>IF('別紙様式3-1'!$Y$26="×","該当","非該当")</f>
        <v>非該当</v>
      </c>
    </row>
    <row r="1034" spans="1:18">
      <c r="A1034" s="595">
        <v>1033</v>
      </c>
      <c r="B1034" s="595">
        <f>基本情報入力シート!C1071</f>
        <v>0</v>
      </c>
      <c r="C1034" s="595">
        <f>基本情報入力シート!M1071</f>
        <v>0</v>
      </c>
      <c r="D1034" s="595">
        <f>基本情報入力シート!R1071</f>
        <v>0</v>
      </c>
      <c r="E1034" s="595">
        <f>基本情報入力シート!W1071</f>
        <v>0</v>
      </c>
      <c r="F1034" s="595">
        <f>基本情報入力シート!X1071</f>
        <v>0</v>
      </c>
      <c r="G1034" s="595">
        <f>基本情報入力シート!Y1071</f>
        <v>0</v>
      </c>
      <c r="H1034" s="595">
        <f>基本情報入力シート!$M$23</f>
        <v>0</v>
      </c>
      <c r="I1034" s="595">
        <f>基本情報入力シート!$M$30</f>
        <v>0</v>
      </c>
      <c r="J1034" s="595">
        <f>基本情報入力シート!$M$31</f>
        <v>0</v>
      </c>
      <c r="K1034" s="595">
        <f>基本情報入力シート!$M$32</f>
        <v>0</v>
      </c>
      <c r="L1034" s="595">
        <f>'別紙様式3-2（加算　個票）'!P1046</f>
        <v>0</v>
      </c>
      <c r="M1034" s="596">
        <f>'別紙様式3-2（加算　個票）'!Q1046</f>
        <v>0</v>
      </c>
      <c r="N1034" s="595">
        <f>'別紙様式3-2（加算　個票）'!Y1046</f>
        <v>0</v>
      </c>
      <c r="O1034" s="596">
        <f>'別紙様式3-2（加算　個票）'!Z1046</f>
        <v>0</v>
      </c>
      <c r="P1034" s="596">
        <f>'別紙様式3-2（加算　個票）'!AG1046</f>
        <v>0</v>
      </c>
      <c r="Q1034" s="596">
        <f t="shared" si="16"/>
        <v>0</v>
      </c>
      <c r="R1034" s="597" t="str">
        <f>IF('別紙様式3-1'!$Y$26="×","該当","非該当")</f>
        <v>非該当</v>
      </c>
    </row>
    <row r="1035" spans="1:18">
      <c r="A1035" s="595">
        <v>1034</v>
      </c>
      <c r="B1035" s="595">
        <f>基本情報入力シート!C1072</f>
        <v>0</v>
      </c>
      <c r="C1035" s="595">
        <f>基本情報入力シート!M1072</f>
        <v>0</v>
      </c>
      <c r="D1035" s="595">
        <f>基本情報入力シート!R1072</f>
        <v>0</v>
      </c>
      <c r="E1035" s="595">
        <f>基本情報入力シート!W1072</f>
        <v>0</v>
      </c>
      <c r="F1035" s="595">
        <f>基本情報入力シート!X1072</f>
        <v>0</v>
      </c>
      <c r="G1035" s="595">
        <f>基本情報入力シート!Y1072</f>
        <v>0</v>
      </c>
      <c r="H1035" s="595">
        <f>基本情報入力シート!$M$23</f>
        <v>0</v>
      </c>
      <c r="I1035" s="595">
        <f>基本情報入力シート!$M$30</f>
        <v>0</v>
      </c>
      <c r="J1035" s="595">
        <f>基本情報入力シート!$M$31</f>
        <v>0</v>
      </c>
      <c r="K1035" s="595">
        <f>基本情報入力シート!$M$32</f>
        <v>0</v>
      </c>
      <c r="L1035" s="595">
        <f>'別紙様式3-2（加算　個票）'!P1047</f>
        <v>0</v>
      </c>
      <c r="M1035" s="596">
        <f>'別紙様式3-2（加算　個票）'!Q1047</f>
        <v>0</v>
      </c>
      <c r="N1035" s="595">
        <f>'別紙様式3-2（加算　個票）'!Y1047</f>
        <v>0</v>
      </c>
      <c r="O1035" s="596">
        <f>'別紙様式3-2（加算　個票）'!Z1047</f>
        <v>0</v>
      </c>
      <c r="P1035" s="596">
        <f>'別紙様式3-2（加算　個票）'!AG1047</f>
        <v>0</v>
      </c>
      <c r="Q1035" s="596">
        <f t="shared" si="16"/>
        <v>0</v>
      </c>
      <c r="R1035" s="597" t="str">
        <f>IF('別紙様式3-1'!$Y$26="×","該当","非該当")</f>
        <v>非該当</v>
      </c>
    </row>
    <row r="1036" spans="1:18">
      <c r="A1036" s="595">
        <v>1035</v>
      </c>
      <c r="B1036" s="595">
        <f>基本情報入力シート!C1073</f>
        <v>0</v>
      </c>
      <c r="C1036" s="595">
        <f>基本情報入力シート!M1073</f>
        <v>0</v>
      </c>
      <c r="D1036" s="595">
        <f>基本情報入力シート!R1073</f>
        <v>0</v>
      </c>
      <c r="E1036" s="595">
        <f>基本情報入力シート!W1073</f>
        <v>0</v>
      </c>
      <c r="F1036" s="595">
        <f>基本情報入力シート!X1073</f>
        <v>0</v>
      </c>
      <c r="G1036" s="595">
        <f>基本情報入力シート!Y1073</f>
        <v>0</v>
      </c>
      <c r="H1036" s="595">
        <f>基本情報入力シート!$M$23</f>
        <v>0</v>
      </c>
      <c r="I1036" s="595">
        <f>基本情報入力シート!$M$30</f>
        <v>0</v>
      </c>
      <c r="J1036" s="595">
        <f>基本情報入力シート!$M$31</f>
        <v>0</v>
      </c>
      <c r="K1036" s="595">
        <f>基本情報入力シート!$M$32</f>
        <v>0</v>
      </c>
      <c r="L1036" s="595">
        <f>'別紙様式3-2（加算　個票）'!P1048</f>
        <v>0</v>
      </c>
      <c r="M1036" s="596">
        <f>'別紙様式3-2（加算　個票）'!Q1048</f>
        <v>0</v>
      </c>
      <c r="N1036" s="595">
        <f>'別紙様式3-2（加算　個票）'!Y1048</f>
        <v>0</v>
      </c>
      <c r="O1036" s="596">
        <f>'別紙様式3-2（加算　個票）'!Z1048</f>
        <v>0</v>
      </c>
      <c r="P1036" s="596">
        <f>'別紙様式3-2（加算　個票）'!AG1048</f>
        <v>0</v>
      </c>
      <c r="Q1036" s="596">
        <f t="shared" si="16"/>
        <v>0</v>
      </c>
      <c r="R1036" s="597" t="str">
        <f>IF('別紙様式3-1'!$Y$26="×","該当","非該当")</f>
        <v>非該当</v>
      </c>
    </row>
    <row r="1037" spans="1:18">
      <c r="A1037" s="595">
        <v>1036</v>
      </c>
      <c r="B1037" s="595">
        <f>基本情報入力シート!C1074</f>
        <v>0</v>
      </c>
      <c r="C1037" s="595">
        <f>基本情報入力シート!M1074</f>
        <v>0</v>
      </c>
      <c r="D1037" s="595">
        <f>基本情報入力シート!R1074</f>
        <v>0</v>
      </c>
      <c r="E1037" s="595">
        <f>基本情報入力シート!W1074</f>
        <v>0</v>
      </c>
      <c r="F1037" s="595">
        <f>基本情報入力シート!X1074</f>
        <v>0</v>
      </c>
      <c r="G1037" s="595">
        <f>基本情報入力シート!Y1074</f>
        <v>0</v>
      </c>
      <c r="H1037" s="595">
        <f>基本情報入力シート!$M$23</f>
        <v>0</v>
      </c>
      <c r="I1037" s="595">
        <f>基本情報入力シート!$M$30</f>
        <v>0</v>
      </c>
      <c r="J1037" s="595">
        <f>基本情報入力シート!$M$31</f>
        <v>0</v>
      </c>
      <c r="K1037" s="595">
        <f>基本情報入力シート!$M$32</f>
        <v>0</v>
      </c>
      <c r="L1037" s="595">
        <f>'別紙様式3-2（加算　個票）'!P1049</f>
        <v>0</v>
      </c>
      <c r="M1037" s="596">
        <f>'別紙様式3-2（加算　個票）'!Q1049</f>
        <v>0</v>
      </c>
      <c r="N1037" s="595">
        <f>'別紙様式3-2（加算　個票）'!Y1049</f>
        <v>0</v>
      </c>
      <c r="O1037" s="596">
        <f>'別紙様式3-2（加算　個票）'!Z1049</f>
        <v>0</v>
      </c>
      <c r="P1037" s="596">
        <f>'別紙様式3-2（加算　個票）'!AG1049</f>
        <v>0</v>
      </c>
      <c r="Q1037" s="596">
        <f t="shared" si="16"/>
        <v>0</v>
      </c>
      <c r="R1037" s="597" t="str">
        <f>IF('別紙様式3-1'!$Y$26="×","該当","非該当")</f>
        <v>非該当</v>
      </c>
    </row>
    <row r="1038" spans="1:18">
      <c r="A1038" s="595">
        <v>1037</v>
      </c>
      <c r="B1038" s="595">
        <f>基本情報入力シート!C1075</f>
        <v>0</v>
      </c>
      <c r="C1038" s="595">
        <f>基本情報入力シート!M1075</f>
        <v>0</v>
      </c>
      <c r="D1038" s="595">
        <f>基本情報入力シート!R1075</f>
        <v>0</v>
      </c>
      <c r="E1038" s="595">
        <f>基本情報入力シート!W1075</f>
        <v>0</v>
      </c>
      <c r="F1038" s="595">
        <f>基本情報入力シート!X1075</f>
        <v>0</v>
      </c>
      <c r="G1038" s="595">
        <f>基本情報入力シート!Y1075</f>
        <v>0</v>
      </c>
      <c r="H1038" s="595">
        <f>基本情報入力シート!$M$23</f>
        <v>0</v>
      </c>
      <c r="I1038" s="595">
        <f>基本情報入力シート!$M$30</f>
        <v>0</v>
      </c>
      <c r="J1038" s="595">
        <f>基本情報入力シート!$M$31</f>
        <v>0</v>
      </c>
      <c r="K1038" s="595">
        <f>基本情報入力シート!$M$32</f>
        <v>0</v>
      </c>
      <c r="L1038" s="595">
        <f>'別紙様式3-2（加算　個票）'!P1050</f>
        <v>0</v>
      </c>
      <c r="M1038" s="596">
        <f>'別紙様式3-2（加算　個票）'!Q1050</f>
        <v>0</v>
      </c>
      <c r="N1038" s="595">
        <f>'別紙様式3-2（加算　個票）'!Y1050</f>
        <v>0</v>
      </c>
      <c r="O1038" s="596">
        <f>'別紙様式3-2（加算　個票）'!Z1050</f>
        <v>0</v>
      </c>
      <c r="P1038" s="596">
        <f>'別紙様式3-2（加算　個票）'!AG1050</f>
        <v>0</v>
      </c>
      <c r="Q1038" s="596">
        <f t="shared" si="16"/>
        <v>0</v>
      </c>
      <c r="R1038" s="597" t="str">
        <f>IF('別紙様式3-1'!$Y$26="×","該当","非該当")</f>
        <v>非該当</v>
      </c>
    </row>
    <row r="1039" spans="1:18">
      <c r="A1039" s="595">
        <v>1038</v>
      </c>
      <c r="B1039" s="595">
        <f>基本情報入力シート!C1076</f>
        <v>0</v>
      </c>
      <c r="C1039" s="595">
        <f>基本情報入力シート!M1076</f>
        <v>0</v>
      </c>
      <c r="D1039" s="595">
        <f>基本情報入力シート!R1076</f>
        <v>0</v>
      </c>
      <c r="E1039" s="595">
        <f>基本情報入力シート!W1076</f>
        <v>0</v>
      </c>
      <c r="F1039" s="595">
        <f>基本情報入力シート!X1076</f>
        <v>0</v>
      </c>
      <c r="G1039" s="595">
        <f>基本情報入力シート!Y1076</f>
        <v>0</v>
      </c>
      <c r="H1039" s="595">
        <f>基本情報入力シート!$M$23</f>
        <v>0</v>
      </c>
      <c r="I1039" s="595">
        <f>基本情報入力シート!$M$30</f>
        <v>0</v>
      </c>
      <c r="J1039" s="595">
        <f>基本情報入力シート!$M$31</f>
        <v>0</v>
      </c>
      <c r="K1039" s="595">
        <f>基本情報入力シート!$M$32</f>
        <v>0</v>
      </c>
      <c r="L1039" s="595">
        <f>'別紙様式3-2（加算　個票）'!P1051</f>
        <v>0</v>
      </c>
      <c r="M1039" s="596">
        <f>'別紙様式3-2（加算　個票）'!Q1051</f>
        <v>0</v>
      </c>
      <c r="N1039" s="595">
        <f>'別紙様式3-2（加算　個票）'!Y1051</f>
        <v>0</v>
      </c>
      <c r="O1039" s="596">
        <f>'別紙様式3-2（加算　個票）'!Z1051</f>
        <v>0</v>
      </c>
      <c r="P1039" s="596">
        <f>'別紙様式3-2（加算　個票）'!AG1051</f>
        <v>0</v>
      </c>
      <c r="Q1039" s="596">
        <f t="shared" si="16"/>
        <v>0</v>
      </c>
      <c r="R1039" s="597" t="str">
        <f>IF('別紙様式3-1'!$Y$26="×","該当","非該当")</f>
        <v>非該当</v>
      </c>
    </row>
    <row r="1040" spans="1:18">
      <c r="A1040" s="595">
        <v>1039</v>
      </c>
      <c r="B1040" s="595">
        <f>基本情報入力シート!C1077</f>
        <v>0</v>
      </c>
      <c r="C1040" s="595">
        <f>基本情報入力シート!M1077</f>
        <v>0</v>
      </c>
      <c r="D1040" s="595">
        <f>基本情報入力シート!R1077</f>
        <v>0</v>
      </c>
      <c r="E1040" s="595">
        <f>基本情報入力シート!W1077</f>
        <v>0</v>
      </c>
      <c r="F1040" s="595">
        <f>基本情報入力シート!X1077</f>
        <v>0</v>
      </c>
      <c r="G1040" s="595">
        <f>基本情報入力シート!Y1077</f>
        <v>0</v>
      </c>
      <c r="H1040" s="595">
        <f>基本情報入力シート!$M$23</f>
        <v>0</v>
      </c>
      <c r="I1040" s="595">
        <f>基本情報入力シート!$M$30</f>
        <v>0</v>
      </c>
      <c r="J1040" s="595">
        <f>基本情報入力シート!$M$31</f>
        <v>0</v>
      </c>
      <c r="K1040" s="595">
        <f>基本情報入力シート!$M$32</f>
        <v>0</v>
      </c>
      <c r="L1040" s="595">
        <f>'別紙様式3-2（加算　個票）'!P1052</f>
        <v>0</v>
      </c>
      <c r="M1040" s="596">
        <f>'別紙様式3-2（加算　個票）'!Q1052</f>
        <v>0</v>
      </c>
      <c r="N1040" s="595">
        <f>'別紙様式3-2（加算　個票）'!Y1052</f>
        <v>0</v>
      </c>
      <c r="O1040" s="596">
        <f>'別紙様式3-2（加算　個票）'!Z1052</f>
        <v>0</v>
      </c>
      <c r="P1040" s="596">
        <f>'別紙様式3-2（加算　個票）'!AG1052</f>
        <v>0</v>
      </c>
      <c r="Q1040" s="596">
        <f t="shared" si="16"/>
        <v>0</v>
      </c>
      <c r="R1040" s="597" t="str">
        <f>IF('別紙様式3-1'!$Y$26="×","該当","非該当")</f>
        <v>非該当</v>
      </c>
    </row>
    <row r="1041" spans="1:18">
      <c r="A1041" s="595">
        <v>1040</v>
      </c>
      <c r="B1041" s="595">
        <f>基本情報入力シート!C1078</f>
        <v>0</v>
      </c>
      <c r="C1041" s="595">
        <f>基本情報入力シート!M1078</f>
        <v>0</v>
      </c>
      <c r="D1041" s="595">
        <f>基本情報入力シート!R1078</f>
        <v>0</v>
      </c>
      <c r="E1041" s="595">
        <f>基本情報入力シート!W1078</f>
        <v>0</v>
      </c>
      <c r="F1041" s="595">
        <f>基本情報入力シート!X1078</f>
        <v>0</v>
      </c>
      <c r="G1041" s="595">
        <f>基本情報入力シート!Y1078</f>
        <v>0</v>
      </c>
      <c r="H1041" s="595">
        <f>基本情報入力シート!$M$23</f>
        <v>0</v>
      </c>
      <c r="I1041" s="595">
        <f>基本情報入力シート!$M$30</f>
        <v>0</v>
      </c>
      <c r="J1041" s="595">
        <f>基本情報入力シート!$M$31</f>
        <v>0</v>
      </c>
      <c r="K1041" s="595">
        <f>基本情報入力シート!$M$32</f>
        <v>0</v>
      </c>
      <c r="L1041" s="595">
        <f>'別紙様式3-2（加算　個票）'!P1053</f>
        <v>0</v>
      </c>
      <c r="M1041" s="596">
        <f>'別紙様式3-2（加算　個票）'!Q1053</f>
        <v>0</v>
      </c>
      <c r="N1041" s="595">
        <f>'別紙様式3-2（加算　個票）'!Y1053</f>
        <v>0</v>
      </c>
      <c r="O1041" s="596">
        <f>'別紙様式3-2（加算　個票）'!Z1053</f>
        <v>0</v>
      </c>
      <c r="P1041" s="596">
        <f>'別紙様式3-2（加算　個票）'!AG1053</f>
        <v>0</v>
      </c>
      <c r="Q1041" s="596">
        <f t="shared" si="16"/>
        <v>0</v>
      </c>
      <c r="R1041" s="597" t="str">
        <f>IF('別紙様式3-1'!$Y$26="×","該当","非該当")</f>
        <v>非該当</v>
      </c>
    </row>
    <row r="1042" spans="1:18">
      <c r="A1042" s="595">
        <v>1041</v>
      </c>
      <c r="B1042" s="595">
        <f>基本情報入力シート!C1079</f>
        <v>0</v>
      </c>
      <c r="C1042" s="595">
        <f>基本情報入力シート!M1079</f>
        <v>0</v>
      </c>
      <c r="D1042" s="595">
        <f>基本情報入力シート!R1079</f>
        <v>0</v>
      </c>
      <c r="E1042" s="595">
        <f>基本情報入力シート!W1079</f>
        <v>0</v>
      </c>
      <c r="F1042" s="595">
        <f>基本情報入力シート!X1079</f>
        <v>0</v>
      </c>
      <c r="G1042" s="595">
        <f>基本情報入力シート!Y1079</f>
        <v>0</v>
      </c>
      <c r="H1042" s="595">
        <f>基本情報入力シート!$M$23</f>
        <v>0</v>
      </c>
      <c r="I1042" s="595">
        <f>基本情報入力シート!$M$30</f>
        <v>0</v>
      </c>
      <c r="J1042" s="595">
        <f>基本情報入力シート!$M$31</f>
        <v>0</v>
      </c>
      <c r="K1042" s="595">
        <f>基本情報入力シート!$M$32</f>
        <v>0</v>
      </c>
      <c r="L1042" s="595">
        <f>'別紙様式3-2（加算　個票）'!P1054</f>
        <v>0</v>
      </c>
      <c r="M1042" s="596">
        <f>'別紙様式3-2（加算　個票）'!Q1054</f>
        <v>0</v>
      </c>
      <c r="N1042" s="595">
        <f>'別紙様式3-2（加算　個票）'!Y1054</f>
        <v>0</v>
      </c>
      <c r="O1042" s="596">
        <f>'別紙様式3-2（加算　個票）'!Z1054</f>
        <v>0</v>
      </c>
      <c r="P1042" s="596">
        <f>'別紙様式3-2（加算　個票）'!AG1054</f>
        <v>0</v>
      </c>
      <c r="Q1042" s="596">
        <f t="shared" si="16"/>
        <v>0</v>
      </c>
      <c r="R1042" s="597" t="str">
        <f>IF('別紙様式3-1'!$Y$26="×","該当","非該当")</f>
        <v>非該当</v>
      </c>
    </row>
    <row r="1043" spans="1:18">
      <c r="A1043" s="595">
        <v>1042</v>
      </c>
      <c r="B1043" s="595">
        <f>基本情報入力シート!C1080</f>
        <v>0</v>
      </c>
      <c r="C1043" s="595">
        <f>基本情報入力シート!M1080</f>
        <v>0</v>
      </c>
      <c r="D1043" s="595">
        <f>基本情報入力シート!R1080</f>
        <v>0</v>
      </c>
      <c r="E1043" s="595">
        <f>基本情報入力シート!W1080</f>
        <v>0</v>
      </c>
      <c r="F1043" s="595">
        <f>基本情報入力シート!X1080</f>
        <v>0</v>
      </c>
      <c r="G1043" s="595">
        <f>基本情報入力シート!Y1080</f>
        <v>0</v>
      </c>
      <c r="H1043" s="595">
        <f>基本情報入力シート!$M$23</f>
        <v>0</v>
      </c>
      <c r="I1043" s="595">
        <f>基本情報入力シート!$M$30</f>
        <v>0</v>
      </c>
      <c r="J1043" s="595">
        <f>基本情報入力シート!$M$31</f>
        <v>0</v>
      </c>
      <c r="K1043" s="595">
        <f>基本情報入力シート!$M$32</f>
        <v>0</v>
      </c>
      <c r="L1043" s="595">
        <f>'別紙様式3-2（加算　個票）'!P1055</f>
        <v>0</v>
      </c>
      <c r="M1043" s="596">
        <f>'別紙様式3-2（加算　個票）'!Q1055</f>
        <v>0</v>
      </c>
      <c r="N1043" s="595">
        <f>'別紙様式3-2（加算　個票）'!Y1055</f>
        <v>0</v>
      </c>
      <c r="O1043" s="596">
        <f>'別紙様式3-2（加算　個票）'!Z1055</f>
        <v>0</v>
      </c>
      <c r="P1043" s="596">
        <f>'別紙様式3-2（加算　個票）'!AG1055</f>
        <v>0</v>
      </c>
      <c r="Q1043" s="596">
        <f t="shared" si="16"/>
        <v>0</v>
      </c>
      <c r="R1043" s="597" t="str">
        <f>IF('別紙様式3-1'!$Y$26="×","該当","非該当")</f>
        <v>非該当</v>
      </c>
    </row>
    <row r="1044" spans="1:18">
      <c r="A1044" s="595">
        <v>1043</v>
      </c>
      <c r="B1044" s="595">
        <f>基本情報入力シート!C1081</f>
        <v>0</v>
      </c>
      <c r="C1044" s="595">
        <f>基本情報入力シート!M1081</f>
        <v>0</v>
      </c>
      <c r="D1044" s="595">
        <f>基本情報入力シート!R1081</f>
        <v>0</v>
      </c>
      <c r="E1044" s="595">
        <f>基本情報入力シート!W1081</f>
        <v>0</v>
      </c>
      <c r="F1044" s="595">
        <f>基本情報入力シート!X1081</f>
        <v>0</v>
      </c>
      <c r="G1044" s="595">
        <f>基本情報入力シート!Y1081</f>
        <v>0</v>
      </c>
      <c r="H1044" s="595">
        <f>基本情報入力シート!$M$23</f>
        <v>0</v>
      </c>
      <c r="I1044" s="595">
        <f>基本情報入力シート!$M$30</f>
        <v>0</v>
      </c>
      <c r="J1044" s="595">
        <f>基本情報入力シート!$M$31</f>
        <v>0</v>
      </c>
      <c r="K1044" s="595">
        <f>基本情報入力シート!$M$32</f>
        <v>0</v>
      </c>
      <c r="L1044" s="595">
        <f>'別紙様式3-2（加算　個票）'!P1056</f>
        <v>0</v>
      </c>
      <c r="M1044" s="596">
        <f>'別紙様式3-2（加算　個票）'!Q1056</f>
        <v>0</v>
      </c>
      <c r="N1044" s="595">
        <f>'別紙様式3-2（加算　個票）'!Y1056</f>
        <v>0</v>
      </c>
      <c r="O1044" s="596">
        <f>'別紙様式3-2（加算　個票）'!Z1056</f>
        <v>0</v>
      </c>
      <c r="P1044" s="596">
        <f>'別紙様式3-2（加算　個票）'!AG1056</f>
        <v>0</v>
      </c>
      <c r="Q1044" s="596">
        <f t="shared" si="16"/>
        <v>0</v>
      </c>
      <c r="R1044" s="597" t="str">
        <f>IF('別紙様式3-1'!$Y$26="×","該当","非該当")</f>
        <v>非該当</v>
      </c>
    </row>
    <row r="1045" spans="1:18">
      <c r="A1045" s="595">
        <v>1044</v>
      </c>
      <c r="B1045" s="595">
        <f>基本情報入力シート!C1082</f>
        <v>0</v>
      </c>
      <c r="C1045" s="595">
        <f>基本情報入力シート!M1082</f>
        <v>0</v>
      </c>
      <c r="D1045" s="595">
        <f>基本情報入力シート!R1082</f>
        <v>0</v>
      </c>
      <c r="E1045" s="595">
        <f>基本情報入力シート!W1082</f>
        <v>0</v>
      </c>
      <c r="F1045" s="595">
        <f>基本情報入力シート!X1082</f>
        <v>0</v>
      </c>
      <c r="G1045" s="595">
        <f>基本情報入力シート!Y1082</f>
        <v>0</v>
      </c>
      <c r="H1045" s="595">
        <f>基本情報入力シート!$M$23</f>
        <v>0</v>
      </c>
      <c r="I1045" s="595">
        <f>基本情報入力シート!$M$30</f>
        <v>0</v>
      </c>
      <c r="J1045" s="595">
        <f>基本情報入力シート!$M$31</f>
        <v>0</v>
      </c>
      <c r="K1045" s="595">
        <f>基本情報入力シート!$M$32</f>
        <v>0</v>
      </c>
      <c r="L1045" s="595">
        <f>'別紙様式3-2（加算　個票）'!P1057</f>
        <v>0</v>
      </c>
      <c r="M1045" s="596">
        <f>'別紙様式3-2（加算　個票）'!Q1057</f>
        <v>0</v>
      </c>
      <c r="N1045" s="595">
        <f>'別紙様式3-2（加算　個票）'!Y1057</f>
        <v>0</v>
      </c>
      <c r="O1045" s="596">
        <f>'別紙様式3-2（加算　個票）'!Z1057</f>
        <v>0</v>
      </c>
      <c r="P1045" s="596">
        <f>'別紙様式3-2（加算　個票）'!AG1057</f>
        <v>0</v>
      </c>
      <c r="Q1045" s="596">
        <f t="shared" si="16"/>
        <v>0</v>
      </c>
      <c r="R1045" s="597" t="str">
        <f>IF('別紙様式3-1'!$Y$26="×","該当","非該当")</f>
        <v>非該当</v>
      </c>
    </row>
    <row r="1046" spans="1:18">
      <c r="A1046" s="595">
        <v>1045</v>
      </c>
      <c r="B1046" s="595">
        <f>基本情報入力シート!C1083</f>
        <v>0</v>
      </c>
      <c r="C1046" s="595">
        <f>基本情報入力シート!M1083</f>
        <v>0</v>
      </c>
      <c r="D1046" s="595">
        <f>基本情報入力シート!R1083</f>
        <v>0</v>
      </c>
      <c r="E1046" s="595">
        <f>基本情報入力シート!W1083</f>
        <v>0</v>
      </c>
      <c r="F1046" s="595">
        <f>基本情報入力シート!X1083</f>
        <v>0</v>
      </c>
      <c r="G1046" s="595">
        <f>基本情報入力シート!Y1083</f>
        <v>0</v>
      </c>
      <c r="H1046" s="595">
        <f>基本情報入力シート!$M$23</f>
        <v>0</v>
      </c>
      <c r="I1046" s="595">
        <f>基本情報入力シート!$M$30</f>
        <v>0</v>
      </c>
      <c r="J1046" s="595">
        <f>基本情報入力シート!$M$31</f>
        <v>0</v>
      </c>
      <c r="K1046" s="595">
        <f>基本情報入力シート!$M$32</f>
        <v>0</v>
      </c>
      <c r="L1046" s="595">
        <f>'別紙様式3-2（加算　個票）'!P1058</f>
        <v>0</v>
      </c>
      <c r="M1046" s="596">
        <f>'別紙様式3-2（加算　個票）'!Q1058</f>
        <v>0</v>
      </c>
      <c r="N1046" s="595">
        <f>'別紙様式3-2（加算　個票）'!Y1058</f>
        <v>0</v>
      </c>
      <c r="O1046" s="596">
        <f>'別紙様式3-2（加算　個票）'!Z1058</f>
        <v>0</v>
      </c>
      <c r="P1046" s="596">
        <f>'別紙様式3-2（加算　個票）'!AG1058</f>
        <v>0</v>
      </c>
      <c r="Q1046" s="596">
        <f t="shared" si="16"/>
        <v>0</v>
      </c>
      <c r="R1046" s="597" t="str">
        <f>IF('別紙様式3-1'!$Y$26="×","該当","非該当")</f>
        <v>非該当</v>
      </c>
    </row>
    <row r="1047" spans="1:18">
      <c r="A1047" s="595">
        <v>1046</v>
      </c>
      <c r="B1047" s="595">
        <f>基本情報入力シート!C1084</f>
        <v>0</v>
      </c>
      <c r="C1047" s="595">
        <f>基本情報入力シート!M1084</f>
        <v>0</v>
      </c>
      <c r="D1047" s="595">
        <f>基本情報入力シート!R1084</f>
        <v>0</v>
      </c>
      <c r="E1047" s="595">
        <f>基本情報入力シート!W1084</f>
        <v>0</v>
      </c>
      <c r="F1047" s="595">
        <f>基本情報入力シート!X1084</f>
        <v>0</v>
      </c>
      <c r="G1047" s="595">
        <f>基本情報入力シート!Y1084</f>
        <v>0</v>
      </c>
      <c r="H1047" s="595">
        <f>基本情報入力シート!$M$23</f>
        <v>0</v>
      </c>
      <c r="I1047" s="595">
        <f>基本情報入力シート!$M$30</f>
        <v>0</v>
      </c>
      <c r="J1047" s="595">
        <f>基本情報入力シート!$M$31</f>
        <v>0</v>
      </c>
      <c r="K1047" s="595">
        <f>基本情報入力シート!$M$32</f>
        <v>0</v>
      </c>
      <c r="L1047" s="595">
        <f>'別紙様式3-2（加算　個票）'!P1059</f>
        <v>0</v>
      </c>
      <c r="M1047" s="596">
        <f>'別紙様式3-2（加算　個票）'!Q1059</f>
        <v>0</v>
      </c>
      <c r="N1047" s="595">
        <f>'別紙様式3-2（加算　個票）'!Y1059</f>
        <v>0</v>
      </c>
      <c r="O1047" s="596">
        <f>'別紙様式3-2（加算　個票）'!Z1059</f>
        <v>0</v>
      </c>
      <c r="P1047" s="596">
        <f>'別紙様式3-2（加算　個票）'!AG1059</f>
        <v>0</v>
      </c>
      <c r="Q1047" s="596">
        <f t="shared" si="16"/>
        <v>0</v>
      </c>
      <c r="R1047" s="597" t="str">
        <f>IF('別紙様式3-1'!$Y$26="×","該当","非該当")</f>
        <v>非該当</v>
      </c>
    </row>
    <row r="1048" spans="1:18">
      <c r="A1048" s="595">
        <v>1047</v>
      </c>
      <c r="B1048" s="595">
        <f>基本情報入力シート!C1085</f>
        <v>0</v>
      </c>
      <c r="C1048" s="595">
        <f>基本情報入力シート!M1085</f>
        <v>0</v>
      </c>
      <c r="D1048" s="595">
        <f>基本情報入力シート!R1085</f>
        <v>0</v>
      </c>
      <c r="E1048" s="595">
        <f>基本情報入力シート!W1085</f>
        <v>0</v>
      </c>
      <c r="F1048" s="595">
        <f>基本情報入力シート!X1085</f>
        <v>0</v>
      </c>
      <c r="G1048" s="595">
        <f>基本情報入力シート!Y1085</f>
        <v>0</v>
      </c>
      <c r="H1048" s="595">
        <f>基本情報入力シート!$M$23</f>
        <v>0</v>
      </c>
      <c r="I1048" s="595">
        <f>基本情報入力シート!$M$30</f>
        <v>0</v>
      </c>
      <c r="J1048" s="595">
        <f>基本情報入力シート!$M$31</f>
        <v>0</v>
      </c>
      <c r="K1048" s="595">
        <f>基本情報入力シート!$M$32</f>
        <v>0</v>
      </c>
      <c r="L1048" s="595">
        <f>'別紙様式3-2（加算　個票）'!P1060</f>
        <v>0</v>
      </c>
      <c r="M1048" s="596">
        <f>'別紙様式3-2（加算　個票）'!Q1060</f>
        <v>0</v>
      </c>
      <c r="N1048" s="595">
        <f>'別紙様式3-2（加算　個票）'!Y1060</f>
        <v>0</v>
      </c>
      <c r="O1048" s="596">
        <f>'別紙様式3-2（加算　個票）'!Z1060</f>
        <v>0</v>
      </c>
      <c r="P1048" s="596">
        <f>'別紙様式3-2（加算　個票）'!AG1060</f>
        <v>0</v>
      </c>
      <c r="Q1048" s="596">
        <f t="shared" si="16"/>
        <v>0</v>
      </c>
      <c r="R1048" s="597" t="str">
        <f>IF('別紙様式3-1'!$Y$26="×","該当","非該当")</f>
        <v>非該当</v>
      </c>
    </row>
    <row r="1049" spans="1:18">
      <c r="A1049" s="595">
        <v>1048</v>
      </c>
      <c r="B1049" s="595">
        <f>基本情報入力シート!C1086</f>
        <v>0</v>
      </c>
      <c r="C1049" s="595">
        <f>基本情報入力シート!M1086</f>
        <v>0</v>
      </c>
      <c r="D1049" s="595">
        <f>基本情報入力シート!R1086</f>
        <v>0</v>
      </c>
      <c r="E1049" s="595">
        <f>基本情報入力シート!W1086</f>
        <v>0</v>
      </c>
      <c r="F1049" s="595">
        <f>基本情報入力シート!X1086</f>
        <v>0</v>
      </c>
      <c r="G1049" s="595">
        <f>基本情報入力シート!Y1086</f>
        <v>0</v>
      </c>
      <c r="H1049" s="595">
        <f>基本情報入力シート!$M$23</f>
        <v>0</v>
      </c>
      <c r="I1049" s="595">
        <f>基本情報入力シート!$M$30</f>
        <v>0</v>
      </c>
      <c r="J1049" s="595">
        <f>基本情報入力シート!$M$31</f>
        <v>0</v>
      </c>
      <c r="K1049" s="595">
        <f>基本情報入力シート!$M$32</f>
        <v>0</v>
      </c>
      <c r="L1049" s="595">
        <f>'別紙様式3-2（加算　個票）'!P1061</f>
        <v>0</v>
      </c>
      <c r="M1049" s="596">
        <f>'別紙様式3-2（加算　個票）'!Q1061</f>
        <v>0</v>
      </c>
      <c r="N1049" s="595">
        <f>'別紙様式3-2（加算　個票）'!Y1061</f>
        <v>0</v>
      </c>
      <c r="O1049" s="596">
        <f>'別紙様式3-2（加算　個票）'!Z1061</f>
        <v>0</v>
      </c>
      <c r="P1049" s="596">
        <f>'別紙様式3-2（加算　個票）'!AG1061</f>
        <v>0</v>
      </c>
      <c r="Q1049" s="596">
        <f t="shared" si="16"/>
        <v>0</v>
      </c>
      <c r="R1049" s="597" t="str">
        <f>IF('別紙様式3-1'!$Y$26="×","該当","非該当")</f>
        <v>非該当</v>
      </c>
    </row>
    <row r="1050" spans="1:18">
      <c r="A1050" s="595">
        <v>1049</v>
      </c>
      <c r="B1050" s="595">
        <f>基本情報入力シート!C1087</f>
        <v>0</v>
      </c>
      <c r="C1050" s="595">
        <f>基本情報入力シート!M1087</f>
        <v>0</v>
      </c>
      <c r="D1050" s="595">
        <f>基本情報入力シート!R1087</f>
        <v>0</v>
      </c>
      <c r="E1050" s="595">
        <f>基本情報入力シート!W1087</f>
        <v>0</v>
      </c>
      <c r="F1050" s="595">
        <f>基本情報入力シート!X1087</f>
        <v>0</v>
      </c>
      <c r="G1050" s="595">
        <f>基本情報入力シート!Y1087</f>
        <v>0</v>
      </c>
      <c r="H1050" s="595">
        <f>基本情報入力シート!$M$23</f>
        <v>0</v>
      </c>
      <c r="I1050" s="595">
        <f>基本情報入力シート!$M$30</f>
        <v>0</v>
      </c>
      <c r="J1050" s="595">
        <f>基本情報入力シート!$M$31</f>
        <v>0</v>
      </c>
      <c r="K1050" s="595">
        <f>基本情報入力シート!$M$32</f>
        <v>0</v>
      </c>
      <c r="L1050" s="595">
        <f>'別紙様式3-2（加算　個票）'!P1062</f>
        <v>0</v>
      </c>
      <c r="M1050" s="596">
        <f>'別紙様式3-2（加算　個票）'!Q1062</f>
        <v>0</v>
      </c>
      <c r="N1050" s="595">
        <f>'別紙様式3-2（加算　個票）'!Y1062</f>
        <v>0</v>
      </c>
      <c r="O1050" s="596">
        <f>'別紙様式3-2（加算　個票）'!Z1062</f>
        <v>0</v>
      </c>
      <c r="P1050" s="596">
        <f>'別紙様式3-2（加算　個票）'!AG1062</f>
        <v>0</v>
      </c>
      <c r="Q1050" s="596">
        <f t="shared" si="16"/>
        <v>0</v>
      </c>
      <c r="R1050" s="597" t="str">
        <f>IF('別紙様式3-1'!$Y$26="×","該当","非該当")</f>
        <v>非該当</v>
      </c>
    </row>
    <row r="1051" spans="1:18">
      <c r="A1051" s="595">
        <v>1050</v>
      </c>
      <c r="B1051" s="595">
        <f>基本情報入力シート!C1088</f>
        <v>0</v>
      </c>
      <c r="C1051" s="595">
        <f>基本情報入力シート!M1088</f>
        <v>0</v>
      </c>
      <c r="D1051" s="595">
        <f>基本情報入力シート!R1088</f>
        <v>0</v>
      </c>
      <c r="E1051" s="595">
        <f>基本情報入力シート!W1088</f>
        <v>0</v>
      </c>
      <c r="F1051" s="595">
        <f>基本情報入力シート!X1088</f>
        <v>0</v>
      </c>
      <c r="G1051" s="595">
        <f>基本情報入力シート!Y1088</f>
        <v>0</v>
      </c>
      <c r="H1051" s="595">
        <f>基本情報入力シート!$M$23</f>
        <v>0</v>
      </c>
      <c r="I1051" s="595">
        <f>基本情報入力シート!$M$30</f>
        <v>0</v>
      </c>
      <c r="J1051" s="595">
        <f>基本情報入力シート!$M$31</f>
        <v>0</v>
      </c>
      <c r="K1051" s="595">
        <f>基本情報入力シート!$M$32</f>
        <v>0</v>
      </c>
      <c r="L1051" s="595">
        <f>'別紙様式3-2（加算　個票）'!P1063</f>
        <v>0</v>
      </c>
      <c r="M1051" s="596">
        <f>'別紙様式3-2（加算　個票）'!Q1063</f>
        <v>0</v>
      </c>
      <c r="N1051" s="595">
        <f>'別紙様式3-2（加算　個票）'!Y1063</f>
        <v>0</v>
      </c>
      <c r="O1051" s="596">
        <f>'別紙様式3-2（加算　個票）'!Z1063</f>
        <v>0</v>
      </c>
      <c r="P1051" s="596">
        <f>'別紙様式3-2（加算　個票）'!AG1063</f>
        <v>0</v>
      </c>
      <c r="Q1051" s="596">
        <f t="shared" si="16"/>
        <v>0</v>
      </c>
      <c r="R1051" s="597" t="str">
        <f>IF('別紙様式3-1'!$Y$26="×","該当","非該当")</f>
        <v>非該当</v>
      </c>
    </row>
    <row r="1052" spans="1:18">
      <c r="A1052" s="595">
        <v>1051</v>
      </c>
      <c r="B1052" s="595">
        <f>基本情報入力シート!C1089</f>
        <v>0</v>
      </c>
      <c r="C1052" s="595">
        <f>基本情報入力シート!M1089</f>
        <v>0</v>
      </c>
      <c r="D1052" s="595">
        <f>基本情報入力シート!R1089</f>
        <v>0</v>
      </c>
      <c r="E1052" s="595">
        <f>基本情報入力シート!W1089</f>
        <v>0</v>
      </c>
      <c r="F1052" s="595">
        <f>基本情報入力シート!X1089</f>
        <v>0</v>
      </c>
      <c r="G1052" s="595">
        <f>基本情報入力シート!Y1089</f>
        <v>0</v>
      </c>
      <c r="H1052" s="595">
        <f>基本情報入力シート!$M$23</f>
        <v>0</v>
      </c>
      <c r="I1052" s="595">
        <f>基本情報入力シート!$M$30</f>
        <v>0</v>
      </c>
      <c r="J1052" s="595">
        <f>基本情報入力シート!$M$31</f>
        <v>0</v>
      </c>
      <c r="K1052" s="595">
        <f>基本情報入力シート!$M$32</f>
        <v>0</v>
      </c>
      <c r="L1052" s="595">
        <f>'別紙様式3-2（加算　個票）'!P1064</f>
        <v>0</v>
      </c>
      <c r="M1052" s="596">
        <f>'別紙様式3-2（加算　個票）'!Q1064</f>
        <v>0</v>
      </c>
      <c r="N1052" s="595">
        <f>'別紙様式3-2（加算　個票）'!Y1064</f>
        <v>0</v>
      </c>
      <c r="O1052" s="596">
        <f>'別紙様式3-2（加算　個票）'!Z1064</f>
        <v>0</v>
      </c>
      <c r="P1052" s="596">
        <f>'別紙様式3-2（加算　個票）'!AG1064</f>
        <v>0</v>
      </c>
      <c r="Q1052" s="596">
        <f t="shared" si="16"/>
        <v>0</v>
      </c>
      <c r="R1052" s="597" t="str">
        <f>IF('別紙様式3-1'!$Y$26="×","該当","非該当")</f>
        <v>非該当</v>
      </c>
    </row>
    <row r="1053" spans="1:18">
      <c r="A1053" s="595">
        <v>1052</v>
      </c>
      <c r="B1053" s="595">
        <f>基本情報入力シート!C1090</f>
        <v>0</v>
      </c>
      <c r="C1053" s="595">
        <f>基本情報入力シート!M1090</f>
        <v>0</v>
      </c>
      <c r="D1053" s="595">
        <f>基本情報入力シート!R1090</f>
        <v>0</v>
      </c>
      <c r="E1053" s="595">
        <f>基本情報入力シート!W1090</f>
        <v>0</v>
      </c>
      <c r="F1053" s="595">
        <f>基本情報入力シート!X1090</f>
        <v>0</v>
      </c>
      <c r="G1053" s="595">
        <f>基本情報入力シート!Y1090</f>
        <v>0</v>
      </c>
      <c r="H1053" s="595">
        <f>基本情報入力シート!$M$23</f>
        <v>0</v>
      </c>
      <c r="I1053" s="595">
        <f>基本情報入力シート!$M$30</f>
        <v>0</v>
      </c>
      <c r="J1053" s="595">
        <f>基本情報入力シート!$M$31</f>
        <v>0</v>
      </c>
      <c r="K1053" s="595">
        <f>基本情報入力シート!$M$32</f>
        <v>0</v>
      </c>
      <c r="L1053" s="595">
        <f>'別紙様式3-2（加算　個票）'!P1065</f>
        <v>0</v>
      </c>
      <c r="M1053" s="596">
        <f>'別紙様式3-2（加算　個票）'!Q1065</f>
        <v>0</v>
      </c>
      <c r="N1053" s="595">
        <f>'別紙様式3-2（加算　個票）'!Y1065</f>
        <v>0</v>
      </c>
      <c r="O1053" s="596">
        <f>'別紙様式3-2（加算　個票）'!Z1065</f>
        <v>0</v>
      </c>
      <c r="P1053" s="596">
        <f>'別紙様式3-2（加算　個票）'!AG1065</f>
        <v>0</v>
      </c>
      <c r="Q1053" s="596">
        <f t="shared" si="16"/>
        <v>0</v>
      </c>
      <c r="R1053" s="597" t="str">
        <f>IF('別紙様式3-1'!$Y$26="×","該当","非該当")</f>
        <v>非該当</v>
      </c>
    </row>
    <row r="1054" spans="1:18">
      <c r="A1054" s="595">
        <v>1053</v>
      </c>
      <c r="B1054" s="595">
        <f>基本情報入力シート!C1091</f>
        <v>0</v>
      </c>
      <c r="C1054" s="595">
        <f>基本情報入力シート!M1091</f>
        <v>0</v>
      </c>
      <c r="D1054" s="595">
        <f>基本情報入力シート!R1091</f>
        <v>0</v>
      </c>
      <c r="E1054" s="595">
        <f>基本情報入力シート!W1091</f>
        <v>0</v>
      </c>
      <c r="F1054" s="595">
        <f>基本情報入力シート!X1091</f>
        <v>0</v>
      </c>
      <c r="G1054" s="595">
        <f>基本情報入力シート!Y1091</f>
        <v>0</v>
      </c>
      <c r="H1054" s="595">
        <f>基本情報入力シート!$M$23</f>
        <v>0</v>
      </c>
      <c r="I1054" s="595">
        <f>基本情報入力シート!$M$30</f>
        <v>0</v>
      </c>
      <c r="J1054" s="595">
        <f>基本情報入力シート!$M$31</f>
        <v>0</v>
      </c>
      <c r="K1054" s="595">
        <f>基本情報入力シート!$M$32</f>
        <v>0</v>
      </c>
      <c r="L1054" s="595">
        <f>'別紙様式3-2（加算　個票）'!P1066</f>
        <v>0</v>
      </c>
      <c r="M1054" s="596">
        <f>'別紙様式3-2（加算　個票）'!Q1066</f>
        <v>0</v>
      </c>
      <c r="N1054" s="595">
        <f>'別紙様式3-2（加算　個票）'!Y1066</f>
        <v>0</v>
      </c>
      <c r="O1054" s="596">
        <f>'別紙様式3-2（加算　個票）'!Z1066</f>
        <v>0</v>
      </c>
      <c r="P1054" s="596">
        <f>'別紙様式3-2（加算　個票）'!AG1066</f>
        <v>0</v>
      </c>
      <c r="Q1054" s="596">
        <f t="shared" si="16"/>
        <v>0</v>
      </c>
      <c r="R1054" s="597" t="str">
        <f>IF('別紙様式3-1'!$Y$26="×","該当","非該当")</f>
        <v>非該当</v>
      </c>
    </row>
    <row r="1055" spans="1:18">
      <c r="A1055" s="595">
        <v>1054</v>
      </c>
      <c r="B1055" s="595">
        <f>基本情報入力シート!C1092</f>
        <v>0</v>
      </c>
      <c r="C1055" s="595">
        <f>基本情報入力シート!M1092</f>
        <v>0</v>
      </c>
      <c r="D1055" s="595">
        <f>基本情報入力シート!R1092</f>
        <v>0</v>
      </c>
      <c r="E1055" s="595">
        <f>基本情報入力シート!W1092</f>
        <v>0</v>
      </c>
      <c r="F1055" s="595">
        <f>基本情報入力シート!X1092</f>
        <v>0</v>
      </c>
      <c r="G1055" s="595">
        <f>基本情報入力シート!Y1092</f>
        <v>0</v>
      </c>
      <c r="H1055" s="595">
        <f>基本情報入力シート!$M$23</f>
        <v>0</v>
      </c>
      <c r="I1055" s="595">
        <f>基本情報入力シート!$M$30</f>
        <v>0</v>
      </c>
      <c r="J1055" s="595">
        <f>基本情報入力シート!$M$31</f>
        <v>0</v>
      </c>
      <c r="K1055" s="595">
        <f>基本情報入力シート!$M$32</f>
        <v>0</v>
      </c>
      <c r="L1055" s="595">
        <f>'別紙様式3-2（加算　個票）'!P1067</f>
        <v>0</v>
      </c>
      <c r="M1055" s="596">
        <f>'別紙様式3-2（加算　個票）'!Q1067</f>
        <v>0</v>
      </c>
      <c r="N1055" s="595">
        <f>'別紙様式3-2（加算　個票）'!Y1067</f>
        <v>0</v>
      </c>
      <c r="O1055" s="596">
        <f>'別紙様式3-2（加算　個票）'!Z1067</f>
        <v>0</v>
      </c>
      <c r="P1055" s="596">
        <f>'別紙様式3-2（加算　個票）'!AG1067</f>
        <v>0</v>
      </c>
      <c r="Q1055" s="596">
        <f t="shared" si="16"/>
        <v>0</v>
      </c>
      <c r="R1055" s="597" t="str">
        <f>IF('別紙様式3-1'!$Y$26="×","該当","非該当")</f>
        <v>非該当</v>
      </c>
    </row>
    <row r="1056" spans="1:18">
      <c r="A1056" s="595">
        <v>1055</v>
      </c>
      <c r="B1056" s="595">
        <f>基本情報入力シート!C1093</f>
        <v>0</v>
      </c>
      <c r="C1056" s="595">
        <f>基本情報入力シート!M1093</f>
        <v>0</v>
      </c>
      <c r="D1056" s="595">
        <f>基本情報入力シート!R1093</f>
        <v>0</v>
      </c>
      <c r="E1056" s="595">
        <f>基本情報入力シート!W1093</f>
        <v>0</v>
      </c>
      <c r="F1056" s="595">
        <f>基本情報入力シート!X1093</f>
        <v>0</v>
      </c>
      <c r="G1056" s="595">
        <f>基本情報入力シート!Y1093</f>
        <v>0</v>
      </c>
      <c r="H1056" s="595">
        <f>基本情報入力シート!$M$23</f>
        <v>0</v>
      </c>
      <c r="I1056" s="595">
        <f>基本情報入力シート!$M$30</f>
        <v>0</v>
      </c>
      <c r="J1056" s="595">
        <f>基本情報入力シート!$M$31</f>
        <v>0</v>
      </c>
      <c r="K1056" s="595">
        <f>基本情報入力シート!$M$32</f>
        <v>0</v>
      </c>
      <c r="L1056" s="595">
        <f>'別紙様式3-2（加算　個票）'!P1068</f>
        <v>0</v>
      </c>
      <c r="M1056" s="596">
        <f>'別紙様式3-2（加算　個票）'!Q1068</f>
        <v>0</v>
      </c>
      <c r="N1056" s="595">
        <f>'別紙様式3-2（加算　個票）'!Y1068</f>
        <v>0</v>
      </c>
      <c r="O1056" s="596">
        <f>'別紙様式3-2（加算　個票）'!Z1068</f>
        <v>0</v>
      </c>
      <c r="P1056" s="596">
        <f>'別紙様式3-2（加算　個票）'!AG1068</f>
        <v>0</v>
      </c>
      <c r="Q1056" s="596">
        <f t="shared" si="16"/>
        <v>0</v>
      </c>
      <c r="R1056" s="597" t="str">
        <f>IF('別紙様式3-1'!$Y$26="×","該当","非該当")</f>
        <v>非該当</v>
      </c>
    </row>
    <row r="1057" spans="1:18">
      <c r="A1057" s="595">
        <v>1056</v>
      </c>
      <c r="B1057" s="595">
        <f>基本情報入力シート!C1094</f>
        <v>0</v>
      </c>
      <c r="C1057" s="595">
        <f>基本情報入力シート!M1094</f>
        <v>0</v>
      </c>
      <c r="D1057" s="595">
        <f>基本情報入力シート!R1094</f>
        <v>0</v>
      </c>
      <c r="E1057" s="595">
        <f>基本情報入力シート!W1094</f>
        <v>0</v>
      </c>
      <c r="F1057" s="595">
        <f>基本情報入力シート!X1094</f>
        <v>0</v>
      </c>
      <c r="G1057" s="595">
        <f>基本情報入力シート!Y1094</f>
        <v>0</v>
      </c>
      <c r="H1057" s="595">
        <f>基本情報入力シート!$M$23</f>
        <v>0</v>
      </c>
      <c r="I1057" s="595">
        <f>基本情報入力シート!$M$30</f>
        <v>0</v>
      </c>
      <c r="J1057" s="595">
        <f>基本情報入力シート!$M$31</f>
        <v>0</v>
      </c>
      <c r="K1057" s="595">
        <f>基本情報入力シート!$M$32</f>
        <v>0</v>
      </c>
      <c r="L1057" s="595">
        <f>'別紙様式3-2（加算　個票）'!P1069</f>
        <v>0</v>
      </c>
      <c r="M1057" s="596">
        <f>'別紙様式3-2（加算　個票）'!Q1069</f>
        <v>0</v>
      </c>
      <c r="N1057" s="595">
        <f>'別紙様式3-2（加算　個票）'!Y1069</f>
        <v>0</v>
      </c>
      <c r="O1057" s="596">
        <f>'別紙様式3-2（加算　個票）'!Z1069</f>
        <v>0</v>
      </c>
      <c r="P1057" s="596">
        <f>'別紙様式3-2（加算　個票）'!AG1069</f>
        <v>0</v>
      </c>
      <c r="Q1057" s="596">
        <f t="shared" si="16"/>
        <v>0</v>
      </c>
      <c r="R1057" s="597" t="str">
        <f>IF('別紙様式3-1'!$Y$26="×","該当","非該当")</f>
        <v>非該当</v>
      </c>
    </row>
    <row r="1058" spans="1:18">
      <c r="A1058" s="595">
        <v>1057</v>
      </c>
      <c r="B1058" s="595">
        <f>基本情報入力シート!C1095</f>
        <v>0</v>
      </c>
      <c r="C1058" s="595">
        <f>基本情報入力シート!M1095</f>
        <v>0</v>
      </c>
      <c r="D1058" s="595">
        <f>基本情報入力シート!R1095</f>
        <v>0</v>
      </c>
      <c r="E1058" s="595">
        <f>基本情報入力シート!W1095</f>
        <v>0</v>
      </c>
      <c r="F1058" s="595">
        <f>基本情報入力シート!X1095</f>
        <v>0</v>
      </c>
      <c r="G1058" s="595">
        <f>基本情報入力シート!Y1095</f>
        <v>0</v>
      </c>
      <c r="H1058" s="595">
        <f>基本情報入力シート!$M$23</f>
        <v>0</v>
      </c>
      <c r="I1058" s="595">
        <f>基本情報入力シート!$M$30</f>
        <v>0</v>
      </c>
      <c r="J1058" s="595">
        <f>基本情報入力シート!$M$31</f>
        <v>0</v>
      </c>
      <c r="K1058" s="595">
        <f>基本情報入力シート!$M$32</f>
        <v>0</v>
      </c>
      <c r="L1058" s="595">
        <f>'別紙様式3-2（加算　個票）'!P1070</f>
        <v>0</v>
      </c>
      <c r="M1058" s="596">
        <f>'別紙様式3-2（加算　個票）'!Q1070</f>
        <v>0</v>
      </c>
      <c r="N1058" s="595">
        <f>'別紙様式3-2（加算　個票）'!Y1070</f>
        <v>0</v>
      </c>
      <c r="O1058" s="596">
        <f>'別紙様式3-2（加算　個票）'!Z1070</f>
        <v>0</v>
      </c>
      <c r="P1058" s="596">
        <f>'別紙様式3-2（加算　個票）'!AG1070</f>
        <v>0</v>
      </c>
      <c r="Q1058" s="596">
        <f t="shared" si="16"/>
        <v>0</v>
      </c>
      <c r="R1058" s="597" t="str">
        <f>IF('別紙様式3-1'!$Y$26="×","該当","非該当")</f>
        <v>非該当</v>
      </c>
    </row>
    <row r="1059" spans="1:18">
      <c r="A1059" s="595">
        <v>1058</v>
      </c>
      <c r="B1059" s="595">
        <f>基本情報入力シート!C1096</f>
        <v>0</v>
      </c>
      <c r="C1059" s="595">
        <f>基本情報入力シート!M1096</f>
        <v>0</v>
      </c>
      <c r="D1059" s="595">
        <f>基本情報入力シート!R1096</f>
        <v>0</v>
      </c>
      <c r="E1059" s="595">
        <f>基本情報入力シート!W1096</f>
        <v>0</v>
      </c>
      <c r="F1059" s="595">
        <f>基本情報入力シート!X1096</f>
        <v>0</v>
      </c>
      <c r="G1059" s="595">
        <f>基本情報入力シート!Y1096</f>
        <v>0</v>
      </c>
      <c r="H1059" s="595">
        <f>基本情報入力シート!$M$23</f>
        <v>0</v>
      </c>
      <c r="I1059" s="595">
        <f>基本情報入力シート!$M$30</f>
        <v>0</v>
      </c>
      <c r="J1059" s="595">
        <f>基本情報入力シート!$M$31</f>
        <v>0</v>
      </c>
      <c r="K1059" s="595">
        <f>基本情報入力シート!$M$32</f>
        <v>0</v>
      </c>
      <c r="L1059" s="595">
        <f>'別紙様式3-2（加算　個票）'!P1071</f>
        <v>0</v>
      </c>
      <c r="M1059" s="596">
        <f>'別紙様式3-2（加算　個票）'!Q1071</f>
        <v>0</v>
      </c>
      <c r="N1059" s="595">
        <f>'別紙様式3-2（加算　個票）'!Y1071</f>
        <v>0</v>
      </c>
      <c r="O1059" s="596">
        <f>'別紙様式3-2（加算　個票）'!Z1071</f>
        <v>0</v>
      </c>
      <c r="P1059" s="596">
        <f>'別紙様式3-2（加算　個票）'!AG1071</f>
        <v>0</v>
      </c>
      <c r="Q1059" s="596">
        <f t="shared" si="16"/>
        <v>0</v>
      </c>
      <c r="R1059" s="597" t="str">
        <f>IF('別紙様式3-1'!$Y$26="×","該当","非該当")</f>
        <v>非該当</v>
      </c>
    </row>
    <row r="1060" spans="1:18">
      <c r="A1060" s="595">
        <v>1059</v>
      </c>
      <c r="B1060" s="595">
        <f>基本情報入力シート!C1097</f>
        <v>0</v>
      </c>
      <c r="C1060" s="595">
        <f>基本情報入力シート!M1097</f>
        <v>0</v>
      </c>
      <c r="D1060" s="595">
        <f>基本情報入力シート!R1097</f>
        <v>0</v>
      </c>
      <c r="E1060" s="595">
        <f>基本情報入力シート!W1097</f>
        <v>0</v>
      </c>
      <c r="F1060" s="595">
        <f>基本情報入力シート!X1097</f>
        <v>0</v>
      </c>
      <c r="G1060" s="595">
        <f>基本情報入力シート!Y1097</f>
        <v>0</v>
      </c>
      <c r="H1060" s="595">
        <f>基本情報入力シート!$M$23</f>
        <v>0</v>
      </c>
      <c r="I1060" s="595">
        <f>基本情報入力シート!$M$30</f>
        <v>0</v>
      </c>
      <c r="J1060" s="595">
        <f>基本情報入力シート!$M$31</f>
        <v>0</v>
      </c>
      <c r="K1060" s="595">
        <f>基本情報入力シート!$M$32</f>
        <v>0</v>
      </c>
      <c r="L1060" s="595">
        <f>'別紙様式3-2（加算　個票）'!P1072</f>
        <v>0</v>
      </c>
      <c r="M1060" s="596">
        <f>'別紙様式3-2（加算　個票）'!Q1072</f>
        <v>0</v>
      </c>
      <c r="N1060" s="595">
        <f>'別紙様式3-2（加算　個票）'!Y1072</f>
        <v>0</v>
      </c>
      <c r="O1060" s="596">
        <f>'別紙様式3-2（加算　個票）'!Z1072</f>
        <v>0</v>
      </c>
      <c r="P1060" s="596">
        <f>'別紙様式3-2（加算　個票）'!AG1072</f>
        <v>0</v>
      </c>
      <c r="Q1060" s="596">
        <f t="shared" si="16"/>
        <v>0</v>
      </c>
      <c r="R1060" s="597" t="str">
        <f>IF('別紙様式3-1'!$Y$26="×","該当","非該当")</f>
        <v>非該当</v>
      </c>
    </row>
    <row r="1061" spans="1:18">
      <c r="A1061" s="595">
        <v>1060</v>
      </c>
      <c r="B1061" s="595">
        <f>基本情報入力シート!C1098</f>
        <v>0</v>
      </c>
      <c r="C1061" s="595">
        <f>基本情報入力シート!M1098</f>
        <v>0</v>
      </c>
      <c r="D1061" s="595">
        <f>基本情報入力シート!R1098</f>
        <v>0</v>
      </c>
      <c r="E1061" s="595">
        <f>基本情報入力シート!W1098</f>
        <v>0</v>
      </c>
      <c r="F1061" s="595">
        <f>基本情報入力シート!X1098</f>
        <v>0</v>
      </c>
      <c r="G1061" s="595">
        <f>基本情報入力シート!Y1098</f>
        <v>0</v>
      </c>
      <c r="H1061" s="595">
        <f>基本情報入力シート!$M$23</f>
        <v>0</v>
      </c>
      <c r="I1061" s="595">
        <f>基本情報入力シート!$M$30</f>
        <v>0</v>
      </c>
      <c r="J1061" s="595">
        <f>基本情報入力シート!$M$31</f>
        <v>0</v>
      </c>
      <c r="K1061" s="595">
        <f>基本情報入力シート!$M$32</f>
        <v>0</v>
      </c>
      <c r="L1061" s="595">
        <f>'別紙様式3-2（加算　個票）'!P1073</f>
        <v>0</v>
      </c>
      <c r="M1061" s="596">
        <f>'別紙様式3-2（加算　個票）'!Q1073</f>
        <v>0</v>
      </c>
      <c r="N1061" s="595">
        <f>'別紙様式3-2（加算　個票）'!Y1073</f>
        <v>0</v>
      </c>
      <c r="O1061" s="596">
        <f>'別紙様式3-2（加算　個票）'!Z1073</f>
        <v>0</v>
      </c>
      <c r="P1061" s="596">
        <f>'別紙様式3-2（加算　個票）'!AG1073</f>
        <v>0</v>
      </c>
      <c r="Q1061" s="596">
        <f t="shared" si="16"/>
        <v>0</v>
      </c>
      <c r="R1061" s="597" t="str">
        <f>IF('別紙様式3-1'!$Y$26="×","該当","非該当")</f>
        <v>非該当</v>
      </c>
    </row>
    <row r="1062" spans="1:18">
      <c r="A1062" s="595">
        <v>1061</v>
      </c>
      <c r="B1062" s="595">
        <f>基本情報入力シート!C1099</f>
        <v>0</v>
      </c>
      <c r="C1062" s="595">
        <f>基本情報入力シート!M1099</f>
        <v>0</v>
      </c>
      <c r="D1062" s="595">
        <f>基本情報入力シート!R1099</f>
        <v>0</v>
      </c>
      <c r="E1062" s="595">
        <f>基本情報入力シート!W1099</f>
        <v>0</v>
      </c>
      <c r="F1062" s="595">
        <f>基本情報入力シート!X1099</f>
        <v>0</v>
      </c>
      <c r="G1062" s="595">
        <f>基本情報入力シート!Y1099</f>
        <v>0</v>
      </c>
      <c r="H1062" s="595">
        <f>基本情報入力シート!$M$23</f>
        <v>0</v>
      </c>
      <c r="I1062" s="595">
        <f>基本情報入力シート!$M$30</f>
        <v>0</v>
      </c>
      <c r="J1062" s="595">
        <f>基本情報入力シート!$M$31</f>
        <v>0</v>
      </c>
      <c r="K1062" s="595">
        <f>基本情報入力シート!$M$32</f>
        <v>0</v>
      </c>
      <c r="L1062" s="595">
        <f>'別紙様式3-2（加算　個票）'!P1074</f>
        <v>0</v>
      </c>
      <c r="M1062" s="596">
        <f>'別紙様式3-2（加算　個票）'!Q1074</f>
        <v>0</v>
      </c>
      <c r="N1062" s="595">
        <f>'別紙様式3-2（加算　個票）'!Y1074</f>
        <v>0</v>
      </c>
      <c r="O1062" s="596">
        <f>'別紙様式3-2（加算　個票）'!Z1074</f>
        <v>0</v>
      </c>
      <c r="P1062" s="596">
        <f>'別紙様式3-2（加算　個票）'!AG1074</f>
        <v>0</v>
      </c>
      <c r="Q1062" s="596">
        <f t="shared" si="16"/>
        <v>0</v>
      </c>
      <c r="R1062" s="597" t="str">
        <f>IF('別紙様式3-1'!$Y$26="×","該当","非該当")</f>
        <v>非該当</v>
      </c>
    </row>
    <row r="1063" spans="1:18">
      <c r="A1063" s="595">
        <v>1062</v>
      </c>
      <c r="B1063" s="595">
        <f>基本情報入力シート!C1100</f>
        <v>0</v>
      </c>
      <c r="C1063" s="595">
        <f>基本情報入力シート!M1100</f>
        <v>0</v>
      </c>
      <c r="D1063" s="595">
        <f>基本情報入力シート!R1100</f>
        <v>0</v>
      </c>
      <c r="E1063" s="595">
        <f>基本情報入力シート!W1100</f>
        <v>0</v>
      </c>
      <c r="F1063" s="595">
        <f>基本情報入力シート!X1100</f>
        <v>0</v>
      </c>
      <c r="G1063" s="595">
        <f>基本情報入力シート!Y1100</f>
        <v>0</v>
      </c>
      <c r="H1063" s="595">
        <f>基本情報入力シート!$M$23</f>
        <v>0</v>
      </c>
      <c r="I1063" s="595">
        <f>基本情報入力シート!$M$30</f>
        <v>0</v>
      </c>
      <c r="J1063" s="595">
        <f>基本情報入力シート!$M$31</f>
        <v>0</v>
      </c>
      <c r="K1063" s="595">
        <f>基本情報入力シート!$M$32</f>
        <v>0</v>
      </c>
      <c r="L1063" s="595">
        <f>'別紙様式3-2（加算　個票）'!P1075</f>
        <v>0</v>
      </c>
      <c r="M1063" s="596">
        <f>'別紙様式3-2（加算　個票）'!Q1075</f>
        <v>0</v>
      </c>
      <c r="N1063" s="595">
        <f>'別紙様式3-2（加算　個票）'!Y1075</f>
        <v>0</v>
      </c>
      <c r="O1063" s="596">
        <f>'別紙様式3-2（加算　個票）'!Z1075</f>
        <v>0</v>
      </c>
      <c r="P1063" s="596">
        <f>'別紙様式3-2（加算　個票）'!AG1075</f>
        <v>0</v>
      </c>
      <c r="Q1063" s="596">
        <f t="shared" si="16"/>
        <v>0</v>
      </c>
      <c r="R1063" s="597" t="str">
        <f>IF('別紙様式3-1'!$Y$26="×","該当","非該当")</f>
        <v>非該当</v>
      </c>
    </row>
    <row r="1064" spans="1:18">
      <c r="A1064" s="595">
        <v>1063</v>
      </c>
      <c r="B1064" s="595">
        <f>基本情報入力シート!C1101</f>
        <v>0</v>
      </c>
      <c r="C1064" s="595">
        <f>基本情報入力シート!M1101</f>
        <v>0</v>
      </c>
      <c r="D1064" s="595">
        <f>基本情報入力シート!R1101</f>
        <v>0</v>
      </c>
      <c r="E1064" s="595">
        <f>基本情報入力シート!W1101</f>
        <v>0</v>
      </c>
      <c r="F1064" s="595">
        <f>基本情報入力シート!X1101</f>
        <v>0</v>
      </c>
      <c r="G1064" s="595">
        <f>基本情報入力シート!Y1101</f>
        <v>0</v>
      </c>
      <c r="H1064" s="595">
        <f>基本情報入力シート!$M$23</f>
        <v>0</v>
      </c>
      <c r="I1064" s="595">
        <f>基本情報入力シート!$M$30</f>
        <v>0</v>
      </c>
      <c r="J1064" s="595">
        <f>基本情報入力シート!$M$31</f>
        <v>0</v>
      </c>
      <c r="K1064" s="595">
        <f>基本情報入力シート!$M$32</f>
        <v>0</v>
      </c>
      <c r="L1064" s="595">
        <f>'別紙様式3-2（加算　個票）'!P1076</f>
        <v>0</v>
      </c>
      <c r="M1064" s="596">
        <f>'別紙様式3-2（加算　個票）'!Q1076</f>
        <v>0</v>
      </c>
      <c r="N1064" s="595">
        <f>'別紙様式3-2（加算　個票）'!Y1076</f>
        <v>0</v>
      </c>
      <c r="O1064" s="596">
        <f>'別紙様式3-2（加算　個票）'!Z1076</f>
        <v>0</v>
      </c>
      <c r="P1064" s="596">
        <f>'別紙様式3-2（加算　個票）'!AG1076</f>
        <v>0</v>
      </c>
      <c r="Q1064" s="596">
        <f t="shared" si="16"/>
        <v>0</v>
      </c>
      <c r="R1064" s="597" t="str">
        <f>IF('別紙様式3-1'!$Y$26="×","該当","非該当")</f>
        <v>非該当</v>
      </c>
    </row>
    <row r="1065" spans="1:18">
      <c r="A1065" s="595">
        <v>1064</v>
      </c>
      <c r="B1065" s="595">
        <f>基本情報入力シート!C1102</f>
        <v>0</v>
      </c>
      <c r="C1065" s="595">
        <f>基本情報入力シート!M1102</f>
        <v>0</v>
      </c>
      <c r="D1065" s="595">
        <f>基本情報入力シート!R1102</f>
        <v>0</v>
      </c>
      <c r="E1065" s="595">
        <f>基本情報入力シート!W1102</f>
        <v>0</v>
      </c>
      <c r="F1065" s="595">
        <f>基本情報入力シート!X1102</f>
        <v>0</v>
      </c>
      <c r="G1065" s="595">
        <f>基本情報入力シート!Y1102</f>
        <v>0</v>
      </c>
      <c r="H1065" s="595">
        <f>基本情報入力シート!$M$23</f>
        <v>0</v>
      </c>
      <c r="I1065" s="595">
        <f>基本情報入力シート!$M$30</f>
        <v>0</v>
      </c>
      <c r="J1065" s="595">
        <f>基本情報入力シート!$M$31</f>
        <v>0</v>
      </c>
      <c r="K1065" s="595">
        <f>基本情報入力シート!$M$32</f>
        <v>0</v>
      </c>
      <c r="L1065" s="595">
        <f>'別紙様式3-2（加算　個票）'!P1077</f>
        <v>0</v>
      </c>
      <c r="M1065" s="596">
        <f>'別紙様式3-2（加算　個票）'!Q1077</f>
        <v>0</v>
      </c>
      <c r="N1065" s="595">
        <f>'別紙様式3-2（加算　個票）'!Y1077</f>
        <v>0</v>
      </c>
      <c r="O1065" s="596">
        <f>'別紙様式3-2（加算　個票）'!Z1077</f>
        <v>0</v>
      </c>
      <c r="P1065" s="596">
        <f>'別紙様式3-2（加算　個票）'!AG1077</f>
        <v>0</v>
      </c>
      <c r="Q1065" s="596">
        <f t="shared" si="16"/>
        <v>0</v>
      </c>
      <c r="R1065" s="597" t="str">
        <f>IF('別紙様式3-1'!$Y$26="×","該当","非該当")</f>
        <v>非該当</v>
      </c>
    </row>
    <row r="1066" spans="1:18">
      <c r="A1066" s="595">
        <v>1065</v>
      </c>
      <c r="B1066" s="595">
        <f>基本情報入力シート!C1103</f>
        <v>0</v>
      </c>
      <c r="C1066" s="595">
        <f>基本情報入力シート!M1103</f>
        <v>0</v>
      </c>
      <c r="D1066" s="595">
        <f>基本情報入力シート!R1103</f>
        <v>0</v>
      </c>
      <c r="E1066" s="595">
        <f>基本情報入力シート!W1103</f>
        <v>0</v>
      </c>
      <c r="F1066" s="595">
        <f>基本情報入力シート!X1103</f>
        <v>0</v>
      </c>
      <c r="G1066" s="595">
        <f>基本情報入力シート!Y1103</f>
        <v>0</v>
      </c>
      <c r="H1066" s="595">
        <f>基本情報入力シート!$M$23</f>
        <v>0</v>
      </c>
      <c r="I1066" s="595">
        <f>基本情報入力シート!$M$30</f>
        <v>0</v>
      </c>
      <c r="J1066" s="595">
        <f>基本情報入力シート!$M$31</f>
        <v>0</v>
      </c>
      <c r="K1066" s="595">
        <f>基本情報入力シート!$M$32</f>
        <v>0</v>
      </c>
      <c r="L1066" s="595">
        <f>'別紙様式3-2（加算　個票）'!P1078</f>
        <v>0</v>
      </c>
      <c r="M1066" s="596">
        <f>'別紙様式3-2（加算　個票）'!Q1078</f>
        <v>0</v>
      </c>
      <c r="N1066" s="595">
        <f>'別紙様式3-2（加算　個票）'!Y1078</f>
        <v>0</v>
      </c>
      <c r="O1066" s="596">
        <f>'別紙様式3-2（加算　個票）'!Z1078</f>
        <v>0</v>
      </c>
      <c r="P1066" s="596">
        <f>'別紙様式3-2（加算　個票）'!AG1078</f>
        <v>0</v>
      </c>
      <c r="Q1066" s="596">
        <f t="shared" si="16"/>
        <v>0</v>
      </c>
      <c r="R1066" s="597" t="str">
        <f>IF('別紙様式3-1'!$Y$26="×","該当","非該当")</f>
        <v>非該当</v>
      </c>
    </row>
    <row r="1067" spans="1:18">
      <c r="A1067" s="595">
        <v>1066</v>
      </c>
      <c r="B1067" s="595">
        <f>基本情報入力シート!C1104</f>
        <v>0</v>
      </c>
      <c r="C1067" s="595">
        <f>基本情報入力シート!M1104</f>
        <v>0</v>
      </c>
      <c r="D1067" s="595">
        <f>基本情報入力シート!R1104</f>
        <v>0</v>
      </c>
      <c r="E1067" s="595">
        <f>基本情報入力シート!W1104</f>
        <v>0</v>
      </c>
      <c r="F1067" s="595">
        <f>基本情報入力シート!X1104</f>
        <v>0</v>
      </c>
      <c r="G1067" s="595">
        <f>基本情報入力シート!Y1104</f>
        <v>0</v>
      </c>
      <c r="H1067" s="595">
        <f>基本情報入力シート!$M$23</f>
        <v>0</v>
      </c>
      <c r="I1067" s="595">
        <f>基本情報入力シート!$M$30</f>
        <v>0</v>
      </c>
      <c r="J1067" s="595">
        <f>基本情報入力シート!$M$31</f>
        <v>0</v>
      </c>
      <c r="K1067" s="595">
        <f>基本情報入力シート!$M$32</f>
        <v>0</v>
      </c>
      <c r="L1067" s="595">
        <f>'別紙様式3-2（加算　個票）'!P1079</f>
        <v>0</v>
      </c>
      <c r="M1067" s="596">
        <f>'別紙様式3-2（加算　個票）'!Q1079</f>
        <v>0</v>
      </c>
      <c r="N1067" s="595">
        <f>'別紙様式3-2（加算　個票）'!Y1079</f>
        <v>0</v>
      </c>
      <c r="O1067" s="596">
        <f>'別紙様式3-2（加算　個票）'!Z1079</f>
        <v>0</v>
      </c>
      <c r="P1067" s="596">
        <f>'別紙様式3-2（加算　個票）'!AG1079</f>
        <v>0</v>
      </c>
      <c r="Q1067" s="596">
        <f t="shared" si="16"/>
        <v>0</v>
      </c>
      <c r="R1067" s="597" t="str">
        <f>IF('別紙様式3-1'!$Y$26="×","該当","非該当")</f>
        <v>非該当</v>
      </c>
    </row>
    <row r="1068" spans="1:18">
      <c r="A1068" s="595">
        <v>1067</v>
      </c>
      <c r="B1068" s="595">
        <f>基本情報入力シート!C1105</f>
        <v>0</v>
      </c>
      <c r="C1068" s="595">
        <f>基本情報入力シート!M1105</f>
        <v>0</v>
      </c>
      <c r="D1068" s="595">
        <f>基本情報入力シート!R1105</f>
        <v>0</v>
      </c>
      <c r="E1068" s="595">
        <f>基本情報入力シート!W1105</f>
        <v>0</v>
      </c>
      <c r="F1068" s="595">
        <f>基本情報入力シート!X1105</f>
        <v>0</v>
      </c>
      <c r="G1068" s="595">
        <f>基本情報入力シート!Y1105</f>
        <v>0</v>
      </c>
      <c r="H1068" s="595">
        <f>基本情報入力シート!$M$23</f>
        <v>0</v>
      </c>
      <c r="I1068" s="595">
        <f>基本情報入力シート!$M$30</f>
        <v>0</v>
      </c>
      <c r="J1068" s="595">
        <f>基本情報入力シート!$M$31</f>
        <v>0</v>
      </c>
      <c r="K1068" s="595">
        <f>基本情報入力シート!$M$32</f>
        <v>0</v>
      </c>
      <c r="L1068" s="595">
        <f>'別紙様式3-2（加算　個票）'!P1080</f>
        <v>0</v>
      </c>
      <c r="M1068" s="596">
        <f>'別紙様式3-2（加算　個票）'!Q1080</f>
        <v>0</v>
      </c>
      <c r="N1068" s="595">
        <f>'別紙様式3-2（加算　個票）'!Y1080</f>
        <v>0</v>
      </c>
      <c r="O1068" s="596">
        <f>'別紙様式3-2（加算　個票）'!Z1080</f>
        <v>0</v>
      </c>
      <c r="P1068" s="596">
        <f>'別紙様式3-2（加算　個票）'!AG1080</f>
        <v>0</v>
      </c>
      <c r="Q1068" s="596">
        <f t="shared" si="16"/>
        <v>0</v>
      </c>
      <c r="R1068" s="597" t="str">
        <f>IF('別紙様式3-1'!$Y$26="×","該当","非該当")</f>
        <v>非該当</v>
      </c>
    </row>
    <row r="1069" spans="1:18">
      <c r="A1069" s="595">
        <v>1068</v>
      </c>
      <c r="B1069" s="595">
        <f>基本情報入力シート!C1106</f>
        <v>0</v>
      </c>
      <c r="C1069" s="595">
        <f>基本情報入力シート!M1106</f>
        <v>0</v>
      </c>
      <c r="D1069" s="595">
        <f>基本情報入力シート!R1106</f>
        <v>0</v>
      </c>
      <c r="E1069" s="595">
        <f>基本情報入力シート!W1106</f>
        <v>0</v>
      </c>
      <c r="F1069" s="595">
        <f>基本情報入力シート!X1106</f>
        <v>0</v>
      </c>
      <c r="G1069" s="595">
        <f>基本情報入力シート!Y1106</f>
        <v>0</v>
      </c>
      <c r="H1069" s="595">
        <f>基本情報入力シート!$M$23</f>
        <v>0</v>
      </c>
      <c r="I1069" s="595">
        <f>基本情報入力シート!$M$30</f>
        <v>0</v>
      </c>
      <c r="J1069" s="595">
        <f>基本情報入力シート!$M$31</f>
        <v>0</v>
      </c>
      <c r="K1069" s="595">
        <f>基本情報入力シート!$M$32</f>
        <v>0</v>
      </c>
      <c r="L1069" s="595">
        <f>'別紙様式3-2（加算　個票）'!P1081</f>
        <v>0</v>
      </c>
      <c r="M1069" s="596">
        <f>'別紙様式3-2（加算　個票）'!Q1081</f>
        <v>0</v>
      </c>
      <c r="N1069" s="595">
        <f>'別紙様式3-2（加算　個票）'!Y1081</f>
        <v>0</v>
      </c>
      <c r="O1069" s="596">
        <f>'別紙様式3-2（加算　個票）'!Z1081</f>
        <v>0</v>
      </c>
      <c r="P1069" s="596">
        <f>'別紙様式3-2（加算　個票）'!AG1081</f>
        <v>0</v>
      </c>
      <c r="Q1069" s="596">
        <f t="shared" si="16"/>
        <v>0</v>
      </c>
      <c r="R1069" s="597" t="str">
        <f>IF('別紙様式3-1'!$Y$26="×","該当","非該当")</f>
        <v>非該当</v>
      </c>
    </row>
    <row r="1070" spans="1:18">
      <c r="A1070" s="595">
        <v>1069</v>
      </c>
      <c r="B1070" s="595">
        <f>基本情報入力シート!C1107</f>
        <v>0</v>
      </c>
      <c r="C1070" s="595">
        <f>基本情報入力シート!M1107</f>
        <v>0</v>
      </c>
      <c r="D1070" s="595">
        <f>基本情報入力シート!R1107</f>
        <v>0</v>
      </c>
      <c r="E1070" s="595">
        <f>基本情報入力シート!W1107</f>
        <v>0</v>
      </c>
      <c r="F1070" s="595">
        <f>基本情報入力シート!X1107</f>
        <v>0</v>
      </c>
      <c r="G1070" s="595">
        <f>基本情報入力シート!Y1107</f>
        <v>0</v>
      </c>
      <c r="H1070" s="595">
        <f>基本情報入力シート!$M$23</f>
        <v>0</v>
      </c>
      <c r="I1070" s="595">
        <f>基本情報入力シート!$M$30</f>
        <v>0</v>
      </c>
      <c r="J1070" s="595">
        <f>基本情報入力シート!$M$31</f>
        <v>0</v>
      </c>
      <c r="K1070" s="595">
        <f>基本情報入力シート!$M$32</f>
        <v>0</v>
      </c>
      <c r="L1070" s="595">
        <f>'別紙様式3-2（加算　個票）'!P1082</f>
        <v>0</v>
      </c>
      <c r="M1070" s="596">
        <f>'別紙様式3-2（加算　個票）'!Q1082</f>
        <v>0</v>
      </c>
      <c r="N1070" s="595">
        <f>'別紙様式3-2（加算　個票）'!Y1082</f>
        <v>0</v>
      </c>
      <c r="O1070" s="596">
        <f>'別紙様式3-2（加算　個票）'!Z1082</f>
        <v>0</v>
      </c>
      <c r="P1070" s="596">
        <f>'別紙様式3-2（加算　個票）'!AG1082</f>
        <v>0</v>
      </c>
      <c r="Q1070" s="596">
        <f t="shared" si="16"/>
        <v>0</v>
      </c>
      <c r="R1070" s="597" t="str">
        <f>IF('別紙様式3-1'!$Y$26="×","該当","非該当")</f>
        <v>非該当</v>
      </c>
    </row>
    <row r="1071" spans="1:18">
      <c r="A1071" s="595">
        <v>1070</v>
      </c>
      <c r="B1071" s="595">
        <f>基本情報入力シート!C1108</f>
        <v>0</v>
      </c>
      <c r="C1071" s="595">
        <f>基本情報入力シート!M1108</f>
        <v>0</v>
      </c>
      <c r="D1071" s="595">
        <f>基本情報入力シート!R1108</f>
        <v>0</v>
      </c>
      <c r="E1071" s="595">
        <f>基本情報入力シート!W1108</f>
        <v>0</v>
      </c>
      <c r="F1071" s="595">
        <f>基本情報入力シート!X1108</f>
        <v>0</v>
      </c>
      <c r="G1071" s="595">
        <f>基本情報入力シート!Y1108</f>
        <v>0</v>
      </c>
      <c r="H1071" s="595">
        <f>基本情報入力シート!$M$23</f>
        <v>0</v>
      </c>
      <c r="I1071" s="595">
        <f>基本情報入力シート!$M$30</f>
        <v>0</v>
      </c>
      <c r="J1071" s="595">
        <f>基本情報入力シート!$M$31</f>
        <v>0</v>
      </c>
      <c r="K1071" s="595">
        <f>基本情報入力シート!$M$32</f>
        <v>0</v>
      </c>
      <c r="L1071" s="595">
        <f>'別紙様式3-2（加算　個票）'!P1083</f>
        <v>0</v>
      </c>
      <c r="M1071" s="596">
        <f>'別紙様式3-2（加算　個票）'!Q1083</f>
        <v>0</v>
      </c>
      <c r="N1071" s="595">
        <f>'別紙様式3-2（加算　個票）'!Y1083</f>
        <v>0</v>
      </c>
      <c r="O1071" s="596">
        <f>'別紙様式3-2（加算　個票）'!Z1083</f>
        <v>0</v>
      </c>
      <c r="P1071" s="596">
        <f>'別紙様式3-2（加算　個票）'!AG1083</f>
        <v>0</v>
      </c>
      <c r="Q1071" s="596">
        <f t="shared" si="16"/>
        <v>0</v>
      </c>
      <c r="R1071" s="597" t="str">
        <f>IF('別紙様式3-1'!$Y$26="×","該当","非該当")</f>
        <v>非該当</v>
      </c>
    </row>
    <row r="1072" spans="1:18">
      <c r="A1072" s="595">
        <v>1071</v>
      </c>
      <c r="B1072" s="595">
        <f>基本情報入力シート!C1109</f>
        <v>0</v>
      </c>
      <c r="C1072" s="595">
        <f>基本情報入力シート!M1109</f>
        <v>0</v>
      </c>
      <c r="D1072" s="595">
        <f>基本情報入力シート!R1109</f>
        <v>0</v>
      </c>
      <c r="E1072" s="595">
        <f>基本情報入力シート!W1109</f>
        <v>0</v>
      </c>
      <c r="F1072" s="595">
        <f>基本情報入力シート!X1109</f>
        <v>0</v>
      </c>
      <c r="G1072" s="595">
        <f>基本情報入力シート!Y1109</f>
        <v>0</v>
      </c>
      <c r="H1072" s="595">
        <f>基本情報入力シート!$M$23</f>
        <v>0</v>
      </c>
      <c r="I1072" s="595">
        <f>基本情報入力シート!$M$30</f>
        <v>0</v>
      </c>
      <c r="J1072" s="595">
        <f>基本情報入力シート!$M$31</f>
        <v>0</v>
      </c>
      <c r="K1072" s="595">
        <f>基本情報入力シート!$M$32</f>
        <v>0</v>
      </c>
      <c r="L1072" s="595">
        <f>'別紙様式3-2（加算　個票）'!P1084</f>
        <v>0</v>
      </c>
      <c r="M1072" s="596">
        <f>'別紙様式3-2（加算　個票）'!Q1084</f>
        <v>0</v>
      </c>
      <c r="N1072" s="595">
        <f>'別紙様式3-2（加算　個票）'!Y1084</f>
        <v>0</v>
      </c>
      <c r="O1072" s="596">
        <f>'別紙様式3-2（加算　個票）'!Z1084</f>
        <v>0</v>
      </c>
      <c r="P1072" s="596">
        <f>'別紙様式3-2（加算　個票）'!AG1084</f>
        <v>0</v>
      </c>
      <c r="Q1072" s="596">
        <f t="shared" si="16"/>
        <v>0</v>
      </c>
      <c r="R1072" s="597" t="str">
        <f>IF('別紙様式3-1'!$Y$26="×","該当","非該当")</f>
        <v>非該当</v>
      </c>
    </row>
    <row r="1073" spans="1:18">
      <c r="A1073" s="595">
        <v>1072</v>
      </c>
      <c r="B1073" s="595">
        <f>基本情報入力シート!C1110</f>
        <v>0</v>
      </c>
      <c r="C1073" s="595">
        <f>基本情報入力シート!M1110</f>
        <v>0</v>
      </c>
      <c r="D1073" s="595">
        <f>基本情報入力シート!R1110</f>
        <v>0</v>
      </c>
      <c r="E1073" s="595">
        <f>基本情報入力シート!W1110</f>
        <v>0</v>
      </c>
      <c r="F1073" s="595">
        <f>基本情報入力シート!X1110</f>
        <v>0</v>
      </c>
      <c r="G1073" s="595">
        <f>基本情報入力シート!Y1110</f>
        <v>0</v>
      </c>
      <c r="H1073" s="595">
        <f>基本情報入力シート!$M$23</f>
        <v>0</v>
      </c>
      <c r="I1073" s="595">
        <f>基本情報入力シート!$M$30</f>
        <v>0</v>
      </c>
      <c r="J1073" s="595">
        <f>基本情報入力シート!$M$31</f>
        <v>0</v>
      </c>
      <c r="K1073" s="595">
        <f>基本情報入力シート!$M$32</f>
        <v>0</v>
      </c>
      <c r="L1073" s="595">
        <f>'別紙様式3-2（加算　個票）'!P1085</f>
        <v>0</v>
      </c>
      <c r="M1073" s="596">
        <f>'別紙様式3-2（加算　個票）'!Q1085</f>
        <v>0</v>
      </c>
      <c r="N1073" s="595">
        <f>'別紙様式3-2（加算　個票）'!Y1085</f>
        <v>0</v>
      </c>
      <c r="O1073" s="596">
        <f>'別紙様式3-2（加算　個票）'!Z1085</f>
        <v>0</v>
      </c>
      <c r="P1073" s="596">
        <f>'別紙様式3-2（加算　個票）'!AG1085</f>
        <v>0</v>
      </c>
      <c r="Q1073" s="596">
        <f t="shared" si="16"/>
        <v>0</v>
      </c>
      <c r="R1073" s="597" t="str">
        <f>IF('別紙様式3-1'!$Y$26="×","該当","非該当")</f>
        <v>非該当</v>
      </c>
    </row>
    <row r="1074" spans="1:18">
      <c r="A1074" s="595">
        <v>1073</v>
      </c>
      <c r="B1074" s="595">
        <f>基本情報入力シート!C1111</f>
        <v>0</v>
      </c>
      <c r="C1074" s="595">
        <f>基本情報入力シート!M1111</f>
        <v>0</v>
      </c>
      <c r="D1074" s="595">
        <f>基本情報入力シート!R1111</f>
        <v>0</v>
      </c>
      <c r="E1074" s="595">
        <f>基本情報入力シート!W1111</f>
        <v>0</v>
      </c>
      <c r="F1074" s="595">
        <f>基本情報入力シート!X1111</f>
        <v>0</v>
      </c>
      <c r="G1074" s="595">
        <f>基本情報入力シート!Y1111</f>
        <v>0</v>
      </c>
      <c r="H1074" s="595">
        <f>基本情報入力シート!$M$23</f>
        <v>0</v>
      </c>
      <c r="I1074" s="595">
        <f>基本情報入力シート!$M$30</f>
        <v>0</v>
      </c>
      <c r="J1074" s="595">
        <f>基本情報入力シート!$M$31</f>
        <v>0</v>
      </c>
      <c r="K1074" s="595">
        <f>基本情報入力シート!$M$32</f>
        <v>0</v>
      </c>
      <c r="L1074" s="595">
        <f>'別紙様式3-2（加算　個票）'!P1086</f>
        <v>0</v>
      </c>
      <c r="M1074" s="596">
        <f>'別紙様式3-2（加算　個票）'!Q1086</f>
        <v>0</v>
      </c>
      <c r="N1074" s="595">
        <f>'別紙様式3-2（加算　個票）'!Y1086</f>
        <v>0</v>
      </c>
      <c r="O1074" s="596">
        <f>'別紙様式3-2（加算　個票）'!Z1086</f>
        <v>0</v>
      </c>
      <c r="P1074" s="596">
        <f>'別紙様式3-2（加算　個票）'!AG1086</f>
        <v>0</v>
      </c>
      <c r="Q1074" s="596">
        <f t="shared" si="16"/>
        <v>0</v>
      </c>
      <c r="R1074" s="597" t="str">
        <f>IF('別紙様式3-1'!$Y$26="×","該当","非該当")</f>
        <v>非該当</v>
      </c>
    </row>
    <row r="1075" spans="1:18">
      <c r="A1075" s="595">
        <v>1074</v>
      </c>
      <c r="B1075" s="595">
        <f>基本情報入力シート!C1112</f>
        <v>0</v>
      </c>
      <c r="C1075" s="595">
        <f>基本情報入力シート!M1112</f>
        <v>0</v>
      </c>
      <c r="D1075" s="595">
        <f>基本情報入力シート!R1112</f>
        <v>0</v>
      </c>
      <c r="E1075" s="595">
        <f>基本情報入力シート!W1112</f>
        <v>0</v>
      </c>
      <c r="F1075" s="595">
        <f>基本情報入力シート!X1112</f>
        <v>0</v>
      </c>
      <c r="G1075" s="595">
        <f>基本情報入力シート!Y1112</f>
        <v>0</v>
      </c>
      <c r="H1075" s="595">
        <f>基本情報入力シート!$M$23</f>
        <v>0</v>
      </c>
      <c r="I1075" s="595">
        <f>基本情報入力シート!$M$30</f>
        <v>0</v>
      </c>
      <c r="J1075" s="595">
        <f>基本情報入力シート!$M$31</f>
        <v>0</v>
      </c>
      <c r="K1075" s="595">
        <f>基本情報入力シート!$M$32</f>
        <v>0</v>
      </c>
      <c r="L1075" s="595">
        <f>'別紙様式3-2（加算　個票）'!P1087</f>
        <v>0</v>
      </c>
      <c r="M1075" s="596">
        <f>'別紙様式3-2（加算　個票）'!Q1087</f>
        <v>0</v>
      </c>
      <c r="N1075" s="595">
        <f>'別紙様式3-2（加算　個票）'!Y1087</f>
        <v>0</v>
      </c>
      <c r="O1075" s="596">
        <f>'別紙様式3-2（加算　個票）'!Z1087</f>
        <v>0</v>
      </c>
      <c r="P1075" s="596">
        <f>'別紙様式3-2（加算　個票）'!AG1087</f>
        <v>0</v>
      </c>
      <c r="Q1075" s="596">
        <f t="shared" si="16"/>
        <v>0</v>
      </c>
      <c r="R1075" s="597" t="str">
        <f>IF('別紙様式3-1'!$Y$26="×","該当","非該当")</f>
        <v>非該当</v>
      </c>
    </row>
    <row r="1076" spans="1:18">
      <c r="A1076" s="595">
        <v>1075</v>
      </c>
      <c r="B1076" s="595">
        <f>基本情報入力シート!C1113</f>
        <v>0</v>
      </c>
      <c r="C1076" s="595">
        <f>基本情報入力シート!M1113</f>
        <v>0</v>
      </c>
      <c r="D1076" s="595">
        <f>基本情報入力シート!R1113</f>
        <v>0</v>
      </c>
      <c r="E1076" s="595">
        <f>基本情報入力シート!W1113</f>
        <v>0</v>
      </c>
      <c r="F1076" s="595">
        <f>基本情報入力シート!X1113</f>
        <v>0</v>
      </c>
      <c r="G1076" s="595">
        <f>基本情報入力シート!Y1113</f>
        <v>0</v>
      </c>
      <c r="H1076" s="595">
        <f>基本情報入力シート!$M$23</f>
        <v>0</v>
      </c>
      <c r="I1076" s="595">
        <f>基本情報入力シート!$M$30</f>
        <v>0</v>
      </c>
      <c r="J1076" s="595">
        <f>基本情報入力シート!$M$31</f>
        <v>0</v>
      </c>
      <c r="K1076" s="595">
        <f>基本情報入力シート!$M$32</f>
        <v>0</v>
      </c>
      <c r="L1076" s="595">
        <f>'別紙様式3-2（加算　個票）'!P1088</f>
        <v>0</v>
      </c>
      <c r="M1076" s="596">
        <f>'別紙様式3-2（加算　個票）'!Q1088</f>
        <v>0</v>
      </c>
      <c r="N1076" s="595">
        <f>'別紙様式3-2（加算　個票）'!Y1088</f>
        <v>0</v>
      </c>
      <c r="O1076" s="596">
        <f>'別紙様式3-2（加算　個票）'!Z1088</f>
        <v>0</v>
      </c>
      <c r="P1076" s="596">
        <f>'別紙様式3-2（加算　個票）'!AG1088</f>
        <v>0</v>
      </c>
      <c r="Q1076" s="596">
        <f t="shared" si="16"/>
        <v>0</v>
      </c>
      <c r="R1076" s="597" t="str">
        <f>IF('別紙様式3-1'!$Y$26="×","該当","非該当")</f>
        <v>非該当</v>
      </c>
    </row>
    <row r="1077" spans="1:18">
      <c r="A1077" s="595">
        <v>1076</v>
      </c>
      <c r="B1077" s="595">
        <f>基本情報入力シート!C1114</f>
        <v>0</v>
      </c>
      <c r="C1077" s="595">
        <f>基本情報入力シート!M1114</f>
        <v>0</v>
      </c>
      <c r="D1077" s="595">
        <f>基本情報入力シート!R1114</f>
        <v>0</v>
      </c>
      <c r="E1077" s="595">
        <f>基本情報入力シート!W1114</f>
        <v>0</v>
      </c>
      <c r="F1077" s="595">
        <f>基本情報入力シート!X1114</f>
        <v>0</v>
      </c>
      <c r="G1077" s="595">
        <f>基本情報入力シート!Y1114</f>
        <v>0</v>
      </c>
      <c r="H1077" s="595">
        <f>基本情報入力シート!$M$23</f>
        <v>0</v>
      </c>
      <c r="I1077" s="595">
        <f>基本情報入力シート!$M$30</f>
        <v>0</v>
      </c>
      <c r="J1077" s="595">
        <f>基本情報入力シート!$M$31</f>
        <v>0</v>
      </c>
      <c r="K1077" s="595">
        <f>基本情報入力シート!$M$32</f>
        <v>0</v>
      </c>
      <c r="L1077" s="595">
        <f>'別紙様式3-2（加算　個票）'!P1089</f>
        <v>0</v>
      </c>
      <c r="M1077" s="596">
        <f>'別紙様式3-2（加算　個票）'!Q1089</f>
        <v>0</v>
      </c>
      <c r="N1077" s="595">
        <f>'別紙様式3-2（加算　個票）'!Y1089</f>
        <v>0</v>
      </c>
      <c r="O1077" s="596">
        <f>'別紙様式3-2（加算　個票）'!Z1089</f>
        <v>0</v>
      </c>
      <c r="P1077" s="596">
        <f>'別紙様式3-2（加算　個票）'!AG1089</f>
        <v>0</v>
      </c>
      <c r="Q1077" s="596">
        <f t="shared" si="16"/>
        <v>0</v>
      </c>
      <c r="R1077" s="597" t="str">
        <f>IF('別紙様式3-1'!$Y$26="×","該当","非該当")</f>
        <v>非該当</v>
      </c>
    </row>
    <row r="1078" spans="1:18">
      <c r="A1078" s="595">
        <v>1077</v>
      </c>
      <c r="B1078" s="595">
        <f>基本情報入力シート!C1115</f>
        <v>0</v>
      </c>
      <c r="C1078" s="595">
        <f>基本情報入力シート!M1115</f>
        <v>0</v>
      </c>
      <c r="D1078" s="595">
        <f>基本情報入力シート!R1115</f>
        <v>0</v>
      </c>
      <c r="E1078" s="595">
        <f>基本情報入力シート!W1115</f>
        <v>0</v>
      </c>
      <c r="F1078" s="595">
        <f>基本情報入力シート!X1115</f>
        <v>0</v>
      </c>
      <c r="G1078" s="595">
        <f>基本情報入力シート!Y1115</f>
        <v>0</v>
      </c>
      <c r="H1078" s="595">
        <f>基本情報入力シート!$M$23</f>
        <v>0</v>
      </c>
      <c r="I1078" s="595">
        <f>基本情報入力シート!$M$30</f>
        <v>0</v>
      </c>
      <c r="J1078" s="595">
        <f>基本情報入力シート!$M$31</f>
        <v>0</v>
      </c>
      <c r="K1078" s="595">
        <f>基本情報入力シート!$M$32</f>
        <v>0</v>
      </c>
      <c r="L1078" s="595">
        <f>'別紙様式3-2（加算　個票）'!P1090</f>
        <v>0</v>
      </c>
      <c r="M1078" s="596">
        <f>'別紙様式3-2（加算　個票）'!Q1090</f>
        <v>0</v>
      </c>
      <c r="N1078" s="595">
        <f>'別紙様式3-2（加算　個票）'!Y1090</f>
        <v>0</v>
      </c>
      <c r="O1078" s="596">
        <f>'別紙様式3-2（加算　個票）'!Z1090</f>
        <v>0</v>
      </c>
      <c r="P1078" s="596">
        <f>'別紙様式3-2（加算　個票）'!AG1090</f>
        <v>0</v>
      </c>
      <c r="Q1078" s="596">
        <f t="shared" si="16"/>
        <v>0</v>
      </c>
      <c r="R1078" s="597" t="str">
        <f>IF('別紙様式3-1'!$Y$26="×","該当","非該当")</f>
        <v>非該当</v>
      </c>
    </row>
    <row r="1079" spans="1:18">
      <c r="A1079" s="595">
        <v>1078</v>
      </c>
      <c r="B1079" s="595">
        <f>基本情報入力シート!C1116</f>
        <v>0</v>
      </c>
      <c r="C1079" s="595">
        <f>基本情報入力シート!M1116</f>
        <v>0</v>
      </c>
      <c r="D1079" s="595">
        <f>基本情報入力シート!R1116</f>
        <v>0</v>
      </c>
      <c r="E1079" s="595">
        <f>基本情報入力シート!W1116</f>
        <v>0</v>
      </c>
      <c r="F1079" s="595">
        <f>基本情報入力シート!X1116</f>
        <v>0</v>
      </c>
      <c r="G1079" s="595">
        <f>基本情報入力シート!Y1116</f>
        <v>0</v>
      </c>
      <c r="H1079" s="595">
        <f>基本情報入力シート!$M$23</f>
        <v>0</v>
      </c>
      <c r="I1079" s="595">
        <f>基本情報入力シート!$M$30</f>
        <v>0</v>
      </c>
      <c r="J1079" s="595">
        <f>基本情報入力シート!$M$31</f>
        <v>0</v>
      </c>
      <c r="K1079" s="595">
        <f>基本情報入力シート!$M$32</f>
        <v>0</v>
      </c>
      <c r="L1079" s="595">
        <f>'別紙様式3-2（加算　個票）'!P1091</f>
        <v>0</v>
      </c>
      <c r="M1079" s="596">
        <f>'別紙様式3-2（加算　個票）'!Q1091</f>
        <v>0</v>
      </c>
      <c r="N1079" s="595">
        <f>'別紙様式3-2（加算　個票）'!Y1091</f>
        <v>0</v>
      </c>
      <c r="O1079" s="596">
        <f>'別紙様式3-2（加算　個票）'!Z1091</f>
        <v>0</v>
      </c>
      <c r="P1079" s="596">
        <f>'別紙様式3-2（加算　個票）'!AG1091</f>
        <v>0</v>
      </c>
      <c r="Q1079" s="596">
        <f t="shared" si="16"/>
        <v>0</v>
      </c>
      <c r="R1079" s="597" t="str">
        <f>IF('別紙様式3-1'!$Y$26="×","該当","非該当")</f>
        <v>非該当</v>
      </c>
    </row>
    <row r="1080" spans="1:18">
      <c r="A1080" s="595">
        <v>1079</v>
      </c>
      <c r="B1080" s="595">
        <f>基本情報入力シート!C1117</f>
        <v>0</v>
      </c>
      <c r="C1080" s="595">
        <f>基本情報入力シート!M1117</f>
        <v>0</v>
      </c>
      <c r="D1080" s="595">
        <f>基本情報入力シート!R1117</f>
        <v>0</v>
      </c>
      <c r="E1080" s="595">
        <f>基本情報入力シート!W1117</f>
        <v>0</v>
      </c>
      <c r="F1080" s="595">
        <f>基本情報入力シート!X1117</f>
        <v>0</v>
      </c>
      <c r="G1080" s="595">
        <f>基本情報入力シート!Y1117</f>
        <v>0</v>
      </c>
      <c r="H1080" s="595">
        <f>基本情報入力シート!$M$23</f>
        <v>0</v>
      </c>
      <c r="I1080" s="595">
        <f>基本情報入力シート!$M$30</f>
        <v>0</v>
      </c>
      <c r="J1080" s="595">
        <f>基本情報入力シート!$M$31</f>
        <v>0</v>
      </c>
      <c r="K1080" s="595">
        <f>基本情報入力シート!$M$32</f>
        <v>0</v>
      </c>
      <c r="L1080" s="595">
        <f>'別紙様式3-2（加算　個票）'!P1092</f>
        <v>0</v>
      </c>
      <c r="M1080" s="596">
        <f>'別紙様式3-2（加算　個票）'!Q1092</f>
        <v>0</v>
      </c>
      <c r="N1080" s="595">
        <f>'別紙様式3-2（加算　個票）'!Y1092</f>
        <v>0</v>
      </c>
      <c r="O1080" s="596">
        <f>'別紙様式3-2（加算　個票）'!Z1092</f>
        <v>0</v>
      </c>
      <c r="P1080" s="596">
        <f>'別紙様式3-2（加算　個票）'!AG1092</f>
        <v>0</v>
      </c>
      <c r="Q1080" s="596">
        <f t="shared" si="16"/>
        <v>0</v>
      </c>
      <c r="R1080" s="597" t="str">
        <f>IF('別紙様式3-1'!$Y$26="×","該当","非該当")</f>
        <v>非該当</v>
      </c>
    </row>
    <row r="1081" spans="1:18">
      <c r="A1081" s="595">
        <v>1080</v>
      </c>
      <c r="B1081" s="595">
        <f>基本情報入力シート!C1118</f>
        <v>0</v>
      </c>
      <c r="C1081" s="595">
        <f>基本情報入力シート!M1118</f>
        <v>0</v>
      </c>
      <c r="D1081" s="595">
        <f>基本情報入力シート!R1118</f>
        <v>0</v>
      </c>
      <c r="E1081" s="595">
        <f>基本情報入力シート!W1118</f>
        <v>0</v>
      </c>
      <c r="F1081" s="595">
        <f>基本情報入力シート!X1118</f>
        <v>0</v>
      </c>
      <c r="G1081" s="595">
        <f>基本情報入力シート!Y1118</f>
        <v>0</v>
      </c>
      <c r="H1081" s="595">
        <f>基本情報入力シート!$M$23</f>
        <v>0</v>
      </c>
      <c r="I1081" s="595">
        <f>基本情報入力シート!$M$30</f>
        <v>0</v>
      </c>
      <c r="J1081" s="595">
        <f>基本情報入力シート!$M$31</f>
        <v>0</v>
      </c>
      <c r="K1081" s="595">
        <f>基本情報入力シート!$M$32</f>
        <v>0</v>
      </c>
      <c r="L1081" s="595">
        <f>'別紙様式3-2（加算　個票）'!P1093</f>
        <v>0</v>
      </c>
      <c r="M1081" s="596">
        <f>'別紙様式3-2（加算　個票）'!Q1093</f>
        <v>0</v>
      </c>
      <c r="N1081" s="595">
        <f>'別紙様式3-2（加算　個票）'!Y1093</f>
        <v>0</v>
      </c>
      <c r="O1081" s="596">
        <f>'別紙様式3-2（加算　個票）'!Z1093</f>
        <v>0</v>
      </c>
      <c r="P1081" s="596">
        <f>'別紙様式3-2（加算　個票）'!AG1093</f>
        <v>0</v>
      </c>
      <c r="Q1081" s="596">
        <f t="shared" si="16"/>
        <v>0</v>
      </c>
      <c r="R1081" s="597" t="str">
        <f>IF('別紙様式3-1'!$Y$26="×","該当","非該当")</f>
        <v>非該当</v>
      </c>
    </row>
    <row r="1082" spans="1:18">
      <c r="A1082" s="595">
        <v>1081</v>
      </c>
      <c r="B1082" s="595">
        <f>基本情報入力シート!C1119</f>
        <v>0</v>
      </c>
      <c r="C1082" s="595">
        <f>基本情報入力シート!M1119</f>
        <v>0</v>
      </c>
      <c r="D1082" s="595">
        <f>基本情報入力シート!R1119</f>
        <v>0</v>
      </c>
      <c r="E1082" s="595">
        <f>基本情報入力シート!W1119</f>
        <v>0</v>
      </c>
      <c r="F1082" s="595">
        <f>基本情報入力シート!X1119</f>
        <v>0</v>
      </c>
      <c r="G1082" s="595">
        <f>基本情報入力シート!Y1119</f>
        <v>0</v>
      </c>
      <c r="H1082" s="595">
        <f>基本情報入力シート!$M$23</f>
        <v>0</v>
      </c>
      <c r="I1082" s="595">
        <f>基本情報入力シート!$M$30</f>
        <v>0</v>
      </c>
      <c r="J1082" s="595">
        <f>基本情報入力シート!$M$31</f>
        <v>0</v>
      </c>
      <c r="K1082" s="595">
        <f>基本情報入力シート!$M$32</f>
        <v>0</v>
      </c>
      <c r="L1082" s="595">
        <f>'別紙様式3-2（加算　個票）'!P1094</f>
        <v>0</v>
      </c>
      <c r="M1082" s="596">
        <f>'別紙様式3-2（加算　個票）'!Q1094</f>
        <v>0</v>
      </c>
      <c r="N1082" s="595">
        <f>'別紙様式3-2（加算　個票）'!Y1094</f>
        <v>0</v>
      </c>
      <c r="O1082" s="596">
        <f>'別紙様式3-2（加算　個票）'!Z1094</f>
        <v>0</v>
      </c>
      <c r="P1082" s="596">
        <f>'別紙様式3-2（加算　個票）'!AG1094</f>
        <v>0</v>
      </c>
      <c r="Q1082" s="596">
        <f t="shared" si="16"/>
        <v>0</v>
      </c>
      <c r="R1082" s="597" t="str">
        <f>IF('別紙様式3-1'!$Y$26="×","該当","非該当")</f>
        <v>非該当</v>
      </c>
    </row>
    <row r="1083" spans="1:18">
      <c r="A1083" s="595">
        <v>1082</v>
      </c>
      <c r="B1083" s="595">
        <f>基本情報入力シート!C1120</f>
        <v>0</v>
      </c>
      <c r="C1083" s="595">
        <f>基本情報入力シート!M1120</f>
        <v>0</v>
      </c>
      <c r="D1083" s="595">
        <f>基本情報入力シート!R1120</f>
        <v>0</v>
      </c>
      <c r="E1083" s="595">
        <f>基本情報入力シート!W1120</f>
        <v>0</v>
      </c>
      <c r="F1083" s="595">
        <f>基本情報入力シート!X1120</f>
        <v>0</v>
      </c>
      <c r="G1083" s="595">
        <f>基本情報入力シート!Y1120</f>
        <v>0</v>
      </c>
      <c r="H1083" s="595">
        <f>基本情報入力シート!$M$23</f>
        <v>0</v>
      </c>
      <c r="I1083" s="595">
        <f>基本情報入力シート!$M$30</f>
        <v>0</v>
      </c>
      <c r="J1083" s="595">
        <f>基本情報入力シート!$M$31</f>
        <v>0</v>
      </c>
      <c r="K1083" s="595">
        <f>基本情報入力シート!$M$32</f>
        <v>0</v>
      </c>
      <c r="L1083" s="595">
        <f>'別紙様式3-2（加算　個票）'!P1095</f>
        <v>0</v>
      </c>
      <c r="M1083" s="596">
        <f>'別紙様式3-2（加算　個票）'!Q1095</f>
        <v>0</v>
      </c>
      <c r="N1083" s="595">
        <f>'別紙様式3-2（加算　個票）'!Y1095</f>
        <v>0</v>
      </c>
      <c r="O1083" s="596">
        <f>'別紙様式3-2（加算　個票）'!Z1095</f>
        <v>0</v>
      </c>
      <c r="P1083" s="596">
        <f>'別紙様式3-2（加算　個票）'!AG1095</f>
        <v>0</v>
      </c>
      <c r="Q1083" s="596">
        <f t="shared" si="16"/>
        <v>0</v>
      </c>
      <c r="R1083" s="597" t="str">
        <f>IF('別紙様式3-1'!$Y$26="×","該当","非該当")</f>
        <v>非該当</v>
      </c>
    </row>
    <row r="1084" spans="1:18">
      <c r="A1084" s="595">
        <v>1083</v>
      </c>
      <c r="B1084" s="595">
        <f>基本情報入力シート!C1121</f>
        <v>0</v>
      </c>
      <c r="C1084" s="595">
        <f>基本情報入力シート!M1121</f>
        <v>0</v>
      </c>
      <c r="D1084" s="595">
        <f>基本情報入力シート!R1121</f>
        <v>0</v>
      </c>
      <c r="E1084" s="595">
        <f>基本情報入力シート!W1121</f>
        <v>0</v>
      </c>
      <c r="F1084" s="595">
        <f>基本情報入力シート!X1121</f>
        <v>0</v>
      </c>
      <c r="G1084" s="595">
        <f>基本情報入力シート!Y1121</f>
        <v>0</v>
      </c>
      <c r="H1084" s="595">
        <f>基本情報入力シート!$M$23</f>
        <v>0</v>
      </c>
      <c r="I1084" s="595">
        <f>基本情報入力シート!$M$30</f>
        <v>0</v>
      </c>
      <c r="J1084" s="595">
        <f>基本情報入力シート!$M$31</f>
        <v>0</v>
      </c>
      <c r="K1084" s="595">
        <f>基本情報入力シート!$M$32</f>
        <v>0</v>
      </c>
      <c r="L1084" s="595">
        <f>'別紙様式3-2（加算　個票）'!P1096</f>
        <v>0</v>
      </c>
      <c r="M1084" s="596">
        <f>'別紙様式3-2（加算　個票）'!Q1096</f>
        <v>0</v>
      </c>
      <c r="N1084" s="595">
        <f>'別紙様式3-2（加算　個票）'!Y1096</f>
        <v>0</v>
      </c>
      <c r="O1084" s="596">
        <f>'別紙様式3-2（加算　個票）'!Z1096</f>
        <v>0</v>
      </c>
      <c r="P1084" s="596">
        <f>'別紙様式3-2（加算　個票）'!AG1096</f>
        <v>0</v>
      </c>
      <c r="Q1084" s="596">
        <f t="shared" si="16"/>
        <v>0</v>
      </c>
      <c r="R1084" s="597" t="str">
        <f>IF('別紙様式3-1'!$Y$26="×","該当","非該当")</f>
        <v>非該当</v>
      </c>
    </row>
    <row r="1085" spans="1:18">
      <c r="A1085" s="595">
        <v>1084</v>
      </c>
      <c r="B1085" s="595">
        <f>基本情報入力シート!C1122</f>
        <v>0</v>
      </c>
      <c r="C1085" s="595">
        <f>基本情報入力シート!M1122</f>
        <v>0</v>
      </c>
      <c r="D1085" s="595">
        <f>基本情報入力シート!R1122</f>
        <v>0</v>
      </c>
      <c r="E1085" s="595">
        <f>基本情報入力シート!W1122</f>
        <v>0</v>
      </c>
      <c r="F1085" s="595">
        <f>基本情報入力シート!X1122</f>
        <v>0</v>
      </c>
      <c r="G1085" s="595">
        <f>基本情報入力シート!Y1122</f>
        <v>0</v>
      </c>
      <c r="H1085" s="595">
        <f>基本情報入力シート!$M$23</f>
        <v>0</v>
      </c>
      <c r="I1085" s="595">
        <f>基本情報入力シート!$M$30</f>
        <v>0</v>
      </c>
      <c r="J1085" s="595">
        <f>基本情報入力シート!$M$31</f>
        <v>0</v>
      </c>
      <c r="K1085" s="595">
        <f>基本情報入力シート!$M$32</f>
        <v>0</v>
      </c>
      <c r="L1085" s="595">
        <f>'別紙様式3-2（加算　個票）'!P1097</f>
        <v>0</v>
      </c>
      <c r="M1085" s="596">
        <f>'別紙様式3-2（加算　個票）'!Q1097</f>
        <v>0</v>
      </c>
      <c r="N1085" s="595">
        <f>'別紙様式3-2（加算　個票）'!Y1097</f>
        <v>0</v>
      </c>
      <c r="O1085" s="596">
        <f>'別紙様式3-2（加算　個票）'!Z1097</f>
        <v>0</v>
      </c>
      <c r="P1085" s="596">
        <f>'別紙様式3-2（加算　個票）'!AG1097</f>
        <v>0</v>
      </c>
      <c r="Q1085" s="596">
        <f t="shared" si="16"/>
        <v>0</v>
      </c>
      <c r="R1085" s="597" t="str">
        <f>IF('別紙様式3-1'!$Y$26="×","該当","非該当")</f>
        <v>非該当</v>
      </c>
    </row>
    <row r="1086" spans="1:18">
      <c r="A1086" s="595">
        <v>1085</v>
      </c>
      <c r="B1086" s="595">
        <f>基本情報入力シート!C1123</f>
        <v>0</v>
      </c>
      <c r="C1086" s="595">
        <f>基本情報入力シート!M1123</f>
        <v>0</v>
      </c>
      <c r="D1086" s="595">
        <f>基本情報入力シート!R1123</f>
        <v>0</v>
      </c>
      <c r="E1086" s="595">
        <f>基本情報入力シート!W1123</f>
        <v>0</v>
      </c>
      <c r="F1086" s="595">
        <f>基本情報入力シート!X1123</f>
        <v>0</v>
      </c>
      <c r="G1086" s="595">
        <f>基本情報入力シート!Y1123</f>
        <v>0</v>
      </c>
      <c r="H1086" s="595">
        <f>基本情報入力シート!$M$23</f>
        <v>0</v>
      </c>
      <c r="I1086" s="595">
        <f>基本情報入力シート!$M$30</f>
        <v>0</v>
      </c>
      <c r="J1086" s="595">
        <f>基本情報入力シート!$M$31</f>
        <v>0</v>
      </c>
      <c r="K1086" s="595">
        <f>基本情報入力シート!$M$32</f>
        <v>0</v>
      </c>
      <c r="L1086" s="595">
        <f>'別紙様式3-2（加算　個票）'!P1098</f>
        <v>0</v>
      </c>
      <c r="M1086" s="596">
        <f>'別紙様式3-2（加算　個票）'!Q1098</f>
        <v>0</v>
      </c>
      <c r="N1086" s="595">
        <f>'別紙様式3-2（加算　個票）'!Y1098</f>
        <v>0</v>
      </c>
      <c r="O1086" s="596">
        <f>'別紙様式3-2（加算　個票）'!Z1098</f>
        <v>0</v>
      </c>
      <c r="P1086" s="596">
        <f>'別紙様式3-2（加算　個票）'!AG1098</f>
        <v>0</v>
      </c>
      <c r="Q1086" s="596">
        <f t="shared" si="16"/>
        <v>0</v>
      </c>
      <c r="R1086" s="597" t="str">
        <f>IF('別紙様式3-1'!$Y$26="×","該当","非該当")</f>
        <v>非該当</v>
      </c>
    </row>
    <row r="1087" spans="1:18">
      <c r="A1087" s="595">
        <v>1086</v>
      </c>
      <c r="B1087" s="595">
        <f>基本情報入力シート!C1124</f>
        <v>0</v>
      </c>
      <c r="C1087" s="595">
        <f>基本情報入力シート!M1124</f>
        <v>0</v>
      </c>
      <c r="D1087" s="595">
        <f>基本情報入力シート!R1124</f>
        <v>0</v>
      </c>
      <c r="E1087" s="595">
        <f>基本情報入力シート!W1124</f>
        <v>0</v>
      </c>
      <c r="F1087" s="595">
        <f>基本情報入力シート!X1124</f>
        <v>0</v>
      </c>
      <c r="G1087" s="595">
        <f>基本情報入力シート!Y1124</f>
        <v>0</v>
      </c>
      <c r="H1087" s="595">
        <f>基本情報入力シート!$M$23</f>
        <v>0</v>
      </c>
      <c r="I1087" s="595">
        <f>基本情報入力シート!$M$30</f>
        <v>0</v>
      </c>
      <c r="J1087" s="595">
        <f>基本情報入力シート!$M$31</f>
        <v>0</v>
      </c>
      <c r="K1087" s="595">
        <f>基本情報入力シート!$M$32</f>
        <v>0</v>
      </c>
      <c r="L1087" s="595">
        <f>'別紙様式3-2（加算　個票）'!P1099</f>
        <v>0</v>
      </c>
      <c r="M1087" s="596">
        <f>'別紙様式3-2（加算　個票）'!Q1099</f>
        <v>0</v>
      </c>
      <c r="N1087" s="595">
        <f>'別紙様式3-2（加算　個票）'!Y1099</f>
        <v>0</v>
      </c>
      <c r="O1087" s="596">
        <f>'別紙様式3-2（加算　個票）'!Z1099</f>
        <v>0</v>
      </c>
      <c r="P1087" s="596">
        <f>'別紙様式3-2（加算　個票）'!AG1099</f>
        <v>0</v>
      </c>
      <c r="Q1087" s="596">
        <f t="shared" si="16"/>
        <v>0</v>
      </c>
      <c r="R1087" s="597" t="str">
        <f>IF('別紙様式3-1'!$Y$26="×","該当","非該当")</f>
        <v>非該当</v>
      </c>
    </row>
    <row r="1088" spans="1:18">
      <c r="A1088" s="595">
        <v>1087</v>
      </c>
      <c r="B1088" s="595">
        <f>基本情報入力シート!C1125</f>
        <v>0</v>
      </c>
      <c r="C1088" s="595">
        <f>基本情報入力シート!M1125</f>
        <v>0</v>
      </c>
      <c r="D1088" s="595">
        <f>基本情報入力シート!R1125</f>
        <v>0</v>
      </c>
      <c r="E1088" s="595">
        <f>基本情報入力シート!W1125</f>
        <v>0</v>
      </c>
      <c r="F1088" s="595">
        <f>基本情報入力シート!X1125</f>
        <v>0</v>
      </c>
      <c r="G1088" s="595">
        <f>基本情報入力シート!Y1125</f>
        <v>0</v>
      </c>
      <c r="H1088" s="595">
        <f>基本情報入力シート!$M$23</f>
        <v>0</v>
      </c>
      <c r="I1088" s="595">
        <f>基本情報入力シート!$M$30</f>
        <v>0</v>
      </c>
      <c r="J1088" s="595">
        <f>基本情報入力シート!$M$31</f>
        <v>0</v>
      </c>
      <c r="K1088" s="595">
        <f>基本情報入力シート!$M$32</f>
        <v>0</v>
      </c>
      <c r="L1088" s="595">
        <f>'別紙様式3-2（加算　個票）'!P1100</f>
        <v>0</v>
      </c>
      <c r="M1088" s="596">
        <f>'別紙様式3-2（加算　個票）'!Q1100</f>
        <v>0</v>
      </c>
      <c r="N1088" s="595">
        <f>'別紙様式3-2（加算　個票）'!Y1100</f>
        <v>0</v>
      </c>
      <c r="O1088" s="596">
        <f>'別紙様式3-2（加算　個票）'!Z1100</f>
        <v>0</v>
      </c>
      <c r="P1088" s="596">
        <f>'別紙様式3-2（加算　個票）'!AG1100</f>
        <v>0</v>
      </c>
      <c r="Q1088" s="596">
        <f t="shared" si="16"/>
        <v>0</v>
      </c>
      <c r="R1088" s="597" t="str">
        <f>IF('別紙様式3-1'!$Y$26="×","該当","非該当")</f>
        <v>非該当</v>
      </c>
    </row>
    <row r="1089" spans="1:18">
      <c r="A1089" s="595">
        <v>1088</v>
      </c>
      <c r="B1089" s="595">
        <f>基本情報入力シート!C1126</f>
        <v>0</v>
      </c>
      <c r="C1089" s="595">
        <f>基本情報入力シート!M1126</f>
        <v>0</v>
      </c>
      <c r="D1089" s="595">
        <f>基本情報入力シート!R1126</f>
        <v>0</v>
      </c>
      <c r="E1089" s="595">
        <f>基本情報入力シート!W1126</f>
        <v>0</v>
      </c>
      <c r="F1089" s="595">
        <f>基本情報入力シート!X1126</f>
        <v>0</v>
      </c>
      <c r="G1089" s="595">
        <f>基本情報入力シート!Y1126</f>
        <v>0</v>
      </c>
      <c r="H1089" s="595">
        <f>基本情報入力シート!$M$23</f>
        <v>0</v>
      </c>
      <c r="I1089" s="595">
        <f>基本情報入力シート!$M$30</f>
        <v>0</v>
      </c>
      <c r="J1089" s="595">
        <f>基本情報入力シート!$M$31</f>
        <v>0</v>
      </c>
      <c r="K1089" s="595">
        <f>基本情報入力シート!$M$32</f>
        <v>0</v>
      </c>
      <c r="L1089" s="595">
        <f>'別紙様式3-2（加算　個票）'!P1101</f>
        <v>0</v>
      </c>
      <c r="M1089" s="596">
        <f>'別紙様式3-2（加算　個票）'!Q1101</f>
        <v>0</v>
      </c>
      <c r="N1089" s="595">
        <f>'別紙様式3-2（加算　個票）'!Y1101</f>
        <v>0</v>
      </c>
      <c r="O1089" s="596">
        <f>'別紙様式3-2（加算　個票）'!Z1101</f>
        <v>0</v>
      </c>
      <c r="P1089" s="596">
        <f>'別紙様式3-2（加算　個票）'!AG1101</f>
        <v>0</v>
      </c>
      <c r="Q1089" s="596">
        <f t="shared" si="16"/>
        <v>0</v>
      </c>
      <c r="R1089" s="597" t="str">
        <f>IF('別紙様式3-1'!$Y$26="×","該当","非該当")</f>
        <v>非該当</v>
      </c>
    </row>
    <row r="1090" spans="1:18">
      <c r="A1090" s="595">
        <v>1089</v>
      </c>
      <c r="B1090" s="595">
        <f>基本情報入力シート!C1127</f>
        <v>0</v>
      </c>
      <c r="C1090" s="595">
        <f>基本情報入力シート!M1127</f>
        <v>0</v>
      </c>
      <c r="D1090" s="595">
        <f>基本情報入力シート!R1127</f>
        <v>0</v>
      </c>
      <c r="E1090" s="595">
        <f>基本情報入力シート!W1127</f>
        <v>0</v>
      </c>
      <c r="F1090" s="595">
        <f>基本情報入力シート!X1127</f>
        <v>0</v>
      </c>
      <c r="G1090" s="595">
        <f>基本情報入力シート!Y1127</f>
        <v>0</v>
      </c>
      <c r="H1090" s="595">
        <f>基本情報入力シート!$M$23</f>
        <v>0</v>
      </c>
      <c r="I1090" s="595">
        <f>基本情報入力シート!$M$30</f>
        <v>0</v>
      </c>
      <c r="J1090" s="595">
        <f>基本情報入力シート!$M$31</f>
        <v>0</v>
      </c>
      <c r="K1090" s="595">
        <f>基本情報入力シート!$M$32</f>
        <v>0</v>
      </c>
      <c r="L1090" s="595">
        <f>'別紙様式3-2（加算　個票）'!P1102</f>
        <v>0</v>
      </c>
      <c r="M1090" s="596">
        <f>'別紙様式3-2（加算　個票）'!Q1102</f>
        <v>0</v>
      </c>
      <c r="N1090" s="595">
        <f>'別紙様式3-2（加算　個票）'!Y1102</f>
        <v>0</v>
      </c>
      <c r="O1090" s="596">
        <f>'別紙様式3-2（加算　個票）'!Z1102</f>
        <v>0</v>
      </c>
      <c r="P1090" s="596">
        <f>'別紙様式3-2（加算　個票）'!AG1102</f>
        <v>0</v>
      </c>
      <c r="Q1090" s="596">
        <f t="shared" si="16"/>
        <v>0</v>
      </c>
      <c r="R1090" s="597" t="str">
        <f>IF('別紙様式3-1'!$Y$26="×","該当","非該当")</f>
        <v>非該当</v>
      </c>
    </row>
    <row r="1091" spans="1:18">
      <c r="A1091" s="595">
        <v>1090</v>
      </c>
      <c r="B1091" s="595">
        <f>基本情報入力シート!C1128</f>
        <v>0</v>
      </c>
      <c r="C1091" s="595">
        <f>基本情報入力シート!M1128</f>
        <v>0</v>
      </c>
      <c r="D1091" s="595">
        <f>基本情報入力シート!R1128</f>
        <v>0</v>
      </c>
      <c r="E1091" s="595">
        <f>基本情報入力シート!W1128</f>
        <v>0</v>
      </c>
      <c r="F1091" s="595">
        <f>基本情報入力シート!X1128</f>
        <v>0</v>
      </c>
      <c r="G1091" s="595">
        <f>基本情報入力シート!Y1128</f>
        <v>0</v>
      </c>
      <c r="H1091" s="595">
        <f>基本情報入力シート!$M$23</f>
        <v>0</v>
      </c>
      <c r="I1091" s="595">
        <f>基本情報入力シート!$M$30</f>
        <v>0</v>
      </c>
      <c r="J1091" s="595">
        <f>基本情報入力シート!$M$31</f>
        <v>0</v>
      </c>
      <c r="K1091" s="595">
        <f>基本情報入力シート!$M$32</f>
        <v>0</v>
      </c>
      <c r="L1091" s="595">
        <f>'別紙様式3-2（加算　個票）'!P1103</f>
        <v>0</v>
      </c>
      <c r="M1091" s="596">
        <f>'別紙様式3-2（加算　個票）'!Q1103</f>
        <v>0</v>
      </c>
      <c r="N1091" s="595">
        <f>'別紙様式3-2（加算　個票）'!Y1103</f>
        <v>0</v>
      </c>
      <c r="O1091" s="596">
        <f>'別紙様式3-2（加算　個票）'!Z1103</f>
        <v>0</v>
      </c>
      <c r="P1091" s="596">
        <f>'別紙様式3-2（加算　個票）'!AG1103</f>
        <v>0</v>
      </c>
      <c r="Q1091" s="596">
        <f t="shared" ref="Q1091:Q1154" si="17">M1091+O1091-P1091</f>
        <v>0</v>
      </c>
      <c r="R1091" s="597" t="str">
        <f>IF('別紙様式3-1'!$Y$26="×","該当","非該当")</f>
        <v>非該当</v>
      </c>
    </row>
    <row r="1092" spans="1:18">
      <c r="A1092" s="595">
        <v>1091</v>
      </c>
      <c r="B1092" s="595">
        <f>基本情報入力シート!C1129</f>
        <v>0</v>
      </c>
      <c r="C1092" s="595">
        <f>基本情報入力シート!M1129</f>
        <v>0</v>
      </c>
      <c r="D1092" s="595">
        <f>基本情報入力シート!R1129</f>
        <v>0</v>
      </c>
      <c r="E1092" s="595">
        <f>基本情報入力シート!W1129</f>
        <v>0</v>
      </c>
      <c r="F1092" s="595">
        <f>基本情報入力シート!X1129</f>
        <v>0</v>
      </c>
      <c r="G1092" s="595">
        <f>基本情報入力シート!Y1129</f>
        <v>0</v>
      </c>
      <c r="H1092" s="595">
        <f>基本情報入力シート!$M$23</f>
        <v>0</v>
      </c>
      <c r="I1092" s="595">
        <f>基本情報入力シート!$M$30</f>
        <v>0</v>
      </c>
      <c r="J1092" s="595">
        <f>基本情報入力シート!$M$31</f>
        <v>0</v>
      </c>
      <c r="K1092" s="595">
        <f>基本情報入力シート!$M$32</f>
        <v>0</v>
      </c>
      <c r="L1092" s="595">
        <f>'別紙様式3-2（加算　個票）'!P1104</f>
        <v>0</v>
      </c>
      <c r="M1092" s="596">
        <f>'別紙様式3-2（加算　個票）'!Q1104</f>
        <v>0</v>
      </c>
      <c r="N1092" s="595">
        <f>'別紙様式3-2（加算　個票）'!Y1104</f>
        <v>0</v>
      </c>
      <c r="O1092" s="596">
        <f>'別紙様式3-2（加算　個票）'!Z1104</f>
        <v>0</v>
      </c>
      <c r="P1092" s="596">
        <f>'別紙様式3-2（加算　個票）'!AG1104</f>
        <v>0</v>
      </c>
      <c r="Q1092" s="596">
        <f t="shared" si="17"/>
        <v>0</v>
      </c>
      <c r="R1092" s="597" t="str">
        <f>IF('別紙様式3-1'!$Y$26="×","該当","非該当")</f>
        <v>非該当</v>
      </c>
    </row>
    <row r="1093" spans="1:18">
      <c r="A1093" s="595">
        <v>1092</v>
      </c>
      <c r="B1093" s="595">
        <f>基本情報入力シート!C1130</f>
        <v>0</v>
      </c>
      <c r="C1093" s="595">
        <f>基本情報入力シート!M1130</f>
        <v>0</v>
      </c>
      <c r="D1093" s="595">
        <f>基本情報入力シート!R1130</f>
        <v>0</v>
      </c>
      <c r="E1093" s="595">
        <f>基本情報入力シート!W1130</f>
        <v>0</v>
      </c>
      <c r="F1093" s="595">
        <f>基本情報入力シート!X1130</f>
        <v>0</v>
      </c>
      <c r="G1093" s="595">
        <f>基本情報入力シート!Y1130</f>
        <v>0</v>
      </c>
      <c r="H1093" s="595">
        <f>基本情報入力シート!$M$23</f>
        <v>0</v>
      </c>
      <c r="I1093" s="595">
        <f>基本情報入力シート!$M$30</f>
        <v>0</v>
      </c>
      <c r="J1093" s="595">
        <f>基本情報入力シート!$M$31</f>
        <v>0</v>
      </c>
      <c r="K1093" s="595">
        <f>基本情報入力シート!$M$32</f>
        <v>0</v>
      </c>
      <c r="L1093" s="595">
        <f>'別紙様式3-2（加算　個票）'!P1105</f>
        <v>0</v>
      </c>
      <c r="M1093" s="596">
        <f>'別紙様式3-2（加算　個票）'!Q1105</f>
        <v>0</v>
      </c>
      <c r="N1093" s="595">
        <f>'別紙様式3-2（加算　個票）'!Y1105</f>
        <v>0</v>
      </c>
      <c r="O1093" s="596">
        <f>'別紙様式3-2（加算　個票）'!Z1105</f>
        <v>0</v>
      </c>
      <c r="P1093" s="596">
        <f>'別紙様式3-2（加算　個票）'!AG1105</f>
        <v>0</v>
      </c>
      <c r="Q1093" s="596">
        <f t="shared" si="17"/>
        <v>0</v>
      </c>
      <c r="R1093" s="597" t="str">
        <f>IF('別紙様式3-1'!$Y$26="×","該当","非該当")</f>
        <v>非該当</v>
      </c>
    </row>
    <row r="1094" spans="1:18">
      <c r="A1094" s="595">
        <v>1093</v>
      </c>
      <c r="B1094" s="595">
        <f>基本情報入力シート!C1131</f>
        <v>0</v>
      </c>
      <c r="C1094" s="595">
        <f>基本情報入力シート!M1131</f>
        <v>0</v>
      </c>
      <c r="D1094" s="595">
        <f>基本情報入力シート!R1131</f>
        <v>0</v>
      </c>
      <c r="E1094" s="595">
        <f>基本情報入力シート!W1131</f>
        <v>0</v>
      </c>
      <c r="F1094" s="595">
        <f>基本情報入力シート!X1131</f>
        <v>0</v>
      </c>
      <c r="G1094" s="595">
        <f>基本情報入力シート!Y1131</f>
        <v>0</v>
      </c>
      <c r="H1094" s="595">
        <f>基本情報入力シート!$M$23</f>
        <v>0</v>
      </c>
      <c r="I1094" s="595">
        <f>基本情報入力シート!$M$30</f>
        <v>0</v>
      </c>
      <c r="J1094" s="595">
        <f>基本情報入力シート!$M$31</f>
        <v>0</v>
      </c>
      <c r="K1094" s="595">
        <f>基本情報入力シート!$M$32</f>
        <v>0</v>
      </c>
      <c r="L1094" s="595">
        <f>'別紙様式3-2（加算　個票）'!P1106</f>
        <v>0</v>
      </c>
      <c r="M1094" s="596">
        <f>'別紙様式3-2（加算　個票）'!Q1106</f>
        <v>0</v>
      </c>
      <c r="N1094" s="595">
        <f>'別紙様式3-2（加算　個票）'!Y1106</f>
        <v>0</v>
      </c>
      <c r="O1094" s="596">
        <f>'別紙様式3-2（加算　個票）'!Z1106</f>
        <v>0</v>
      </c>
      <c r="P1094" s="596">
        <f>'別紙様式3-2（加算　個票）'!AG1106</f>
        <v>0</v>
      </c>
      <c r="Q1094" s="596">
        <f t="shared" si="17"/>
        <v>0</v>
      </c>
      <c r="R1094" s="597" t="str">
        <f>IF('別紙様式3-1'!$Y$26="×","該当","非該当")</f>
        <v>非該当</v>
      </c>
    </row>
    <row r="1095" spans="1:18">
      <c r="A1095" s="595">
        <v>1094</v>
      </c>
      <c r="B1095" s="595">
        <f>基本情報入力シート!C1132</f>
        <v>0</v>
      </c>
      <c r="C1095" s="595">
        <f>基本情報入力シート!M1132</f>
        <v>0</v>
      </c>
      <c r="D1095" s="595">
        <f>基本情報入力シート!R1132</f>
        <v>0</v>
      </c>
      <c r="E1095" s="595">
        <f>基本情報入力シート!W1132</f>
        <v>0</v>
      </c>
      <c r="F1095" s="595">
        <f>基本情報入力シート!X1132</f>
        <v>0</v>
      </c>
      <c r="G1095" s="595">
        <f>基本情報入力シート!Y1132</f>
        <v>0</v>
      </c>
      <c r="H1095" s="595">
        <f>基本情報入力シート!$M$23</f>
        <v>0</v>
      </c>
      <c r="I1095" s="595">
        <f>基本情報入力シート!$M$30</f>
        <v>0</v>
      </c>
      <c r="J1095" s="595">
        <f>基本情報入力シート!$M$31</f>
        <v>0</v>
      </c>
      <c r="K1095" s="595">
        <f>基本情報入力シート!$M$32</f>
        <v>0</v>
      </c>
      <c r="L1095" s="595">
        <f>'別紙様式3-2（加算　個票）'!P1107</f>
        <v>0</v>
      </c>
      <c r="M1095" s="596">
        <f>'別紙様式3-2（加算　個票）'!Q1107</f>
        <v>0</v>
      </c>
      <c r="N1095" s="595">
        <f>'別紙様式3-2（加算　個票）'!Y1107</f>
        <v>0</v>
      </c>
      <c r="O1095" s="596">
        <f>'別紙様式3-2（加算　個票）'!Z1107</f>
        <v>0</v>
      </c>
      <c r="P1095" s="596">
        <f>'別紙様式3-2（加算　個票）'!AG1107</f>
        <v>0</v>
      </c>
      <c r="Q1095" s="596">
        <f t="shared" si="17"/>
        <v>0</v>
      </c>
      <c r="R1095" s="597" t="str">
        <f>IF('別紙様式3-1'!$Y$26="×","該当","非該当")</f>
        <v>非該当</v>
      </c>
    </row>
    <row r="1096" spans="1:18">
      <c r="A1096" s="595">
        <v>1095</v>
      </c>
      <c r="B1096" s="595">
        <f>基本情報入力シート!C1133</f>
        <v>0</v>
      </c>
      <c r="C1096" s="595">
        <f>基本情報入力シート!M1133</f>
        <v>0</v>
      </c>
      <c r="D1096" s="595">
        <f>基本情報入力シート!R1133</f>
        <v>0</v>
      </c>
      <c r="E1096" s="595">
        <f>基本情報入力シート!W1133</f>
        <v>0</v>
      </c>
      <c r="F1096" s="595">
        <f>基本情報入力シート!X1133</f>
        <v>0</v>
      </c>
      <c r="G1096" s="595">
        <f>基本情報入力シート!Y1133</f>
        <v>0</v>
      </c>
      <c r="H1096" s="595">
        <f>基本情報入力シート!$M$23</f>
        <v>0</v>
      </c>
      <c r="I1096" s="595">
        <f>基本情報入力シート!$M$30</f>
        <v>0</v>
      </c>
      <c r="J1096" s="595">
        <f>基本情報入力シート!$M$31</f>
        <v>0</v>
      </c>
      <c r="K1096" s="595">
        <f>基本情報入力シート!$M$32</f>
        <v>0</v>
      </c>
      <c r="L1096" s="595">
        <f>'別紙様式3-2（加算　個票）'!P1108</f>
        <v>0</v>
      </c>
      <c r="M1096" s="596">
        <f>'別紙様式3-2（加算　個票）'!Q1108</f>
        <v>0</v>
      </c>
      <c r="N1096" s="595">
        <f>'別紙様式3-2（加算　個票）'!Y1108</f>
        <v>0</v>
      </c>
      <c r="O1096" s="596">
        <f>'別紙様式3-2（加算　個票）'!Z1108</f>
        <v>0</v>
      </c>
      <c r="P1096" s="596">
        <f>'別紙様式3-2（加算　個票）'!AG1108</f>
        <v>0</v>
      </c>
      <c r="Q1096" s="596">
        <f t="shared" si="17"/>
        <v>0</v>
      </c>
      <c r="R1096" s="597" t="str">
        <f>IF('別紙様式3-1'!$Y$26="×","該当","非該当")</f>
        <v>非該当</v>
      </c>
    </row>
    <row r="1097" spans="1:18">
      <c r="A1097" s="595">
        <v>1096</v>
      </c>
      <c r="B1097" s="595">
        <f>基本情報入力シート!C1134</f>
        <v>0</v>
      </c>
      <c r="C1097" s="595">
        <f>基本情報入力シート!M1134</f>
        <v>0</v>
      </c>
      <c r="D1097" s="595">
        <f>基本情報入力シート!R1134</f>
        <v>0</v>
      </c>
      <c r="E1097" s="595">
        <f>基本情報入力シート!W1134</f>
        <v>0</v>
      </c>
      <c r="F1097" s="595">
        <f>基本情報入力シート!X1134</f>
        <v>0</v>
      </c>
      <c r="G1097" s="595">
        <f>基本情報入力シート!Y1134</f>
        <v>0</v>
      </c>
      <c r="H1097" s="595">
        <f>基本情報入力シート!$M$23</f>
        <v>0</v>
      </c>
      <c r="I1097" s="595">
        <f>基本情報入力シート!$M$30</f>
        <v>0</v>
      </c>
      <c r="J1097" s="595">
        <f>基本情報入力シート!$M$31</f>
        <v>0</v>
      </c>
      <c r="K1097" s="595">
        <f>基本情報入力シート!$M$32</f>
        <v>0</v>
      </c>
      <c r="L1097" s="595">
        <f>'別紙様式3-2（加算　個票）'!P1109</f>
        <v>0</v>
      </c>
      <c r="M1097" s="596">
        <f>'別紙様式3-2（加算　個票）'!Q1109</f>
        <v>0</v>
      </c>
      <c r="N1097" s="595">
        <f>'別紙様式3-2（加算　個票）'!Y1109</f>
        <v>0</v>
      </c>
      <c r="O1097" s="596">
        <f>'別紙様式3-2（加算　個票）'!Z1109</f>
        <v>0</v>
      </c>
      <c r="P1097" s="596">
        <f>'別紙様式3-2（加算　個票）'!AG1109</f>
        <v>0</v>
      </c>
      <c r="Q1097" s="596">
        <f t="shared" si="17"/>
        <v>0</v>
      </c>
      <c r="R1097" s="597" t="str">
        <f>IF('別紙様式3-1'!$Y$26="×","該当","非該当")</f>
        <v>非該当</v>
      </c>
    </row>
    <row r="1098" spans="1:18">
      <c r="A1098" s="595">
        <v>1097</v>
      </c>
      <c r="B1098" s="595">
        <f>基本情報入力シート!C1135</f>
        <v>0</v>
      </c>
      <c r="C1098" s="595">
        <f>基本情報入力シート!M1135</f>
        <v>0</v>
      </c>
      <c r="D1098" s="595">
        <f>基本情報入力シート!R1135</f>
        <v>0</v>
      </c>
      <c r="E1098" s="595">
        <f>基本情報入力シート!W1135</f>
        <v>0</v>
      </c>
      <c r="F1098" s="595">
        <f>基本情報入力シート!X1135</f>
        <v>0</v>
      </c>
      <c r="G1098" s="595">
        <f>基本情報入力シート!Y1135</f>
        <v>0</v>
      </c>
      <c r="H1098" s="595">
        <f>基本情報入力シート!$M$23</f>
        <v>0</v>
      </c>
      <c r="I1098" s="595">
        <f>基本情報入力シート!$M$30</f>
        <v>0</v>
      </c>
      <c r="J1098" s="595">
        <f>基本情報入力シート!$M$31</f>
        <v>0</v>
      </c>
      <c r="K1098" s="595">
        <f>基本情報入力シート!$M$32</f>
        <v>0</v>
      </c>
      <c r="L1098" s="595">
        <f>'別紙様式3-2（加算　個票）'!P1110</f>
        <v>0</v>
      </c>
      <c r="M1098" s="596">
        <f>'別紙様式3-2（加算　個票）'!Q1110</f>
        <v>0</v>
      </c>
      <c r="N1098" s="595">
        <f>'別紙様式3-2（加算　個票）'!Y1110</f>
        <v>0</v>
      </c>
      <c r="O1098" s="596">
        <f>'別紙様式3-2（加算　個票）'!Z1110</f>
        <v>0</v>
      </c>
      <c r="P1098" s="596">
        <f>'別紙様式3-2（加算　個票）'!AG1110</f>
        <v>0</v>
      </c>
      <c r="Q1098" s="596">
        <f t="shared" si="17"/>
        <v>0</v>
      </c>
      <c r="R1098" s="597" t="str">
        <f>IF('別紙様式3-1'!$Y$26="×","該当","非該当")</f>
        <v>非該当</v>
      </c>
    </row>
    <row r="1099" spans="1:18">
      <c r="A1099" s="595">
        <v>1098</v>
      </c>
      <c r="B1099" s="595">
        <f>基本情報入力シート!C1136</f>
        <v>0</v>
      </c>
      <c r="C1099" s="595">
        <f>基本情報入力シート!M1136</f>
        <v>0</v>
      </c>
      <c r="D1099" s="595">
        <f>基本情報入力シート!R1136</f>
        <v>0</v>
      </c>
      <c r="E1099" s="595">
        <f>基本情報入力シート!W1136</f>
        <v>0</v>
      </c>
      <c r="F1099" s="595">
        <f>基本情報入力シート!X1136</f>
        <v>0</v>
      </c>
      <c r="G1099" s="595">
        <f>基本情報入力シート!Y1136</f>
        <v>0</v>
      </c>
      <c r="H1099" s="595">
        <f>基本情報入力シート!$M$23</f>
        <v>0</v>
      </c>
      <c r="I1099" s="595">
        <f>基本情報入力シート!$M$30</f>
        <v>0</v>
      </c>
      <c r="J1099" s="595">
        <f>基本情報入力シート!$M$31</f>
        <v>0</v>
      </c>
      <c r="K1099" s="595">
        <f>基本情報入力シート!$M$32</f>
        <v>0</v>
      </c>
      <c r="L1099" s="595">
        <f>'別紙様式3-2（加算　個票）'!P1111</f>
        <v>0</v>
      </c>
      <c r="M1099" s="596">
        <f>'別紙様式3-2（加算　個票）'!Q1111</f>
        <v>0</v>
      </c>
      <c r="N1099" s="595">
        <f>'別紙様式3-2（加算　個票）'!Y1111</f>
        <v>0</v>
      </c>
      <c r="O1099" s="596">
        <f>'別紙様式3-2（加算　個票）'!Z1111</f>
        <v>0</v>
      </c>
      <c r="P1099" s="596">
        <f>'別紙様式3-2（加算　個票）'!AG1111</f>
        <v>0</v>
      </c>
      <c r="Q1099" s="596">
        <f t="shared" si="17"/>
        <v>0</v>
      </c>
      <c r="R1099" s="597" t="str">
        <f>IF('別紙様式3-1'!$Y$26="×","該当","非該当")</f>
        <v>非該当</v>
      </c>
    </row>
    <row r="1100" spans="1:18">
      <c r="A1100" s="595">
        <v>1099</v>
      </c>
      <c r="B1100" s="595">
        <f>基本情報入力シート!C1137</f>
        <v>0</v>
      </c>
      <c r="C1100" s="595">
        <f>基本情報入力シート!M1137</f>
        <v>0</v>
      </c>
      <c r="D1100" s="595">
        <f>基本情報入力シート!R1137</f>
        <v>0</v>
      </c>
      <c r="E1100" s="595">
        <f>基本情報入力シート!W1137</f>
        <v>0</v>
      </c>
      <c r="F1100" s="595">
        <f>基本情報入力シート!X1137</f>
        <v>0</v>
      </c>
      <c r="G1100" s="595">
        <f>基本情報入力シート!Y1137</f>
        <v>0</v>
      </c>
      <c r="H1100" s="595">
        <f>基本情報入力シート!$M$23</f>
        <v>0</v>
      </c>
      <c r="I1100" s="595">
        <f>基本情報入力シート!$M$30</f>
        <v>0</v>
      </c>
      <c r="J1100" s="595">
        <f>基本情報入力シート!$M$31</f>
        <v>0</v>
      </c>
      <c r="K1100" s="595">
        <f>基本情報入力シート!$M$32</f>
        <v>0</v>
      </c>
      <c r="L1100" s="595">
        <f>'別紙様式3-2（加算　個票）'!P1112</f>
        <v>0</v>
      </c>
      <c r="M1100" s="596">
        <f>'別紙様式3-2（加算　個票）'!Q1112</f>
        <v>0</v>
      </c>
      <c r="N1100" s="595">
        <f>'別紙様式3-2（加算　個票）'!Y1112</f>
        <v>0</v>
      </c>
      <c r="O1100" s="596">
        <f>'別紙様式3-2（加算　個票）'!Z1112</f>
        <v>0</v>
      </c>
      <c r="P1100" s="596">
        <f>'別紙様式3-2（加算　個票）'!AG1112</f>
        <v>0</v>
      </c>
      <c r="Q1100" s="596">
        <f t="shared" si="17"/>
        <v>0</v>
      </c>
      <c r="R1100" s="597" t="str">
        <f>IF('別紙様式3-1'!$Y$26="×","該当","非該当")</f>
        <v>非該当</v>
      </c>
    </row>
    <row r="1101" spans="1:18">
      <c r="A1101" s="595">
        <v>1100</v>
      </c>
      <c r="B1101" s="595">
        <f>基本情報入力シート!C1138</f>
        <v>0</v>
      </c>
      <c r="C1101" s="595">
        <f>基本情報入力シート!M1138</f>
        <v>0</v>
      </c>
      <c r="D1101" s="595">
        <f>基本情報入力シート!R1138</f>
        <v>0</v>
      </c>
      <c r="E1101" s="595">
        <f>基本情報入力シート!W1138</f>
        <v>0</v>
      </c>
      <c r="F1101" s="595">
        <f>基本情報入力シート!X1138</f>
        <v>0</v>
      </c>
      <c r="G1101" s="595">
        <f>基本情報入力シート!Y1138</f>
        <v>0</v>
      </c>
      <c r="H1101" s="595">
        <f>基本情報入力シート!$M$23</f>
        <v>0</v>
      </c>
      <c r="I1101" s="595">
        <f>基本情報入力シート!$M$30</f>
        <v>0</v>
      </c>
      <c r="J1101" s="595">
        <f>基本情報入力シート!$M$31</f>
        <v>0</v>
      </c>
      <c r="K1101" s="595">
        <f>基本情報入力シート!$M$32</f>
        <v>0</v>
      </c>
      <c r="L1101" s="595">
        <f>'別紙様式3-2（加算　個票）'!P1113</f>
        <v>0</v>
      </c>
      <c r="M1101" s="596">
        <f>'別紙様式3-2（加算　個票）'!Q1113</f>
        <v>0</v>
      </c>
      <c r="N1101" s="595">
        <f>'別紙様式3-2（加算　個票）'!Y1113</f>
        <v>0</v>
      </c>
      <c r="O1101" s="596">
        <f>'別紙様式3-2（加算　個票）'!Z1113</f>
        <v>0</v>
      </c>
      <c r="P1101" s="596">
        <f>'別紙様式3-2（加算　個票）'!AG1113</f>
        <v>0</v>
      </c>
      <c r="Q1101" s="596">
        <f t="shared" si="17"/>
        <v>0</v>
      </c>
      <c r="R1101" s="597" t="str">
        <f>IF('別紙様式3-1'!$Y$26="×","該当","非該当")</f>
        <v>非該当</v>
      </c>
    </row>
    <row r="1102" spans="1:18">
      <c r="A1102" s="595">
        <v>1101</v>
      </c>
      <c r="B1102" s="595">
        <f>基本情報入力シート!C1139</f>
        <v>0</v>
      </c>
      <c r="C1102" s="595">
        <f>基本情報入力シート!M1139</f>
        <v>0</v>
      </c>
      <c r="D1102" s="595">
        <f>基本情報入力シート!R1139</f>
        <v>0</v>
      </c>
      <c r="E1102" s="595">
        <f>基本情報入力シート!W1139</f>
        <v>0</v>
      </c>
      <c r="F1102" s="595">
        <f>基本情報入力シート!X1139</f>
        <v>0</v>
      </c>
      <c r="G1102" s="595">
        <f>基本情報入力シート!Y1139</f>
        <v>0</v>
      </c>
      <c r="H1102" s="595">
        <f>基本情報入力シート!$M$23</f>
        <v>0</v>
      </c>
      <c r="I1102" s="595">
        <f>基本情報入力シート!$M$30</f>
        <v>0</v>
      </c>
      <c r="J1102" s="595">
        <f>基本情報入力シート!$M$31</f>
        <v>0</v>
      </c>
      <c r="K1102" s="595">
        <f>基本情報入力シート!$M$32</f>
        <v>0</v>
      </c>
      <c r="L1102" s="595">
        <f>'別紙様式3-2（加算　個票）'!P1114</f>
        <v>0</v>
      </c>
      <c r="M1102" s="596">
        <f>'別紙様式3-2（加算　個票）'!Q1114</f>
        <v>0</v>
      </c>
      <c r="N1102" s="595">
        <f>'別紙様式3-2（加算　個票）'!Y1114</f>
        <v>0</v>
      </c>
      <c r="O1102" s="596">
        <f>'別紙様式3-2（加算　個票）'!Z1114</f>
        <v>0</v>
      </c>
      <c r="P1102" s="596">
        <f>'別紙様式3-2（加算　個票）'!AG1114</f>
        <v>0</v>
      </c>
      <c r="Q1102" s="596">
        <f t="shared" si="17"/>
        <v>0</v>
      </c>
      <c r="R1102" s="597" t="str">
        <f>IF('別紙様式3-1'!$Y$26="×","該当","非該当")</f>
        <v>非該当</v>
      </c>
    </row>
    <row r="1103" spans="1:18">
      <c r="A1103" s="595">
        <v>1102</v>
      </c>
      <c r="B1103" s="595">
        <f>基本情報入力シート!C1140</f>
        <v>0</v>
      </c>
      <c r="C1103" s="595">
        <f>基本情報入力シート!M1140</f>
        <v>0</v>
      </c>
      <c r="D1103" s="595">
        <f>基本情報入力シート!R1140</f>
        <v>0</v>
      </c>
      <c r="E1103" s="595">
        <f>基本情報入力シート!W1140</f>
        <v>0</v>
      </c>
      <c r="F1103" s="595">
        <f>基本情報入力シート!X1140</f>
        <v>0</v>
      </c>
      <c r="G1103" s="595">
        <f>基本情報入力シート!Y1140</f>
        <v>0</v>
      </c>
      <c r="H1103" s="595">
        <f>基本情報入力シート!$M$23</f>
        <v>0</v>
      </c>
      <c r="I1103" s="595">
        <f>基本情報入力シート!$M$30</f>
        <v>0</v>
      </c>
      <c r="J1103" s="595">
        <f>基本情報入力シート!$M$31</f>
        <v>0</v>
      </c>
      <c r="K1103" s="595">
        <f>基本情報入力シート!$M$32</f>
        <v>0</v>
      </c>
      <c r="L1103" s="595">
        <f>'別紙様式3-2（加算　個票）'!P1115</f>
        <v>0</v>
      </c>
      <c r="M1103" s="596">
        <f>'別紙様式3-2（加算　個票）'!Q1115</f>
        <v>0</v>
      </c>
      <c r="N1103" s="595">
        <f>'別紙様式3-2（加算　個票）'!Y1115</f>
        <v>0</v>
      </c>
      <c r="O1103" s="596">
        <f>'別紙様式3-2（加算　個票）'!Z1115</f>
        <v>0</v>
      </c>
      <c r="P1103" s="596">
        <f>'別紙様式3-2（加算　個票）'!AG1115</f>
        <v>0</v>
      </c>
      <c r="Q1103" s="596">
        <f t="shared" si="17"/>
        <v>0</v>
      </c>
      <c r="R1103" s="597" t="str">
        <f>IF('別紙様式3-1'!$Y$26="×","該当","非該当")</f>
        <v>非該当</v>
      </c>
    </row>
    <row r="1104" spans="1:18">
      <c r="A1104" s="595">
        <v>1103</v>
      </c>
      <c r="B1104" s="595">
        <f>基本情報入力シート!C1141</f>
        <v>0</v>
      </c>
      <c r="C1104" s="595">
        <f>基本情報入力シート!M1141</f>
        <v>0</v>
      </c>
      <c r="D1104" s="595">
        <f>基本情報入力シート!R1141</f>
        <v>0</v>
      </c>
      <c r="E1104" s="595">
        <f>基本情報入力シート!W1141</f>
        <v>0</v>
      </c>
      <c r="F1104" s="595">
        <f>基本情報入力シート!X1141</f>
        <v>0</v>
      </c>
      <c r="G1104" s="595">
        <f>基本情報入力シート!Y1141</f>
        <v>0</v>
      </c>
      <c r="H1104" s="595">
        <f>基本情報入力シート!$M$23</f>
        <v>0</v>
      </c>
      <c r="I1104" s="595">
        <f>基本情報入力シート!$M$30</f>
        <v>0</v>
      </c>
      <c r="J1104" s="595">
        <f>基本情報入力シート!$M$31</f>
        <v>0</v>
      </c>
      <c r="K1104" s="595">
        <f>基本情報入力シート!$M$32</f>
        <v>0</v>
      </c>
      <c r="L1104" s="595">
        <f>'別紙様式3-2（加算　個票）'!P1116</f>
        <v>0</v>
      </c>
      <c r="M1104" s="596">
        <f>'別紙様式3-2（加算　個票）'!Q1116</f>
        <v>0</v>
      </c>
      <c r="N1104" s="595">
        <f>'別紙様式3-2（加算　個票）'!Y1116</f>
        <v>0</v>
      </c>
      <c r="O1104" s="596">
        <f>'別紙様式3-2（加算　個票）'!Z1116</f>
        <v>0</v>
      </c>
      <c r="P1104" s="596">
        <f>'別紙様式3-2（加算　個票）'!AG1116</f>
        <v>0</v>
      </c>
      <c r="Q1104" s="596">
        <f t="shared" si="17"/>
        <v>0</v>
      </c>
      <c r="R1104" s="597" t="str">
        <f>IF('別紙様式3-1'!$Y$26="×","該当","非該当")</f>
        <v>非該当</v>
      </c>
    </row>
    <row r="1105" spans="1:18">
      <c r="A1105" s="595">
        <v>1104</v>
      </c>
      <c r="B1105" s="595">
        <f>基本情報入力シート!C1142</f>
        <v>0</v>
      </c>
      <c r="C1105" s="595">
        <f>基本情報入力シート!M1142</f>
        <v>0</v>
      </c>
      <c r="D1105" s="595">
        <f>基本情報入力シート!R1142</f>
        <v>0</v>
      </c>
      <c r="E1105" s="595">
        <f>基本情報入力シート!W1142</f>
        <v>0</v>
      </c>
      <c r="F1105" s="595">
        <f>基本情報入力シート!X1142</f>
        <v>0</v>
      </c>
      <c r="G1105" s="595">
        <f>基本情報入力シート!Y1142</f>
        <v>0</v>
      </c>
      <c r="H1105" s="595">
        <f>基本情報入力シート!$M$23</f>
        <v>0</v>
      </c>
      <c r="I1105" s="595">
        <f>基本情報入力シート!$M$30</f>
        <v>0</v>
      </c>
      <c r="J1105" s="595">
        <f>基本情報入力シート!$M$31</f>
        <v>0</v>
      </c>
      <c r="K1105" s="595">
        <f>基本情報入力シート!$M$32</f>
        <v>0</v>
      </c>
      <c r="L1105" s="595">
        <f>'別紙様式3-2（加算　個票）'!P1117</f>
        <v>0</v>
      </c>
      <c r="M1105" s="596">
        <f>'別紙様式3-2（加算　個票）'!Q1117</f>
        <v>0</v>
      </c>
      <c r="N1105" s="595">
        <f>'別紙様式3-2（加算　個票）'!Y1117</f>
        <v>0</v>
      </c>
      <c r="O1105" s="596">
        <f>'別紙様式3-2（加算　個票）'!Z1117</f>
        <v>0</v>
      </c>
      <c r="P1105" s="596">
        <f>'別紙様式3-2（加算　個票）'!AG1117</f>
        <v>0</v>
      </c>
      <c r="Q1105" s="596">
        <f t="shared" si="17"/>
        <v>0</v>
      </c>
      <c r="R1105" s="597" t="str">
        <f>IF('別紙様式3-1'!$Y$26="×","該当","非該当")</f>
        <v>非該当</v>
      </c>
    </row>
    <row r="1106" spans="1:18">
      <c r="A1106" s="595">
        <v>1105</v>
      </c>
      <c r="B1106" s="595">
        <f>基本情報入力シート!C1143</f>
        <v>0</v>
      </c>
      <c r="C1106" s="595">
        <f>基本情報入力シート!M1143</f>
        <v>0</v>
      </c>
      <c r="D1106" s="595">
        <f>基本情報入力シート!R1143</f>
        <v>0</v>
      </c>
      <c r="E1106" s="595">
        <f>基本情報入力シート!W1143</f>
        <v>0</v>
      </c>
      <c r="F1106" s="595">
        <f>基本情報入力シート!X1143</f>
        <v>0</v>
      </c>
      <c r="G1106" s="595">
        <f>基本情報入力シート!Y1143</f>
        <v>0</v>
      </c>
      <c r="H1106" s="595">
        <f>基本情報入力シート!$M$23</f>
        <v>0</v>
      </c>
      <c r="I1106" s="595">
        <f>基本情報入力シート!$M$30</f>
        <v>0</v>
      </c>
      <c r="J1106" s="595">
        <f>基本情報入力シート!$M$31</f>
        <v>0</v>
      </c>
      <c r="K1106" s="595">
        <f>基本情報入力シート!$M$32</f>
        <v>0</v>
      </c>
      <c r="L1106" s="595">
        <f>'別紙様式3-2（加算　個票）'!P1118</f>
        <v>0</v>
      </c>
      <c r="M1106" s="596">
        <f>'別紙様式3-2（加算　個票）'!Q1118</f>
        <v>0</v>
      </c>
      <c r="N1106" s="595">
        <f>'別紙様式3-2（加算　個票）'!Y1118</f>
        <v>0</v>
      </c>
      <c r="O1106" s="596">
        <f>'別紙様式3-2（加算　個票）'!Z1118</f>
        <v>0</v>
      </c>
      <c r="P1106" s="596">
        <f>'別紙様式3-2（加算　個票）'!AG1118</f>
        <v>0</v>
      </c>
      <c r="Q1106" s="596">
        <f t="shared" si="17"/>
        <v>0</v>
      </c>
      <c r="R1106" s="597" t="str">
        <f>IF('別紙様式3-1'!$Y$26="×","該当","非該当")</f>
        <v>非該当</v>
      </c>
    </row>
    <row r="1107" spans="1:18">
      <c r="A1107" s="595">
        <v>1106</v>
      </c>
      <c r="B1107" s="595">
        <f>基本情報入力シート!C1144</f>
        <v>0</v>
      </c>
      <c r="C1107" s="595">
        <f>基本情報入力シート!M1144</f>
        <v>0</v>
      </c>
      <c r="D1107" s="595">
        <f>基本情報入力シート!R1144</f>
        <v>0</v>
      </c>
      <c r="E1107" s="595">
        <f>基本情報入力シート!W1144</f>
        <v>0</v>
      </c>
      <c r="F1107" s="595">
        <f>基本情報入力シート!X1144</f>
        <v>0</v>
      </c>
      <c r="G1107" s="595">
        <f>基本情報入力シート!Y1144</f>
        <v>0</v>
      </c>
      <c r="H1107" s="595">
        <f>基本情報入力シート!$M$23</f>
        <v>0</v>
      </c>
      <c r="I1107" s="595">
        <f>基本情報入力シート!$M$30</f>
        <v>0</v>
      </c>
      <c r="J1107" s="595">
        <f>基本情報入力シート!$M$31</f>
        <v>0</v>
      </c>
      <c r="K1107" s="595">
        <f>基本情報入力シート!$M$32</f>
        <v>0</v>
      </c>
      <c r="L1107" s="595">
        <f>'別紙様式3-2（加算　個票）'!P1119</f>
        <v>0</v>
      </c>
      <c r="M1107" s="596">
        <f>'別紙様式3-2（加算　個票）'!Q1119</f>
        <v>0</v>
      </c>
      <c r="N1107" s="595">
        <f>'別紙様式3-2（加算　個票）'!Y1119</f>
        <v>0</v>
      </c>
      <c r="O1107" s="596">
        <f>'別紙様式3-2（加算　個票）'!Z1119</f>
        <v>0</v>
      </c>
      <c r="P1107" s="596">
        <f>'別紙様式3-2（加算　個票）'!AG1119</f>
        <v>0</v>
      </c>
      <c r="Q1107" s="596">
        <f t="shared" si="17"/>
        <v>0</v>
      </c>
      <c r="R1107" s="597" t="str">
        <f>IF('別紙様式3-1'!$Y$26="×","該当","非該当")</f>
        <v>非該当</v>
      </c>
    </row>
    <row r="1108" spans="1:18">
      <c r="A1108" s="595">
        <v>1107</v>
      </c>
      <c r="B1108" s="595">
        <f>基本情報入力シート!C1145</f>
        <v>0</v>
      </c>
      <c r="C1108" s="595">
        <f>基本情報入力シート!M1145</f>
        <v>0</v>
      </c>
      <c r="D1108" s="595">
        <f>基本情報入力シート!R1145</f>
        <v>0</v>
      </c>
      <c r="E1108" s="595">
        <f>基本情報入力シート!W1145</f>
        <v>0</v>
      </c>
      <c r="F1108" s="595">
        <f>基本情報入力シート!X1145</f>
        <v>0</v>
      </c>
      <c r="G1108" s="595">
        <f>基本情報入力シート!Y1145</f>
        <v>0</v>
      </c>
      <c r="H1108" s="595">
        <f>基本情報入力シート!$M$23</f>
        <v>0</v>
      </c>
      <c r="I1108" s="595">
        <f>基本情報入力シート!$M$30</f>
        <v>0</v>
      </c>
      <c r="J1108" s="595">
        <f>基本情報入力シート!$M$31</f>
        <v>0</v>
      </c>
      <c r="K1108" s="595">
        <f>基本情報入力シート!$M$32</f>
        <v>0</v>
      </c>
      <c r="L1108" s="595">
        <f>'別紙様式3-2（加算　個票）'!P1120</f>
        <v>0</v>
      </c>
      <c r="M1108" s="596">
        <f>'別紙様式3-2（加算　個票）'!Q1120</f>
        <v>0</v>
      </c>
      <c r="N1108" s="595">
        <f>'別紙様式3-2（加算　個票）'!Y1120</f>
        <v>0</v>
      </c>
      <c r="O1108" s="596">
        <f>'別紙様式3-2（加算　個票）'!Z1120</f>
        <v>0</v>
      </c>
      <c r="P1108" s="596">
        <f>'別紙様式3-2（加算　個票）'!AG1120</f>
        <v>0</v>
      </c>
      <c r="Q1108" s="596">
        <f t="shared" si="17"/>
        <v>0</v>
      </c>
      <c r="R1108" s="597" t="str">
        <f>IF('別紙様式3-1'!$Y$26="×","該当","非該当")</f>
        <v>非該当</v>
      </c>
    </row>
    <row r="1109" spans="1:18">
      <c r="A1109" s="595">
        <v>1108</v>
      </c>
      <c r="B1109" s="595">
        <f>基本情報入力シート!C1146</f>
        <v>0</v>
      </c>
      <c r="C1109" s="595">
        <f>基本情報入力シート!M1146</f>
        <v>0</v>
      </c>
      <c r="D1109" s="595">
        <f>基本情報入力シート!R1146</f>
        <v>0</v>
      </c>
      <c r="E1109" s="595">
        <f>基本情報入力シート!W1146</f>
        <v>0</v>
      </c>
      <c r="F1109" s="595">
        <f>基本情報入力シート!X1146</f>
        <v>0</v>
      </c>
      <c r="G1109" s="595">
        <f>基本情報入力シート!Y1146</f>
        <v>0</v>
      </c>
      <c r="H1109" s="595">
        <f>基本情報入力シート!$M$23</f>
        <v>0</v>
      </c>
      <c r="I1109" s="595">
        <f>基本情報入力シート!$M$30</f>
        <v>0</v>
      </c>
      <c r="J1109" s="595">
        <f>基本情報入力シート!$M$31</f>
        <v>0</v>
      </c>
      <c r="K1109" s="595">
        <f>基本情報入力シート!$M$32</f>
        <v>0</v>
      </c>
      <c r="L1109" s="595">
        <f>'別紙様式3-2（加算　個票）'!P1121</f>
        <v>0</v>
      </c>
      <c r="M1109" s="596">
        <f>'別紙様式3-2（加算　個票）'!Q1121</f>
        <v>0</v>
      </c>
      <c r="N1109" s="595">
        <f>'別紙様式3-2（加算　個票）'!Y1121</f>
        <v>0</v>
      </c>
      <c r="O1109" s="596">
        <f>'別紙様式3-2（加算　個票）'!Z1121</f>
        <v>0</v>
      </c>
      <c r="P1109" s="596">
        <f>'別紙様式3-2（加算　個票）'!AG1121</f>
        <v>0</v>
      </c>
      <c r="Q1109" s="596">
        <f t="shared" si="17"/>
        <v>0</v>
      </c>
      <c r="R1109" s="597" t="str">
        <f>IF('別紙様式3-1'!$Y$26="×","該当","非該当")</f>
        <v>非該当</v>
      </c>
    </row>
    <row r="1110" spans="1:18">
      <c r="A1110" s="595">
        <v>1109</v>
      </c>
      <c r="B1110" s="595">
        <f>基本情報入力シート!C1147</f>
        <v>0</v>
      </c>
      <c r="C1110" s="595">
        <f>基本情報入力シート!M1147</f>
        <v>0</v>
      </c>
      <c r="D1110" s="595">
        <f>基本情報入力シート!R1147</f>
        <v>0</v>
      </c>
      <c r="E1110" s="595">
        <f>基本情報入力シート!W1147</f>
        <v>0</v>
      </c>
      <c r="F1110" s="595">
        <f>基本情報入力シート!X1147</f>
        <v>0</v>
      </c>
      <c r="G1110" s="595">
        <f>基本情報入力シート!Y1147</f>
        <v>0</v>
      </c>
      <c r="H1110" s="595">
        <f>基本情報入力シート!$M$23</f>
        <v>0</v>
      </c>
      <c r="I1110" s="595">
        <f>基本情報入力シート!$M$30</f>
        <v>0</v>
      </c>
      <c r="J1110" s="595">
        <f>基本情報入力シート!$M$31</f>
        <v>0</v>
      </c>
      <c r="K1110" s="595">
        <f>基本情報入力シート!$M$32</f>
        <v>0</v>
      </c>
      <c r="L1110" s="595">
        <f>'別紙様式3-2（加算　個票）'!P1122</f>
        <v>0</v>
      </c>
      <c r="M1110" s="596">
        <f>'別紙様式3-2（加算　個票）'!Q1122</f>
        <v>0</v>
      </c>
      <c r="N1110" s="595">
        <f>'別紙様式3-2（加算　個票）'!Y1122</f>
        <v>0</v>
      </c>
      <c r="O1110" s="596">
        <f>'別紙様式3-2（加算　個票）'!Z1122</f>
        <v>0</v>
      </c>
      <c r="P1110" s="596">
        <f>'別紙様式3-2（加算　個票）'!AG1122</f>
        <v>0</v>
      </c>
      <c r="Q1110" s="596">
        <f t="shared" si="17"/>
        <v>0</v>
      </c>
      <c r="R1110" s="597" t="str">
        <f>IF('別紙様式3-1'!$Y$26="×","該当","非該当")</f>
        <v>非該当</v>
      </c>
    </row>
    <row r="1111" spans="1:18">
      <c r="A1111" s="595">
        <v>1110</v>
      </c>
      <c r="B1111" s="595">
        <f>基本情報入力シート!C1148</f>
        <v>0</v>
      </c>
      <c r="C1111" s="595">
        <f>基本情報入力シート!M1148</f>
        <v>0</v>
      </c>
      <c r="D1111" s="595">
        <f>基本情報入力シート!R1148</f>
        <v>0</v>
      </c>
      <c r="E1111" s="595">
        <f>基本情報入力シート!W1148</f>
        <v>0</v>
      </c>
      <c r="F1111" s="595">
        <f>基本情報入力シート!X1148</f>
        <v>0</v>
      </c>
      <c r="G1111" s="595">
        <f>基本情報入力シート!Y1148</f>
        <v>0</v>
      </c>
      <c r="H1111" s="595">
        <f>基本情報入力シート!$M$23</f>
        <v>0</v>
      </c>
      <c r="I1111" s="595">
        <f>基本情報入力シート!$M$30</f>
        <v>0</v>
      </c>
      <c r="J1111" s="595">
        <f>基本情報入力シート!$M$31</f>
        <v>0</v>
      </c>
      <c r="K1111" s="595">
        <f>基本情報入力シート!$M$32</f>
        <v>0</v>
      </c>
      <c r="L1111" s="595">
        <f>'別紙様式3-2（加算　個票）'!P1123</f>
        <v>0</v>
      </c>
      <c r="M1111" s="596">
        <f>'別紙様式3-2（加算　個票）'!Q1123</f>
        <v>0</v>
      </c>
      <c r="N1111" s="595">
        <f>'別紙様式3-2（加算　個票）'!Y1123</f>
        <v>0</v>
      </c>
      <c r="O1111" s="596">
        <f>'別紙様式3-2（加算　個票）'!Z1123</f>
        <v>0</v>
      </c>
      <c r="P1111" s="596">
        <f>'別紙様式3-2（加算　個票）'!AG1123</f>
        <v>0</v>
      </c>
      <c r="Q1111" s="596">
        <f t="shared" si="17"/>
        <v>0</v>
      </c>
      <c r="R1111" s="597" t="str">
        <f>IF('別紙様式3-1'!$Y$26="×","該当","非該当")</f>
        <v>非該当</v>
      </c>
    </row>
    <row r="1112" spans="1:18">
      <c r="A1112" s="595">
        <v>1111</v>
      </c>
      <c r="B1112" s="595">
        <f>基本情報入力シート!C1149</f>
        <v>0</v>
      </c>
      <c r="C1112" s="595">
        <f>基本情報入力シート!M1149</f>
        <v>0</v>
      </c>
      <c r="D1112" s="595">
        <f>基本情報入力シート!R1149</f>
        <v>0</v>
      </c>
      <c r="E1112" s="595">
        <f>基本情報入力シート!W1149</f>
        <v>0</v>
      </c>
      <c r="F1112" s="595">
        <f>基本情報入力シート!X1149</f>
        <v>0</v>
      </c>
      <c r="G1112" s="595">
        <f>基本情報入力シート!Y1149</f>
        <v>0</v>
      </c>
      <c r="H1112" s="595">
        <f>基本情報入力シート!$M$23</f>
        <v>0</v>
      </c>
      <c r="I1112" s="595">
        <f>基本情報入力シート!$M$30</f>
        <v>0</v>
      </c>
      <c r="J1112" s="595">
        <f>基本情報入力シート!$M$31</f>
        <v>0</v>
      </c>
      <c r="K1112" s="595">
        <f>基本情報入力シート!$M$32</f>
        <v>0</v>
      </c>
      <c r="L1112" s="595">
        <f>'別紙様式3-2（加算　個票）'!P1124</f>
        <v>0</v>
      </c>
      <c r="M1112" s="596">
        <f>'別紙様式3-2（加算　個票）'!Q1124</f>
        <v>0</v>
      </c>
      <c r="N1112" s="595">
        <f>'別紙様式3-2（加算　個票）'!Y1124</f>
        <v>0</v>
      </c>
      <c r="O1112" s="596">
        <f>'別紙様式3-2（加算　個票）'!Z1124</f>
        <v>0</v>
      </c>
      <c r="P1112" s="596">
        <f>'別紙様式3-2（加算　個票）'!AG1124</f>
        <v>0</v>
      </c>
      <c r="Q1112" s="596">
        <f t="shared" si="17"/>
        <v>0</v>
      </c>
      <c r="R1112" s="597" t="str">
        <f>IF('別紙様式3-1'!$Y$26="×","該当","非該当")</f>
        <v>非該当</v>
      </c>
    </row>
    <row r="1113" spans="1:18">
      <c r="A1113" s="595">
        <v>1112</v>
      </c>
      <c r="B1113" s="595">
        <f>基本情報入力シート!C1150</f>
        <v>0</v>
      </c>
      <c r="C1113" s="595">
        <f>基本情報入力シート!M1150</f>
        <v>0</v>
      </c>
      <c r="D1113" s="595">
        <f>基本情報入力シート!R1150</f>
        <v>0</v>
      </c>
      <c r="E1113" s="595">
        <f>基本情報入力シート!W1150</f>
        <v>0</v>
      </c>
      <c r="F1113" s="595">
        <f>基本情報入力シート!X1150</f>
        <v>0</v>
      </c>
      <c r="G1113" s="595">
        <f>基本情報入力シート!Y1150</f>
        <v>0</v>
      </c>
      <c r="H1113" s="595">
        <f>基本情報入力シート!$M$23</f>
        <v>0</v>
      </c>
      <c r="I1113" s="595">
        <f>基本情報入力シート!$M$30</f>
        <v>0</v>
      </c>
      <c r="J1113" s="595">
        <f>基本情報入力シート!$M$31</f>
        <v>0</v>
      </c>
      <c r="K1113" s="595">
        <f>基本情報入力シート!$M$32</f>
        <v>0</v>
      </c>
      <c r="L1113" s="595">
        <f>'別紙様式3-2（加算　個票）'!P1125</f>
        <v>0</v>
      </c>
      <c r="M1113" s="596">
        <f>'別紙様式3-2（加算　個票）'!Q1125</f>
        <v>0</v>
      </c>
      <c r="N1113" s="595">
        <f>'別紙様式3-2（加算　個票）'!Y1125</f>
        <v>0</v>
      </c>
      <c r="O1113" s="596">
        <f>'別紙様式3-2（加算　個票）'!Z1125</f>
        <v>0</v>
      </c>
      <c r="P1113" s="596">
        <f>'別紙様式3-2（加算　個票）'!AG1125</f>
        <v>0</v>
      </c>
      <c r="Q1113" s="596">
        <f t="shared" si="17"/>
        <v>0</v>
      </c>
      <c r="R1113" s="597" t="str">
        <f>IF('別紙様式3-1'!$Y$26="×","該当","非該当")</f>
        <v>非該当</v>
      </c>
    </row>
    <row r="1114" spans="1:18">
      <c r="A1114" s="595">
        <v>1113</v>
      </c>
      <c r="B1114" s="595">
        <f>基本情報入力シート!C1151</f>
        <v>0</v>
      </c>
      <c r="C1114" s="595">
        <f>基本情報入力シート!M1151</f>
        <v>0</v>
      </c>
      <c r="D1114" s="595">
        <f>基本情報入力シート!R1151</f>
        <v>0</v>
      </c>
      <c r="E1114" s="595">
        <f>基本情報入力シート!W1151</f>
        <v>0</v>
      </c>
      <c r="F1114" s="595">
        <f>基本情報入力シート!X1151</f>
        <v>0</v>
      </c>
      <c r="G1114" s="595">
        <f>基本情報入力シート!Y1151</f>
        <v>0</v>
      </c>
      <c r="H1114" s="595">
        <f>基本情報入力シート!$M$23</f>
        <v>0</v>
      </c>
      <c r="I1114" s="595">
        <f>基本情報入力シート!$M$30</f>
        <v>0</v>
      </c>
      <c r="J1114" s="595">
        <f>基本情報入力シート!$M$31</f>
        <v>0</v>
      </c>
      <c r="K1114" s="595">
        <f>基本情報入力シート!$M$32</f>
        <v>0</v>
      </c>
      <c r="L1114" s="595">
        <f>'別紙様式3-2（加算　個票）'!P1126</f>
        <v>0</v>
      </c>
      <c r="M1114" s="596">
        <f>'別紙様式3-2（加算　個票）'!Q1126</f>
        <v>0</v>
      </c>
      <c r="N1114" s="595">
        <f>'別紙様式3-2（加算　個票）'!Y1126</f>
        <v>0</v>
      </c>
      <c r="O1114" s="596">
        <f>'別紙様式3-2（加算　個票）'!Z1126</f>
        <v>0</v>
      </c>
      <c r="P1114" s="596">
        <f>'別紙様式3-2（加算　個票）'!AG1126</f>
        <v>0</v>
      </c>
      <c r="Q1114" s="596">
        <f t="shared" si="17"/>
        <v>0</v>
      </c>
      <c r="R1114" s="597" t="str">
        <f>IF('別紙様式3-1'!$Y$26="×","該当","非該当")</f>
        <v>非該当</v>
      </c>
    </row>
    <row r="1115" spans="1:18">
      <c r="A1115" s="595">
        <v>1114</v>
      </c>
      <c r="B1115" s="595">
        <f>基本情報入力シート!C1152</f>
        <v>0</v>
      </c>
      <c r="C1115" s="595">
        <f>基本情報入力シート!M1152</f>
        <v>0</v>
      </c>
      <c r="D1115" s="595">
        <f>基本情報入力シート!R1152</f>
        <v>0</v>
      </c>
      <c r="E1115" s="595">
        <f>基本情報入力シート!W1152</f>
        <v>0</v>
      </c>
      <c r="F1115" s="595">
        <f>基本情報入力シート!X1152</f>
        <v>0</v>
      </c>
      <c r="G1115" s="595">
        <f>基本情報入力シート!Y1152</f>
        <v>0</v>
      </c>
      <c r="H1115" s="595">
        <f>基本情報入力シート!$M$23</f>
        <v>0</v>
      </c>
      <c r="I1115" s="595">
        <f>基本情報入力シート!$M$30</f>
        <v>0</v>
      </c>
      <c r="J1115" s="595">
        <f>基本情報入力シート!$M$31</f>
        <v>0</v>
      </c>
      <c r="K1115" s="595">
        <f>基本情報入力シート!$M$32</f>
        <v>0</v>
      </c>
      <c r="L1115" s="595">
        <f>'別紙様式3-2（加算　個票）'!P1127</f>
        <v>0</v>
      </c>
      <c r="M1115" s="596">
        <f>'別紙様式3-2（加算　個票）'!Q1127</f>
        <v>0</v>
      </c>
      <c r="N1115" s="595">
        <f>'別紙様式3-2（加算　個票）'!Y1127</f>
        <v>0</v>
      </c>
      <c r="O1115" s="596">
        <f>'別紙様式3-2（加算　個票）'!Z1127</f>
        <v>0</v>
      </c>
      <c r="P1115" s="596">
        <f>'別紙様式3-2（加算　個票）'!AG1127</f>
        <v>0</v>
      </c>
      <c r="Q1115" s="596">
        <f t="shared" si="17"/>
        <v>0</v>
      </c>
      <c r="R1115" s="597" t="str">
        <f>IF('別紙様式3-1'!$Y$26="×","該当","非該当")</f>
        <v>非該当</v>
      </c>
    </row>
    <row r="1116" spans="1:18">
      <c r="A1116" s="595">
        <v>1115</v>
      </c>
      <c r="B1116" s="595">
        <f>基本情報入力シート!C1153</f>
        <v>0</v>
      </c>
      <c r="C1116" s="595">
        <f>基本情報入力シート!M1153</f>
        <v>0</v>
      </c>
      <c r="D1116" s="595">
        <f>基本情報入力シート!R1153</f>
        <v>0</v>
      </c>
      <c r="E1116" s="595">
        <f>基本情報入力シート!W1153</f>
        <v>0</v>
      </c>
      <c r="F1116" s="595">
        <f>基本情報入力シート!X1153</f>
        <v>0</v>
      </c>
      <c r="G1116" s="595">
        <f>基本情報入力シート!Y1153</f>
        <v>0</v>
      </c>
      <c r="H1116" s="595">
        <f>基本情報入力シート!$M$23</f>
        <v>0</v>
      </c>
      <c r="I1116" s="595">
        <f>基本情報入力シート!$M$30</f>
        <v>0</v>
      </c>
      <c r="J1116" s="595">
        <f>基本情報入力シート!$M$31</f>
        <v>0</v>
      </c>
      <c r="K1116" s="595">
        <f>基本情報入力シート!$M$32</f>
        <v>0</v>
      </c>
      <c r="L1116" s="595">
        <f>'別紙様式3-2（加算　個票）'!P1128</f>
        <v>0</v>
      </c>
      <c r="M1116" s="596">
        <f>'別紙様式3-2（加算　個票）'!Q1128</f>
        <v>0</v>
      </c>
      <c r="N1116" s="595">
        <f>'別紙様式3-2（加算　個票）'!Y1128</f>
        <v>0</v>
      </c>
      <c r="O1116" s="596">
        <f>'別紙様式3-2（加算　個票）'!Z1128</f>
        <v>0</v>
      </c>
      <c r="P1116" s="596">
        <f>'別紙様式3-2（加算　個票）'!AG1128</f>
        <v>0</v>
      </c>
      <c r="Q1116" s="596">
        <f t="shared" si="17"/>
        <v>0</v>
      </c>
      <c r="R1116" s="597" t="str">
        <f>IF('別紙様式3-1'!$Y$26="×","該当","非該当")</f>
        <v>非該当</v>
      </c>
    </row>
    <row r="1117" spans="1:18">
      <c r="A1117" s="595">
        <v>1116</v>
      </c>
      <c r="B1117" s="595">
        <f>基本情報入力シート!C1154</f>
        <v>0</v>
      </c>
      <c r="C1117" s="595">
        <f>基本情報入力シート!M1154</f>
        <v>0</v>
      </c>
      <c r="D1117" s="595">
        <f>基本情報入力シート!R1154</f>
        <v>0</v>
      </c>
      <c r="E1117" s="595">
        <f>基本情報入力シート!W1154</f>
        <v>0</v>
      </c>
      <c r="F1117" s="595">
        <f>基本情報入力シート!X1154</f>
        <v>0</v>
      </c>
      <c r="G1117" s="595">
        <f>基本情報入力シート!Y1154</f>
        <v>0</v>
      </c>
      <c r="H1117" s="595">
        <f>基本情報入力シート!$M$23</f>
        <v>0</v>
      </c>
      <c r="I1117" s="595">
        <f>基本情報入力シート!$M$30</f>
        <v>0</v>
      </c>
      <c r="J1117" s="595">
        <f>基本情報入力シート!$M$31</f>
        <v>0</v>
      </c>
      <c r="K1117" s="595">
        <f>基本情報入力シート!$M$32</f>
        <v>0</v>
      </c>
      <c r="L1117" s="595">
        <f>'別紙様式3-2（加算　個票）'!P1129</f>
        <v>0</v>
      </c>
      <c r="M1117" s="596">
        <f>'別紙様式3-2（加算　個票）'!Q1129</f>
        <v>0</v>
      </c>
      <c r="N1117" s="595">
        <f>'別紙様式3-2（加算　個票）'!Y1129</f>
        <v>0</v>
      </c>
      <c r="O1117" s="596">
        <f>'別紙様式3-2（加算　個票）'!Z1129</f>
        <v>0</v>
      </c>
      <c r="P1117" s="596">
        <f>'別紙様式3-2（加算　個票）'!AG1129</f>
        <v>0</v>
      </c>
      <c r="Q1117" s="596">
        <f t="shared" si="17"/>
        <v>0</v>
      </c>
      <c r="R1117" s="597" t="str">
        <f>IF('別紙様式3-1'!$Y$26="×","該当","非該当")</f>
        <v>非該当</v>
      </c>
    </row>
    <row r="1118" spans="1:18">
      <c r="A1118" s="595">
        <v>1117</v>
      </c>
      <c r="B1118" s="595">
        <f>基本情報入力シート!C1155</f>
        <v>0</v>
      </c>
      <c r="C1118" s="595">
        <f>基本情報入力シート!M1155</f>
        <v>0</v>
      </c>
      <c r="D1118" s="595">
        <f>基本情報入力シート!R1155</f>
        <v>0</v>
      </c>
      <c r="E1118" s="595">
        <f>基本情報入力シート!W1155</f>
        <v>0</v>
      </c>
      <c r="F1118" s="595">
        <f>基本情報入力シート!X1155</f>
        <v>0</v>
      </c>
      <c r="G1118" s="595">
        <f>基本情報入力シート!Y1155</f>
        <v>0</v>
      </c>
      <c r="H1118" s="595">
        <f>基本情報入力シート!$M$23</f>
        <v>0</v>
      </c>
      <c r="I1118" s="595">
        <f>基本情報入力シート!$M$30</f>
        <v>0</v>
      </c>
      <c r="J1118" s="595">
        <f>基本情報入力シート!$M$31</f>
        <v>0</v>
      </c>
      <c r="K1118" s="595">
        <f>基本情報入力シート!$M$32</f>
        <v>0</v>
      </c>
      <c r="L1118" s="595">
        <f>'別紙様式3-2（加算　個票）'!P1130</f>
        <v>0</v>
      </c>
      <c r="M1118" s="596">
        <f>'別紙様式3-2（加算　個票）'!Q1130</f>
        <v>0</v>
      </c>
      <c r="N1118" s="595">
        <f>'別紙様式3-2（加算　個票）'!Y1130</f>
        <v>0</v>
      </c>
      <c r="O1118" s="596">
        <f>'別紙様式3-2（加算　個票）'!Z1130</f>
        <v>0</v>
      </c>
      <c r="P1118" s="596">
        <f>'別紙様式3-2（加算　個票）'!AG1130</f>
        <v>0</v>
      </c>
      <c r="Q1118" s="596">
        <f t="shared" si="17"/>
        <v>0</v>
      </c>
      <c r="R1118" s="597" t="str">
        <f>IF('別紙様式3-1'!$Y$26="×","該当","非該当")</f>
        <v>非該当</v>
      </c>
    </row>
    <row r="1119" spans="1:18">
      <c r="A1119" s="595">
        <v>1118</v>
      </c>
      <c r="B1119" s="595">
        <f>基本情報入力シート!C1156</f>
        <v>0</v>
      </c>
      <c r="C1119" s="595">
        <f>基本情報入力シート!M1156</f>
        <v>0</v>
      </c>
      <c r="D1119" s="595">
        <f>基本情報入力シート!R1156</f>
        <v>0</v>
      </c>
      <c r="E1119" s="595">
        <f>基本情報入力シート!W1156</f>
        <v>0</v>
      </c>
      <c r="F1119" s="595">
        <f>基本情報入力シート!X1156</f>
        <v>0</v>
      </c>
      <c r="G1119" s="595">
        <f>基本情報入力シート!Y1156</f>
        <v>0</v>
      </c>
      <c r="H1119" s="595">
        <f>基本情報入力シート!$M$23</f>
        <v>0</v>
      </c>
      <c r="I1119" s="595">
        <f>基本情報入力シート!$M$30</f>
        <v>0</v>
      </c>
      <c r="J1119" s="595">
        <f>基本情報入力シート!$M$31</f>
        <v>0</v>
      </c>
      <c r="K1119" s="595">
        <f>基本情報入力シート!$M$32</f>
        <v>0</v>
      </c>
      <c r="L1119" s="595">
        <f>'別紙様式3-2（加算　個票）'!P1131</f>
        <v>0</v>
      </c>
      <c r="M1119" s="596">
        <f>'別紙様式3-2（加算　個票）'!Q1131</f>
        <v>0</v>
      </c>
      <c r="N1119" s="595">
        <f>'別紙様式3-2（加算　個票）'!Y1131</f>
        <v>0</v>
      </c>
      <c r="O1119" s="596">
        <f>'別紙様式3-2（加算　個票）'!Z1131</f>
        <v>0</v>
      </c>
      <c r="P1119" s="596">
        <f>'別紙様式3-2（加算　個票）'!AG1131</f>
        <v>0</v>
      </c>
      <c r="Q1119" s="596">
        <f t="shared" si="17"/>
        <v>0</v>
      </c>
      <c r="R1119" s="597" t="str">
        <f>IF('別紙様式3-1'!$Y$26="×","該当","非該当")</f>
        <v>非該当</v>
      </c>
    </row>
    <row r="1120" spans="1:18">
      <c r="A1120" s="595">
        <v>1119</v>
      </c>
      <c r="B1120" s="595">
        <f>基本情報入力シート!C1157</f>
        <v>0</v>
      </c>
      <c r="C1120" s="595">
        <f>基本情報入力シート!M1157</f>
        <v>0</v>
      </c>
      <c r="D1120" s="595">
        <f>基本情報入力シート!R1157</f>
        <v>0</v>
      </c>
      <c r="E1120" s="595">
        <f>基本情報入力シート!W1157</f>
        <v>0</v>
      </c>
      <c r="F1120" s="595">
        <f>基本情報入力シート!X1157</f>
        <v>0</v>
      </c>
      <c r="G1120" s="595">
        <f>基本情報入力シート!Y1157</f>
        <v>0</v>
      </c>
      <c r="H1120" s="595">
        <f>基本情報入力シート!$M$23</f>
        <v>0</v>
      </c>
      <c r="I1120" s="595">
        <f>基本情報入力シート!$M$30</f>
        <v>0</v>
      </c>
      <c r="J1120" s="595">
        <f>基本情報入力シート!$M$31</f>
        <v>0</v>
      </c>
      <c r="K1120" s="595">
        <f>基本情報入力シート!$M$32</f>
        <v>0</v>
      </c>
      <c r="L1120" s="595">
        <f>'別紙様式3-2（加算　個票）'!P1132</f>
        <v>0</v>
      </c>
      <c r="M1120" s="596">
        <f>'別紙様式3-2（加算　個票）'!Q1132</f>
        <v>0</v>
      </c>
      <c r="N1120" s="595">
        <f>'別紙様式3-2（加算　個票）'!Y1132</f>
        <v>0</v>
      </c>
      <c r="O1120" s="596">
        <f>'別紙様式3-2（加算　個票）'!Z1132</f>
        <v>0</v>
      </c>
      <c r="P1120" s="596">
        <f>'別紙様式3-2（加算　個票）'!AG1132</f>
        <v>0</v>
      </c>
      <c r="Q1120" s="596">
        <f t="shared" si="17"/>
        <v>0</v>
      </c>
      <c r="R1120" s="597" t="str">
        <f>IF('別紙様式3-1'!$Y$26="×","該当","非該当")</f>
        <v>非該当</v>
      </c>
    </row>
    <row r="1121" spans="1:18">
      <c r="A1121" s="595">
        <v>1120</v>
      </c>
      <c r="B1121" s="595">
        <f>基本情報入力シート!C1158</f>
        <v>0</v>
      </c>
      <c r="C1121" s="595">
        <f>基本情報入力シート!M1158</f>
        <v>0</v>
      </c>
      <c r="D1121" s="595">
        <f>基本情報入力シート!R1158</f>
        <v>0</v>
      </c>
      <c r="E1121" s="595">
        <f>基本情報入力シート!W1158</f>
        <v>0</v>
      </c>
      <c r="F1121" s="595">
        <f>基本情報入力シート!X1158</f>
        <v>0</v>
      </c>
      <c r="G1121" s="595">
        <f>基本情報入力シート!Y1158</f>
        <v>0</v>
      </c>
      <c r="H1121" s="595">
        <f>基本情報入力シート!$M$23</f>
        <v>0</v>
      </c>
      <c r="I1121" s="595">
        <f>基本情報入力シート!$M$30</f>
        <v>0</v>
      </c>
      <c r="J1121" s="595">
        <f>基本情報入力シート!$M$31</f>
        <v>0</v>
      </c>
      <c r="K1121" s="595">
        <f>基本情報入力シート!$M$32</f>
        <v>0</v>
      </c>
      <c r="L1121" s="595">
        <f>'別紙様式3-2（加算　個票）'!P1133</f>
        <v>0</v>
      </c>
      <c r="M1121" s="596">
        <f>'別紙様式3-2（加算　個票）'!Q1133</f>
        <v>0</v>
      </c>
      <c r="N1121" s="595">
        <f>'別紙様式3-2（加算　個票）'!Y1133</f>
        <v>0</v>
      </c>
      <c r="O1121" s="596">
        <f>'別紙様式3-2（加算　個票）'!Z1133</f>
        <v>0</v>
      </c>
      <c r="P1121" s="596">
        <f>'別紙様式3-2（加算　個票）'!AG1133</f>
        <v>0</v>
      </c>
      <c r="Q1121" s="596">
        <f t="shared" si="17"/>
        <v>0</v>
      </c>
      <c r="R1121" s="597" t="str">
        <f>IF('別紙様式3-1'!$Y$26="×","該当","非該当")</f>
        <v>非該当</v>
      </c>
    </row>
    <row r="1122" spans="1:18">
      <c r="A1122" s="595">
        <v>1121</v>
      </c>
      <c r="B1122" s="595">
        <f>基本情報入力シート!C1159</f>
        <v>0</v>
      </c>
      <c r="C1122" s="595">
        <f>基本情報入力シート!M1159</f>
        <v>0</v>
      </c>
      <c r="D1122" s="595">
        <f>基本情報入力シート!R1159</f>
        <v>0</v>
      </c>
      <c r="E1122" s="595">
        <f>基本情報入力シート!W1159</f>
        <v>0</v>
      </c>
      <c r="F1122" s="595">
        <f>基本情報入力シート!X1159</f>
        <v>0</v>
      </c>
      <c r="G1122" s="595">
        <f>基本情報入力シート!Y1159</f>
        <v>0</v>
      </c>
      <c r="H1122" s="595">
        <f>基本情報入力シート!$M$23</f>
        <v>0</v>
      </c>
      <c r="I1122" s="595">
        <f>基本情報入力シート!$M$30</f>
        <v>0</v>
      </c>
      <c r="J1122" s="595">
        <f>基本情報入力シート!$M$31</f>
        <v>0</v>
      </c>
      <c r="K1122" s="595">
        <f>基本情報入力シート!$M$32</f>
        <v>0</v>
      </c>
      <c r="L1122" s="595">
        <f>'別紙様式3-2（加算　個票）'!P1134</f>
        <v>0</v>
      </c>
      <c r="M1122" s="596">
        <f>'別紙様式3-2（加算　個票）'!Q1134</f>
        <v>0</v>
      </c>
      <c r="N1122" s="595">
        <f>'別紙様式3-2（加算　個票）'!Y1134</f>
        <v>0</v>
      </c>
      <c r="O1122" s="596">
        <f>'別紙様式3-2（加算　個票）'!Z1134</f>
        <v>0</v>
      </c>
      <c r="P1122" s="596">
        <f>'別紙様式3-2（加算　個票）'!AG1134</f>
        <v>0</v>
      </c>
      <c r="Q1122" s="596">
        <f t="shared" si="17"/>
        <v>0</v>
      </c>
      <c r="R1122" s="597" t="str">
        <f>IF('別紙様式3-1'!$Y$26="×","該当","非該当")</f>
        <v>非該当</v>
      </c>
    </row>
    <row r="1123" spans="1:18">
      <c r="A1123" s="595">
        <v>1122</v>
      </c>
      <c r="B1123" s="595">
        <f>基本情報入力シート!C1160</f>
        <v>0</v>
      </c>
      <c r="C1123" s="595">
        <f>基本情報入力シート!M1160</f>
        <v>0</v>
      </c>
      <c r="D1123" s="595">
        <f>基本情報入力シート!R1160</f>
        <v>0</v>
      </c>
      <c r="E1123" s="595">
        <f>基本情報入力シート!W1160</f>
        <v>0</v>
      </c>
      <c r="F1123" s="595">
        <f>基本情報入力シート!X1160</f>
        <v>0</v>
      </c>
      <c r="G1123" s="595">
        <f>基本情報入力シート!Y1160</f>
        <v>0</v>
      </c>
      <c r="H1123" s="595">
        <f>基本情報入力シート!$M$23</f>
        <v>0</v>
      </c>
      <c r="I1123" s="595">
        <f>基本情報入力シート!$M$30</f>
        <v>0</v>
      </c>
      <c r="J1123" s="595">
        <f>基本情報入力シート!$M$31</f>
        <v>0</v>
      </c>
      <c r="K1123" s="595">
        <f>基本情報入力シート!$M$32</f>
        <v>0</v>
      </c>
      <c r="L1123" s="595">
        <f>'別紙様式3-2（加算　個票）'!P1135</f>
        <v>0</v>
      </c>
      <c r="M1123" s="596">
        <f>'別紙様式3-2（加算　個票）'!Q1135</f>
        <v>0</v>
      </c>
      <c r="N1123" s="595">
        <f>'別紙様式3-2（加算　個票）'!Y1135</f>
        <v>0</v>
      </c>
      <c r="O1123" s="596">
        <f>'別紙様式3-2（加算　個票）'!Z1135</f>
        <v>0</v>
      </c>
      <c r="P1123" s="596">
        <f>'別紙様式3-2（加算　個票）'!AG1135</f>
        <v>0</v>
      </c>
      <c r="Q1123" s="596">
        <f t="shared" si="17"/>
        <v>0</v>
      </c>
      <c r="R1123" s="597" t="str">
        <f>IF('別紙様式3-1'!$Y$26="×","該当","非該当")</f>
        <v>非該当</v>
      </c>
    </row>
    <row r="1124" spans="1:18">
      <c r="A1124" s="595">
        <v>1123</v>
      </c>
      <c r="B1124" s="595">
        <f>基本情報入力シート!C1161</f>
        <v>0</v>
      </c>
      <c r="C1124" s="595">
        <f>基本情報入力シート!M1161</f>
        <v>0</v>
      </c>
      <c r="D1124" s="595">
        <f>基本情報入力シート!R1161</f>
        <v>0</v>
      </c>
      <c r="E1124" s="595">
        <f>基本情報入力シート!W1161</f>
        <v>0</v>
      </c>
      <c r="F1124" s="595">
        <f>基本情報入力シート!X1161</f>
        <v>0</v>
      </c>
      <c r="G1124" s="595">
        <f>基本情報入力シート!Y1161</f>
        <v>0</v>
      </c>
      <c r="H1124" s="595">
        <f>基本情報入力シート!$M$23</f>
        <v>0</v>
      </c>
      <c r="I1124" s="595">
        <f>基本情報入力シート!$M$30</f>
        <v>0</v>
      </c>
      <c r="J1124" s="595">
        <f>基本情報入力シート!$M$31</f>
        <v>0</v>
      </c>
      <c r="K1124" s="595">
        <f>基本情報入力シート!$M$32</f>
        <v>0</v>
      </c>
      <c r="L1124" s="595">
        <f>'別紙様式3-2（加算　個票）'!P1136</f>
        <v>0</v>
      </c>
      <c r="M1124" s="596">
        <f>'別紙様式3-2（加算　個票）'!Q1136</f>
        <v>0</v>
      </c>
      <c r="N1124" s="595">
        <f>'別紙様式3-2（加算　個票）'!Y1136</f>
        <v>0</v>
      </c>
      <c r="O1124" s="596">
        <f>'別紙様式3-2（加算　個票）'!Z1136</f>
        <v>0</v>
      </c>
      <c r="P1124" s="596">
        <f>'別紙様式3-2（加算　個票）'!AG1136</f>
        <v>0</v>
      </c>
      <c r="Q1124" s="596">
        <f t="shared" si="17"/>
        <v>0</v>
      </c>
      <c r="R1124" s="597" t="str">
        <f>IF('別紙様式3-1'!$Y$26="×","該当","非該当")</f>
        <v>非該当</v>
      </c>
    </row>
    <row r="1125" spans="1:18">
      <c r="A1125" s="595">
        <v>1124</v>
      </c>
      <c r="B1125" s="595">
        <f>基本情報入力シート!C1162</f>
        <v>0</v>
      </c>
      <c r="C1125" s="595">
        <f>基本情報入力シート!M1162</f>
        <v>0</v>
      </c>
      <c r="D1125" s="595">
        <f>基本情報入力シート!R1162</f>
        <v>0</v>
      </c>
      <c r="E1125" s="595">
        <f>基本情報入力シート!W1162</f>
        <v>0</v>
      </c>
      <c r="F1125" s="595">
        <f>基本情報入力シート!X1162</f>
        <v>0</v>
      </c>
      <c r="G1125" s="595">
        <f>基本情報入力シート!Y1162</f>
        <v>0</v>
      </c>
      <c r="H1125" s="595">
        <f>基本情報入力シート!$M$23</f>
        <v>0</v>
      </c>
      <c r="I1125" s="595">
        <f>基本情報入力シート!$M$30</f>
        <v>0</v>
      </c>
      <c r="J1125" s="595">
        <f>基本情報入力シート!$M$31</f>
        <v>0</v>
      </c>
      <c r="K1125" s="595">
        <f>基本情報入力シート!$M$32</f>
        <v>0</v>
      </c>
      <c r="L1125" s="595">
        <f>'別紙様式3-2（加算　個票）'!P1137</f>
        <v>0</v>
      </c>
      <c r="M1125" s="596">
        <f>'別紙様式3-2（加算　個票）'!Q1137</f>
        <v>0</v>
      </c>
      <c r="N1125" s="595">
        <f>'別紙様式3-2（加算　個票）'!Y1137</f>
        <v>0</v>
      </c>
      <c r="O1125" s="596">
        <f>'別紙様式3-2（加算　個票）'!Z1137</f>
        <v>0</v>
      </c>
      <c r="P1125" s="596">
        <f>'別紙様式3-2（加算　個票）'!AG1137</f>
        <v>0</v>
      </c>
      <c r="Q1125" s="596">
        <f t="shared" si="17"/>
        <v>0</v>
      </c>
      <c r="R1125" s="597" t="str">
        <f>IF('別紙様式3-1'!$Y$26="×","該当","非該当")</f>
        <v>非該当</v>
      </c>
    </row>
    <row r="1126" spans="1:18">
      <c r="A1126" s="595">
        <v>1125</v>
      </c>
      <c r="B1126" s="595">
        <f>基本情報入力シート!C1163</f>
        <v>0</v>
      </c>
      <c r="C1126" s="595">
        <f>基本情報入力シート!M1163</f>
        <v>0</v>
      </c>
      <c r="D1126" s="595">
        <f>基本情報入力シート!R1163</f>
        <v>0</v>
      </c>
      <c r="E1126" s="595">
        <f>基本情報入力シート!W1163</f>
        <v>0</v>
      </c>
      <c r="F1126" s="595">
        <f>基本情報入力シート!X1163</f>
        <v>0</v>
      </c>
      <c r="G1126" s="595">
        <f>基本情報入力シート!Y1163</f>
        <v>0</v>
      </c>
      <c r="H1126" s="595">
        <f>基本情報入力シート!$M$23</f>
        <v>0</v>
      </c>
      <c r="I1126" s="595">
        <f>基本情報入力シート!$M$30</f>
        <v>0</v>
      </c>
      <c r="J1126" s="595">
        <f>基本情報入力シート!$M$31</f>
        <v>0</v>
      </c>
      <c r="K1126" s="595">
        <f>基本情報入力シート!$M$32</f>
        <v>0</v>
      </c>
      <c r="L1126" s="595">
        <f>'別紙様式3-2（加算　個票）'!P1138</f>
        <v>0</v>
      </c>
      <c r="M1126" s="596">
        <f>'別紙様式3-2（加算　個票）'!Q1138</f>
        <v>0</v>
      </c>
      <c r="N1126" s="595">
        <f>'別紙様式3-2（加算　個票）'!Y1138</f>
        <v>0</v>
      </c>
      <c r="O1126" s="596">
        <f>'別紙様式3-2（加算　個票）'!Z1138</f>
        <v>0</v>
      </c>
      <c r="P1126" s="596">
        <f>'別紙様式3-2（加算　個票）'!AG1138</f>
        <v>0</v>
      </c>
      <c r="Q1126" s="596">
        <f t="shared" si="17"/>
        <v>0</v>
      </c>
      <c r="R1126" s="597" t="str">
        <f>IF('別紙様式3-1'!$Y$26="×","該当","非該当")</f>
        <v>非該当</v>
      </c>
    </row>
    <row r="1127" spans="1:18">
      <c r="A1127" s="595">
        <v>1126</v>
      </c>
      <c r="B1127" s="595">
        <f>基本情報入力シート!C1164</f>
        <v>0</v>
      </c>
      <c r="C1127" s="595">
        <f>基本情報入力シート!M1164</f>
        <v>0</v>
      </c>
      <c r="D1127" s="595">
        <f>基本情報入力シート!R1164</f>
        <v>0</v>
      </c>
      <c r="E1127" s="595">
        <f>基本情報入力シート!W1164</f>
        <v>0</v>
      </c>
      <c r="F1127" s="595">
        <f>基本情報入力シート!X1164</f>
        <v>0</v>
      </c>
      <c r="G1127" s="595">
        <f>基本情報入力シート!Y1164</f>
        <v>0</v>
      </c>
      <c r="H1127" s="595">
        <f>基本情報入力シート!$M$23</f>
        <v>0</v>
      </c>
      <c r="I1127" s="595">
        <f>基本情報入力シート!$M$30</f>
        <v>0</v>
      </c>
      <c r="J1127" s="595">
        <f>基本情報入力シート!$M$31</f>
        <v>0</v>
      </c>
      <c r="K1127" s="595">
        <f>基本情報入力シート!$M$32</f>
        <v>0</v>
      </c>
      <c r="L1127" s="595">
        <f>'別紙様式3-2（加算　個票）'!P1139</f>
        <v>0</v>
      </c>
      <c r="M1127" s="596">
        <f>'別紙様式3-2（加算　個票）'!Q1139</f>
        <v>0</v>
      </c>
      <c r="N1127" s="595">
        <f>'別紙様式3-2（加算　個票）'!Y1139</f>
        <v>0</v>
      </c>
      <c r="O1127" s="596">
        <f>'別紙様式3-2（加算　個票）'!Z1139</f>
        <v>0</v>
      </c>
      <c r="P1127" s="596">
        <f>'別紙様式3-2（加算　個票）'!AG1139</f>
        <v>0</v>
      </c>
      <c r="Q1127" s="596">
        <f t="shared" si="17"/>
        <v>0</v>
      </c>
      <c r="R1127" s="597" t="str">
        <f>IF('別紙様式3-1'!$Y$26="×","該当","非該当")</f>
        <v>非該当</v>
      </c>
    </row>
    <row r="1128" spans="1:18">
      <c r="A1128" s="595">
        <v>1127</v>
      </c>
      <c r="B1128" s="595">
        <f>基本情報入力シート!C1165</f>
        <v>0</v>
      </c>
      <c r="C1128" s="595">
        <f>基本情報入力シート!M1165</f>
        <v>0</v>
      </c>
      <c r="D1128" s="595">
        <f>基本情報入力シート!R1165</f>
        <v>0</v>
      </c>
      <c r="E1128" s="595">
        <f>基本情報入力シート!W1165</f>
        <v>0</v>
      </c>
      <c r="F1128" s="595">
        <f>基本情報入力シート!X1165</f>
        <v>0</v>
      </c>
      <c r="G1128" s="595">
        <f>基本情報入力シート!Y1165</f>
        <v>0</v>
      </c>
      <c r="H1128" s="595">
        <f>基本情報入力シート!$M$23</f>
        <v>0</v>
      </c>
      <c r="I1128" s="595">
        <f>基本情報入力シート!$M$30</f>
        <v>0</v>
      </c>
      <c r="J1128" s="595">
        <f>基本情報入力シート!$M$31</f>
        <v>0</v>
      </c>
      <c r="K1128" s="595">
        <f>基本情報入力シート!$M$32</f>
        <v>0</v>
      </c>
      <c r="L1128" s="595">
        <f>'別紙様式3-2（加算　個票）'!P1140</f>
        <v>0</v>
      </c>
      <c r="M1128" s="596">
        <f>'別紙様式3-2（加算　個票）'!Q1140</f>
        <v>0</v>
      </c>
      <c r="N1128" s="595">
        <f>'別紙様式3-2（加算　個票）'!Y1140</f>
        <v>0</v>
      </c>
      <c r="O1128" s="596">
        <f>'別紙様式3-2（加算　個票）'!Z1140</f>
        <v>0</v>
      </c>
      <c r="P1128" s="596">
        <f>'別紙様式3-2（加算　個票）'!AG1140</f>
        <v>0</v>
      </c>
      <c r="Q1128" s="596">
        <f t="shared" si="17"/>
        <v>0</v>
      </c>
      <c r="R1128" s="597" t="str">
        <f>IF('別紙様式3-1'!$Y$26="×","該当","非該当")</f>
        <v>非該当</v>
      </c>
    </row>
    <row r="1129" spans="1:18">
      <c r="A1129" s="595">
        <v>1128</v>
      </c>
      <c r="B1129" s="595">
        <f>基本情報入力シート!C1166</f>
        <v>0</v>
      </c>
      <c r="C1129" s="595">
        <f>基本情報入力シート!M1166</f>
        <v>0</v>
      </c>
      <c r="D1129" s="595">
        <f>基本情報入力シート!R1166</f>
        <v>0</v>
      </c>
      <c r="E1129" s="595">
        <f>基本情報入力シート!W1166</f>
        <v>0</v>
      </c>
      <c r="F1129" s="595">
        <f>基本情報入力シート!X1166</f>
        <v>0</v>
      </c>
      <c r="G1129" s="595">
        <f>基本情報入力シート!Y1166</f>
        <v>0</v>
      </c>
      <c r="H1129" s="595">
        <f>基本情報入力シート!$M$23</f>
        <v>0</v>
      </c>
      <c r="I1129" s="595">
        <f>基本情報入力シート!$M$30</f>
        <v>0</v>
      </c>
      <c r="J1129" s="595">
        <f>基本情報入力シート!$M$31</f>
        <v>0</v>
      </c>
      <c r="K1129" s="595">
        <f>基本情報入力シート!$M$32</f>
        <v>0</v>
      </c>
      <c r="L1129" s="595">
        <f>'別紙様式3-2（加算　個票）'!P1141</f>
        <v>0</v>
      </c>
      <c r="M1129" s="596">
        <f>'別紙様式3-2（加算　個票）'!Q1141</f>
        <v>0</v>
      </c>
      <c r="N1129" s="595">
        <f>'別紙様式3-2（加算　個票）'!Y1141</f>
        <v>0</v>
      </c>
      <c r="O1129" s="596">
        <f>'別紙様式3-2（加算　個票）'!Z1141</f>
        <v>0</v>
      </c>
      <c r="P1129" s="596">
        <f>'別紙様式3-2（加算　個票）'!AG1141</f>
        <v>0</v>
      </c>
      <c r="Q1129" s="596">
        <f t="shared" si="17"/>
        <v>0</v>
      </c>
      <c r="R1129" s="597" t="str">
        <f>IF('別紙様式3-1'!$Y$26="×","該当","非該当")</f>
        <v>非該当</v>
      </c>
    </row>
    <row r="1130" spans="1:18">
      <c r="A1130" s="595">
        <v>1129</v>
      </c>
      <c r="B1130" s="595">
        <f>基本情報入力シート!C1167</f>
        <v>0</v>
      </c>
      <c r="C1130" s="595">
        <f>基本情報入力シート!M1167</f>
        <v>0</v>
      </c>
      <c r="D1130" s="595">
        <f>基本情報入力シート!R1167</f>
        <v>0</v>
      </c>
      <c r="E1130" s="595">
        <f>基本情報入力シート!W1167</f>
        <v>0</v>
      </c>
      <c r="F1130" s="595">
        <f>基本情報入力シート!X1167</f>
        <v>0</v>
      </c>
      <c r="G1130" s="595">
        <f>基本情報入力シート!Y1167</f>
        <v>0</v>
      </c>
      <c r="H1130" s="595">
        <f>基本情報入力シート!$M$23</f>
        <v>0</v>
      </c>
      <c r="I1130" s="595">
        <f>基本情報入力シート!$M$30</f>
        <v>0</v>
      </c>
      <c r="J1130" s="595">
        <f>基本情報入力シート!$M$31</f>
        <v>0</v>
      </c>
      <c r="K1130" s="595">
        <f>基本情報入力シート!$M$32</f>
        <v>0</v>
      </c>
      <c r="L1130" s="595">
        <f>'別紙様式3-2（加算　個票）'!P1142</f>
        <v>0</v>
      </c>
      <c r="M1130" s="596">
        <f>'別紙様式3-2（加算　個票）'!Q1142</f>
        <v>0</v>
      </c>
      <c r="N1130" s="595">
        <f>'別紙様式3-2（加算　個票）'!Y1142</f>
        <v>0</v>
      </c>
      <c r="O1130" s="596">
        <f>'別紙様式3-2（加算　個票）'!Z1142</f>
        <v>0</v>
      </c>
      <c r="P1130" s="596">
        <f>'別紙様式3-2（加算　個票）'!AG1142</f>
        <v>0</v>
      </c>
      <c r="Q1130" s="596">
        <f t="shared" si="17"/>
        <v>0</v>
      </c>
      <c r="R1130" s="597" t="str">
        <f>IF('別紙様式3-1'!$Y$26="×","該当","非該当")</f>
        <v>非該当</v>
      </c>
    </row>
    <row r="1131" spans="1:18">
      <c r="A1131" s="595">
        <v>1130</v>
      </c>
      <c r="B1131" s="595">
        <f>基本情報入力シート!C1168</f>
        <v>0</v>
      </c>
      <c r="C1131" s="595">
        <f>基本情報入力シート!M1168</f>
        <v>0</v>
      </c>
      <c r="D1131" s="595">
        <f>基本情報入力シート!R1168</f>
        <v>0</v>
      </c>
      <c r="E1131" s="595">
        <f>基本情報入力シート!W1168</f>
        <v>0</v>
      </c>
      <c r="F1131" s="595">
        <f>基本情報入力シート!X1168</f>
        <v>0</v>
      </c>
      <c r="G1131" s="595">
        <f>基本情報入力シート!Y1168</f>
        <v>0</v>
      </c>
      <c r="H1131" s="595">
        <f>基本情報入力シート!$M$23</f>
        <v>0</v>
      </c>
      <c r="I1131" s="595">
        <f>基本情報入力シート!$M$30</f>
        <v>0</v>
      </c>
      <c r="J1131" s="595">
        <f>基本情報入力シート!$M$31</f>
        <v>0</v>
      </c>
      <c r="K1131" s="595">
        <f>基本情報入力シート!$M$32</f>
        <v>0</v>
      </c>
      <c r="L1131" s="595">
        <f>'別紙様式3-2（加算　個票）'!P1143</f>
        <v>0</v>
      </c>
      <c r="M1131" s="596">
        <f>'別紙様式3-2（加算　個票）'!Q1143</f>
        <v>0</v>
      </c>
      <c r="N1131" s="595">
        <f>'別紙様式3-2（加算　個票）'!Y1143</f>
        <v>0</v>
      </c>
      <c r="O1131" s="596">
        <f>'別紙様式3-2（加算　個票）'!Z1143</f>
        <v>0</v>
      </c>
      <c r="P1131" s="596">
        <f>'別紙様式3-2（加算　個票）'!AG1143</f>
        <v>0</v>
      </c>
      <c r="Q1131" s="596">
        <f t="shared" si="17"/>
        <v>0</v>
      </c>
      <c r="R1131" s="597" t="str">
        <f>IF('別紙様式3-1'!$Y$26="×","該当","非該当")</f>
        <v>非該当</v>
      </c>
    </row>
    <row r="1132" spans="1:18">
      <c r="A1132" s="595">
        <v>1131</v>
      </c>
      <c r="B1132" s="595">
        <f>基本情報入力シート!C1169</f>
        <v>0</v>
      </c>
      <c r="C1132" s="595">
        <f>基本情報入力シート!M1169</f>
        <v>0</v>
      </c>
      <c r="D1132" s="595">
        <f>基本情報入力シート!R1169</f>
        <v>0</v>
      </c>
      <c r="E1132" s="595">
        <f>基本情報入力シート!W1169</f>
        <v>0</v>
      </c>
      <c r="F1132" s="595">
        <f>基本情報入力シート!X1169</f>
        <v>0</v>
      </c>
      <c r="G1132" s="595">
        <f>基本情報入力シート!Y1169</f>
        <v>0</v>
      </c>
      <c r="H1132" s="595">
        <f>基本情報入力シート!$M$23</f>
        <v>0</v>
      </c>
      <c r="I1132" s="595">
        <f>基本情報入力シート!$M$30</f>
        <v>0</v>
      </c>
      <c r="J1132" s="595">
        <f>基本情報入力シート!$M$31</f>
        <v>0</v>
      </c>
      <c r="K1132" s="595">
        <f>基本情報入力シート!$M$32</f>
        <v>0</v>
      </c>
      <c r="L1132" s="595">
        <f>'別紙様式3-2（加算　個票）'!P1144</f>
        <v>0</v>
      </c>
      <c r="M1132" s="596">
        <f>'別紙様式3-2（加算　個票）'!Q1144</f>
        <v>0</v>
      </c>
      <c r="N1132" s="595">
        <f>'別紙様式3-2（加算　個票）'!Y1144</f>
        <v>0</v>
      </c>
      <c r="O1132" s="596">
        <f>'別紙様式3-2（加算　個票）'!Z1144</f>
        <v>0</v>
      </c>
      <c r="P1132" s="596">
        <f>'別紙様式3-2（加算　個票）'!AG1144</f>
        <v>0</v>
      </c>
      <c r="Q1132" s="596">
        <f t="shared" si="17"/>
        <v>0</v>
      </c>
      <c r="R1132" s="597" t="str">
        <f>IF('別紙様式3-1'!$Y$26="×","該当","非該当")</f>
        <v>非該当</v>
      </c>
    </row>
    <row r="1133" spans="1:18">
      <c r="A1133" s="595">
        <v>1132</v>
      </c>
      <c r="B1133" s="595">
        <f>基本情報入力シート!C1170</f>
        <v>0</v>
      </c>
      <c r="C1133" s="595">
        <f>基本情報入力シート!M1170</f>
        <v>0</v>
      </c>
      <c r="D1133" s="595">
        <f>基本情報入力シート!R1170</f>
        <v>0</v>
      </c>
      <c r="E1133" s="595">
        <f>基本情報入力シート!W1170</f>
        <v>0</v>
      </c>
      <c r="F1133" s="595">
        <f>基本情報入力シート!X1170</f>
        <v>0</v>
      </c>
      <c r="G1133" s="595">
        <f>基本情報入力シート!Y1170</f>
        <v>0</v>
      </c>
      <c r="H1133" s="595">
        <f>基本情報入力シート!$M$23</f>
        <v>0</v>
      </c>
      <c r="I1133" s="595">
        <f>基本情報入力シート!$M$30</f>
        <v>0</v>
      </c>
      <c r="J1133" s="595">
        <f>基本情報入力シート!$M$31</f>
        <v>0</v>
      </c>
      <c r="K1133" s="595">
        <f>基本情報入力シート!$M$32</f>
        <v>0</v>
      </c>
      <c r="L1133" s="595">
        <f>'別紙様式3-2（加算　個票）'!P1145</f>
        <v>0</v>
      </c>
      <c r="M1133" s="596">
        <f>'別紙様式3-2（加算　個票）'!Q1145</f>
        <v>0</v>
      </c>
      <c r="N1133" s="595">
        <f>'別紙様式3-2（加算　個票）'!Y1145</f>
        <v>0</v>
      </c>
      <c r="O1133" s="596">
        <f>'別紙様式3-2（加算　個票）'!Z1145</f>
        <v>0</v>
      </c>
      <c r="P1133" s="596">
        <f>'別紙様式3-2（加算　個票）'!AG1145</f>
        <v>0</v>
      </c>
      <c r="Q1133" s="596">
        <f t="shared" si="17"/>
        <v>0</v>
      </c>
      <c r="R1133" s="597" t="str">
        <f>IF('別紙様式3-1'!$Y$26="×","該当","非該当")</f>
        <v>非該当</v>
      </c>
    </row>
    <row r="1134" spans="1:18">
      <c r="A1134" s="595">
        <v>1133</v>
      </c>
      <c r="B1134" s="595">
        <f>基本情報入力シート!C1171</f>
        <v>0</v>
      </c>
      <c r="C1134" s="595">
        <f>基本情報入力シート!M1171</f>
        <v>0</v>
      </c>
      <c r="D1134" s="595">
        <f>基本情報入力シート!R1171</f>
        <v>0</v>
      </c>
      <c r="E1134" s="595">
        <f>基本情報入力シート!W1171</f>
        <v>0</v>
      </c>
      <c r="F1134" s="595">
        <f>基本情報入力シート!X1171</f>
        <v>0</v>
      </c>
      <c r="G1134" s="595">
        <f>基本情報入力シート!Y1171</f>
        <v>0</v>
      </c>
      <c r="H1134" s="595">
        <f>基本情報入力シート!$M$23</f>
        <v>0</v>
      </c>
      <c r="I1134" s="595">
        <f>基本情報入力シート!$M$30</f>
        <v>0</v>
      </c>
      <c r="J1134" s="595">
        <f>基本情報入力シート!$M$31</f>
        <v>0</v>
      </c>
      <c r="K1134" s="595">
        <f>基本情報入力シート!$M$32</f>
        <v>0</v>
      </c>
      <c r="L1134" s="595">
        <f>'別紙様式3-2（加算　個票）'!P1146</f>
        <v>0</v>
      </c>
      <c r="M1134" s="596">
        <f>'別紙様式3-2（加算　個票）'!Q1146</f>
        <v>0</v>
      </c>
      <c r="N1134" s="595">
        <f>'別紙様式3-2（加算　個票）'!Y1146</f>
        <v>0</v>
      </c>
      <c r="O1134" s="596">
        <f>'別紙様式3-2（加算　個票）'!Z1146</f>
        <v>0</v>
      </c>
      <c r="P1134" s="596">
        <f>'別紙様式3-2（加算　個票）'!AG1146</f>
        <v>0</v>
      </c>
      <c r="Q1134" s="596">
        <f t="shared" si="17"/>
        <v>0</v>
      </c>
      <c r="R1134" s="597" t="str">
        <f>IF('別紙様式3-1'!$Y$26="×","該当","非該当")</f>
        <v>非該当</v>
      </c>
    </row>
    <row r="1135" spans="1:18">
      <c r="A1135" s="595">
        <v>1134</v>
      </c>
      <c r="B1135" s="595">
        <f>基本情報入力シート!C1172</f>
        <v>0</v>
      </c>
      <c r="C1135" s="595">
        <f>基本情報入力シート!M1172</f>
        <v>0</v>
      </c>
      <c r="D1135" s="595">
        <f>基本情報入力シート!R1172</f>
        <v>0</v>
      </c>
      <c r="E1135" s="595">
        <f>基本情報入力シート!W1172</f>
        <v>0</v>
      </c>
      <c r="F1135" s="595">
        <f>基本情報入力シート!X1172</f>
        <v>0</v>
      </c>
      <c r="G1135" s="595">
        <f>基本情報入力シート!Y1172</f>
        <v>0</v>
      </c>
      <c r="H1135" s="595">
        <f>基本情報入力シート!$M$23</f>
        <v>0</v>
      </c>
      <c r="I1135" s="595">
        <f>基本情報入力シート!$M$30</f>
        <v>0</v>
      </c>
      <c r="J1135" s="595">
        <f>基本情報入力シート!$M$31</f>
        <v>0</v>
      </c>
      <c r="K1135" s="595">
        <f>基本情報入力シート!$M$32</f>
        <v>0</v>
      </c>
      <c r="L1135" s="595">
        <f>'別紙様式3-2（加算　個票）'!P1147</f>
        <v>0</v>
      </c>
      <c r="M1135" s="596">
        <f>'別紙様式3-2（加算　個票）'!Q1147</f>
        <v>0</v>
      </c>
      <c r="N1135" s="595">
        <f>'別紙様式3-2（加算　個票）'!Y1147</f>
        <v>0</v>
      </c>
      <c r="O1135" s="596">
        <f>'別紙様式3-2（加算　個票）'!Z1147</f>
        <v>0</v>
      </c>
      <c r="P1135" s="596">
        <f>'別紙様式3-2（加算　個票）'!AG1147</f>
        <v>0</v>
      </c>
      <c r="Q1135" s="596">
        <f t="shared" si="17"/>
        <v>0</v>
      </c>
      <c r="R1135" s="597" t="str">
        <f>IF('別紙様式3-1'!$Y$26="×","該当","非該当")</f>
        <v>非該当</v>
      </c>
    </row>
    <row r="1136" spans="1:18">
      <c r="A1136" s="595">
        <v>1135</v>
      </c>
      <c r="B1136" s="595">
        <f>基本情報入力シート!C1173</f>
        <v>0</v>
      </c>
      <c r="C1136" s="595">
        <f>基本情報入力シート!M1173</f>
        <v>0</v>
      </c>
      <c r="D1136" s="595">
        <f>基本情報入力シート!R1173</f>
        <v>0</v>
      </c>
      <c r="E1136" s="595">
        <f>基本情報入力シート!W1173</f>
        <v>0</v>
      </c>
      <c r="F1136" s="595">
        <f>基本情報入力シート!X1173</f>
        <v>0</v>
      </c>
      <c r="G1136" s="595">
        <f>基本情報入力シート!Y1173</f>
        <v>0</v>
      </c>
      <c r="H1136" s="595">
        <f>基本情報入力シート!$M$23</f>
        <v>0</v>
      </c>
      <c r="I1136" s="595">
        <f>基本情報入力シート!$M$30</f>
        <v>0</v>
      </c>
      <c r="J1136" s="595">
        <f>基本情報入力シート!$M$31</f>
        <v>0</v>
      </c>
      <c r="K1136" s="595">
        <f>基本情報入力シート!$M$32</f>
        <v>0</v>
      </c>
      <c r="L1136" s="595">
        <f>'別紙様式3-2（加算　個票）'!P1148</f>
        <v>0</v>
      </c>
      <c r="M1136" s="596">
        <f>'別紙様式3-2（加算　個票）'!Q1148</f>
        <v>0</v>
      </c>
      <c r="N1136" s="595">
        <f>'別紙様式3-2（加算　個票）'!Y1148</f>
        <v>0</v>
      </c>
      <c r="O1136" s="596">
        <f>'別紙様式3-2（加算　個票）'!Z1148</f>
        <v>0</v>
      </c>
      <c r="P1136" s="596">
        <f>'別紙様式3-2（加算　個票）'!AG1148</f>
        <v>0</v>
      </c>
      <c r="Q1136" s="596">
        <f t="shared" si="17"/>
        <v>0</v>
      </c>
      <c r="R1136" s="597" t="str">
        <f>IF('別紙様式3-1'!$Y$26="×","該当","非該当")</f>
        <v>非該当</v>
      </c>
    </row>
    <row r="1137" spans="1:18">
      <c r="A1137" s="595">
        <v>1136</v>
      </c>
      <c r="B1137" s="595">
        <f>基本情報入力シート!C1174</f>
        <v>0</v>
      </c>
      <c r="C1137" s="595">
        <f>基本情報入力シート!M1174</f>
        <v>0</v>
      </c>
      <c r="D1137" s="595">
        <f>基本情報入力シート!R1174</f>
        <v>0</v>
      </c>
      <c r="E1137" s="595">
        <f>基本情報入力シート!W1174</f>
        <v>0</v>
      </c>
      <c r="F1137" s="595">
        <f>基本情報入力シート!X1174</f>
        <v>0</v>
      </c>
      <c r="G1137" s="595">
        <f>基本情報入力シート!Y1174</f>
        <v>0</v>
      </c>
      <c r="H1137" s="595">
        <f>基本情報入力シート!$M$23</f>
        <v>0</v>
      </c>
      <c r="I1137" s="595">
        <f>基本情報入力シート!$M$30</f>
        <v>0</v>
      </c>
      <c r="J1137" s="595">
        <f>基本情報入力シート!$M$31</f>
        <v>0</v>
      </c>
      <c r="K1137" s="595">
        <f>基本情報入力シート!$M$32</f>
        <v>0</v>
      </c>
      <c r="L1137" s="595">
        <f>'別紙様式3-2（加算　個票）'!P1149</f>
        <v>0</v>
      </c>
      <c r="M1137" s="596">
        <f>'別紙様式3-2（加算　個票）'!Q1149</f>
        <v>0</v>
      </c>
      <c r="N1137" s="595">
        <f>'別紙様式3-2（加算　個票）'!Y1149</f>
        <v>0</v>
      </c>
      <c r="O1137" s="596">
        <f>'別紙様式3-2（加算　個票）'!Z1149</f>
        <v>0</v>
      </c>
      <c r="P1137" s="596">
        <f>'別紙様式3-2（加算　個票）'!AG1149</f>
        <v>0</v>
      </c>
      <c r="Q1137" s="596">
        <f t="shared" si="17"/>
        <v>0</v>
      </c>
      <c r="R1137" s="597" t="str">
        <f>IF('別紙様式3-1'!$Y$26="×","該当","非該当")</f>
        <v>非該当</v>
      </c>
    </row>
    <row r="1138" spans="1:18">
      <c r="A1138" s="595">
        <v>1137</v>
      </c>
      <c r="B1138" s="595">
        <f>基本情報入力シート!C1175</f>
        <v>0</v>
      </c>
      <c r="C1138" s="595">
        <f>基本情報入力シート!M1175</f>
        <v>0</v>
      </c>
      <c r="D1138" s="595">
        <f>基本情報入力シート!R1175</f>
        <v>0</v>
      </c>
      <c r="E1138" s="595">
        <f>基本情報入力シート!W1175</f>
        <v>0</v>
      </c>
      <c r="F1138" s="595">
        <f>基本情報入力シート!X1175</f>
        <v>0</v>
      </c>
      <c r="G1138" s="595">
        <f>基本情報入力シート!Y1175</f>
        <v>0</v>
      </c>
      <c r="H1138" s="595">
        <f>基本情報入力シート!$M$23</f>
        <v>0</v>
      </c>
      <c r="I1138" s="595">
        <f>基本情報入力シート!$M$30</f>
        <v>0</v>
      </c>
      <c r="J1138" s="595">
        <f>基本情報入力シート!$M$31</f>
        <v>0</v>
      </c>
      <c r="K1138" s="595">
        <f>基本情報入力シート!$M$32</f>
        <v>0</v>
      </c>
      <c r="L1138" s="595">
        <f>'別紙様式3-2（加算　個票）'!P1150</f>
        <v>0</v>
      </c>
      <c r="M1138" s="596">
        <f>'別紙様式3-2（加算　個票）'!Q1150</f>
        <v>0</v>
      </c>
      <c r="N1138" s="595">
        <f>'別紙様式3-2（加算　個票）'!Y1150</f>
        <v>0</v>
      </c>
      <c r="O1138" s="596">
        <f>'別紙様式3-2（加算　個票）'!Z1150</f>
        <v>0</v>
      </c>
      <c r="P1138" s="596">
        <f>'別紙様式3-2（加算　個票）'!AG1150</f>
        <v>0</v>
      </c>
      <c r="Q1138" s="596">
        <f t="shared" si="17"/>
        <v>0</v>
      </c>
      <c r="R1138" s="597" t="str">
        <f>IF('別紙様式3-1'!$Y$26="×","該当","非該当")</f>
        <v>非該当</v>
      </c>
    </row>
    <row r="1139" spans="1:18">
      <c r="A1139" s="595">
        <v>1138</v>
      </c>
      <c r="B1139" s="595">
        <f>基本情報入力シート!C1176</f>
        <v>0</v>
      </c>
      <c r="C1139" s="595">
        <f>基本情報入力シート!M1176</f>
        <v>0</v>
      </c>
      <c r="D1139" s="595">
        <f>基本情報入力シート!R1176</f>
        <v>0</v>
      </c>
      <c r="E1139" s="595">
        <f>基本情報入力シート!W1176</f>
        <v>0</v>
      </c>
      <c r="F1139" s="595">
        <f>基本情報入力シート!X1176</f>
        <v>0</v>
      </c>
      <c r="G1139" s="595">
        <f>基本情報入力シート!Y1176</f>
        <v>0</v>
      </c>
      <c r="H1139" s="595">
        <f>基本情報入力シート!$M$23</f>
        <v>0</v>
      </c>
      <c r="I1139" s="595">
        <f>基本情報入力シート!$M$30</f>
        <v>0</v>
      </c>
      <c r="J1139" s="595">
        <f>基本情報入力シート!$M$31</f>
        <v>0</v>
      </c>
      <c r="K1139" s="595">
        <f>基本情報入力シート!$M$32</f>
        <v>0</v>
      </c>
      <c r="L1139" s="595">
        <f>'別紙様式3-2（加算　個票）'!P1151</f>
        <v>0</v>
      </c>
      <c r="M1139" s="596">
        <f>'別紙様式3-2（加算　個票）'!Q1151</f>
        <v>0</v>
      </c>
      <c r="N1139" s="595">
        <f>'別紙様式3-2（加算　個票）'!Y1151</f>
        <v>0</v>
      </c>
      <c r="O1139" s="596">
        <f>'別紙様式3-2（加算　個票）'!Z1151</f>
        <v>0</v>
      </c>
      <c r="P1139" s="596">
        <f>'別紙様式3-2（加算　個票）'!AG1151</f>
        <v>0</v>
      </c>
      <c r="Q1139" s="596">
        <f t="shared" si="17"/>
        <v>0</v>
      </c>
      <c r="R1139" s="597" t="str">
        <f>IF('別紙様式3-1'!$Y$26="×","該当","非該当")</f>
        <v>非該当</v>
      </c>
    </row>
    <row r="1140" spans="1:18">
      <c r="A1140" s="595">
        <v>1139</v>
      </c>
      <c r="B1140" s="595">
        <f>基本情報入力シート!C1177</f>
        <v>0</v>
      </c>
      <c r="C1140" s="595">
        <f>基本情報入力シート!M1177</f>
        <v>0</v>
      </c>
      <c r="D1140" s="595">
        <f>基本情報入力シート!R1177</f>
        <v>0</v>
      </c>
      <c r="E1140" s="595">
        <f>基本情報入力シート!W1177</f>
        <v>0</v>
      </c>
      <c r="F1140" s="595">
        <f>基本情報入力シート!X1177</f>
        <v>0</v>
      </c>
      <c r="G1140" s="595">
        <f>基本情報入力シート!Y1177</f>
        <v>0</v>
      </c>
      <c r="H1140" s="595">
        <f>基本情報入力シート!$M$23</f>
        <v>0</v>
      </c>
      <c r="I1140" s="595">
        <f>基本情報入力シート!$M$30</f>
        <v>0</v>
      </c>
      <c r="J1140" s="595">
        <f>基本情報入力シート!$M$31</f>
        <v>0</v>
      </c>
      <c r="K1140" s="595">
        <f>基本情報入力シート!$M$32</f>
        <v>0</v>
      </c>
      <c r="L1140" s="595">
        <f>'別紙様式3-2（加算　個票）'!P1152</f>
        <v>0</v>
      </c>
      <c r="M1140" s="596">
        <f>'別紙様式3-2（加算　個票）'!Q1152</f>
        <v>0</v>
      </c>
      <c r="N1140" s="595">
        <f>'別紙様式3-2（加算　個票）'!Y1152</f>
        <v>0</v>
      </c>
      <c r="O1140" s="596">
        <f>'別紙様式3-2（加算　個票）'!Z1152</f>
        <v>0</v>
      </c>
      <c r="P1140" s="596">
        <f>'別紙様式3-2（加算　個票）'!AG1152</f>
        <v>0</v>
      </c>
      <c r="Q1140" s="596">
        <f t="shared" si="17"/>
        <v>0</v>
      </c>
      <c r="R1140" s="597" t="str">
        <f>IF('別紙様式3-1'!$Y$26="×","該当","非該当")</f>
        <v>非該当</v>
      </c>
    </row>
    <row r="1141" spans="1:18">
      <c r="A1141" s="595">
        <v>1140</v>
      </c>
      <c r="B1141" s="595">
        <f>基本情報入力シート!C1178</f>
        <v>0</v>
      </c>
      <c r="C1141" s="595">
        <f>基本情報入力シート!M1178</f>
        <v>0</v>
      </c>
      <c r="D1141" s="595">
        <f>基本情報入力シート!R1178</f>
        <v>0</v>
      </c>
      <c r="E1141" s="595">
        <f>基本情報入力シート!W1178</f>
        <v>0</v>
      </c>
      <c r="F1141" s="595">
        <f>基本情報入力シート!X1178</f>
        <v>0</v>
      </c>
      <c r="G1141" s="595">
        <f>基本情報入力シート!Y1178</f>
        <v>0</v>
      </c>
      <c r="H1141" s="595">
        <f>基本情報入力シート!$M$23</f>
        <v>0</v>
      </c>
      <c r="I1141" s="595">
        <f>基本情報入力シート!$M$30</f>
        <v>0</v>
      </c>
      <c r="J1141" s="595">
        <f>基本情報入力シート!$M$31</f>
        <v>0</v>
      </c>
      <c r="K1141" s="595">
        <f>基本情報入力シート!$M$32</f>
        <v>0</v>
      </c>
      <c r="L1141" s="595">
        <f>'別紙様式3-2（加算　個票）'!P1153</f>
        <v>0</v>
      </c>
      <c r="M1141" s="596">
        <f>'別紙様式3-2（加算　個票）'!Q1153</f>
        <v>0</v>
      </c>
      <c r="N1141" s="595">
        <f>'別紙様式3-2（加算　個票）'!Y1153</f>
        <v>0</v>
      </c>
      <c r="O1141" s="596">
        <f>'別紙様式3-2（加算　個票）'!Z1153</f>
        <v>0</v>
      </c>
      <c r="P1141" s="596">
        <f>'別紙様式3-2（加算　個票）'!AG1153</f>
        <v>0</v>
      </c>
      <c r="Q1141" s="596">
        <f t="shared" si="17"/>
        <v>0</v>
      </c>
      <c r="R1141" s="597" t="str">
        <f>IF('別紙様式3-1'!$Y$26="×","該当","非該当")</f>
        <v>非該当</v>
      </c>
    </row>
    <row r="1142" spans="1:18">
      <c r="A1142" s="595">
        <v>1141</v>
      </c>
      <c r="B1142" s="595">
        <f>基本情報入力シート!C1179</f>
        <v>0</v>
      </c>
      <c r="C1142" s="595">
        <f>基本情報入力シート!M1179</f>
        <v>0</v>
      </c>
      <c r="D1142" s="595">
        <f>基本情報入力シート!R1179</f>
        <v>0</v>
      </c>
      <c r="E1142" s="595">
        <f>基本情報入力シート!W1179</f>
        <v>0</v>
      </c>
      <c r="F1142" s="595">
        <f>基本情報入力シート!X1179</f>
        <v>0</v>
      </c>
      <c r="G1142" s="595">
        <f>基本情報入力シート!Y1179</f>
        <v>0</v>
      </c>
      <c r="H1142" s="595">
        <f>基本情報入力シート!$M$23</f>
        <v>0</v>
      </c>
      <c r="I1142" s="595">
        <f>基本情報入力シート!$M$30</f>
        <v>0</v>
      </c>
      <c r="J1142" s="595">
        <f>基本情報入力シート!$M$31</f>
        <v>0</v>
      </c>
      <c r="K1142" s="595">
        <f>基本情報入力シート!$M$32</f>
        <v>0</v>
      </c>
      <c r="L1142" s="595">
        <f>'別紙様式3-2（加算　個票）'!P1154</f>
        <v>0</v>
      </c>
      <c r="M1142" s="596">
        <f>'別紙様式3-2（加算　個票）'!Q1154</f>
        <v>0</v>
      </c>
      <c r="N1142" s="595">
        <f>'別紙様式3-2（加算　個票）'!Y1154</f>
        <v>0</v>
      </c>
      <c r="O1142" s="596">
        <f>'別紙様式3-2（加算　個票）'!Z1154</f>
        <v>0</v>
      </c>
      <c r="P1142" s="596">
        <f>'別紙様式3-2（加算　個票）'!AG1154</f>
        <v>0</v>
      </c>
      <c r="Q1142" s="596">
        <f t="shared" si="17"/>
        <v>0</v>
      </c>
      <c r="R1142" s="597" t="str">
        <f>IF('別紙様式3-1'!$Y$26="×","該当","非該当")</f>
        <v>非該当</v>
      </c>
    </row>
    <row r="1143" spans="1:18">
      <c r="A1143" s="595">
        <v>1142</v>
      </c>
      <c r="B1143" s="595">
        <f>基本情報入力シート!C1180</f>
        <v>0</v>
      </c>
      <c r="C1143" s="595">
        <f>基本情報入力シート!M1180</f>
        <v>0</v>
      </c>
      <c r="D1143" s="595">
        <f>基本情報入力シート!R1180</f>
        <v>0</v>
      </c>
      <c r="E1143" s="595">
        <f>基本情報入力シート!W1180</f>
        <v>0</v>
      </c>
      <c r="F1143" s="595">
        <f>基本情報入力シート!X1180</f>
        <v>0</v>
      </c>
      <c r="G1143" s="595">
        <f>基本情報入力シート!Y1180</f>
        <v>0</v>
      </c>
      <c r="H1143" s="595">
        <f>基本情報入力シート!$M$23</f>
        <v>0</v>
      </c>
      <c r="I1143" s="595">
        <f>基本情報入力シート!$M$30</f>
        <v>0</v>
      </c>
      <c r="J1143" s="595">
        <f>基本情報入力シート!$M$31</f>
        <v>0</v>
      </c>
      <c r="K1143" s="595">
        <f>基本情報入力シート!$M$32</f>
        <v>0</v>
      </c>
      <c r="L1143" s="595">
        <f>'別紙様式3-2（加算　個票）'!P1155</f>
        <v>0</v>
      </c>
      <c r="M1143" s="596">
        <f>'別紙様式3-2（加算　個票）'!Q1155</f>
        <v>0</v>
      </c>
      <c r="N1143" s="595">
        <f>'別紙様式3-2（加算　個票）'!Y1155</f>
        <v>0</v>
      </c>
      <c r="O1143" s="596">
        <f>'別紙様式3-2（加算　個票）'!Z1155</f>
        <v>0</v>
      </c>
      <c r="P1143" s="596">
        <f>'別紙様式3-2（加算　個票）'!AG1155</f>
        <v>0</v>
      </c>
      <c r="Q1143" s="596">
        <f t="shared" si="17"/>
        <v>0</v>
      </c>
      <c r="R1143" s="597" t="str">
        <f>IF('別紙様式3-1'!$Y$26="×","該当","非該当")</f>
        <v>非該当</v>
      </c>
    </row>
    <row r="1144" spans="1:18">
      <c r="A1144" s="595">
        <v>1143</v>
      </c>
      <c r="B1144" s="595">
        <f>基本情報入力シート!C1181</f>
        <v>0</v>
      </c>
      <c r="C1144" s="595">
        <f>基本情報入力シート!M1181</f>
        <v>0</v>
      </c>
      <c r="D1144" s="595">
        <f>基本情報入力シート!R1181</f>
        <v>0</v>
      </c>
      <c r="E1144" s="595">
        <f>基本情報入力シート!W1181</f>
        <v>0</v>
      </c>
      <c r="F1144" s="595">
        <f>基本情報入力シート!X1181</f>
        <v>0</v>
      </c>
      <c r="G1144" s="595">
        <f>基本情報入力シート!Y1181</f>
        <v>0</v>
      </c>
      <c r="H1144" s="595">
        <f>基本情報入力シート!$M$23</f>
        <v>0</v>
      </c>
      <c r="I1144" s="595">
        <f>基本情報入力シート!$M$30</f>
        <v>0</v>
      </c>
      <c r="J1144" s="595">
        <f>基本情報入力シート!$M$31</f>
        <v>0</v>
      </c>
      <c r="K1144" s="595">
        <f>基本情報入力シート!$M$32</f>
        <v>0</v>
      </c>
      <c r="L1144" s="595">
        <f>'別紙様式3-2（加算　個票）'!P1156</f>
        <v>0</v>
      </c>
      <c r="M1144" s="596">
        <f>'別紙様式3-2（加算　個票）'!Q1156</f>
        <v>0</v>
      </c>
      <c r="N1144" s="595">
        <f>'別紙様式3-2（加算　個票）'!Y1156</f>
        <v>0</v>
      </c>
      <c r="O1144" s="596">
        <f>'別紙様式3-2（加算　個票）'!Z1156</f>
        <v>0</v>
      </c>
      <c r="P1144" s="596">
        <f>'別紙様式3-2（加算　個票）'!AG1156</f>
        <v>0</v>
      </c>
      <c r="Q1144" s="596">
        <f t="shared" si="17"/>
        <v>0</v>
      </c>
      <c r="R1144" s="597" t="str">
        <f>IF('別紙様式3-1'!$Y$26="×","該当","非該当")</f>
        <v>非該当</v>
      </c>
    </row>
    <row r="1145" spans="1:18">
      <c r="A1145" s="595">
        <v>1144</v>
      </c>
      <c r="B1145" s="595">
        <f>基本情報入力シート!C1182</f>
        <v>0</v>
      </c>
      <c r="C1145" s="595">
        <f>基本情報入力シート!M1182</f>
        <v>0</v>
      </c>
      <c r="D1145" s="595">
        <f>基本情報入力シート!R1182</f>
        <v>0</v>
      </c>
      <c r="E1145" s="595">
        <f>基本情報入力シート!W1182</f>
        <v>0</v>
      </c>
      <c r="F1145" s="595">
        <f>基本情報入力シート!X1182</f>
        <v>0</v>
      </c>
      <c r="G1145" s="595">
        <f>基本情報入力シート!Y1182</f>
        <v>0</v>
      </c>
      <c r="H1145" s="595">
        <f>基本情報入力シート!$M$23</f>
        <v>0</v>
      </c>
      <c r="I1145" s="595">
        <f>基本情報入力シート!$M$30</f>
        <v>0</v>
      </c>
      <c r="J1145" s="595">
        <f>基本情報入力シート!$M$31</f>
        <v>0</v>
      </c>
      <c r="K1145" s="595">
        <f>基本情報入力シート!$M$32</f>
        <v>0</v>
      </c>
      <c r="L1145" s="595">
        <f>'別紙様式3-2（加算　個票）'!P1157</f>
        <v>0</v>
      </c>
      <c r="M1145" s="596">
        <f>'別紙様式3-2（加算　個票）'!Q1157</f>
        <v>0</v>
      </c>
      <c r="N1145" s="595">
        <f>'別紙様式3-2（加算　個票）'!Y1157</f>
        <v>0</v>
      </c>
      <c r="O1145" s="596">
        <f>'別紙様式3-2（加算　個票）'!Z1157</f>
        <v>0</v>
      </c>
      <c r="P1145" s="596">
        <f>'別紙様式3-2（加算　個票）'!AG1157</f>
        <v>0</v>
      </c>
      <c r="Q1145" s="596">
        <f t="shared" si="17"/>
        <v>0</v>
      </c>
      <c r="R1145" s="597" t="str">
        <f>IF('別紙様式3-1'!$Y$26="×","該当","非該当")</f>
        <v>非該当</v>
      </c>
    </row>
    <row r="1146" spans="1:18">
      <c r="A1146" s="595">
        <v>1145</v>
      </c>
      <c r="B1146" s="595">
        <f>基本情報入力シート!C1183</f>
        <v>0</v>
      </c>
      <c r="C1146" s="595">
        <f>基本情報入力シート!M1183</f>
        <v>0</v>
      </c>
      <c r="D1146" s="595">
        <f>基本情報入力シート!R1183</f>
        <v>0</v>
      </c>
      <c r="E1146" s="595">
        <f>基本情報入力シート!W1183</f>
        <v>0</v>
      </c>
      <c r="F1146" s="595">
        <f>基本情報入力シート!X1183</f>
        <v>0</v>
      </c>
      <c r="G1146" s="595">
        <f>基本情報入力シート!Y1183</f>
        <v>0</v>
      </c>
      <c r="H1146" s="595">
        <f>基本情報入力シート!$M$23</f>
        <v>0</v>
      </c>
      <c r="I1146" s="595">
        <f>基本情報入力シート!$M$30</f>
        <v>0</v>
      </c>
      <c r="J1146" s="595">
        <f>基本情報入力シート!$M$31</f>
        <v>0</v>
      </c>
      <c r="K1146" s="595">
        <f>基本情報入力シート!$M$32</f>
        <v>0</v>
      </c>
      <c r="L1146" s="595">
        <f>'別紙様式3-2（加算　個票）'!P1158</f>
        <v>0</v>
      </c>
      <c r="M1146" s="596">
        <f>'別紙様式3-2（加算　個票）'!Q1158</f>
        <v>0</v>
      </c>
      <c r="N1146" s="595">
        <f>'別紙様式3-2（加算　個票）'!Y1158</f>
        <v>0</v>
      </c>
      <c r="O1146" s="596">
        <f>'別紙様式3-2（加算　個票）'!Z1158</f>
        <v>0</v>
      </c>
      <c r="P1146" s="596">
        <f>'別紙様式3-2（加算　個票）'!AG1158</f>
        <v>0</v>
      </c>
      <c r="Q1146" s="596">
        <f t="shared" si="17"/>
        <v>0</v>
      </c>
      <c r="R1146" s="597" t="str">
        <f>IF('別紙様式3-1'!$Y$26="×","該当","非該当")</f>
        <v>非該当</v>
      </c>
    </row>
    <row r="1147" spans="1:18">
      <c r="A1147" s="595">
        <v>1146</v>
      </c>
      <c r="B1147" s="595">
        <f>基本情報入力シート!C1184</f>
        <v>0</v>
      </c>
      <c r="C1147" s="595">
        <f>基本情報入力シート!M1184</f>
        <v>0</v>
      </c>
      <c r="D1147" s="595">
        <f>基本情報入力シート!R1184</f>
        <v>0</v>
      </c>
      <c r="E1147" s="595">
        <f>基本情報入力シート!W1184</f>
        <v>0</v>
      </c>
      <c r="F1147" s="595">
        <f>基本情報入力シート!X1184</f>
        <v>0</v>
      </c>
      <c r="G1147" s="595">
        <f>基本情報入力シート!Y1184</f>
        <v>0</v>
      </c>
      <c r="H1147" s="595">
        <f>基本情報入力シート!$M$23</f>
        <v>0</v>
      </c>
      <c r="I1147" s="595">
        <f>基本情報入力シート!$M$30</f>
        <v>0</v>
      </c>
      <c r="J1147" s="595">
        <f>基本情報入力シート!$M$31</f>
        <v>0</v>
      </c>
      <c r="K1147" s="595">
        <f>基本情報入力シート!$M$32</f>
        <v>0</v>
      </c>
      <c r="L1147" s="595">
        <f>'別紙様式3-2（加算　個票）'!P1159</f>
        <v>0</v>
      </c>
      <c r="M1147" s="596">
        <f>'別紙様式3-2（加算　個票）'!Q1159</f>
        <v>0</v>
      </c>
      <c r="N1147" s="595">
        <f>'別紙様式3-2（加算　個票）'!Y1159</f>
        <v>0</v>
      </c>
      <c r="O1147" s="596">
        <f>'別紙様式3-2（加算　個票）'!Z1159</f>
        <v>0</v>
      </c>
      <c r="P1147" s="596">
        <f>'別紙様式3-2（加算　個票）'!AG1159</f>
        <v>0</v>
      </c>
      <c r="Q1147" s="596">
        <f t="shared" si="17"/>
        <v>0</v>
      </c>
      <c r="R1147" s="597" t="str">
        <f>IF('別紙様式3-1'!$Y$26="×","該当","非該当")</f>
        <v>非該当</v>
      </c>
    </row>
    <row r="1148" spans="1:18">
      <c r="A1148" s="595">
        <v>1147</v>
      </c>
      <c r="B1148" s="595">
        <f>基本情報入力シート!C1185</f>
        <v>0</v>
      </c>
      <c r="C1148" s="595">
        <f>基本情報入力シート!M1185</f>
        <v>0</v>
      </c>
      <c r="D1148" s="595">
        <f>基本情報入力シート!R1185</f>
        <v>0</v>
      </c>
      <c r="E1148" s="595">
        <f>基本情報入力シート!W1185</f>
        <v>0</v>
      </c>
      <c r="F1148" s="595">
        <f>基本情報入力シート!X1185</f>
        <v>0</v>
      </c>
      <c r="G1148" s="595">
        <f>基本情報入力シート!Y1185</f>
        <v>0</v>
      </c>
      <c r="H1148" s="595">
        <f>基本情報入力シート!$M$23</f>
        <v>0</v>
      </c>
      <c r="I1148" s="595">
        <f>基本情報入力シート!$M$30</f>
        <v>0</v>
      </c>
      <c r="J1148" s="595">
        <f>基本情報入力シート!$M$31</f>
        <v>0</v>
      </c>
      <c r="K1148" s="595">
        <f>基本情報入力シート!$M$32</f>
        <v>0</v>
      </c>
      <c r="L1148" s="595">
        <f>'別紙様式3-2（加算　個票）'!P1160</f>
        <v>0</v>
      </c>
      <c r="M1148" s="596">
        <f>'別紙様式3-2（加算　個票）'!Q1160</f>
        <v>0</v>
      </c>
      <c r="N1148" s="595">
        <f>'別紙様式3-2（加算　個票）'!Y1160</f>
        <v>0</v>
      </c>
      <c r="O1148" s="596">
        <f>'別紙様式3-2（加算　個票）'!Z1160</f>
        <v>0</v>
      </c>
      <c r="P1148" s="596">
        <f>'別紙様式3-2（加算　個票）'!AG1160</f>
        <v>0</v>
      </c>
      <c r="Q1148" s="596">
        <f t="shared" si="17"/>
        <v>0</v>
      </c>
      <c r="R1148" s="597" t="str">
        <f>IF('別紙様式3-1'!$Y$26="×","該当","非該当")</f>
        <v>非該当</v>
      </c>
    </row>
    <row r="1149" spans="1:18">
      <c r="A1149" s="595">
        <v>1148</v>
      </c>
      <c r="B1149" s="595">
        <f>基本情報入力シート!C1186</f>
        <v>0</v>
      </c>
      <c r="C1149" s="595">
        <f>基本情報入力シート!M1186</f>
        <v>0</v>
      </c>
      <c r="D1149" s="595">
        <f>基本情報入力シート!R1186</f>
        <v>0</v>
      </c>
      <c r="E1149" s="595">
        <f>基本情報入力シート!W1186</f>
        <v>0</v>
      </c>
      <c r="F1149" s="595">
        <f>基本情報入力シート!X1186</f>
        <v>0</v>
      </c>
      <c r="G1149" s="595">
        <f>基本情報入力シート!Y1186</f>
        <v>0</v>
      </c>
      <c r="H1149" s="595">
        <f>基本情報入力シート!$M$23</f>
        <v>0</v>
      </c>
      <c r="I1149" s="595">
        <f>基本情報入力シート!$M$30</f>
        <v>0</v>
      </c>
      <c r="J1149" s="595">
        <f>基本情報入力シート!$M$31</f>
        <v>0</v>
      </c>
      <c r="K1149" s="595">
        <f>基本情報入力シート!$M$32</f>
        <v>0</v>
      </c>
      <c r="L1149" s="595">
        <f>'別紙様式3-2（加算　個票）'!P1161</f>
        <v>0</v>
      </c>
      <c r="M1149" s="596">
        <f>'別紙様式3-2（加算　個票）'!Q1161</f>
        <v>0</v>
      </c>
      <c r="N1149" s="595">
        <f>'別紙様式3-2（加算　個票）'!Y1161</f>
        <v>0</v>
      </c>
      <c r="O1149" s="596">
        <f>'別紙様式3-2（加算　個票）'!Z1161</f>
        <v>0</v>
      </c>
      <c r="P1149" s="596">
        <f>'別紙様式3-2（加算　個票）'!AG1161</f>
        <v>0</v>
      </c>
      <c r="Q1149" s="596">
        <f t="shared" si="17"/>
        <v>0</v>
      </c>
      <c r="R1149" s="597" t="str">
        <f>IF('別紙様式3-1'!$Y$26="×","該当","非該当")</f>
        <v>非該当</v>
      </c>
    </row>
    <row r="1150" spans="1:18">
      <c r="A1150" s="595">
        <v>1149</v>
      </c>
      <c r="B1150" s="595">
        <f>基本情報入力シート!C1187</f>
        <v>0</v>
      </c>
      <c r="C1150" s="595">
        <f>基本情報入力シート!M1187</f>
        <v>0</v>
      </c>
      <c r="D1150" s="595">
        <f>基本情報入力シート!R1187</f>
        <v>0</v>
      </c>
      <c r="E1150" s="595">
        <f>基本情報入力シート!W1187</f>
        <v>0</v>
      </c>
      <c r="F1150" s="595">
        <f>基本情報入力シート!X1187</f>
        <v>0</v>
      </c>
      <c r="G1150" s="595">
        <f>基本情報入力シート!Y1187</f>
        <v>0</v>
      </c>
      <c r="H1150" s="595">
        <f>基本情報入力シート!$M$23</f>
        <v>0</v>
      </c>
      <c r="I1150" s="595">
        <f>基本情報入力シート!$M$30</f>
        <v>0</v>
      </c>
      <c r="J1150" s="595">
        <f>基本情報入力シート!$M$31</f>
        <v>0</v>
      </c>
      <c r="K1150" s="595">
        <f>基本情報入力シート!$M$32</f>
        <v>0</v>
      </c>
      <c r="L1150" s="595">
        <f>'別紙様式3-2（加算　個票）'!P1162</f>
        <v>0</v>
      </c>
      <c r="M1150" s="596">
        <f>'別紙様式3-2（加算　個票）'!Q1162</f>
        <v>0</v>
      </c>
      <c r="N1150" s="595">
        <f>'別紙様式3-2（加算　個票）'!Y1162</f>
        <v>0</v>
      </c>
      <c r="O1150" s="596">
        <f>'別紙様式3-2（加算　個票）'!Z1162</f>
        <v>0</v>
      </c>
      <c r="P1150" s="596">
        <f>'別紙様式3-2（加算　個票）'!AG1162</f>
        <v>0</v>
      </c>
      <c r="Q1150" s="596">
        <f t="shared" si="17"/>
        <v>0</v>
      </c>
      <c r="R1150" s="597" t="str">
        <f>IF('別紙様式3-1'!$Y$26="×","該当","非該当")</f>
        <v>非該当</v>
      </c>
    </row>
    <row r="1151" spans="1:18">
      <c r="A1151" s="595">
        <v>1150</v>
      </c>
      <c r="B1151" s="595">
        <f>基本情報入力シート!C1188</f>
        <v>0</v>
      </c>
      <c r="C1151" s="595">
        <f>基本情報入力シート!M1188</f>
        <v>0</v>
      </c>
      <c r="D1151" s="595">
        <f>基本情報入力シート!R1188</f>
        <v>0</v>
      </c>
      <c r="E1151" s="595">
        <f>基本情報入力シート!W1188</f>
        <v>0</v>
      </c>
      <c r="F1151" s="595">
        <f>基本情報入力シート!X1188</f>
        <v>0</v>
      </c>
      <c r="G1151" s="595">
        <f>基本情報入力シート!Y1188</f>
        <v>0</v>
      </c>
      <c r="H1151" s="595">
        <f>基本情報入力シート!$M$23</f>
        <v>0</v>
      </c>
      <c r="I1151" s="595">
        <f>基本情報入力シート!$M$30</f>
        <v>0</v>
      </c>
      <c r="J1151" s="595">
        <f>基本情報入力シート!$M$31</f>
        <v>0</v>
      </c>
      <c r="K1151" s="595">
        <f>基本情報入力シート!$M$32</f>
        <v>0</v>
      </c>
      <c r="L1151" s="595">
        <f>'別紙様式3-2（加算　個票）'!P1163</f>
        <v>0</v>
      </c>
      <c r="M1151" s="596">
        <f>'別紙様式3-2（加算　個票）'!Q1163</f>
        <v>0</v>
      </c>
      <c r="N1151" s="595">
        <f>'別紙様式3-2（加算　個票）'!Y1163</f>
        <v>0</v>
      </c>
      <c r="O1151" s="596">
        <f>'別紙様式3-2（加算　個票）'!Z1163</f>
        <v>0</v>
      </c>
      <c r="P1151" s="596">
        <f>'別紙様式3-2（加算　個票）'!AG1163</f>
        <v>0</v>
      </c>
      <c r="Q1151" s="596">
        <f t="shared" si="17"/>
        <v>0</v>
      </c>
      <c r="R1151" s="597" t="str">
        <f>IF('別紙様式3-1'!$Y$26="×","該当","非該当")</f>
        <v>非該当</v>
      </c>
    </row>
    <row r="1152" spans="1:18">
      <c r="A1152" s="595">
        <v>1151</v>
      </c>
      <c r="B1152" s="595">
        <f>基本情報入力シート!C1189</f>
        <v>0</v>
      </c>
      <c r="C1152" s="595">
        <f>基本情報入力シート!M1189</f>
        <v>0</v>
      </c>
      <c r="D1152" s="595">
        <f>基本情報入力シート!R1189</f>
        <v>0</v>
      </c>
      <c r="E1152" s="595">
        <f>基本情報入力シート!W1189</f>
        <v>0</v>
      </c>
      <c r="F1152" s="595">
        <f>基本情報入力シート!X1189</f>
        <v>0</v>
      </c>
      <c r="G1152" s="595">
        <f>基本情報入力シート!Y1189</f>
        <v>0</v>
      </c>
      <c r="H1152" s="595">
        <f>基本情報入力シート!$M$23</f>
        <v>0</v>
      </c>
      <c r="I1152" s="595">
        <f>基本情報入力シート!$M$30</f>
        <v>0</v>
      </c>
      <c r="J1152" s="595">
        <f>基本情報入力シート!$M$31</f>
        <v>0</v>
      </c>
      <c r="K1152" s="595">
        <f>基本情報入力シート!$M$32</f>
        <v>0</v>
      </c>
      <c r="L1152" s="595">
        <f>'別紙様式3-2（加算　個票）'!P1164</f>
        <v>0</v>
      </c>
      <c r="M1152" s="596">
        <f>'別紙様式3-2（加算　個票）'!Q1164</f>
        <v>0</v>
      </c>
      <c r="N1152" s="595">
        <f>'別紙様式3-2（加算　個票）'!Y1164</f>
        <v>0</v>
      </c>
      <c r="O1152" s="596">
        <f>'別紙様式3-2（加算　個票）'!Z1164</f>
        <v>0</v>
      </c>
      <c r="P1152" s="596">
        <f>'別紙様式3-2（加算　個票）'!AG1164</f>
        <v>0</v>
      </c>
      <c r="Q1152" s="596">
        <f t="shared" si="17"/>
        <v>0</v>
      </c>
      <c r="R1152" s="597" t="str">
        <f>IF('別紙様式3-1'!$Y$26="×","該当","非該当")</f>
        <v>非該当</v>
      </c>
    </row>
    <row r="1153" spans="1:18">
      <c r="A1153" s="595">
        <v>1152</v>
      </c>
      <c r="B1153" s="595">
        <f>基本情報入力シート!C1190</f>
        <v>0</v>
      </c>
      <c r="C1153" s="595">
        <f>基本情報入力シート!M1190</f>
        <v>0</v>
      </c>
      <c r="D1153" s="595">
        <f>基本情報入力シート!R1190</f>
        <v>0</v>
      </c>
      <c r="E1153" s="595">
        <f>基本情報入力シート!W1190</f>
        <v>0</v>
      </c>
      <c r="F1153" s="595">
        <f>基本情報入力シート!X1190</f>
        <v>0</v>
      </c>
      <c r="G1153" s="595">
        <f>基本情報入力シート!Y1190</f>
        <v>0</v>
      </c>
      <c r="H1153" s="595">
        <f>基本情報入力シート!$M$23</f>
        <v>0</v>
      </c>
      <c r="I1153" s="595">
        <f>基本情報入力シート!$M$30</f>
        <v>0</v>
      </c>
      <c r="J1153" s="595">
        <f>基本情報入力シート!$M$31</f>
        <v>0</v>
      </c>
      <c r="K1153" s="595">
        <f>基本情報入力シート!$M$32</f>
        <v>0</v>
      </c>
      <c r="L1153" s="595">
        <f>'別紙様式3-2（加算　個票）'!P1165</f>
        <v>0</v>
      </c>
      <c r="M1153" s="596">
        <f>'別紙様式3-2（加算　個票）'!Q1165</f>
        <v>0</v>
      </c>
      <c r="N1153" s="595">
        <f>'別紙様式3-2（加算　個票）'!Y1165</f>
        <v>0</v>
      </c>
      <c r="O1153" s="596">
        <f>'別紙様式3-2（加算　個票）'!Z1165</f>
        <v>0</v>
      </c>
      <c r="P1153" s="596">
        <f>'別紙様式3-2（加算　個票）'!AG1165</f>
        <v>0</v>
      </c>
      <c r="Q1153" s="596">
        <f t="shared" si="17"/>
        <v>0</v>
      </c>
      <c r="R1153" s="597" t="str">
        <f>IF('別紙様式3-1'!$Y$26="×","該当","非該当")</f>
        <v>非該当</v>
      </c>
    </row>
    <row r="1154" spans="1:18">
      <c r="A1154" s="595">
        <v>1153</v>
      </c>
      <c r="B1154" s="595">
        <f>基本情報入力シート!C1191</f>
        <v>0</v>
      </c>
      <c r="C1154" s="595">
        <f>基本情報入力シート!M1191</f>
        <v>0</v>
      </c>
      <c r="D1154" s="595">
        <f>基本情報入力シート!R1191</f>
        <v>0</v>
      </c>
      <c r="E1154" s="595">
        <f>基本情報入力シート!W1191</f>
        <v>0</v>
      </c>
      <c r="F1154" s="595">
        <f>基本情報入力シート!X1191</f>
        <v>0</v>
      </c>
      <c r="G1154" s="595">
        <f>基本情報入力シート!Y1191</f>
        <v>0</v>
      </c>
      <c r="H1154" s="595">
        <f>基本情報入力シート!$M$23</f>
        <v>0</v>
      </c>
      <c r="I1154" s="595">
        <f>基本情報入力シート!$M$30</f>
        <v>0</v>
      </c>
      <c r="J1154" s="595">
        <f>基本情報入力シート!$M$31</f>
        <v>0</v>
      </c>
      <c r="K1154" s="595">
        <f>基本情報入力シート!$M$32</f>
        <v>0</v>
      </c>
      <c r="L1154" s="595">
        <f>'別紙様式3-2（加算　個票）'!P1166</f>
        <v>0</v>
      </c>
      <c r="M1154" s="596">
        <f>'別紙様式3-2（加算　個票）'!Q1166</f>
        <v>0</v>
      </c>
      <c r="N1154" s="595">
        <f>'別紙様式3-2（加算　個票）'!Y1166</f>
        <v>0</v>
      </c>
      <c r="O1154" s="596">
        <f>'別紙様式3-2（加算　個票）'!Z1166</f>
        <v>0</v>
      </c>
      <c r="P1154" s="596">
        <f>'別紙様式3-2（加算　個票）'!AG1166</f>
        <v>0</v>
      </c>
      <c r="Q1154" s="596">
        <f t="shared" si="17"/>
        <v>0</v>
      </c>
      <c r="R1154" s="597" t="str">
        <f>IF('別紙様式3-1'!$Y$26="×","該当","非該当")</f>
        <v>非該当</v>
      </c>
    </row>
    <row r="1155" spans="1:18">
      <c r="A1155" s="595">
        <v>1154</v>
      </c>
      <c r="B1155" s="595">
        <f>基本情報入力シート!C1192</f>
        <v>0</v>
      </c>
      <c r="C1155" s="595">
        <f>基本情報入力シート!M1192</f>
        <v>0</v>
      </c>
      <c r="D1155" s="595">
        <f>基本情報入力シート!R1192</f>
        <v>0</v>
      </c>
      <c r="E1155" s="595">
        <f>基本情報入力シート!W1192</f>
        <v>0</v>
      </c>
      <c r="F1155" s="595">
        <f>基本情報入力シート!X1192</f>
        <v>0</v>
      </c>
      <c r="G1155" s="595">
        <f>基本情報入力シート!Y1192</f>
        <v>0</v>
      </c>
      <c r="H1155" s="595">
        <f>基本情報入力シート!$M$23</f>
        <v>0</v>
      </c>
      <c r="I1155" s="595">
        <f>基本情報入力シート!$M$30</f>
        <v>0</v>
      </c>
      <c r="J1155" s="595">
        <f>基本情報入力シート!$M$31</f>
        <v>0</v>
      </c>
      <c r="K1155" s="595">
        <f>基本情報入力シート!$M$32</f>
        <v>0</v>
      </c>
      <c r="L1155" s="595">
        <f>'別紙様式3-2（加算　個票）'!P1167</f>
        <v>0</v>
      </c>
      <c r="M1155" s="596">
        <f>'別紙様式3-2（加算　個票）'!Q1167</f>
        <v>0</v>
      </c>
      <c r="N1155" s="595">
        <f>'別紙様式3-2（加算　個票）'!Y1167</f>
        <v>0</v>
      </c>
      <c r="O1155" s="596">
        <f>'別紙様式3-2（加算　個票）'!Z1167</f>
        <v>0</v>
      </c>
      <c r="P1155" s="596">
        <f>'別紙様式3-2（加算　個票）'!AG1167</f>
        <v>0</v>
      </c>
      <c r="Q1155" s="596">
        <f t="shared" ref="Q1155:Q1201" si="18">M1155+O1155-P1155</f>
        <v>0</v>
      </c>
      <c r="R1155" s="597" t="str">
        <f>IF('別紙様式3-1'!$Y$26="×","該当","非該当")</f>
        <v>非該当</v>
      </c>
    </row>
    <row r="1156" spans="1:18">
      <c r="A1156" s="595">
        <v>1155</v>
      </c>
      <c r="B1156" s="595">
        <f>基本情報入力シート!C1193</f>
        <v>0</v>
      </c>
      <c r="C1156" s="595">
        <f>基本情報入力シート!M1193</f>
        <v>0</v>
      </c>
      <c r="D1156" s="595">
        <f>基本情報入力シート!R1193</f>
        <v>0</v>
      </c>
      <c r="E1156" s="595">
        <f>基本情報入力シート!W1193</f>
        <v>0</v>
      </c>
      <c r="F1156" s="595">
        <f>基本情報入力シート!X1193</f>
        <v>0</v>
      </c>
      <c r="G1156" s="595">
        <f>基本情報入力シート!Y1193</f>
        <v>0</v>
      </c>
      <c r="H1156" s="595">
        <f>基本情報入力シート!$M$23</f>
        <v>0</v>
      </c>
      <c r="I1156" s="595">
        <f>基本情報入力シート!$M$30</f>
        <v>0</v>
      </c>
      <c r="J1156" s="595">
        <f>基本情報入力シート!$M$31</f>
        <v>0</v>
      </c>
      <c r="K1156" s="595">
        <f>基本情報入力シート!$M$32</f>
        <v>0</v>
      </c>
      <c r="L1156" s="595">
        <f>'別紙様式3-2（加算　個票）'!P1168</f>
        <v>0</v>
      </c>
      <c r="M1156" s="596">
        <f>'別紙様式3-2（加算　個票）'!Q1168</f>
        <v>0</v>
      </c>
      <c r="N1156" s="595">
        <f>'別紙様式3-2（加算　個票）'!Y1168</f>
        <v>0</v>
      </c>
      <c r="O1156" s="596">
        <f>'別紙様式3-2（加算　個票）'!Z1168</f>
        <v>0</v>
      </c>
      <c r="P1156" s="596">
        <f>'別紙様式3-2（加算　個票）'!AG1168</f>
        <v>0</v>
      </c>
      <c r="Q1156" s="596">
        <f t="shared" si="18"/>
        <v>0</v>
      </c>
      <c r="R1156" s="597" t="str">
        <f>IF('別紙様式3-1'!$Y$26="×","該当","非該当")</f>
        <v>非該当</v>
      </c>
    </row>
    <row r="1157" spans="1:18">
      <c r="A1157" s="595">
        <v>1156</v>
      </c>
      <c r="B1157" s="595">
        <f>基本情報入力シート!C1194</f>
        <v>0</v>
      </c>
      <c r="C1157" s="595">
        <f>基本情報入力シート!M1194</f>
        <v>0</v>
      </c>
      <c r="D1157" s="595">
        <f>基本情報入力シート!R1194</f>
        <v>0</v>
      </c>
      <c r="E1157" s="595">
        <f>基本情報入力シート!W1194</f>
        <v>0</v>
      </c>
      <c r="F1157" s="595">
        <f>基本情報入力シート!X1194</f>
        <v>0</v>
      </c>
      <c r="G1157" s="595">
        <f>基本情報入力シート!Y1194</f>
        <v>0</v>
      </c>
      <c r="H1157" s="595">
        <f>基本情報入力シート!$M$23</f>
        <v>0</v>
      </c>
      <c r="I1157" s="595">
        <f>基本情報入力シート!$M$30</f>
        <v>0</v>
      </c>
      <c r="J1157" s="595">
        <f>基本情報入力シート!$M$31</f>
        <v>0</v>
      </c>
      <c r="K1157" s="595">
        <f>基本情報入力シート!$M$32</f>
        <v>0</v>
      </c>
      <c r="L1157" s="595">
        <f>'別紙様式3-2（加算　個票）'!P1169</f>
        <v>0</v>
      </c>
      <c r="M1157" s="596">
        <f>'別紙様式3-2（加算　個票）'!Q1169</f>
        <v>0</v>
      </c>
      <c r="N1157" s="595">
        <f>'別紙様式3-2（加算　個票）'!Y1169</f>
        <v>0</v>
      </c>
      <c r="O1157" s="596">
        <f>'別紙様式3-2（加算　個票）'!Z1169</f>
        <v>0</v>
      </c>
      <c r="P1157" s="596">
        <f>'別紙様式3-2（加算　個票）'!AG1169</f>
        <v>0</v>
      </c>
      <c r="Q1157" s="596">
        <f t="shared" si="18"/>
        <v>0</v>
      </c>
      <c r="R1157" s="597" t="str">
        <f>IF('別紙様式3-1'!$Y$26="×","該当","非該当")</f>
        <v>非該当</v>
      </c>
    </row>
    <row r="1158" spans="1:18">
      <c r="A1158" s="595">
        <v>1157</v>
      </c>
      <c r="B1158" s="595">
        <f>基本情報入力シート!C1195</f>
        <v>0</v>
      </c>
      <c r="C1158" s="595">
        <f>基本情報入力シート!M1195</f>
        <v>0</v>
      </c>
      <c r="D1158" s="595">
        <f>基本情報入力シート!R1195</f>
        <v>0</v>
      </c>
      <c r="E1158" s="595">
        <f>基本情報入力シート!W1195</f>
        <v>0</v>
      </c>
      <c r="F1158" s="595">
        <f>基本情報入力シート!X1195</f>
        <v>0</v>
      </c>
      <c r="G1158" s="595">
        <f>基本情報入力シート!Y1195</f>
        <v>0</v>
      </c>
      <c r="H1158" s="595">
        <f>基本情報入力シート!$M$23</f>
        <v>0</v>
      </c>
      <c r="I1158" s="595">
        <f>基本情報入力シート!$M$30</f>
        <v>0</v>
      </c>
      <c r="J1158" s="595">
        <f>基本情報入力シート!$M$31</f>
        <v>0</v>
      </c>
      <c r="K1158" s="595">
        <f>基本情報入力シート!$M$32</f>
        <v>0</v>
      </c>
      <c r="L1158" s="595">
        <f>'別紙様式3-2（加算　個票）'!P1170</f>
        <v>0</v>
      </c>
      <c r="M1158" s="596">
        <f>'別紙様式3-2（加算　個票）'!Q1170</f>
        <v>0</v>
      </c>
      <c r="N1158" s="595">
        <f>'別紙様式3-2（加算　個票）'!Y1170</f>
        <v>0</v>
      </c>
      <c r="O1158" s="596">
        <f>'別紙様式3-2（加算　個票）'!Z1170</f>
        <v>0</v>
      </c>
      <c r="P1158" s="596">
        <f>'別紙様式3-2（加算　個票）'!AG1170</f>
        <v>0</v>
      </c>
      <c r="Q1158" s="596">
        <f t="shared" si="18"/>
        <v>0</v>
      </c>
      <c r="R1158" s="597" t="str">
        <f>IF('別紙様式3-1'!$Y$26="×","該当","非該当")</f>
        <v>非該当</v>
      </c>
    </row>
    <row r="1159" spans="1:18">
      <c r="A1159" s="595">
        <v>1158</v>
      </c>
      <c r="B1159" s="595">
        <f>基本情報入力シート!C1196</f>
        <v>0</v>
      </c>
      <c r="C1159" s="595">
        <f>基本情報入力シート!M1196</f>
        <v>0</v>
      </c>
      <c r="D1159" s="595">
        <f>基本情報入力シート!R1196</f>
        <v>0</v>
      </c>
      <c r="E1159" s="595">
        <f>基本情報入力シート!W1196</f>
        <v>0</v>
      </c>
      <c r="F1159" s="595">
        <f>基本情報入力シート!X1196</f>
        <v>0</v>
      </c>
      <c r="G1159" s="595">
        <f>基本情報入力シート!Y1196</f>
        <v>0</v>
      </c>
      <c r="H1159" s="595">
        <f>基本情報入力シート!$M$23</f>
        <v>0</v>
      </c>
      <c r="I1159" s="595">
        <f>基本情報入力シート!$M$30</f>
        <v>0</v>
      </c>
      <c r="J1159" s="595">
        <f>基本情報入力シート!$M$31</f>
        <v>0</v>
      </c>
      <c r="K1159" s="595">
        <f>基本情報入力シート!$M$32</f>
        <v>0</v>
      </c>
      <c r="L1159" s="595">
        <f>'別紙様式3-2（加算　個票）'!P1171</f>
        <v>0</v>
      </c>
      <c r="M1159" s="596">
        <f>'別紙様式3-2（加算　個票）'!Q1171</f>
        <v>0</v>
      </c>
      <c r="N1159" s="595">
        <f>'別紙様式3-2（加算　個票）'!Y1171</f>
        <v>0</v>
      </c>
      <c r="O1159" s="596">
        <f>'別紙様式3-2（加算　個票）'!Z1171</f>
        <v>0</v>
      </c>
      <c r="P1159" s="596">
        <f>'別紙様式3-2（加算　個票）'!AG1171</f>
        <v>0</v>
      </c>
      <c r="Q1159" s="596">
        <f t="shared" si="18"/>
        <v>0</v>
      </c>
      <c r="R1159" s="597" t="str">
        <f>IF('別紙様式3-1'!$Y$26="×","該当","非該当")</f>
        <v>非該当</v>
      </c>
    </row>
    <row r="1160" spans="1:18">
      <c r="A1160" s="595">
        <v>1159</v>
      </c>
      <c r="B1160" s="595">
        <f>基本情報入力シート!C1197</f>
        <v>0</v>
      </c>
      <c r="C1160" s="595">
        <f>基本情報入力シート!M1197</f>
        <v>0</v>
      </c>
      <c r="D1160" s="595">
        <f>基本情報入力シート!R1197</f>
        <v>0</v>
      </c>
      <c r="E1160" s="595">
        <f>基本情報入力シート!W1197</f>
        <v>0</v>
      </c>
      <c r="F1160" s="595">
        <f>基本情報入力シート!X1197</f>
        <v>0</v>
      </c>
      <c r="G1160" s="595">
        <f>基本情報入力シート!Y1197</f>
        <v>0</v>
      </c>
      <c r="H1160" s="595">
        <f>基本情報入力シート!$M$23</f>
        <v>0</v>
      </c>
      <c r="I1160" s="595">
        <f>基本情報入力シート!$M$30</f>
        <v>0</v>
      </c>
      <c r="J1160" s="595">
        <f>基本情報入力シート!$M$31</f>
        <v>0</v>
      </c>
      <c r="K1160" s="595">
        <f>基本情報入力シート!$M$32</f>
        <v>0</v>
      </c>
      <c r="L1160" s="595">
        <f>'別紙様式3-2（加算　個票）'!P1172</f>
        <v>0</v>
      </c>
      <c r="M1160" s="596">
        <f>'別紙様式3-2（加算　個票）'!Q1172</f>
        <v>0</v>
      </c>
      <c r="N1160" s="595">
        <f>'別紙様式3-2（加算　個票）'!Y1172</f>
        <v>0</v>
      </c>
      <c r="O1160" s="596">
        <f>'別紙様式3-2（加算　個票）'!Z1172</f>
        <v>0</v>
      </c>
      <c r="P1160" s="596">
        <f>'別紙様式3-2（加算　個票）'!AG1172</f>
        <v>0</v>
      </c>
      <c r="Q1160" s="596">
        <f t="shared" si="18"/>
        <v>0</v>
      </c>
      <c r="R1160" s="597" t="str">
        <f>IF('別紙様式3-1'!$Y$26="×","該当","非該当")</f>
        <v>非該当</v>
      </c>
    </row>
    <row r="1161" spans="1:18">
      <c r="A1161" s="595">
        <v>1160</v>
      </c>
      <c r="B1161" s="595">
        <f>基本情報入力シート!C1198</f>
        <v>0</v>
      </c>
      <c r="C1161" s="595">
        <f>基本情報入力シート!M1198</f>
        <v>0</v>
      </c>
      <c r="D1161" s="595">
        <f>基本情報入力シート!R1198</f>
        <v>0</v>
      </c>
      <c r="E1161" s="595">
        <f>基本情報入力シート!W1198</f>
        <v>0</v>
      </c>
      <c r="F1161" s="595">
        <f>基本情報入力シート!X1198</f>
        <v>0</v>
      </c>
      <c r="G1161" s="595">
        <f>基本情報入力シート!Y1198</f>
        <v>0</v>
      </c>
      <c r="H1161" s="595">
        <f>基本情報入力シート!$M$23</f>
        <v>0</v>
      </c>
      <c r="I1161" s="595">
        <f>基本情報入力シート!$M$30</f>
        <v>0</v>
      </c>
      <c r="J1161" s="595">
        <f>基本情報入力シート!$M$31</f>
        <v>0</v>
      </c>
      <c r="K1161" s="595">
        <f>基本情報入力シート!$M$32</f>
        <v>0</v>
      </c>
      <c r="L1161" s="595">
        <f>'別紙様式3-2（加算　個票）'!P1173</f>
        <v>0</v>
      </c>
      <c r="M1161" s="596">
        <f>'別紙様式3-2（加算　個票）'!Q1173</f>
        <v>0</v>
      </c>
      <c r="N1161" s="595">
        <f>'別紙様式3-2（加算　個票）'!Y1173</f>
        <v>0</v>
      </c>
      <c r="O1161" s="596">
        <f>'別紙様式3-2（加算　個票）'!Z1173</f>
        <v>0</v>
      </c>
      <c r="P1161" s="596">
        <f>'別紙様式3-2（加算　個票）'!AG1173</f>
        <v>0</v>
      </c>
      <c r="Q1161" s="596">
        <f t="shared" si="18"/>
        <v>0</v>
      </c>
      <c r="R1161" s="597" t="str">
        <f>IF('別紙様式3-1'!$Y$26="×","該当","非該当")</f>
        <v>非該当</v>
      </c>
    </row>
    <row r="1162" spans="1:18">
      <c r="A1162" s="595">
        <v>1161</v>
      </c>
      <c r="B1162" s="595">
        <f>基本情報入力シート!C1199</f>
        <v>0</v>
      </c>
      <c r="C1162" s="595">
        <f>基本情報入力シート!M1199</f>
        <v>0</v>
      </c>
      <c r="D1162" s="595">
        <f>基本情報入力シート!R1199</f>
        <v>0</v>
      </c>
      <c r="E1162" s="595">
        <f>基本情報入力シート!W1199</f>
        <v>0</v>
      </c>
      <c r="F1162" s="595">
        <f>基本情報入力シート!X1199</f>
        <v>0</v>
      </c>
      <c r="G1162" s="595">
        <f>基本情報入力シート!Y1199</f>
        <v>0</v>
      </c>
      <c r="H1162" s="595">
        <f>基本情報入力シート!$M$23</f>
        <v>0</v>
      </c>
      <c r="I1162" s="595">
        <f>基本情報入力シート!$M$30</f>
        <v>0</v>
      </c>
      <c r="J1162" s="595">
        <f>基本情報入力シート!$M$31</f>
        <v>0</v>
      </c>
      <c r="K1162" s="595">
        <f>基本情報入力シート!$M$32</f>
        <v>0</v>
      </c>
      <c r="L1162" s="595">
        <f>'別紙様式3-2（加算　個票）'!P1174</f>
        <v>0</v>
      </c>
      <c r="M1162" s="596">
        <f>'別紙様式3-2（加算　個票）'!Q1174</f>
        <v>0</v>
      </c>
      <c r="N1162" s="595">
        <f>'別紙様式3-2（加算　個票）'!Y1174</f>
        <v>0</v>
      </c>
      <c r="O1162" s="596">
        <f>'別紙様式3-2（加算　個票）'!Z1174</f>
        <v>0</v>
      </c>
      <c r="P1162" s="596">
        <f>'別紙様式3-2（加算　個票）'!AG1174</f>
        <v>0</v>
      </c>
      <c r="Q1162" s="596">
        <f t="shared" si="18"/>
        <v>0</v>
      </c>
      <c r="R1162" s="597" t="str">
        <f>IF('別紙様式3-1'!$Y$26="×","該当","非該当")</f>
        <v>非該当</v>
      </c>
    </row>
    <row r="1163" spans="1:18">
      <c r="A1163" s="595">
        <v>1162</v>
      </c>
      <c r="B1163" s="595">
        <f>基本情報入力シート!C1200</f>
        <v>0</v>
      </c>
      <c r="C1163" s="595">
        <f>基本情報入力シート!M1200</f>
        <v>0</v>
      </c>
      <c r="D1163" s="595">
        <f>基本情報入力シート!R1200</f>
        <v>0</v>
      </c>
      <c r="E1163" s="595">
        <f>基本情報入力シート!W1200</f>
        <v>0</v>
      </c>
      <c r="F1163" s="595">
        <f>基本情報入力シート!X1200</f>
        <v>0</v>
      </c>
      <c r="G1163" s="595">
        <f>基本情報入力シート!Y1200</f>
        <v>0</v>
      </c>
      <c r="H1163" s="595">
        <f>基本情報入力シート!$M$23</f>
        <v>0</v>
      </c>
      <c r="I1163" s="595">
        <f>基本情報入力シート!$M$30</f>
        <v>0</v>
      </c>
      <c r="J1163" s="595">
        <f>基本情報入力シート!$M$31</f>
        <v>0</v>
      </c>
      <c r="K1163" s="595">
        <f>基本情報入力シート!$M$32</f>
        <v>0</v>
      </c>
      <c r="L1163" s="595">
        <f>'別紙様式3-2（加算　個票）'!P1175</f>
        <v>0</v>
      </c>
      <c r="M1163" s="596">
        <f>'別紙様式3-2（加算　個票）'!Q1175</f>
        <v>0</v>
      </c>
      <c r="N1163" s="595">
        <f>'別紙様式3-2（加算　個票）'!Y1175</f>
        <v>0</v>
      </c>
      <c r="O1163" s="596">
        <f>'別紙様式3-2（加算　個票）'!Z1175</f>
        <v>0</v>
      </c>
      <c r="P1163" s="596">
        <f>'別紙様式3-2（加算　個票）'!AG1175</f>
        <v>0</v>
      </c>
      <c r="Q1163" s="596">
        <f t="shared" si="18"/>
        <v>0</v>
      </c>
      <c r="R1163" s="597" t="str">
        <f>IF('別紙様式3-1'!$Y$26="×","該当","非該当")</f>
        <v>非該当</v>
      </c>
    </row>
    <row r="1164" spans="1:18">
      <c r="A1164" s="595">
        <v>1163</v>
      </c>
      <c r="B1164" s="595">
        <f>基本情報入力シート!C1201</f>
        <v>0</v>
      </c>
      <c r="C1164" s="595">
        <f>基本情報入力シート!M1201</f>
        <v>0</v>
      </c>
      <c r="D1164" s="595">
        <f>基本情報入力シート!R1201</f>
        <v>0</v>
      </c>
      <c r="E1164" s="595">
        <f>基本情報入力シート!W1201</f>
        <v>0</v>
      </c>
      <c r="F1164" s="595">
        <f>基本情報入力シート!X1201</f>
        <v>0</v>
      </c>
      <c r="G1164" s="595">
        <f>基本情報入力シート!Y1201</f>
        <v>0</v>
      </c>
      <c r="H1164" s="595">
        <f>基本情報入力シート!$M$23</f>
        <v>0</v>
      </c>
      <c r="I1164" s="595">
        <f>基本情報入力シート!$M$30</f>
        <v>0</v>
      </c>
      <c r="J1164" s="595">
        <f>基本情報入力シート!$M$31</f>
        <v>0</v>
      </c>
      <c r="K1164" s="595">
        <f>基本情報入力シート!$M$32</f>
        <v>0</v>
      </c>
      <c r="L1164" s="595">
        <f>'別紙様式3-2（加算　個票）'!P1176</f>
        <v>0</v>
      </c>
      <c r="M1164" s="596">
        <f>'別紙様式3-2（加算　個票）'!Q1176</f>
        <v>0</v>
      </c>
      <c r="N1164" s="595">
        <f>'別紙様式3-2（加算　個票）'!Y1176</f>
        <v>0</v>
      </c>
      <c r="O1164" s="596">
        <f>'別紙様式3-2（加算　個票）'!Z1176</f>
        <v>0</v>
      </c>
      <c r="P1164" s="596">
        <f>'別紙様式3-2（加算　個票）'!AG1176</f>
        <v>0</v>
      </c>
      <c r="Q1164" s="596">
        <f t="shared" si="18"/>
        <v>0</v>
      </c>
      <c r="R1164" s="597" t="str">
        <f>IF('別紙様式3-1'!$Y$26="×","該当","非該当")</f>
        <v>非該当</v>
      </c>
    </row>
    <row r="1165" spans="1:18">
      <c r="A1165" s="595">
        <v>1164</v>
      </c>
      <c r="B1165" s="595">
        <f>基本情報入力シート!C1202</f>
        <v>0</v>
      </c>
      <c r="C1165" s="595">
        <f>基本情報入力シート!M1202</f>
        <v>0</v>
      </c>
      <c r="D1165" s="595">
        <f>基本情報入力シート!R1202</f>
        <v>0</v>
      </c>
      <c r="E1165" s="595">
        <f>基本情報入力シート!W1202</f>
        <v>0</v>
      </c>
      <c r="F1165" s="595">
        <f>基本情報入力シート!X1202</f>
        <v>0</v>
      </c>
      <c r="G1165" s="595">
        <f>基本情報入力シート!Y1202</f>
        <v>0</v>
      </c>
      <c r="H1165" s="595">
        <f>基本情報入力シート!$M$23</f>
        <v>0</v>
      </c>
      <c r="I1165" s="595">
        <f>基本情報入力シート!$M$30</f>
        <v>0</v>
      </c>
      <c r="J1165" s="595">
        <f>基本情報入力シート!$M$31</f>
        <v>0</v>
      </c>
      <c r="K1165" s="595">
        <f>基本情報入力シート!$M$32</f>
        <v>0</v>
      </c>
      <c r="L1165" s="595">
        <f>'別紙様式3-2（加算　個票）'!P1177</f>
        <v>0</v>
      </c>
      <c r="M1165" s="596">
        <f>'別紙様式3-2（加算　個票）'!Q1177</f>
        <v>0</v>
      </c>
      <c r="N1165" s="595">
        <f>'別紙様式3-2（加算　個票）'!Y1177</f>
        <v>0</v>
      </c>
      <c r="O1165" s="596">
        <f>'別紙様式3-2（加算　個票）'!Z1177</f>
        <v>0</v>
      </c>
      <c r="P1165" s="596">
        <f>'別紙様式3-2（加算　個票）'!AG1177</f>
        <v>0</v>
      </c>
      <c r="Q1165" s="596">
        <f t="shared" si="18"/>
        <v>0</v>
      </c>
      <c r="R1165" s="597" t="str">
        <f>IF('別紙様式3-1'!$Y$26="×","該当","非該当")</f>
        <v>非該当</v>
      </c>
    </row>
    <row r="1166" spans="1:18">
      <c r="A1166" s="595">
        <v>1165</v>
      </c>
      <c r="B1166" s="595">
        <f>基本情報入力シート!C1203</f>
        <v>0</v>
      </c>
      <c r="C1166" s="595">
        <f>基本情報入力シート!M1203</f>
        <v>0</v>
      </c>
      <c r="D1166" s="595">
        <f>基本情報入力シート!R1203</f>
        <v>0</v>
      </c>
      <c r="E1166" s="595">
        <f>基本情報入力シート!W1203</f>
        <v>0</v>
      </c>
      <c r="F1166" s="595">
        <f>基本情報入力シート!X1203</f>
        <v>0</v>
      </c>
      <c r="G1166" s="595">
        <f>基本情報入力シート!Y1203</f>
        <v>0</v>
      </c>
      <c r="H1166" s="595">
        <f>基本情報入力シート!$M$23</f>
        <v>0</v>
      </c>
      <c r="I1166" s="595">
        <f>基本情報入力シート!$M$30</f>
        <v>0</v>
      </c>
      <c r="J1166" s="595">
        <f>基本情報入力シート!$M$31</f>
        <v>0</v>
      </c>
      <c r="K1166" s="595">
        <f>基本情報入力シート!$M$32</f>
        <v>0</v>
      </c>
      <c r="L1166" s="595">
        <f>'別紙様式3-2（加算　個票）'!P1178</f>
        <v>0</v>
      </c>
      <c r="M1166" s="596">
        <f>'別紙様式3-2（加算　個票）'!Q1178</f>
        <v>0</v>
      </c>
      <c r="N1166" s="595">
        <f>'別紙様式3-2（加算　個票）'!Y1178</f>
        <v>0</v>
      </c>
      <c r="O1166" s="596">
        <f>'別紙様式3-2（加算　個票）'!Z1178</f>
        <v>0</v>
      </c>
      <c r="P1166" s="596">
        <f>'別紙様式3-2（加算　個票）'!AG1178</f>
        <v>0</v>
      </c>
      <c r="Q1166" s="596">
        <f t="shared" si="18"/>
        <v>0</v>
      </c>
      <c r="R1166" s="597" t="str">
        <f>IF('別紙様式3-1'!$Y$26="×","該当","非該当")</f>
        <v>非該当</v>
      </c>
    </row>
    <row r="1167" spans="1:18">
      <c r="A1167" s="595">
        <v>1166</v>
      </c>
      <c r="B1167" s="595">
        <f>基本情報入力シート!C1204</f>
        <v>0</v>
      </c>
      <c r="C1167" s="595">
        <f>基本情報入力シート!M1204</f>
        <v>0</v>
      </c>
      <c r="D1167" s="595">
        <f>基本情報入力シート!R1204</f>
        <v>0</v>
      </c>
      <c r="E1167" s="595">
        <f>基本情報入力シート!W1204</f>
        <v>0</v>
      </c>
      <c r="F1167" s="595">
        <f>基本情報入力シート!X1204</f>
        <v>0</v>
      </c>
      <c r="G1167" s="595">
        <f>基本情報入力シート!Y1204</f>
        <v>0</v>
      </c>
      <c r="H1167" s="595">
        <f>基本情報入力シート!$M$23</f>
        <v>0</v>
      </c>
      <c r="I1167" s="595">
        <f>基本情報入力シート!$M$30</f>
        <v>0</v>
      </c>
      <c r="J1167" s="595">
        <f>基本情報入力シート!$M$31</f>
        <v>0</v>
      </c>
      <c r="K1167" s="595">
        <f>基本情報入力シート!$M$32</f>
        <v>0</v>
      </c>
      <c r="L1167" s="595">
        <f>'別紙様式3-2（加算　個票）'!P1179</f>
        <v>0</v>
      </c>
      <c r="M1167" s="596">
        <f>'別紙様式3-2（加算　個票）'!Q1179</f>
        <v>0</v>
      </c>
      <c r="N1167" s="595">
        <f>'別紙様式3-2（加算　個票）'!Y1179</f>
        <v>0</v>
      </c>
      <c r="O1167" s="596">
        <f>'別紙様式3-2（加算　個票）'!Z1179</f>
        <v>0</v>
      </c>
      <c r="P1167" s="596">
        <f>'別紙様式3-2（加算　個票）'!AG1179</f>
        <v>0</v>
      </c>
      <c r="Q1167" s="596">
        <f t="shared" si="18"/>
        <v>0</v>
      </c>
      <c r="R1167" s="597" t="str">
        <f>IF('別紙様式3-1'!$Y$26="×","該当","非該当")</f>
        <v>非該当</v>
      </c>
    </row>
    <row r="1168" spans="1:18">
      <c r="A1168" s="595">
        <v>1167</v>
      </c>
      <c r="B1168" s="595">
        <f>基本情報入力シート!C1205</f>
        <v>0</v>
      </c>
      <c r="C1168" s="595">
        <f>基本情報入力シート!M1205</f>
        <v>0</v>
      </c>
      <c r="D1168" s="595">
        <f>基本情報入力シート!R1205</f>
        <v>0</v>
      </c>
      <c r="E1168" s="595">
        <f>基本情報入力シート!W1205</f>
        <v>0</v>
      </c>
      <c r="F1168" s="595">
        <f>基本情報入力シート!X1205</f>
        <v>0</v>
      </c>
      <c r="G1168" s="595">
        <f>基本情報入力シート!Y1205</f>
        <v>0</v>
      </c>
      <c r="H1168" s="595">
        <f>基本情報入力シート!$M$23</f>
        <v>0</v>
      </c>
      <c r="I1168" s="595">
        <f>基本情報入力シート!$M$30</f>
        <v>0</v>
      </c>
      <c r="J1168" s="595">
        <f>基本情報入力シート!$M$31</f>
        <v>0</v>
      </c>
      <c r="K1168" s="595">
        <f>基本情報入力シート!$M$32</f>
        <v>0</v>
      </c>
      <c r="L1168" s="595">
        <f>'別紙様式3-2（加算　個票）'!P1180</f>
        <v>0</v>
      </c>
      <c r="M1168" s="596">
        <f>'別紙様式3-2（加算　個票）'!Q1180</f>
        <v>0</v>
      </c>
      <c r="N1168" s="595">
        <f>'別紙様式3-2（加算　個票）'!Y1180</f>
        <v>0</v>
      </c>
      <c r="O1168" s="596">
        <f>'別紙様式3-2（加算　個票）'!Z1180</f>
        <v>0</v>
      </c>
      <c r="P1168" s="596">
        <f>'別紙様式3-2（加算　個票）'!AG1180</f>
        <v>0</v>
      </c>
      <c r="Q1168" s="596">
        <f t="shared" si="18"/>
        <v>0</v>
      </c>
      <c r="R1168" s="597" t="str">
        <f>IF('別紙様式3-1'!$Y$26="×","該当","非該当")</f>
        <v>非該当</v>
      </c>
    </row>
    <row r="1169" spans="1:18">
      <c r="A1169" s="595">
        <v>1168</v>
      </c>
      <c r="B1169" s="595">
        <f>基本情報入力シート!C1206</f>
        <v>0</v>
      </c>
      <c r="C1169" s="595">
        <f>基本情報入力シート!M1206</f>
        <v>0</v>
      </c>
      <c r="D1169" s="595">
        <f>基本情報入力シート!R1206</f>
        <v>0</v>
      </c>
      <c r="E1169" s="595">
        <f>基本情報入力シート!W1206</f>
        <v>0</v>
      </c>
      <c r="F1169" s="595">
        <f>基本情報入力シート!X1206</f>
        <v>0</v>
      </c>
      <c r="G1169" s="595">
        <f>基本情報入力シート!Y1206</f>
        <v>0</v>
      </c>
      <c r="H1169" s="595">
        <f>基本情報入力シート!$M$23</f>
        <v>0</v>
      </c>
      <c r="I1169" s="595">
        <f>基本情報入力シート!$M$30</f>
        <v>0</v>
      </c>
      <c r="J1169" s="595">
        <f>基本情報入力シート!$M$31</f>
        <v>0</v>
      </c>
      <c r="K1169" s="595">
        <f>基本情報入力シート!$M$32</f>
        <v>0</v>
      </c>
      <c r="L1169" s="595">
        <f>'別紙様式3-2（加算　個票）'!P1181</f>
        <v>0</v>
      </c>
      <c r="M1169" s="596">
        <f>'別紙様式3-2（加算　個票）'!Q1181</f>
        <v>0</v>
      </c>
      <c r="N1169" s="595">
        <f>'別紙様式3-2（加算　個票）'!Y1181</f>
        <v>0</v>
      </c>
      <c r="O1169" s="596">
        <f>'別紙様式3-2（加算　個票）'!Z1181</f>
        <v>0</v>
      </c>
      <c r="P1169" s="596">
        <f>'別紙様式3-2（加算　個票）'!AG1181</f>
        <v>0</v>
      </c>
      <c r="Q1169" s="596">
        <f t="shared" si="18"/>
        <v>0</v>
      </c>
      <c r="R1169" s="597" t="str">
        <f>IF('別紙様式3-1'!$Y$26="×","該当","非該当")</f>
        <v>非該当</v>
      </c>
    </row>
    <row r="1170" spans="1:18">
      <c r="A1170" s="595">
        <v>1169</v>
      </c>
      <c r="B1170" s="595">
        <f>基本情報入力シート!C1207</f>
        <v>0</v>
      </c>
      <c r="C1170" s="595">
        <f>基本情報入力シート!M1207</f>
        <v>0</v>
      </c>
      <c r="D1170" s="595">
        <f>基本情報入力シート!R1207</f>
        <v>0</v>
      </c>
      <c r="E1170" s="595">
        <f>基本情報入力シート!W1207</f>
        <v>0</v>
      </c>
      <c r="F1170" s="595">
        <f>基本情報入力シート!X1207</f>
        <v>0</v>
      </c>
      <c r="G1170" s="595">
        <f>基本情報入力シート!Y1207</f>
        <v>0</v>
      </c>
      <c r="H1170" s="595">
        <f>基本情報入力シート!$M$23</f>
        <v>0</v>
      </c>
      <c r="I1170" s="595">
        <f>基本情報入力シート!$M$30</f>
        <v>0</v>
      </c>
      <c r="J1170" s="595">
        <f>基本情報入力シート!$M$31</f>
        <v>0</v>
      </c>
      <c r="K1170" s="595">
        <f>基本情報入力シート!$M$32</f>
        <v>0</v>
      </c>
      <c r="L1170" s="595">
        <f>'別紙様式3-2（加算　個票）'!P1182</f>
        <v>0</v>
      </c>
      <c r="M1170" s="596">
        <f>'別紙様式3-2（加算　個票）'!Q1182</f>
        <v>0</v>
      </c>
      <c r="N1170" s="595">
        <f>'別紙様式3-2（加算　個票）'!Y1182</f>
        <v>0</v>
      </c>
      <c r="O1170" s="596">
        <f>'別紙様式3-2（加算　個票）'!Z1182</f>
        <v>0</v>
      </c>
      <c r="P1170" s="596">
        <f>'別紙様式3-2（加算　個票）'!AG1182</f>
        <v>0</v>
      </c>
      <c r="Q1170" s="596">
        <f t="shared" si="18"/>
        <v>0</v>
      </c>
      <c r="R1170" s="597" t="str">
        <f>IF('別紙様式3-1'!$Y$26="×","該当","非該当")</f>
        <v>非該当</v>
      </c>
    </row>
    <row r="1171" spans="1:18">
      <c r="A1171" s="595">
        <v>1170</v>
      </c>
      <c r="B1171" s="595">
        <f>基本情報入力シート!C1208</f>
        <v>0</v>
      </c>
      <c r="C1171" s="595">
        <f>基本情報入力シート!M1208</f>
        <v>0</v>
      </c>
      <c r="D1171" s="595">
        <f>基本情報入力シート!R1208</f>
        <v>0</v>
      </c>
      <c r="E1171" s="595">
        <f>基本情報入力シート!W1208</f>
        <v>0</v>
      </c>
      <c r="F1171" s="595">
        <f>基本情報入力シート!X1208</f>
        <v>0</v>
      </c>
      <c r="G1171" s="595">
        <f>基本情報入力シート!Y1208</f>
        <v>0</v>
      </c>
      <c r="H1171" s="595">
        <f>基本情報入力シート!$M$23</f>
        <v>0</v>
      </c>
      <c r="I1171" s="595">
        <f>基本情報入力シート!$M$30</f>
        <v>0</v>
      </c>
      <c r="J1171" s="595">
        <f>基本情報入力シート!$M$31</f>
        <v>0</v>
      </c>
      <c r="K1171" s="595">
        <f>基本情報入力シート!$M$32</f>
        <v>0</v>
      </c>
      <c r="L1171" s="595">
        <f>'別紙様式3-2（加算　個票）'!P1183</f>
        <v>0</v>
      </c>
      <c r="M1171" s="596">
        <f>'別紙様式3-2（加算　個票）'!Q1183</f>
        <v>0</v>
      </c>
      <c r="N1171" s="595">
        <f>'別紙様式3-2（加算　個票）'!Y1183</f>
        <v>0</v>
      </c>
      <c r="O1171" s="596">
        <f>'別紙様式3-2（加算　個票）'!Z1183</f>
        <v>0</v>
      </c>
      <c r="P1171" s="596">
        <f>'別紙様式3-2（加算　個票）'!AG1183</f>
        <v>0</v>
      </c>
      <c r="Q1171" s="596">
        <f t="shared" si="18"/>
        <v>0</v>
      </c>
      <c r="R1171" s="597" t="str">
        <f>IF('別紙様式3-1'!$Y$26="×","該当","非該当")</f>
        <v>非該当</v>
      </c>
    </row>
    <row r="1172" spans="1:18">
      <c r="A1172" s="595">
        <v>1171</v>
      </c>
      <c r="B1172" s="595">
        <f>基本情報入力シート!C1209</f>
        <v>0</v>
      </c>
      <c r="C1172" s="595">
        <f>基本情報入力シート!M1209</f>
        <v>0</v>
      </c>
      <c r="D1172" s="595">
        <f>基本情報入力シート!R1209</f>
        <v>0</v>
      </c>
      <c r="E1172" s="595">
        <f>基本情報入力シート!W1209</f>
        <v>0</v>
      </c>
      <c r="F1172" s="595">
        <f>基本情報入力シート!X1209</f>
        <v>0</v>
      </c>
      <c r="G1172" s="595">
        <f>基本情報入力シート!Y1209</f>
        <v>0</v>
      </c>
      <c r="H1172" s="595">
        <f>基本情報入力シート!$M$23</f>
        <v>0</v>
      </c>
      <c r="I1172" s="595">
        <f>基本情報入力シート!$M$30</f>
        <v>0</v>
      </c>
      <c r="J1172" s="595">
        <f>基本情報入力シート!$M$31</f>
        <v>0</v>
      </c>
      <c r="K1172" s="595">
        <f>基本情報入力シート!$M$32</f>
        <v>0</v>
      </c>
      <c r="L1172" s="595">
        <f>'別紙様式3-2（加算　個票）'!P1184</f>
        <v>0</v>
      </c>
      <c r="M1172" s="596">
        <f>'別紙様式3-2（加算　個票）'!Q1184</f>
        <v>0</v>
      </c>
      <c r="N1172" s="595">
        <f>'別紙様式3-2（加算　個票）'!Y1184</f>
        <v>0</v>
      </c>
      <c r="O1172" s="596">
        <f>'別紙様式3-2（加算　個票）'!Z1184</f>
        <v>0</v>
      </c>
      <c r="P1172" s="596">
        <f>'別紙様式3-2（加算　個票）'!AG1184</f>
        <v>0</v>
      </c>
      <c r="Q1172" s="596">
        <f t="shared" si="18"/>
        <v>0</v>
      </c>
      <c r="R1172" s="597" t="str">
        <f>IF('別紙様式3-1'!$Y$26="×","該当","非該当")</f>
        <v>非該当</v>
      </c>
    </row>
    <row r="1173" spans="1:18">
      <c r="A1173" s="595">
        <v>1172</v>
      </c>
      <c r="B1173" s="595">
        <f>基本情報入力シート!C1210</f>
        <v>0</v>
      </c>
      <c r="C1173" s="595">
        <f>基本情報入力シート!M1210</f>
        <v>0</v>
      </c>
      <c r="D1173" s="595">
        <f>基本情報入力シート!R1210</f>
        <v>0</v>
      </c>
      <c r="E1173" s="595">
        <f>基本情報入力シート!W1210</f>
        <v>0</v>
      </c>
      <c r="F1173" s="595">
        <f>基本情報入力シート!X1210</f>
        <v>0</v>
      </c>
      <c r="G1173" s="595">
        <f>基本情報入力シート!Y1210</f>
        <v>0</v>
      </c>
      <c r="H1173" s="595">
        <f>基本情報入力シート!$M$23</f>
        <v>0</v>
      </c>
      <c r="I1173" s="595">
        <f>基本情報入力シート!$M$30</f>
        <v>0</v>
      </c>
      <c r="J1173" s="595">
        <f>基本情報入力シート!$M$31</f>
        <v>0</v>
      </c>
      <c r="K1173" s="595">
        <f>基本情報入力シート!$M$32</f>
        <v>0</v>
      </c>
      <c r="L1173" s="595">
        <f>'別紙様式3-2（加算　個票）'!P1185</f>
        <v>0</v>
      </c>
      <c r="M1173" s="596">
        <f>'別紙様式3-2（加算　個票）'!Q1185</f>
        <v>0</v>
      </c>
      <c r="N1173" s="595">
        <f>'別紙様式3-2（加算　個票）'!Y1185</f>
        <v>0</v>
      </c>
      <c r="O1173" s="596">
        <f>'別紙様式3-2（加算　個票）'!Z1185</f>
        <v>0</v>
      </c>
      <c r="P1173" s="596">
        <f>'別紙様式3-2（加算　個票）'!AG1185</f>
        <v>0</v>
      </c>
      <c r="Q1173" s="596">
        <f t="shared" si="18"/>
        <v>0</v>
      </c>
      <c r="R1173" s="597" t="str">
        <f>IF('別紙様式3-1'!$Y$26="×","該当","非該当")</f>
        <v>非該当</v>
      </c>
    </row>
    <row r="1174" spans="1:18">
      <c r="A1174" s="595">
        <v>1173</v>
      </c>
      <c r="B1174" s="595">
        <f>基本情報入力シート!C1211</f>
        <v>0</v>
      </c>
      <c r="C1174" s="595">
        <f>基本情報入力シート!M1211</f>
        <v>0</v>
      </c>
      <c r="D1174" s="595">
        <f>基本情報入力シート!R1211</f>
        <v>0</v>
      </c>
      <c r="E1174" s="595">
        <f>基本情報入力シート!W1211</f>
        <v>0</v>
      </c>
      <c r="F1174" s="595">
        <f>基本情報入力シート!X1211</f>
        <v>0</v>
      </c>
      <c r="G1174" s="595">
        <f>基本情報入力シート!Y1211</f>
        <v>0</v>
      </c>
      <c r="H1174" s="595">
        <f>基本情報入力シート!$M$23</f>
        <v>0</v>
      </c>
      <c r="I1174" s="595">
        <f>基本情報入力シート!$M$30</f>
        <v>0</v>
      </c>
      <c r="J1174" s="595">
        <f>基本情報入力シート!$M$31</f>
        <v>0</v>
      </c>
      <c r="K1174" s="595">
        <f>基本情報入力シート!$M$32</f>
        <v>0</v>
      </c>
      <c r="L1174" s="595">
        <f>'別紙様式3-2（加算　個票）'!P1186</f>
        <v>0</v>
      </c>
      <c r="M1174" s="596">
        <f>'別紙様式3-2（加算　個票）'!Q1186</f>
        <v>0</v>
      </c>
      <c r="N1174" s="595">
        <f>'別紙様式3-2（加算　個票）'!Y1186</f>
        <v>0</v>
      </c>
      <c r="O1174" s="596">
        <f>'別紙様式3-2（加算　個票）'!Z1186</f>
        <v>0</v>
      </c>
      <c r="P1174" s="596">
        <f>'別紙様式3-2（加算　個票）'!AG1186</f>
        <v>0</v>
      </c>
      <c r="Q1174" s="596">
        <f t="shared" si="18"/>
        <v>0</v>
      </c>
      <c r="R1174" s="597" t="str">
        <f>IF('別紙様式3-1'!$Y$26="×","該当","非該当")</f>
        <v>非該当</v>
      </c>
    </row>
    <row r="1175" spans="1:18">
      <c r="A1175" s="595">
        <v>1174</v>
      </c>
      <c r="B1175" s="595">
        <f>基本情報入力シート!C1212</f>
        <v>0</v>
      </c>
      <c r="C1175" s="595">
        <f>基本情報入力シート!M1212</f>
        <v>0</v>
      </c>
      <c r="D1175" s="595">
        <f>基本情報入力シート!R1212</f>
        <v>0</v>
      </c>
      <c r="E1175" s="595">
        <f>基本情報入力シート!W1212</f>
        <v>0</v>
      </c>
      <c r="F1175" s="595">
        <f>基本情報入力シート!X1212</f>
        <v>0</v>
      </c>
      <c r="G1175" s="595">
        <f>基本情報入力シート!Y1212</f>
        <v>0</v>
      </c>
      <c r="H1175" s="595">
        <f>基本情報入力シート!$M$23</f>
        <v>0</v>
      </c>
      <c r="I1175" s="595">
        <f>基本情報入力シート!$M$30</f>
        <v>0</v>
      </c>
      <c r="J1175" s="595">
        <f>基本情報入力シート!$M$31</f>
        <v>0</v>
      </c>
      <c r="K1175" s="595">
        <f>基本情報入力シート!$M$32</f>
        <v>0</v>
      </c>
      <c r="L1175" s="595">
        <f>'別紙様式3-2（加算　個票）'!P1187</f>
        <v>0</v>
      </c>
      <c r="M1175" s="596">
        <f>'別紙様式3-2（加算　個票）'!Q1187</f>
        <v>0</v>
      </c>
      <c r="N1175" s="595">
        <f>'別紙様式3-2（加算　個票）'!Y1187</f>
        <v>0</v>
      </c>
      <c r="O1175" s="596">
        <f>'別紙様式3-2（加算　個票）'!Z1187</f>
        <v>0</v>
      </c>
      <c r="P1175" s="596">
        <f>'別紙様式3-2（加算　個票）'!AG1187</f>
        <v>0</v>
      </c>
      <c r="Q1175" s="596">
        <f t="shared" si="18"/>
        <v>0</v>
      </c>
      <c r="R1175" s="597" t="str">
        <f>IF('別紙様式3-1'!$Y$26="×","該当","非該当")</f>
        <v>非該当</v>
      </c>
    </row>
    <row r="1176" spans="1:18">
      <c r="A1176" s="595">
        <v>1175</v>
      </c>
      <c r="B1176" s="595">
        <f>基本情報入力シート!C1213</f>
        <v>0</v>
      </c>
      <c r="C1176" s="595">
        <f>基本情報入力シート!M1213</f>
        <v>0</v>
      </c>
      <c r="D1176" s="595">
        <f>基本情報入力シート!R1213</f>
        <v>0</v>
      </c>
      <c r="E1176" s="595">
        <f>基本情報入力シート!W1213</f>
        <v>0</v>
      </c>
      <c r="F1176" s="595">
        <f>基本情報入力シート!X1213</f>
        <v>0</v>
      </c>
      <c r="G1176" s="595">
        <f>基本情報入力シート!Y1213</f>
        <v>0</v>
      </c>
      <c r="H1176" s="595">
        <f>基本情報入力シート!$M$23</f>
        <v>0</v>
      </c>
      <c r="I1176" s="595">
        <f>基本情報入力シート!$M$30</f>
        <v>0</v>
      </c>
      <c r="J1176" s="595">
        <f>基本情報入力シート!$M$31</f>
        <v>0</v>
      </c>
      <c r="K1176" s="595">
        <f>基本情報入力シート!$M$32</f>
        <v>0</v>
      </c>
      <c r="L1176" s="595">
        <f>'別紙様式3-2（加算　個票）'!P1188</f>
        <v>0</v>
      </c>
      <c r="M1176" s="596">
        <f>'別紙様式3-2（加算　個票）'!Q1188</f>
        <v>0</v>
      </c>
      <c r="N1176" s="595">
        <f>'別紙様式3-2（加算　個票）'!Y1188</f>
        <v>0</v>
      </c>
      <c r="O1176" s="596">
        <f>'別紙様式3-2（加算　個票）'!Z1188</f>
        <v>0</v>
      </c>
      <c r="P1176" s="596">
        <f>'別紙様式3-2（加算　個票）'!AG1188</f>
        <v>0</v>
      </c>
      <c r="Q1176" s="596">
        <f t="shared" si="18"/>
        <v>0</v>
      </c>
      <c r="R1176" s="597" t="str">
        <f>IF('別紙様式3-1'!$Y$26="×","該当","非該当")</f>
        <v>非該当</v>
      </c>
    </row>
    <row r="1177" spans="1:18">
      <c r="A1177" s="595">
        <v>1176</v>
      </c>
      <c r="B1177" s="595">
        <f>基本情報入力シート!C1214</f>
        <v>0</v>
      </c>
      <c r="C1177" s="595">
        <f>基本情報入力シート!M1214</f>
        <v>0</v>
      </c>
      <c r="D1177" s="595">
        <f>基本情報入力シート!R1214</f>
        <v>0</v>
      </c>
      <c r="E1177" s="595">
        <f>基本情報入力シート!W1214</f>
        <v>0</v>
      </c>
      <c r="F1177" s="595">
        <f>基本情報入力シート!X1214</f>
        <v>0</v>
      </c>
      <c r="G1177" s="595">
        <f>基本情報入力シート!Y1214</f>
        <v>0</v>
      </c>
      <c r="H1177" s="595">
        <f>基本情報入力シート!$M$23</f>
        <v>0</v>
      </c>
      <c r="I1177" s="595">
        <f>基本情報入力シート!$M$30</f>
        <v>0</v>
      </c>
      <c r="J1177" s="595">
        <f>基本情報入力シート!$M$31</f>
        <v>0</v>
      </c>
      <c r="K1177" s="595">
        <f>基本情報入力シート!$M$32</f>
        <v>0</v>
      </c>
      <c r="L1177" s="595">
        <f>'別紙様式3-2（加算　個票）'!P1189</f>
        <v>0</v>
      </c>
      <c r="M1177" s="596">
        <f>'別紙様式3-2（加算　個票）'!Q1189</f>
        <v>0</v>
      </c>
      <c r="N1177" s="595">
        <f>'別紙様式3-2（加算　個票）'!Y1189</f>
        <v>0</v>
      </c>
      <c r="O1177" s="596">
        <f>'別紙様式3-2（加算　個票）'!Z1189</f>
        <v>0</v>
      </c>
      <c r="P1177" s="596">
        <f>'別紙様式3-2（加算　個票）'!AG1189</f>
        <v>0</v>
      </c>
      <c r="Q1177" s="596">
        <f t="shared" si="18"/>
        <v>0</v>
      </c>
      <c r="R1177" s="597" t="str">
        <f>IF('別紙様式3-1'!$Y$26="×","該当","非該当")</f>
        <v>非該当</v>
      </c>
    </row>
    <row r="1178" spans="1:18">
      <c r="A1178" s="595">
        <v>1177</v>
      </c>
      <c r="B1178" s="595">
        <f>基本情報入力シート!C1215</f>
        <v>0</v>
      </c>
      <c r="C1178" s="595">
        <f>基本情報入力シート!M1215</f>
        <v>0</v>
      </c>
      <c r="D1178" s="595">
        <f>基本情報入力シート!R1215</f>
        <v>0</v>
      </c>
      <c r="E1178" s="595">
        <f>基本情報入力シート!W1215</f>
        <v>0</v>
      </c>
      <c r="F1178" s="595">
        <f>基本情報入力シート!X1215</f>
        <v>0</v>
      </c>
      <c r="G1178" s="595">
        <f>基本情報入力シート!Y1215</f>
        <v>0</v>
      </c>
      <c r="H1178" s="595">
        <f>基本情報入力シート!$M$23</f>
        <v>0</v>
      </c>
      <c r="I1178" s="595">
        <f>基本情報入力シート!$M$30</f>
        <v>0</v>
      </c>
      <c r="J1178" s="595">
        <f>基本情報入力シート!$M$31</f>
        <v>0</v>
      </c>
      <c r="K1178" s="595">
        <f>基本情報入力シート!$M$32</f>
        <v>0</v>
      </c>
      <c r="L1178" s="595">
        <f>'別紙様式3-2（加算　個票）'!P1190</f>
        <v>0</v>
      </c>
      <c r="M1178" s="596">
        <f>'別紙様式3-2（加算　個票）'!Q1190</f>
        <v>0</v>
      </c>
      <c r="N1178" s="595">
        <f>'別紙様式3-2（加算　個票）'!Y1190</f>
        <v>0</v>
      </c>
      <c r="O1178" s="596">
        <f>'別紙様式3-2（加算　個票）'!Z1190</f>
        <v>0</v>
      </c>
      <c r="P1178" s="596">
        <f>'別紙様式3-2（加算　個票）'!AG1190</f>
        <v>0</v>
      </c>
      <c r="Q1178" s="596">
        <f t="shared" si="18"/>
        <v>0</v>
      </c>
      <c r="R1178" s="597" t="str">
        <f>IF('別紙様式3-1'!$Y$26="×","該当","非該当")</f>
        <v>非該当</v>
      </c>
    </row>
    <row r="1179" spans="1:18">
      <c r="A1179" s="595">
        <v>1178</v>
      </c>
      <c r="B1179" s="595">
        <f>基本情報入力シート!C1216</f>
        <v>0</v>
      </c>
      <c r="C1179" s="595">
        <f>基本情報入力シート!M1216</f>
        <v>0</v>
      </c>
      <c r="D1179" s="595">
        <f>基本情報入力シート!R1216</f>
        <v>0</v>
      </c>
      <c r="E1179" s="595">
        <f>基本情報入力シート!W1216</f>
        <v>0</v>
      </c>
      <c r="F1179" s="595">
        <f>基本情報入力シート!X1216</f>
        <v>0</v>
      </c>
      <c r="G1179" s="595">
        <f>基本情報入力シート!Y1216</f>
        <v>0</v>
      </c>
      <c r="H1179" s="595">
        <f>基本情報入力シート!$M$23</f>
        <v>0</v>
      </c>
      <c r="I1179" s="595">
        <f>基本情報入力シート!$M$30</f>
        <v>0</v>
      </c>
      <c r="J1179" s="595">
        <f>基本情報入力シート!$M$31</f>
        <v>0</v>
      </c>
      <c r="K1179" s="595">
        <f>基本情報入力シート!$M$32</f>
        <v>0</v>
      </c>
      <c r="L1179" s="595">
        <f>'別紙様式3-2（加算　個票）'!P1191</f>
        <v>0</v>
      </c>
      <c r="M1179" s="596">
        <f>'別紙様式3-2（加算　個票）'!Q1191</f>
        <v>0</v>
      </c>
      <c r="N1179" s="595">
        <f>'別紙様式3-2（加算　個票）'!Y1191</f>
        <v>0</v>
      </c>
      <c r="O1179" s="596">
        <f>'別紙様式3-2（加算　個票）'!Z1191</f>
        <v>0</v>
      </c>
      <c r="P1179" s="596">
        <f>'別紙様式3-2（加算　個票）'!AG1191</f>
        <v>0</v>
      </c>
      <c r="Q1179" s="596">
        <f t="shared" si="18"/>
        <v>0</v>
      </c>
      <c r="R1179" s="597" t="str">
        <f>IF('別紙様式3-1'!$Y$26="×","該当","非該当")</f>
        <v>非該当</v>
      </c>
    </row>
    <row r="1180" spans="1:18">
      <c r="A1180" s="595">
        <v>1179</v>
      </c>
      <c r="B1180" s="595">
        <f>基本情報入力シート!C1217</f>
        <v>0</v>
      </c>
      <c r="C1180" s="595">
        <f>基本情報入力シート!M1217</f>
        <v>0</v>
      </c>
      <c r="D1180" s="595">
        <f>基本情報入力シート!R1217</f>
        <v>0</v>
      </c>
      <c r="E1180" s="595">
        <f>基本情報入力シート!W1217</f>
        <v>0</v>
      </c>
      <c r="F1180" s="595">
        <f>基本情報入力シート!X1217</f>
        <v>0</v>
      </c>
      <c r="G1180" s="595">
        <f>基本情報入力シート!Y1217</f>
        <v>0</v>
      </c>
      <c r="H1180" s="595">
        <f>基本情報入力シート!$M$23</f>
        <v>0</v>
      </c>
      <c r="I1180" s="595">
        <f>基本情報入力シート!$M$30</f>
        <v>0</v>
      </c>
      <c r="J1180" s="595">
        <f>基本情報入力シート!$M$31</f>
        <v>0</v>
      </c>
      <c r="K1180" s="595">
        <f>基本情報入力シート!$M$32</f>
        <v>0</v>
      </c>
      <c r="L1180" s="595">
        <f>'別紙様式3-2（加算　個票）'!P1192</f>
        <v>0</v>
      </c>
      <c r="M1180" s="596">
        <f>'別紙様式3-2（加算　個票）'!Q1192</f>
        <v>0</v>
      </c>
      <c r="N1180" s="595">
        <f>'別紙様式3-2（加算　個票）'!Y1192</f>
        <v>0</v>
      </c>
      <c r="O1180" s="596">
        <f>'別紙様式3-2（加算　個票）'!Z1192</f>
        <v>0</v>
      </c>
      <c r="P1180" s="596">
        <f>'別紙様式3-2（加算　個票）'!AG1192</f>
        <v>0</v>
      </c>
      <c r="Q1180" s="596">
        <f t="shared" si="18"/>
        <v>0</v>
      </c>
      <c r="R1180" s="597" t="str">
        <f>IF('別紙様式3-1'!$Y$26="×","該当","非該当")</f>
        <v>非該当</v>
      </c>
    </row>
    <row r="1181" spans="1:18">
      <c r="A1181" s="595">
        <v>1180</v>
      </c>
      <c r="B1181" s="595">
        <f>基本情報入力シート!C1218</f>
        <v>0</v>
      </c>
      <c r="C1181" s="595">
        <f>基本情報入力シート!M1218</f>
        <v>0</v>
      </c>
      <c r="D1181" s="595">
        <f>基本情報入力シート!R1218</f>
        <v>0</v>
      </c>
      <c r="E1181" s="595">
        <f>基本情報入力シート!W1218</f>
        <v>0</v>
      </c>
      <c r="F1181" s="595">
        <f>基本情報入力シート!X1218</f>
        <v>0</v>
      </c>
      <c r="G1181" s="595">
        <f>基本情報入力シート!Y1218</f>
        <v>0</v>
      </c>
      <c r="H1181" s="595">
        <f>基本情報入力シート!$M$23</f>
        <v>0</v>
      </c>
      <c r="I1181" s="595">
        <f>基本情報入力シート!$M$30</f>
        <v>0</v>
      </c>
      <c r="J1181" s="595">
        <f>基本情報入力シート!$M$31</f>
        <v>0</v>
      </c>
      <c r="K1181" s="595">
        <f>基本情報入力シート!$M$32</f>
        <v>0</v>
      </c>
      <c r="L1181" s="595">
        <f>'別紙様式3-2（加算　個票）'!P1193</f>
        <v>0</v>
      </c>
      <c r="M1181" s="596">
        <f>'別紙様式3-2（加算　個票）'!Q1193</f>
        <v>0</v>
      </c>
      <c r="N1181" s="595">
        <f>'別紙様式3-2（加算　個票）'!Y1193</f>
        <v>0</v>
      </c>
      <c r="O1181" s="596">
        <f>'別紙様式3-2（加算　個票）'!Z1193</f>
        <v>0</v>
      </c>
      <c r="P1181" s="596">
        <f>'別紙様式3-2（加算　個票）'!AG1193</f>
        <v>0</v>
      </c>
      <c r="Q1181" s="596">
        <f t="shared" si="18"/>
        <v>0</v>
      </c>
      <c r="R1181" s="597" t="str">
        <f>IF('別紙様式3-1'!$Y$26="×","該当","非該当")</f>
        <v>非該当</v>
      </c>
    </row>
    <row r="1182" spans="1:18">
      <c r="A1182" s="595">
        <v>1181</v>
      </c>
      <c r="B1182" s="595">
        <f>基本情報入力シート!C1219</f>
        <v>0</v>
      </c>
      <c r="C1182" s="595">
        <f>基本情報入力シート!M1219</f>
        <v>0</v>
      </c>
      <c r="D1182" s="595">
        <f>基本情報入力シート!R1219</f>
        <v>0</v>
      </c>
      <c r="E1182" s="595">
        <f>基本情報入力シート!W1219</f>
        <v>0</v>
      </c>
      <c r="F1182" s="595">
        <f>基本情報入力シート!X1219</f>
        <v>0</v>
      </c>
      <c r="G1182" s="595">
        <f>基本情報入力シート!Y1219</f>
        <v>0</v>
      </c>
      <c r="H1182" s="595">
        <f>基本情報入力シート!$M$23</f>
        <v>0</v>
      </c>
      <c r="I1182" s="595">
        <f>基本情報入力シート!$M$30</f>
        <v>0</v>
      </c>
      <c r="J1182" s="595">
        <f>基本情報入力シート!$M$31</f>
        <v>0</v>
      </c>
      <c r="K1182" s="595">
        <f>基本情報入力シート!$M$32</f>
        <v>0</v>
      </c>
      <c r="L1182" s="595">
        <f>'別紙様式3-2（加算　個票）'!P1194</f>
        <v>0</v>
      </c>
      <c r="M1182" s="596">
        <f>'別紙様式3-2（加算　個票）'!Q1194</f>
        <v>0</v>
      </c>
      <c r="N1182" s="595">
        <f>'別紙様式3-2（加算　個票）'!Y1194</f>
        <v>0</v>
      </c>
      <c r="O1182" s="596">
        <f>'別紙様式3-2（加算　個票）'!Z1194</f>
        <v>0</v>
      </c>
      <c r="P1182" s="596">
        <f>'別紙様式3-2（加算　個票）'!AG1194</f>
        <v>0</v>
      </c>
      <c r="Q1182" s="596">
        <f t="shared" si="18"/>
        <v>0</v>
      </c>
      <c r="R1182" s="597" t="str">
        <f>IF('別紙様式3-1'!$Y$26="×","該当","非該当")</f>
        <v>非該当</v>
      </c>
    </row>
    <row r="1183" spans="1:18">
      <c r="A1183" s="595">
        <v>1182</v>
      </c>
      <c r="B1183" s="595">
        <f>基本情報入力シート!C1220</f>
        <v>0</v>
      </c>
      <c r="C1183" s="595">
        <f>基本情報入力シート!M1220</f>
        <v>0</v>
      </c>
      <c r="D1183" s="595">
        <f>基本情報入力シート!R1220</f>
        <v>0</v>
      </c>
      <c r="E1183" s="595">
        <f>基本情報入力シート!W1220</f>
        <v>0</v>
      </c>
      <c r="F1183" s="595">
        <f>基本情報入力シート!X1220</f>
        <v>0</v>
      </c>
      <c r="G1183" s="595">
        <f>基本情報入力シート!Y1220</f>
        <v>0</v>
      </c>
      <c r="H1183" s="595">
        <f>基本情報入力シート!$M$23</f>
        <v>0</v>
      </c>
      <c r="I1183" s="595">
        <f>基本情報入力シート!$M$30</f>
        <v>0</v>
      </c>
      <c r="J1183" s="595">
        <f>基本情報入力シート!$M$31</f>
        <v>0</v>
      </c>
      <c r="K1183" s="595">
        <f>基本情報入力シート!$M$32</f>
        <v>0</v>
      </c>
      <c r="L1183" s="595">
        <f>'別紙様式3-2（加算　個票）'!P1195</f>
        <v>0</v>
      </c>
      <c r="M1183" s="596">
        <f>'別紙様式3-2（加算　個票）'!Q1195</f>
        <v>0</v>
      </c>
      <c r="N1183" s="595">
        <f>'別紙様式3-2（加算　個票）'!Y1195</f>
        <v>0</v>
      </c>
      <c r="O1183" s="596">
        <f>'別紙様式3-2（加算　個票）'!Z1195</f>
        <v>0</v>
      </c>
      <c r="P1183" s="596">
        <f>'別紙様式3-2（加算　個票）'!AG1195</f>
        <v>0</v>
      </c>
      <c r="Q1183" s="596">
        <f t="shared" si="18"/>
        <v>0</v>
      </c>
      <c r="R1183" s="597" t="str">
        <f>IF('別紙様式3-1'!$Y$26="×","該当","非該当")</f>
        <v>非該当</v>
      </c>
    </row>
    <row r="1184" spans="1:18">
      <c r="A1184" s="595">
        <v>1183</v>
      </c>
      <c r="B1184" s="595">
        <f>基本情報入力シート!C1221</f>
        <v>0</v>
      </c>
      <c r="C1184" s="595">
        <f>基本情報入力シート!M1221</f>
        <v>0</v>
      </c>
      <c r="D1184" s="595">
        <f>基本情報入力シート!R1221</f>
        <v>0</v>
      </c>
      <c r="E1184" s="595">
        <f>基本情報入力シート!W1221</f>
        <v>0</v>
      </c>
      <c r="F1184" s="595">
        <f>基本情報入力シート!X1221</f>
        <v>0</v>
      </c>
      <c r="G1184" s="595">
        <f>基本情報入力シート!Y1221</f>
        <v>0</v>
      </c>
      <c r="H1184" s="595">
        <f>基本情報入力シート!$M$23</f>
        <v>0</v>
      </c>
      <c r="I1184" s="595">
        <f>基本情報入力シート!$M$30</f>
        <v>0</v>
      </c>
      <c r="J1184" s="595">
        <f>基本情報入力シート!$M$31</f>
        <v>0</v>
      </c>
      <c r="K1184" s="595">
        <f>基本情報入力シート!$M$32</f>
        <v>0</v>
      </c>
      <c r="L1184" s="595">
        <f>'別紙様式3-2（加算　個票）'!P1196</f>
        <v>0</v>
      </c>
      <c r="M1184" s="596">
        <f>'別紙様式3-2（加算　個票）'!Q1196</f>
        <v>0</v>
      </c>
      <c r="N1184" s="595">
        <f>'別紙様式3-2（加算　個票）'!Y1196</f>
        <v>0</v>
      </c>
      <c r="O1184" s="596">
        <f>'別紙様式3-2（加算　個票）'!Z1196</f>
        <v>0</v>
      </c>
      <c r="P1184" s="596">
        <f>'別紙様式3-2（加算　個票）'!AG1196</f>
        <v>0</v>
      </c>
      <c r="Q1184" s="596">
        <f t="shared" si="18"/>
        <v>0</v>
      </c>
      <c r="R1184" s="597" t="str">
        <f>IF('別紙様式3-1'!$Y$26="×","該当","非該当")</f>
        <v>非該当</v>
      </c>
    </row>
    <row r="1185" spans="1:18">
      <c r="A1185" s="595">
        <v>1184</v>
      </c>
      <c r="B1185" s="595">
        <f>基本情報入力シート!C1222</f>
        <v>0</v>
      </c>
      <c r="C1185" s="595">
        <f>基本情報入力シート!M1222</f>
        <v>0</v>
      </c>
      <c r="D1185" s="595">
        <f>基本情報入力シート!R1222</f>
        <v>0</v>
      </c>
      <c r="E1185" s="595">
        <f>基本情報入力シート!W1222</f>
        <v>0</v>
      </c>
      <c r="F1185" s="595">
        <f>基本情報入力シート!X1222</f>
        <v>0</v>
      </c>
      <c r="G1185" s="595">
        <f>基本情報入力シート!Y1222</f>
        <v>0</v>
      </c>
      <c r="H1185" s="595">
        <f>基本情報入力シート!$M$23</f>
        <v>0</v>
      </c>
      <c r="I1185" s="595">
        <f>基本情報入力シート!$M$30</f>
        <v>0</v>
      </c>
      <c r="J1185" s="595">
        <f>基本情報入力シート!$M$31</f>
        <v>0</v>
      </c>
      <c r="K1185" s="595">
        <f>基本情報入力シート!$M$32</f>
        <v>0</v>
      </c>
      <c r="L1185" s="595">
        <f>'別紙様式3-2（加算　個票）'!P1197</f>
        <v>0</v>
      </c>
      <c r="M1185" s="596">
        <f>'別紙様式3-2（加算　個票）'!Q1197</f>
        <v>0</v>
      </c>
      <c r="N1185" s="595">
        <f>'別紙様式3-2（加算　個票）'!Y1197</f>
        <v>0</v>
      </c>
      <c r="O1185" s="596">
        <f>'別紙様式3-2（加算　個票）'!Z1197</f>
        <v>0</v>
      </c>
      <c r="P1185" s="596">
        <f>'別紙様式3-2（加算　個票）'!AG1197</f>
        <v>0</v>
      </c>
      <c r="Q1185" s="596">
        <f t="shared" si="18"/>
        <v>0</v>
      </c>
      <c r="R1185" s="597" t="str">
        <f>IF('別紙様式3-1'!$Y$26="×","該当","非該当")</f>
        <v>非該当</v>
      </c>
    </row>
    <row r="1186" spans="1:18">
      <c r="A1186" s="595">
        <v>1185</v>
      </c>
      <c r="B1186" s="595">
        <f>基本情報入力シート!C1223</f>
        <v>0</v>
      </c>
      <c r="C1186" s="595">
        <f>基本情報入力シート!M1223</f>
        <v>0</v>
      </c>
      <c r="D1186" s="595">
        <f>基本情報入力シート!R1223</f>
        <v>0</v>
      </c>
      <c r="E1186" s="595">
        <f>基本情報入力シート!W1223</f>
        <v>0</v>
      </c>
      <c r="F1186" s="595">
        <f>基本情報入力シート!X1223</f>
        <v>0</v>
      </c>
      <c r="G1186" s="595">
        <f>基本情報入力シート!Y1223</f>
        <v>0</v>
      </c>
      <c r="H1186" s="595">
        <f>基本情報入力シート!$M$23</f>
        <v>0</v>
      </c>
      <c r="I1186" s="595">
        <f>基本情報入力シート!$M$30</f>
        <v>0</v>
      </c>
      <c r="J1186" s="595">
        <f>基本情報入力シート!$M$31</f>
        <v>0</v>
      </c>
      <c r="K1186" s="595">
        <f>基本情報入力シート!$M$32</f>
        <v>0</v>
      </c>
      <c r="L1186" s="595">
        <f>'別紙様式3-2（加算　個票）'!P1198</f>
        <v>0</v>
      </c>
      <c r="M1186" s="596">
        <f>'別紙様式3-2（加算　個票）'!Q1198</f>
        <v>0</v>
      </c>
      <c r="N1186" s="595">
        <f>'別紙様式3-2（加算　個票）'!Y1198</f>
        <v>0</v>
      </c>
      <c r="O1186" s="596">
        <f>'別紙様式3-2（加算　個票）'!Z1198</f>
        <v>0</v>
      </c>
      <c r="P1186" s="596">
        <f>'別紙様式3-2（加算　個票）'!AG1198</f>
        <v>0</v>
      </c>
      <c r="Q1186" s="596">
        <f t="shared" si="18"/>
        <v>0</v>
      </c>
      <c r="R1186" s="597" t="str">
        <f>IF('別紙様式3-1'!$Y$26="×","該当","非該当")</f>
        <v>非該当</v>
      </c>
    </row>
    <row r="1187" spans="1:18">
      <c r="A1187" s="595">
        <v>1186</v>
      </c>
      <c r="B1187" s="595">
        <f>基本情報入力シート!C1224</f>
        <v>0</v>
      </c>
      <c r="C1187" s="595">
        <f>基本情報入力シート!M1224</f>
        <v>0</v>
      </c>
      <c r="D1187" s="595">
        <f>基本情報入力シート!R1224</f>
        <v>0</v>
      </c>
      <c r="E1187" s="595">
        <f>基本情報入力シート!W1224</f>
        <v>0</v>
      </c>
      <c r="F1187" s="595">
        <f>基本情報入力シート!X1224</f>
        <v>0</v>
      </c>
      <c r="G1187" s="595">
        <f>基本情報入力シート!Y1224</f>
        <v>0</v>
      </c>
      <c r="H1187" s="595">
        <f>基本情報入力シート!$M$23</f>
        <v>0</v>
      </c>
      <c r="I1187" s="595">
        <f>基本情報入力シート!$M$30</f>
        <v>0</v>
      </c>
      <c r="J1187" s="595">
        <f>基本情報入力シート!$M$31</f>
        <v>0</v>
      </c>
      <c r="K1187" s="595">
        <f>基本情報入力シート!$M$32</f>
        <v>0</v>
      </c>
      <c r="L1187" s="595">
        <f>'別紙様式3-2（加算　個票）'!P1199</f>
        <v>0</v>
      </c>
      <c r="M1187" s="596">
        <f>'別紙様式3-2（加算　個票）'!Q1199</f>
        <v>0</v>
      </c>
      <c r="N1187" s="595">
        <f>'別紙様式3-2（加算　個票）'!Y1199</f>
        <v>0</v>
      </c>
      <c r="O1187" s="596">
        <f>'別紙様式3-2（加算　個票）'!Z1199</f>
        <v>0</v>
      </c>
      <c r="P1187" s="596">
        <f>'別紙様式3-2（加算　個票）'!AG1199</f>
        <v>0</v>
      </c>
      <c r="Q1187" s="596">
        <f t="shared" si="18"/>
        <v>0</v>
      </c>
      <c r="R1187" s="597" t="str">
        <f>IF('別紙様式3-1'!$Y$26="×","該当","非該当")</f>
        <v>非該当</v>
      </c>
    </row>
    <row r="1188" spans="1:18">
      <c r="A1188" s="595">
        <v>1187</v>
      </c>
      <c r="B1188" s="595">
        <f>基本情報入力シート!C1225</f>
        <v>0</v>
      </c>
      <c r="C1188" s="595">
        <f>基本情報入力シート!M1225</f>
        <v>0</v>
      </c>
      <c r="D1188" s="595">
        <f>基本情報入力シート!R1225</f>
        <v>0</v>
      </c>
      <c r="E1188" s="595">
        <f>基本情報入力シート!W1225</f>
        <v>0</v>
      </c>
      <c r="F1188" s="595">
        <f>基本情報入力シート!X1225</f>
        <v>0</v>
      </c>
      <c r="G1188" s="595">
        <f>基本情報入力シート!Y1225</f>
        <v>0</v>
      </c>
      <c r="H1188" s="595">
        <f>基本情報入力シート!$M$23</f>
        <v>0</v>
      </c>
      <c r="I1188" s="595">
        <f>基本情報入力シート!$M$30</f>
        <v>0</v>
      </c>
      <c r="J1188" s="595">
        <f>基本情報入力シート!$M$31</f>
        <v>0</v>
      </c>
      <c r="K1188" s="595">
        <f>基本情報入力シート!$M$32</f>
        <v>0</v>
      </c>
      <c r="L1188" s="595">
        <f>'別紙様式3-2（加算　個票）'!P1200</f>
        <v>0</v>
      </c>
      <c r="M1188" s="596">
        <f>'別紙様式3-2（加算　個票）'!Q1200</f>
        <v>0</v>
      </c>
      <c r="N1188" s="595">
        <f>'別紙様式3-2（加算　個票）'!Y1200</f>
        <v>0</v>
      </c>
      <c r="O1188" s="596">
        <f>'別紙様式3-2（加算　個票）'!Z1200</f>
        <v>0</v>
      </c>
      <c r="P1188" s="596">
        <f>'別紙様式3-2（加算　個票）'!AG1200</f>
        <v>0</v>
      </c>
      <c r="Q1188" s="596">
        <f t="shared" si="18"/>
        <v>0</v>
      </c>
      <c r="R1188" s="597" t="str">
        <f>IF('別紙様式3-1'!$Y$26="×","該当","非該当")</f>
        <v>非該当</v>
      </c>
    </row>
    <row r="1189" spans="1:18">
      <c r="A1189" s="595">
        <v>1188</v>
      </c>
      <c r="B1189" s="595">
        <f>基本情報入力シート!C1226</f>
        <v>0</v>
      </c>
      <c r="C1189" s="595">
        <f>基本情報入力シート!M1226</f>
        <v>0</v>
      </c>
      <c r="D1189" s="595">
        <f>基本情報入力シート!R1226</f>
        <v>0</v>
      </c>
      <c r="E1189" s="595">
        <f>基本情報入力シート!W1226</f>
        <v>0</v>
      </c>
      <c r="F1189" s="595">
        <f>基本情報入力シート!X1226</f>
        <v>0</v>
      </c>
      <c r="G1189" s="595">
        <f>基本情報入力シート!Y1226</f>
        <v>0</v>
      </c>
      <c r="H1189" s="595">
        <f>基本情報入力シート!$M$23</f>
        <v>0</v>
      </c>
      <c r="I1189" s="595">
        <f>基本情報入力シート!$M$30</f>
        <v>0</v>
      </c>
      <c r="J1189" s="595">
        <f>基本情報入力シート!$M$31</f>
        <v>0</v>
      </c>
      <c r="K1189" s="595">
        <f>基本情報入力シート!$M$32</f>
        <v>0</v>
      </c>
      <c r="L1189" s="595">
        <f>'別紙様式3-2（加算　個票）'!P1201</f>
        <v>0</v>
      </c>
      <c r="M1189" s="596">
        <f>'別紙様式3-2（加算　個票）'!Q1201</f>
        <v>0</v>
      </c>
      <c r="N1189" s="595">
        <f>'別紙様式3-2（加算　個票）'!Y1201</f>
        <v>0</v>
      </c>
      <c r="O1189" s="596">
        <f>'別紙様式3-2（加算　個票）'!Z1201</f>
        <v>0</v>
      </c>
      <c r="P1189" s="596">
        <f>'別紙様式3-2（加算　個票）'!AG1201</f>
        <v>0</v>
      </c>
      <c r="Q1189" s="596">
        <f t="shared" si="18"/>
        <v>0</v>
      </c>
      <c r="R1189" s="597" t="str">
        <f>IF('別紙様式3-1'!$Y$26="×","該当","非該当")</f>
        <v>非該当</v>
      </c>
    </row>
    <row r="1190" spans="1:18">
      <c r="A1190" s="595">
        <v>1189</v>
      </c>
      <c r="B1190" s="595">
        <f>基本情報入力シート!C1227</f>
        <v>0</v>
      </c>
      <c r="C1190" s="595">
        <f>基本情報入力シート!M1227</f>
        <v>0</v>
      </c>
      <c r="D1190" s="595">
        <f>基本情報入力シート!R1227</f>
        <v>0</v>
      </c>
      <c r="E1190" s="595">
        <f>基本情報入力シート!W1227</f>
        <v>0</v>
      </c>
      <c r="F1190" s="595">
        <f>基本情報入力シート!X1227</f>
        <v>0</v>
      </c>
      <c r="G1190" s="595">
        <f>基本情報入力シート!Y1227</f>
        <v>0</v>
      </c>
      <c r="H1190" s="595">
        <f>基本情報入力シート!$M$23</f>
        <v>0</v>
      </c>
      <c r="I1190" s="595">
        <f>基本情報入力シート!$M$30</f>
        <v>0</v>
      </c>
      <c r="J1190" s="595">
        <f>基本情報入力シート!$M$31</f>
        <v>0</v>
      </c>
      <c r="K1190" s="595">
        <f>基本情報入力シート!$M$32</f>
        <v>0</v>
      </c>
      <c r="L1190" s="595">
        <f>'別紙様式3-2（加算　個票）'!P1202</f>
        <v>0</v>
      </c>
      <c r="M1190" s="596">
        <f>'別紙様式3-2（加算　個票）'!Q1202</f>
        <v>0</v>
      </c>
      <c r="N1190" s="595">
        <f>'別紙様式3-2（加算　個票）'!Y1202</f>
        <v>0</v>
      </c>
      <c r="O1190" s="596">
        <f>'別紙様式3-2（加算　個票）'!Z1202</f>
        <v>0</v>
      </c>
      <c r="P1190" s="596">
        <f>'別紙様式3-2（加算　個票）'!AG1202</f>
        <v>0</v>
      </c>
      <c r="Q1190" s="596">
        <f t="shared" si="18"/>
        <v>0</v>
      </c>
      <c r="R1190" s="597" t="str">
        <f>IF('別紙様式3-1'!$Y$26="×","該当","非該当")</f>
        <v>非該当</v>
      </c>
    </row>
    <row r="1191" spans="1:18">
      <c r="A1191" s="595">
        <v>1190</v>
      </c>
      <c r="B1191" s="595">
        <f>基本情報入力シート!C1228</f>
        <v>0</v>
      </c>
      <c r="C1191" s="595">
        <f>基本情報入力シート!M1228</f>
        <v>0</v>
      </c>
      <c r="D1191" s="595">
        <f>基本情報入力シート!R1228</f>
        <v>0</v>
      </c>
      <c r="E1191" s="595">
        <f>基本情報入力シート!W1228</f>
        <v>0</v>
      </c>
      <c r="F1191" s="595">
        <f>基本情報入力シート!X1228</f>
        <v>0</v>
      </c>
      <c r="G1191" s="595">
        <f>基本情報入力シート!Y1228</f>
        <v>0</v>
      </c>
      <c r="H1191" s="595">
        <f>基本情報入力シート!$M$23</f>
        <v>0</v>
      </c>
      <c r="I1191" s="595">
        <f>基本情報入力シート!$M$30</f>
        <v>0</v>
      </c>
      <c r="J1191" s="595">
        <f>基本情報入力シート!$M$31</f>
        <v>0</v>
      </c>
      <c r="K1191" s="595">
        <f>基本情報入力シート!$M$32</f>
        <v>0</v>
      </c>
      <c r="L1191" s="595">
        <f>'別紙様式3-2（加算　個票）'!P1203</f>
        <v>0</v>
      </c>
      <c r="M1191" s="596">
        <f>'別紙様式3-2（加算　個票）'!Q1203</f>
        <v>0</v>
      </c>
      <c r="N1191" s="595">
        <f>'別紙様式3-2（加算　個票）'!Y1203</f>
        <v>0</v>
      </c>
      <c r="O1191" s="596">
        <f>'別紙様式3-2（加算　個票）'!Z1203</f>
        <v>0</v>
      </c>
      <c r="P1191" s="596">
        <f>'別紙様式3-2（加算　個票）'!AG1203</f>
        <v>0</v>
      </c>
      <c r="Q1191" s="596">
        <f t="shared" si="18"/>
        <v>0</v>
      </c>
      <c r="R1191" s="597" t="str">
        <f>IF('別紙様式3-1'!$Y$26="×","該当","非該当")</f>
        <v>非該当</v>
      </c>
    </row>
    <row r="1192" spans="1:18">
      <c r="A1192" s="595">
        <v>1191</v>
      </c>
      <c r="B1192" s="595">
        <f>基本情報入力シート!C1229</f>
        <v>0</v>
      </c>
      <c r="C1192" s="595">
        <f>基本情報入力シート!M1229</f>
        <v>0</v>
      </c>
      <c r="D1192" s="595">
        <f>基本情報入力シート!R1229</f>
        <v>0</v>
      </c>
      <c r="E1192" s="595">
        <f>基本情報入力シート!W1229</f>
        <v>0</v>
      </c>
      <c r="F1192" s="595">
        <f>基本情報入力シート!X1229</f>
        <v>0</v>
      </c>
      <c r="G1192" s="595">
        <f>基本情報入力シート!Y1229</f>
        <v>0</v>
      </c>
      <c r="H1192" s="595">
        <f>基本情報入力シート!$M$23</f>
        <v>0</v>
      </c>
      <c r="I1192" s="595">
        <f>基本情報入力シート!$M$30</f>
        <v>0</v>
      </c>
      <c r="J1192" s="595">
        <f>基本情報入力シート!$M$31</f>
        <v>0</v>
      </c>
      <c r="K1192" s="595">
        <f>基本情報入力シート!$M$32</f>
        <v>0</v>
      </c>
      <c r="L1192" s="595">
        <f>'別紙様式3-2（加算　個票）'!P1204</f>
        <v>0</v>
      </c>
      <c r="M1192" s="596">
        <f>'別紙様式3-2（加算　個票）'!Q1204</f>
        <v>0</v>
      </c>
      <c r="N1192" s="595">
        <f>'別紙様式3-2（加算　個票）'!Y1204</f>
        <v>0</v>
      </c>
      <c r="O1192" s="596">
        <f>'別紙様式3-2（加算　個票）'!Z1204</f>
        <v>0</v>
      </c>
      <c r="P1192" s="596">
        <f>'別紙様式3-2（加算　個票）'!AG1204</f>
        <v>0</v>
      </c>
      <c r="Q1192" s="596">
        <f t="shared" si="18"/>
        <v>0</v>
      </c>
      <c r="R1192" s="597" t="str">
        <f>IF('別紙様式3-1'!$Y$26="×","該当","非該当")</f>
        <v>非該当</v>
      </c>
    </row>
    <row r="1193" spans="1:18">
      <c r="A1193" s="595">
        <v>1192</v>
      </c>
      <c r="B1193" s="595">
        <f>基本情報入力シート!C1230</f>
        <v>0</v>
      </c>
      <c r="C1193" s="595">
        <f>基本情報入力シート!M1230</f>
        <v>0</v>
      </c>
      <c r="D1193" s="595">
        <f>基本情報入力シート!R1230</f>
        <v>0</v>
      </c>
      <c r="E1193" s="595">
        <f>基本情報入力シート!W1230</f>
        <v>0</v>
      </c>
      <c r="F1193" s="595">
        <f>基本情報入力シート!X1230</f>
        <v>0</v>
      </c>
      <c r="G1193" s="595">
        <f>基本情報入力シート!Y1230</f>
        <v>0</v>
      </c>
      <c r="H1193" s="595">
        <f>基本情報入力シート!$M$23</f>
        <v>0</v>
      </c>
      <c r="I1193" s="595">
        <f>基本情報入力シート!$M$30</f>
        <v>0</v>
      </c>
      <c r="J1193" s="595">
        <f>基本情報入力シート!$M$31</f>
        <v>0</v>
      </c>
      <c r="K1193" s="595">
        <f>基本情報入力シート!$M$32</f>
        <v>0</v>
      </c>
      <c r="L1193" s="595">
        <f>'別紙様式3-2（加算　個票）'!P1205</f>
        <v>0</v>
      </c>
      <c r="M1193" s="596">
        <f>'別紙様式3-2（加算　個票）'!Q1205</f>
        <v>0</v>
      </c>
      <c r="N1193" s="595">
        <f>'別紙様式3-2（加算　個票）'!Y1205</f>
        <v>0</v>
      </c>
      <c r="O1193" s="596">
        <f>'別紙様式3-2（加算　個票）'!Z1205</f>
        <v>0</v>
      </c>
      <c r="P1193" s="596">
        <f>'別紙様式3-2（加算　個票）'!AG1205</f>
        <v>0</v>
      </c>
      <c r="Q1193" s="596">
        <f t="shared" si="18"/>
        <v>0</v>
      </c>
      <c r="R1193" s="597" t="str">
        <f>IF('別紙様式3-1'!$Y$26="×","該当","非該当")</f>
        <v>非該当</v>
      </c>
    </row>
    <row r="1194" spans="1:18">
      <c r="A1194" s="595">
        <v>1193</v>
      </c>
      <c r="B1194" s="595">
        <f>基本情報入力シート!C1231</f>
        <v>0</v>
      </c>
      <c r="C1194" s="595">
        <f>基本情報入力シート!M1231</f>
        <v>0</v>
      </c>
      <c r="D1194" s="595">
        <f>基本情報入力シート!R1231</f>
        <v>0</v>
      </c>
      <c r="E1194" s="595">
        <f>基本情報入力シート!W1231</f>
        <v>0</v>
      </c>
      <c r="F1194" s="595">
        <f>基本情報入力シート!X1231</f>
        <v>0</v>
      </c>
      <c r="G1194" s="595">
        <f>基本情報入力シート!Y1231</f>
        <v>0</v>
      </c>
      <c r="H1194" s="595">
        <f>基本情報入力シート!$M$23</f>
        <v>0</v>
      </c>
      <c r="I1194" s="595">
        <f>基本情報入力シート!$M$30</f>
        <v>0</v>
      </c>
      <c r="J1194" s="595">
        <f>基本情報入力シート!$M$31</f>
        <v>0</v>
      </c>
      <c r="K1194" s="595">
        <f>基本情報入力シート!$M$32</f>
        <v>0</v>
      </c>
      <c r="L1194" s="595">
        <f>'別紙様式3-2（加算　個票）'!P1206</f>
        <v>0</v>
      </c>
      <c r="M1194" s="596">
        <f>'別紙様式3-2（加算　個票）'!Q1206</f>
        <v>0</v>
      </c>
      <c r="N1194" s="595">
        <f>'別紙様式3-2（加算　個票）'!Y1206</f>
        <v>0</v>
      </c>
      <c r="O1194" s="596">
        <f>'別紙様式3-2（加算　個票）'!Z1206</f>
        <v>0</v>
      </c>
      <c r="P1194" s="596">
        <f>'別紙様式3-2（加算　個票）'!AG1206</f>
        <v>0</v>
      </c>
      <c r="Q1194" s="596">
        <f t="shared" si="18"/>
        <v>0</v>
      </c>
      <c r="R1194" s="597" t="str">
        <f>IF('別紙様式3-1'!$Y$26="×","該当","非該当")</f>
        <v>非該当</v>
      </c>
    </row>
    <row r="1195" spans="1:18">
      <c r="A1195" s="595">
        <v>1194</v>
      </c>
      <c r="B1195" s="595">
        <f>基本情報入力シート!C1232</f>
        <v>0</v>
      </c>
      <c r="C1195" s="595">
        <f>基本情報入力シート!M1232</f>
        <v>0</v>
      </c>
      <c r="D1195" s="595">
        <f>基本情報入力シート!R1232</f>
        <v>0</v>
      </c>
      <c r="E1195" s="595">
        <f>基本情報入力シート!W1232</f>
        <v>0</v>
      </c>
      <c r="F1195" s="595">
        <f>基本情報入力シート!X1232</f>
        <v>0</v>
      </c>
      <c r="G1195" s="595">
        <f>基本情報入力シート!Y1232</f>
        <v>0</v>
      </c>
      <c r="H1195" s="595">
        <f>基本情報入力シート!$M$23</f>
        <v>0</v>
      </c>
      <c r="I1195" s="595">
        <f>基本情報入力シート!$M$30</f>
        <v>0</v>
      </c>
      <c r="J1195" s="595">
        <f>基本情報入力シート!$M$31</f>
        <v>0</v>
      </c>
      <c r="K1195" s="595">
        <f>基本情報入力シート!$M$32</f>
        <v>0</v>
      </c>
      <c r="L1195" s="595">
        <f>'別紙様式3-2（加算　個票）'!P1207</f>
        <v>0</v>
      </c>
      <c r="M1195" s="596">
        <f>'別紙様式3-2（加算　個票）'!Q1207</f>
        <v>0</v>
      </c>
      <c r="N1195" s="595">
        <f>'別紙様式3-2（加算　個票）'!Y1207</f>
        <v>0</v>
      </c>
      <c r="O1195" s="596">
        <f>'別紙様式3-2（加算　個票）'!Z1207</f>
        <v>0</v>
      </c>
      <c r="P1195" s="596">
        <f>'別紙様式3-2（加算　個票）'!AG1207</f>
        <v>0</v>
      </c>
      <c r="Q1195" s="596">
        <f t="shared" si="18"/>
        <v>0</v>
      </c>
      <c r="R1195" s="597" t="str">
        <f>IF('別紙様式3-1'!$Y$26="×","該当","非該当")</f>
        <v>非該当</v>
      </c>
    </row>
    <row r="1196" spans="1:18">
      <c r="A1196" s="595">
        <v>1195</v>
      </c>
      <c r="B1196" s="595">
        <f>基本情報入力シート!C1233</f>
        <v>0</v>
      </c>
      <c r="C1196" s="595">
        <f>基本情報入力シート!M1233</f>
        <v>0</v>
      </c>
      <c r="D1196" s="595">
        <f>基本情報入力シート!R1233</f>
        <v>0</v>
      </c>
      <c r="E1196" s="595">
        <f>基本情報入力シート!W1233</f>
        <v>0</v>
      </c>
      <c r="F1196" s="595">
        <f>基本情報入力シート!X1233</f>
        <v>0</v>
      </c>
      <c r="G1196" s="595">
        <f>基本情報入力シート!Y1233</f>
        <v>0</v>
      </c>
      <c r="H1196" s="595">
        <f>基本情報入力シート!$M$23</f>
        <v>0</v>
      </c>
      <c r="I1196" s="595">
        <f>基本情報入力シート!$M$30</f>
        <v>0</v>
      </c>
      <c r="J1196" s="595">
        <f>基本情報入力シート!$M$31</f>
        <v>0</v>
      </c>
      <c r="K1196" s="595">
        <f>基本情報入力シート!$M$32</f>
        <v>0</v>
      </c>
      <c r="L1196" s="595">
        <f>'別紙様式3-2（加算　個票）'!P1208</f>
        <v>0</v>
      </c>
      <c r="M1196" s="596">
        <f>'別紙様式3-2（加算　個票）'!Q1208</f>
        <v>0</v>
      </c>
      <c r="N1196" s="595">
        <f>'別紙様式3-2（加算　個票）'!Y1208</f>
        <v>0</v>
      </c>
      <c r="O1196" s="596">
        <f>'別紙様式3-2（加算　個票）'!Z1208</f>
        <v>0</v>
      </c>
      <c r="P1196" s="596">
        <f>'別紙様式3-2（加算　個票）'!AG1208</f>
        <v>0</v>
      </c>
      <c r="Q1196" s="596">
        <f t="shared" si="18"/>
        <v>0</v>
      </c>
      <c r="R1196" s="597" t="str">
        <f>IF('別紙様式3-1'!$Y$26="×","該当","非該当")</f>
        <v>非該当</v>
      </c>
    </row>
    <row r="1197" spans="1:18">
      <c r="A1197" s="595">
        <v>1196</v>
      </c>
      <c r="B1197" s="595">
        <f>基本情報入力シート!C1234</f>
        <v>0</v>
      </c>
      <c r="C1197" s="595">
        <f>基本情報入力シート!M1234</f>
        <v>0</v>
      </c>
      <c r="D1197" s="595">
        <f>基本情報入力シート!R1234</f>
        <v>0</v>
      </c>
      <c r="E1197" s="595">
        <f>基本情報入力シート!W1234</f>
        <v>0</v>
      </c>
      <c r="F1197" s="595">
        <f>基本情報入力シート!X1234</f>
        <v>0</v>
      </c>
      <c r="G1197" s="595">
        <f>基本情報入力シート!Y1234</f>
        <v>0</v>
      </c>
      <c r="H1197" s="595">
        <f>基本情報入力シート!$M$23</f>
        <v>0</v>
      </c>
      <c r="I1197" s="595">
        <f>基本情報入力シート!$M$30</f>
        <v>0</v>
      </c>
      <c r="J1197" s="595">
        <f>基本情報入力シート!$M$31</f>
        <v>0</v>
      </c>
      <c r="K1197" s="595">
        <f>基本情報入力シート!$M$32</f>
        <v>0</v>
      </c>
      <c r="L1197" s="595">
        <f>'別紙様式3-2（加算　個票）'!P1209</f>
        <v>0</v>
      </c>
      <c r="M1197" s="596">
        <f>'別紙様式3-2（加算　個票）'!Q1209</f>
        <v>0</v>
      </c>
      <c r="N1197" s="595">
        <f>'別紙様式3-2（加算　個票）'!Y1209</f>
        <v>0</v>
      </c>
      <c r="O1197" s="596">
        <f>'別紙様式3-2（加算　個票）'!Z1209</f>
        <v>0</v>
      </c>
      <c r="P1197" s="596">
        <f>'別紙様式3-2（加算　個票）'!AG1209</f>
        <v>0</v>
      </c>
      <c r="Q1197" s="596">
        <f t="shared" si="18"/>
        <v>0</v>
      </c>
      <c r="R1197" s="597" t="str">
        <f>IF('別紙様式3-1'!$Y$26="×","該当","非該当")</f>
        <v>非該当</v>
      </c>
    </row>
    <row r="1198" spans="1:18">
      <c r="A1198" s="595">
        <v>1197</v>
      </c>
      <c r="B1198" s="595">
        <f>基本情報入力シート!C1235</f>
        <v>0</v>
      </c>
      <c r="C1198" s="595">
        <f>基本情報入力シート!M1235</f>
        <v>0</v>
      </c>
      <c r="D1198" s="595">
        <f>基本情報入力シート!R1235</f>
        <v>0</v>
      </c>
      <c r="E1198" s="595">
        <f>基本情報入力シート!W1235</f>
        <v>0</v>
      </c>
      <c r="F1198" s="595">
        <f>基本情報入力シート!X1235</f>
        <v>0</v>
      </c>
      <c r="G1198" s="595">
        <f>基本情報入力シート!Y1235</f>
        <v>0</v>
      </c>
      <c r="H1198" s="595">
        <f>基本情報入力シート!$M$23</f>
        <v>0</v>
      </c>
      <c r="I1198" s="595">
        <f>基本情報入力シート!$M$30</f>
        <v>0</v>
      </c>
      <c r="J1198" s="595">
        <f>基本情報入力シート!$M$31</f>
        <v>0</v>
      </c>
      <c r="K1198" s="595">
        <f>基本情報入力シート!$M$32</f>
        <v>0</v>
      </c>
      <c r="L1198" s="595">
        <f>'別紙様式3-2（加算　個票）'!P1210</f>
        <v>0</v>
      </c>
      <c r="M1198" s="596">
        <f>'別紙様式3-2（加算　個票）'!Q1210</f>
        <v>0</v>
      </c>
      <c r="N1198" s="595">
        <f>'別紙様式3-2（加算　個票）'!Y1210</f>
        <v>0</v>
      </c>
      <c r="O1198" s="596">
        <f>'別紙様式3-2（加算　個票）'!Z1210</f>
        <v>0</v>
      </c>
      <c r="P1198" s="596">
        <f>'別紙様式3-2（加算　個票）'!AG1210</f>
        <v>0</v>
      </c>
      <c r="Q1198" s="596">
        <f t="shared" si="18"/>
        <v>0</v>
      </c>
      <c r="R1198" s="597" t="str">
        <f>IF('別紙様式3-1'!$Y$26="×","該当","非該当")</f>
        <v>非該当</v>
      </c>
    </row>
    <row r="1199" spans="1:18">
      <c r="A1199" s="595">
        <v>1198</v>
      </c>
      <c r="B1199" s="595">
        <f>基本情報入力シート!C1236</f>
        <v>0</v>
      </c>
      <c r="C1199" s="595">
        <f>基本情報入力シート!M1236</f>
        <v>0</v>
      </c>
      <c r="D1199" s="595">
        <f>基本情報入力シート!R1236</f>
        <v>0</v>
      </c>
      <c r="E1199" s="595">
        <f>基本情報入力シート!W1236</f>
        <v>0</v>
      </c>
      <c r="F1199" s="595">
        <f>基本情報入力シート!X1236</f>
        <v>0</v>
      </c>
      <c r="G1199" s="595">
        <f>基本情報入力シート!Y1236</f>
        <v>0</v>
      </c>
      <c r="H1199" s="595">
        <f>基本情報入力シート!$M$23</f>
        <v>0</v>
      </c>
      <c r="I1199" s="595">
        <f>基本情報入力シート!$M$30</f>
        <v>0</v>
      </c>
      <c r="J1199" s="595">
        <f>基本情報入力シート!$M$31</f>
        <v>0</v>
      </c>
      <c r="K1199" s="595">
        <f>基本情報入力シート!$M$32</f>
        <v>0</v>
      </c>
      <c r="L1199" s="595">
        <f>'別紙様式3-2（加算　個票）'!P1211</f>
        <v>0</v>
      </c>
      <c r="M1199" s="596">
        <f>'別紙様式3-2（加算　個票）'!Q1211</f>
        <v>0</v>
      </c>
      <c r="N1199" s="595">
        <f>'別紙様式3-2（加算　個票）'!Y1211</f>
        <v>0</v>
      </c>
      <c r="O1199" s="596">
        <f>'別紙様式3-2（加算　個票）'!Z1211</f>
        <v>0</v>
      </c>
      <c r="P1199" s="596">
        <f>'別紙様式3-2（加算　個票）'!AG1211</f>
        <v>0</v>
      </c>
      <c r="Q1199" s="596">
        <f t="shared" si="18"/>
        <v>0</v>
      </c>
      <c r="R1199" s="597" t="str">
        <f>IF('別紙様式3-1'!$Y$26="×","該当","非該当")</f>
        <v>非該当</v>
      </c>
    </row>
    <row r="1200" spans="1:18">
      <c r="A1200" s="595">
        <v>1199</v>
      </c>
      <c r="B1200" s="595">
        <f>基本情報入力シート!C1237</f>
        <v>0</v>
      </c>
      <c r="C1200" s="595">
        <f>基本情報入力シート!M1237</f>
        <v>0</v>
      </c>
      <c r="D1200" s="595">
        <f>基本情報入力シート!R1237</f>
        <v>0</v>
      </c>
      <c r="E1200" s="595">
        <f>基本情報入力シート!W1237</f>
        <v>0</v>
      </c>
      <c r="F1200" s="595">
        <f>基本情報入力シート!X1237</f>
        <v>0</v>
      </c>
      <c r="G1200" s="595">
        <f>基本情報入力シート!Y1237</f>
        <v>0</v>
      </c>
      <c r="H1200" s="595">
        <f>基本情報入力シート!$M$23</f>
        <v>0</v>
      </c>
      <c r="I1200" s="595">
        <f>基本情報入力シート!$M$30</f>
        <v>0</v>
      </c>
      <c r="J1200" s="595">
        <f>基本情報入力シート!$M$31</f>
        <v>0</v>
      </c>
      <c r="K1200" s="595">
        <f>基本情報入力シート!$M$32</f>
        <v>0</v>
      </c>
      <c r="L1200" s="595">
        <f>'別紙様式3-2（加算　個票）'!P1212</f>
        <v>0</v>
      </c>
      <c r="M1200" s="596">
        <f>'別紙様式3-2（加算　個票）'!Q1212</f>
        <v>0</v>
      </c>
      <c r="N1200" s="595">
        <f>'別紙様式3-2（加算　個票）'!Y1212</f>
        <v>0</v>
      </c>
      <c r="O1200" s="596">
        <f>'別紙様式3-2（加算　個票）'!Z1212</f>
        <v>0</v>
      </c>
      <c r="P1200" s="596">
        <f>'別紙様式3-2（加算　個票）'!AG1212</f>
        <v>0</v>
      </c>
      <c r="Q1200" s="596">
        <f t="shared" si="18"/>
        <v>0</v>
      </c>
      <c r="R1200" s="597" t="str">
        <f>IF('別紙様式3-1'!$Y$26="×","該当","非該当")</f>
        <v>非該当</v>
      </c>
    </row>
    <row r="1201" spans="1:18">
      <c r="A1201" s="595">
        <v>1200</v>
      </c>
      <c r="B1201" s="595">
        <f>基本情報入力シート!C1238</f>
        <v>0</v>
      </c>
      <c r="C1201" s="595">
        <f>基本情報入力シート!M1238</f>
        <v>0</v>
      </c>
      <c r="D1201" s="595">
        <f>基本情報入力シート!R1238</f>
        <v>0</v>
      </c>
      <c r="E1201" s="595">
        <f>基本情報入力シート!W1238</f>
        <v>0</v>
      </c>
      <c r="F1201" s="595">
        <f>基本情報入力シート!X1238</f>
        <v>0</v>
      </c>
      <c r="G1201" s="595">
        <f>基本情報入力シート!Y1238</f>
        <v>0</v>
      </c>
      <c r="H1201" s="595">
        <f>基本情報入力シート!$M$23</f>
        <v>0</v>
      </c>
      <c r="I1201" s="595">
        <f>基本情報入力シート!$M$30</f>
        <v>0</v>
      </c>
      <c r="J1201" s="595">
        <f>基本情報入力シート!$M$31</f>
        <v>0</v>
      </c>
      <c r="K1201" s="595">
        <f>基本情報入力シート!$M$32</f>
        <v>0</v>
      </c>
      <c r="L1201" s="595">
        <f>'別紙様式3-2（加算　個票）'!P1213</f>
        <v>0</v>
      </c>
      <c r="M1201" s="596">
        <f>'別紙様式3-2（加算　個票）'!Q1213</f>
        <v>0</v>
      </c>
      <c r="N1201" s="595">
        <f>'別紙様式3-2（加算　個票）'!Y1213</f>
        <v>0</v>
      </c>
      <c r="O1201" s="596">
        <f>'別紙様式3-2（加算　個票）'!Z1213</f>
        <v>0</v>
      </c>
      <c r="P1201" s="596">
        <f>'別紙様式3-2（加算　個票）'!AG1213</f>
        <v>0</v>
      </c>
      <c r="Q1201" s="596">
        <f t="shared" si="18"/>
        <v>0</v>
      </c>
      <c r="R1201" s="597" t="str">
        <f>IF('別紙様式3-1'!$Y$26="×","該当","非該当")</f>
        <v>非該当</v>
      </c>
    </row>
  </sheetData>
  <sheetProtection algorithmName="SHA-512" hashValue="Q0hiKU3x7LwWXqV6mMEPl9r1zad/p1hJ93yka7X0Ng3Nm1Q2bnL+NPgYztyx2TCbh8nqDFrkFQg1CT7ejVzakw==" saltValue="DU1ZFYm2LPqJW3ouzBX9VA==" spinCount="100000" sheet="1" objects="1" scenarios="1"/>
  <phoneticPr fontId="6"/>
  <pageMargins left="0.7" right="0.7" top="0.75" bottom="0.75" header="0.3" footer="0.3"/>
  <pageSetup paperSize="9" scale="6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4" customWidth="1"/>
    <col min="2" max="28" width="8" style="4" customWidth="1"/>
    <col min="29" max="29" width="9" style="4" customWidth="1"/>
    <col min="30" max="30" width="14.25" style="4" customWidth="1"/>
    <col min="31" max="31" width="11.625" style="4" customWidth="1"/>
    <col min="32" max="32" width="9" style="4"/>
    <col min="33" max="33" width="40.25" style="4" customWidth="1"/>
    <col min="34" max="34" width="9" style="87"/>
    <col min="35" max="35" width="12.25" style="4" customWidth="1"/>
    <col min="36" max="37" width="9" style="4"/>
    <col min="38" max="38" width="10.625" style="4" customWidth="1"/>
    <col min="39" max="41" width="9" style="4"/>
    <col min="42" max="42" width="13.875" style="4" customWidth="1"/>
    <col min="43" max="43" width="9" style="4"/>
    <col min="44" max="44" width="32.875" style="4" customWidth="1"/>
    <col min="45" max="45" width="9.125" style="87" customWidth="1"/>
    <col min="46" max="46" width="11.5" style="4" customWidth="1"/>
    <col min="47" max="50" width="9" style="4"/>
    <col min="51" max="51" width="17.625" style="4" customWidth="1"/>
    <col min="52" max="52" width="26.375" style="4" customWidth="1"/>
    <col min="53" max="53" width="50.5" style="4" customWidth="1"/>
    <col min="54" max="16384" width="9" style="4"/>
  </cols>
  <sheetData>
    <row r="1" spans="1:54" ht="14.25" thickBot="1">
      <c r="A1" s="3" t="s">
        <v>1926</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5" t="s">
        <v>2098</v>
      </c>
      <c r="AH1" s="84"/>
      <c r="AI1"/>
      <c r="AJ1"/>
      <c r="AK1"/>
      <c r="AL1"/>
      <c r="AN1" s="22" t="s">
        <v>120</v>
      </c>
      <c r="AP1" s="3" t="s">
        <v>121</v>
      </c>
      <c r="AR1" s="25" t="s">
        <v>2099</v>
      </c>
      <c r="AS1" s="84"/>
      <c r="AT1"/>
      <c r="AU1"/>
      <c r="AV1"/>
      <c r="AW1"/>
      <c r="AY1" s="3" t="s">
        <v>1963</v>
      </c>
      <c r="BA1" s="3" t="s">
        <v>2093</v>
      </c>
      <c r="BB1" s="3"/>
    </row>
    <row r="2" spans="1:54">
      <c r="A2" s="1126" t="s">
        <v>1927</v>
      </c>
      <c r="B2" s="1135" t="s">
        <v>1928</v>
      </c>
      <c r="C2" s="1144" t="s">
        <v>2094</v>
      </c>
      <c r="D2" s="1145"/>
      <c r="E2" s="1145"/>
      <c r="F2" s="1120"/>
      <c r="G2" s="1146" t="s">
        <v>2095</v>
      </c>
      <c r="H2" s="1147"/>
      <c r="I2" s="1148"/>
      <c r="J2" s="1149" t="s">
        <v>2096</v>
      </c>
      <c r="K2" s="1150"/>
      <c r="L2" s="1123" t="s">
        <v>2097</v>
      </c>
      <c r="M2" s="1124"/>
      <c r="N2" s="1124"/>
      <c r="O2" s="1124"/>
      <c r="P2" s="1124"/>
      <c r="Q2" s="1124"/>
      <c r="R2" s="1124"/>
      <c r="S2" s="1124"/>
      <c r="T2" s="1124"/>
      <c r="U2" s="1124"/>
      <c r="V2" s="1124"/>
      <c r="W2" s="1124"/>
      <c r="X2" s="1124"/>
      <c r="Y2" s="1124"/>
      <c r="Z2" s="1124"/>
      <c r="AA2" s="1124"/>
      <c r="AB2" s="1124"/>
      <c r="AC2" s="1124"/>
      <c r="AD2" s="1125"/>
      <c r="AE2" s="1114" t="s">
        <v>1929</v>
      </c>
      <c r="AF2" s="5"/>
      <c r="AG2" s="1126" t="s">
        <v>1927</v>
      </c>
      <c r="AH2" s="1135" t="s">
        <v>1928</v>
      </c>
      <c r="AI2" s="1129" t="s">
        <v>123</v>
      </c>
      <c r="AJ2" s="1130"/>
      <c r="AK2" s="1130"/>
      <c r="AL2" s="1131"/>
      <c r="AM2" s="5"/>
      <c r="AN2" s="23" t="s">
        <v>124</v>
      </c>
      <c r="AO2" s="5"/>
      <c r="AP2" s="14" t="s">
        <v>1955</v>
      </c>
      <c r="AR2" s="1126" t="s">
        <v>1927</v>
      </c>
      <c r="AS2" s="1135" t="s">
        <v>1928</v>
      </c>
      <c r="AT2" s="1129" t="s">
        <v>1956</v>
      </c>
      <c r="AU2" s="1130"/>
      <c r="AV2" s="1130"/>
      <c r="AW2" s="1131"/>
      <c r="AY2" s="1114" t="s">
        <v>1962</v>
      </c>
      <c r="BA2" s="1117" t="s">
        <v>122</v>
      </c>
      <c r="BB2" s="1120" t="s">
        <v>1968</v>
      </c>
    </row>
    <row r="3" spans="1:54" ht="30.6" customHeight="1" thickBot="1">
      <c r="A3" s="1127"/>
      <c r="B3" s="1136"/>
      <c r="C3" s="1138" t="s">
        <v>125</v>
      </c>
      <c r="D3" s="1139"/>
      <c r="E3" s="1139"/>
      <c r="F3" s="1140"/>
      <c r="G3" s="1138" t="s">
        <v>126</v>
      </c>
      <c r="H3" s="1139"/>
      <c r="I3" s="1140"/>
      <c r="J3" s="1138"/>
      <c r="K3" s="1140"/>
      <c r="L3" s="1141" t="s">
        <v>1930</v>
      </c>
      <c r="M3" s="1142"/>
      <c r="N3" s="1142"/>
      <c r="O3" s="1142"/>
      <c r="P3" s="1142"/>
      <c r="Q3" s="1142"/>
      <c r="R3" s="1142"/>
      <c r="S3" s="1142"/>
      <c r="T3" s="1142"/>
      <c r="U3" s="1142"/>
      <c r="V3" s="1142"/>
      <c r="W3" s="1142"/>
      <c r="X3" s="1142"/>
      <c r="Y3" s="1142"/>
      <c r="Z3" s="1142"/>
      <c r="AA3" s="1142"/>
      <c r="AB3" s="1142"/>
      <c r="AC3" s="1142"/>
      <c r="AD3" s="1143"/>
      <c r="AE3" s="1115"/>
      <c r="AF3" s="5"/>
      <c r="AG3" s="1127"/>
      <c r="AH3" s="1136"/>
      <c r="AI3" s="1132"/>
      <c r="AJ3" s="1133"/>
      <c r="AK3" s="1133"/>
      <c r="AL3" s="1134"/>
      <c r="AM3" s="5"/>
      <c r="AN3" s="24"/>
      <c r="AO3" s="5"/>
      <c r="AP3" s="16" t="s">
        <v>1957</v>
      </c>
      <c r="AR3" s="1127"/>
      <c r="AS3" s="1136"/>
      <c r="AT3" s="1132"/>
      <c r="AU3" s="1133"/>
      <c r="AV3" s="1133"/>
      <c r="AW3" s="1134"/>
      <c r="AY3" s="1115"/>
      <c r="BA3" s="1118"/>
      <c r="BB3" s="1121"/>
    </row>
    <row r="4" spans="1:54" ht="24.75" thickBot="1">
      <c r="A4" s="1128"/>
      <c r="B4" s="1137"/>
      <c r="C4" s="52" t="s">
        <v>1931</v>
      </c>
      <c r="D4" s="53" t="s">
        <v>1932</v>
      </c>
      <c r="E4" s="53" t="s">
        <v>1933</v>
      </c>
      <c r="F4" s="54" t="s">
        <v>1934</v>
      </c>
      <c r="G4" s="52" t="s">
        <v>113</v>
      </c>
      <c r="H4" s="53" t="s">
        <v>110</v>
      </c>
      <c r="I4" s="54" t="s">
        <v>114</v>
      </c>
      <c r="J4" s="52" t="s">
        <v>1935</v>
      </c>
      <c r="K4" s="54" t="s">
        <v>111</v>
      </c>
      <c r="L4" s="55" t="s">
        <v>1936</v>
      </c>
      <c r="M4" s="56" t="s">
        <v>1937</v>
      </c>
      <c r="N4" s="56" t="s">
        <v>1938</v>
      </c>
      <c r="O4" s="56" t="s">
        <v>1939</v>
      </c>
      <c r="P4" s="56" t="s">
        <v>1940</v>
      </c>
      <c r="Q4" s="56" t="s">
        <v>1941</v>
      </c>
      <c r="R4" s="56" t="s">
        <v>1942</v>
      </c>
      <c r="S4" s="56" t="s">
        <v>1943</v>
      </c>
      <c r="T4" s="56" t="s">
        <v>1944</v>
      </c>
      <c r="U4" s="56" t="s">
        <v>1945</v>
      </c>
      <c r="V4" s="56" t="s">
        <v>1946</v>
      </c>
      <c r="W4" s="56" t="s">
        <v>1947</v>
      </c>
      <c r="X4" s="56" t="s">
        <v>1948</v>
      </c>
      <c r="Y4" s="56" t="s">
        <v>1949</v>
      </c>
      <c r="Z4" s="56" t="s">
        <v>1950</v>
      </c>
      <c r="AA4" s="56" t="s">
        <v>1951</v>
      </c>
      <c r="AB4" s="56" t="s">
        <v>1952</v>
      </c>
      <c r="AC4" s="57" t="s">
        <v>1953</v>
      </c>
      <c r="AD4" s="58" t="s">
        <v>1954</v>
      </c>
      <c r="AE4" s="1116"/>
      <c r="AF4" s="5"/>
      <c r="AG4" s="1128"/>
      <c r="AH4" s="1137"/>
      <c r="AI4" s="69" t="s">
        <v>1936</v>
      </c>
      <c r="AJ4" s="70" t="s">
        <v>1937</v>
      </c>
      <c r="AK4" s="70" t="s">
        <v>1938</v>
      </c>
      <c r="AL4" s="71" t="s">
        <v>1939</v>
      </c>
      <c r="AM4" s="5"/>
      <c r="AN4" s="5"/>
      <c r="AO4" s="5"/>
      <c r="AP4" s="16" t="s">
        <v>1958</v>
      </c>
      <c r="AR4" s="1128"/>
      <c r="AS4" s="1137"/>
      <c r="AT4" s="69" t="s">
        <v>1936</v>
      </c>
      <c r="AU4" s="70" t="s">
        <v>1937</v>
      </c>
      <c r="AV4" s="70" t="s">
        <v>1938</v>
      </c>
      <c r="AW4" s="71" t="s">
        <v>1939</v>
      </c>
      <c r="AY4" s="1116"/>
      <c r="BA4" s="1119"/>
      <c r="BB4" s="1122"/>
    </row>
    <row r="5" spans="1:54">
      <c r="A5" s="59" t="s">
        <v>2027</v>
      </c>
      <c r="B5" s="60" t="s">
        <v>2060</v>
      </c>
      <c r="C5" s="6">
        <v>0.27400000000000002</v>
      </c>
      <c r="D5" s="7">
        <v>0.2</v>
      </c>
      <c r="E5" s="448">
        <v>0.111</v>
      </c>
      <c r="F5" s="8">
        <v>0</v>
      </c>
      <c r="G5" s="435">
        <v>7.0000000000000007E-2</v>
      </c>
      <c r="H5" s="11">
        <v>5.5E-2</v>
      </c>
      <c r="I5" s="436">
        <v>0</v>
      </c>
      <c r="J5" s="10">
        <v>4.4999999999999998E-2</v>
      </c>
      <c r="K5" s="9">
        <v>0</v>
      </c>
      <c r="L5" s="64">
        <v>0.41700000000000004</v>
      </c>
      <c r="M5" s="27">
        <v>0.40200000000000002</v>
      </c>
      <c r="N5" s="27">
        <v>0.34700000000000003</v>
      </c>
      <c r="O5" s="27">
        <v>0.27300000000000002</v>
      </c>
      <c r="P5" s="27">
        <v>0.37200000000000005</v>
      </c>
      <c r="Q5" s="27">
        <v>0.34300000000000003</v>
      </c>
      <c r="R5" s="27">
        <v>0.35700000000000004</v>
      </c>
      <c r="S5" s="27">
        <v>0.32800000000000001</v>
      </c>
      <c r="T5" s="27">
        <v>0.29800000000000004</v>
      </c>
      <c r="U5" s="27">
        <v>0.28300000000000003</v>
      </c>
      <c r="V5" s="27">
        <v>0.254</v>
      </c>
      <c r="W5" s="27">
        <v>0.30200000000000005</v>
      </c>
      <c r="X5" s="27">
        <v>0.23900000000000002</v>
      </c>
      <c r="Y5" s="27">
        <v>0.20899999999999999</v>
      </c>
      <c r="Z5" s="27">
        <v>0.22800000000000001</v>
      </c>
      <c r="AA5" s="27">
        <v>0.19400000000000001</v>
      </c>
      <c r="AB5" s="27">
        <v>0.184</v>
      </c>
      <c r="AC5" s="65">
        <v>0.13900000000000001</v>
      </c>
      <c r="AD5" s="61">
        <v>0</v>
      </c>
      <c r="AE5" s="61">
        <v>2.8000000000000001E-2</v>
      </c>
      <c r="AF5" s="5"/>
      <c r="AG5" s="59" t="s">
        <v>2027</v>
      </c>
      <c r="AH5" s="85" t="s">
        <v>2060</v>
      </c>
      <c r="AI5" s="73">
        <f t="shared" ref="AI5:AI39" si="0">ROUNDDOWN(J5/L5,3)</f>
        <v>0.107</v>
      </c>
      <c r="AJ5" s="74">
        <f>ROUNDDOWN(J5/M5,3)</f>
        <v>0.111</v>
      </c>
      <c r="AK5" s="74">
        <f t="shared" ref="AK5:AK39" si="1">ROUNDDOWN(J5/N5,3)</f>
        <v>0.129</v>
      </c>
      <c r="AL5" s="75">
        <f t="shared" ref="AL5:AL39" si="2">ROUNDDOWN(J5/O5,3)</f>
        <v>0.16400000000000001</v>
      </c>
      <c r="AM5" s="5"/>
      <c r="AN5" s="23" t="s">
        <v>88</v>
      </c>
      <c r="AO5" s="5"/>
      <c r="AP5" s="16" t="s">
        <v>1959</v>
      </c>
      <c r="AR5" s="59" t="s">
        <v>2027</v>
      </c>
      <c r="AS5" s="85" t="s">
        <v>2060</v>
      </c>
      <c r="AT5" s="79">
        <f>O5/L5</f>
        <v>0.65467625899280579</v>
      </c>
      <c r="AU5" s="80">
        <f>O5/M5</f>
        <v>0.67910447761194026</v>
      </c>
      <c r="AV5" s="80">
        <f>O5/N5</f>
        <v>0.78674351585014413</v>
      </c>
      <c r="AW5" s="81">
        <f>O5/O5</f>
        <v>1</v>
      </c>
      <c r="AY5" s="90" t="s">
        <v>1940</v>
      </c>
      <c r="BA5" s="93" t="s">
        <v>2027</v>
      </c>
      <c r="BB5" s="94" t="s">
        <v>1968</v>
      </c>
    </row>
    <row r="6" spans="1:54" ht="14.25" thickBot="1">
      <c r="A6" s="62" t="s">
        <v>2028</v>
      </c>
      <c r="B6" s="63" t="s">
        <v>2061</v>
      </c>
      <c r="C6" s="10">
        <v>0.2</v>
      </c>
      <c r="D6" s="11">
        <v>0.14599999999999999</v>
      </c>
      <c r="E6" s="435">
        <v>8.1000000000000003E-2</v>
      </c>
      <c r="F6" s="9">
        <v>0</v>
      </c>
      <c r="G6" s="435">
        <v>7.0000000000000007E-2</v>
      </c>
      <c r="H6" s="11">
        <v>5.5E-2</v>
      </c>
      <c r="I6" s="436">
        <v>0</v>
      </c>
      <c r="J6" s="10">
        <v>4.4999999999999998E-2</v>
      </c>
      <c r="K6" s="9">
        <v>0</v>
      </c>
      <c r="L6" s="64">
        <v>0.34300000000000003</v>
      </c>
      <c r="M6" s="27">
        <v>0.32800000000000001</v>
      </c>
      <c r="N6" s="27">
        <v>0.27300000000000002</v>
      </c>
      <c r="O6" s="27">
        <v>0.219</v>
      </c>
      <c r="P6" s="27">
        <v>0.29800000000000004</v>
      </c>
      <c r="Q6" s="27">
        <v>0.28900000000000003</v>
      </c>
      <c r="R6" s="27">
        <v>0.28300000000000003</v>
      </c>
      <c r="S6" s="27">
        <v>0.27400000000000002</v>
      </c>
      <c r="T6" s="27">
        <v>0.24399999999999999</v>
      </c>
      <c r="U6" s="27">
        <v>0.22899999999999998</v>
      </c>
      <c r="V6" s="27">
        <v>0.224</v>
      </c>
      <c r="W6" s="27">
        <v>0.22800000000000001</v>
      </c>
      <c r="X6" s="27">
        <v>0.20899999999999999</v>
      </c>
      <c r="Y6" s="27">
        <v>0.17900000000000002</v>
      </c>
      <c r="Z6" s="27">
        <v>0.17399999999999999</v>
      </c>
      <c r="AA6" s="27">
        <v>0.16400000000000001</v>
      </c>
      <c r="AB6" s="27">
        <v>0.154</v>
      </c>
      <c r="AC6" s="65">
        <v>0.109</v>
      </c>
      <c r="AD6" s="66">
        <v>0</v>
      </c>
      <c r="AE6" s="468">
        <v>2.8000000000000001E-2</v>
      </c>
      <c r="AF6" s="5"/>
      <c r="AG6" s="62" t="s">
        <v>2028</v>
      </c>
      <c r="AH6" s="86" t="s">
        <v>2061</v>
      </c>
      <c r="AI6" s="76">
        <f t="shared" si="0"/>
        <v>0.13100000000000001</v>
      </c>
      <c r="AJ6" s="72">
        <f>ROUNDDOWN(J6/M6,3)</f>
        <v>0.13700000000000001</v>
      </c>
      <c r="AK6" s="72">
        <f t="shared" si="1"/>
        <v>0.16400000000000001</v>
      </c>
      <c r="AL6" s="77">
        <f t="shared" si="2"/>
        <v>0.20499999999999999</v>
      </c>
      <c r="AM6" s="5"/>
      <c r="AN6" s="24"/>
      <c r="AO6" s="5"/>
      <c r="AP6" s="26" t="s">
        <v>127</v>
      </c>
      <c r="AR6" s="62" t="s">
        <v>2028</v>
      </c>
      <c r="AS6" s="86" t="s">
        <v>2061</v>
      </c>
      <c r="AT6" s="82">
        <f t="shared" ref="AT6:AT15" si="3">O6/L6</f>
        <v>0.63848396501457716</v>
      </c>
      <c r="AU6" s="78">
        <f t="shared" ref="AU6:AU15" si="4">O6/M6</f>
        <v>0.66768292682926822</v>
      </c>
      <c r="AV6" s="78">
        <f t="shared" ref="AV6:AV15" si="5">O6/N6</f>
        <v>0.80219780219780212</v>
      </c>
      <c r="AW6" s="83">
        <f t="shared" ref="AW6:AW15" si="6">O6/O6</f>
        <v>1</v>
      </c>
      <c r="AY6" s="91" t="s">
        <v>1942</v>
      </c>
      <c r="BA6" s="95" t="s">
        <v>2028</v>
      </c>
      <c r="BB6" s="96" t="s">
        <v>1968</v>
      </c>
    </row>
    <row r="7" spans="1:54">
      <c r="A7" s="62" t="s">
        <v>2029</v>
      </c>
      <c r="B7" s="63" t="s">
        <v>2062</v>
      </c>
      <c r="C7" s="10">
        <v>0.27400000000000002</v>
      </c>
      <c r="D7" s="11">
        <v>0.2</v>
      </c>
      <c r="E7" s="435">
        <v>0.111</v>
      </c>
      <c r="F7" s="9">
        <v>0</v>
      </c>
      <c r="G7" s="435">
        <v>7.0000000000000007E-2</v>
      </c>
      <c r="H7" s="11">
        <v>5.5E-2</v>
      </c>
      <c r="I7" s="436">
        <v>0</v>
      </c>
      <c r="J7" s="10">
        <v>4.4999999999999998E-2</v>
      </c>
      <c r="K7" s="9">
        <v>0</v>
      </c>
      <c r="L7" s="64">
        <v>0.41700000000000004</v>
      </c>
      <c r="M7" s="27">
        <v>0.40200000000000002</v>
      </c>
      <c r="N7" s="27">
        <v>0.34700000000000003</v>
      </c>
      <c r="O7" s="27">
        <v>0.27300000000000002</v>
      </c>
      <c r="P7" s="27">
        <v>0.37200000000000005</v>
      </c>
      <c r="Q7" s="27">
        <v>0.34300000000000003</v>
      </c>
      <c r="R7" s="27">
        <v>0.35700000000000004</v>
      </c>
      <c r="S7" s="27">
        <v>0.32800000000000001</v>
      </c>
      <c r="T7" s="27">
        <v>0.29800000000000004</v>
      </c>
      <c r="U7" s="27">
        <v>0.28300000000000003</v>
      </c>
      <c r="V7" s="27">
        <v>0.254</v>
      </c>
      <c r="W7" s="27">
        <v>0.30200000000000005</v>
      </c>
      <c r="X7" s="27">
        <v>0.23900000000000002</v>
      </c>
      <c r="Y7" s="27">
        <v>0.20899999999999999</v>
      </c>
      <c r="Z7" s="27">
        <v>0.22800000000000001</v>
      </c>
      <c r="AA7" s="27">
        <v>0.19400000000000001</v>
      </c>
      <c r="AB7" s="27">
        <v>0.184</v>
      </c>
      <c r="AC7" s="65">
        <v>0.13900000000000001</v>
      </c>
      <c r="AD7" s="66">
        <v>0</v>
      </c>
      <c r="AE7" s="468">
        <v>2.8000000000000001E-2</v>
      </c>
      <c r="AF7" s="5"/>
      <c r="AG7" s="62" t="s">
        <v>2029</v>
      </c>
      <c r="AH7" s="86" t="s">
        <v>2062</v>
      </c>
      <c r="AI7" s="76">
        <f t="shared" si="0"/>
        <v>0.107</v>
      </c>
      <c r="AJ7" s="72">
        <f>ROUNDDOWN(J7/M7,3)</f>
        <v>0.111</v>
      </c>
      <c r="AK7" s="72">
        <f t="shared" si="1"/>
        <v>0.129</v>
      </c>
      <c r="AL7" s="77">
        <f t="shared" si="2"/>
        <v>0.16400000000000001</v>
      </c>
      <c r="AM7" s="5"/>
      <c r="AN7" s="5"/>
      <c r="AO7" s="5"/>
      <c r="AR7" s="62" t="s">
        <v>2029</v>
      </c>
      <c r="AS7" s="86" t="s">
        <v>2062</v>
      </c>
      <c r="AT7" s="82">
        <f t="shared" si="3"/>
        <v>0.65467625899280579</v>
      </c>
      <c r="AU7" s="78">
        <f t="shared" si="4"/>
        <v>0.67910447761194026</v>
      </c>
      <c r="AV7" s="78">
        <f t="shared" si="5"/>
        <v>0.78674351585014413</v>
      </c>
      <c r="AW7" s="83">
        <f t="shared" si="6"/>
        <v>1</v>
      </c>
      <c r="AY7" s="91" t="s">
        <v>1944</v>
      </c>
      <c r="BA7" s="62" t="s">
        <v>2029</v>
      </c>
      <c r="BB7" s="96" t="s">
        <v>1968</v>
      </c>
    </row>
    <row r="8" spans="1:54">
      <c r="A8" s="68" t="s">
        <v>2030</v>
      </c>
      <c r="B8" s="63" t="s">
        <v>2063</v>
      </c>
      <c r="C8" s="10">
        <v>0.23899999999999999</v>
      </c>
      <c r="D8" s="11">
        <v>0.17499999999999999</v>
      </c>
      <c r="E8" s="435">
        <v>9.7000000000000003E-2</v>
      </c>
      <c r="F8" s="9">
        <v>0</v>
      </c>
      <c r="G8" s="435">
        <v>7.0000000000000007E-2</v>
      </c>
      <c r="H8" s="11">
        <v>5.5E-2</v>
      </c>
      <c r="I8" s="436">
        <v>0</v>
      </c>
      <c r="J8" s="10">
        <v>4.4999999999999998E-2</v>
      </c>
      <c r="K8" s="9">
        <v>0</v>
      </c>
      <c r="L8" s="64">
        <v>0.38200000000000001</v>
      </c>
      <c r="M8" s="27">
        <v>0.36699999999999999</v>
      </c>
      <c r="N8" s="27">
        <v>0.312</v>
      </c>
      <c r="O8" s="27">
        <v>0.24799999999999997</v>
      </c>
      <c r="P8" s="27">
        <v>0.33700000000000002</v>
      </c>
      <c r="Q8" s="27">
        <v>0.318</v>
      </c>
      <c r="R8" s="27">
        <v>0.32200000000000001</v>
      </c>
      <c r="S8" s="27">
        <v>0.30299999999999999</v>
      </c>
      <c r="T8" s="27">
        <v>0.27300000000000002</v>
      </c>
      <c r="U8" s="27">
        <v>0.25800000000000001</v>
      </c>
      <c r="V8" s="27">
        <v>0.24000000000000002</v>
      </c>
      <c r="W8" s="27">
        <v>0.26700000000000002</v>
      </c>
      <c r="X8" s="27">
        <v>0.22500000000000001</v>
      </c>
      <c r="Y8" s="27">
        <v>0.19500000000000001</v>
      </c>
      <c r="Z8" s="27">
        <v>0.20299999999999999</v>
      </c>
      <c r="AA8" s="27">
        <v>0.18</v>
      </c>
      <c r="AB8" s="27">
        <v>0.17</v>
      </c>
      <c r="AC8" s="65">
        <v>0.125</v>
      </c>
      <c r="AD8" s="66">
        <v>0</v>
      </c>
      <c r="AE8" s="468">
        <v>2.8000000000000001E-2</v>
      </c>
      <c r="AF8" s="5"/>
      <c r="AG8" s="68" t="s">
        <v>2030</v>
      </c>
      <c r="AH8" s="86" t="s">
        <v>2063</v>
      </c>
      <c r="AI8" s="76">
        <f t="shared" si="0"/>
        <v>0.11700000000000001</v>
      </c>
      <c r="AJ8" s="72">
        <f>ROUNDDOWN(J8/M8,3)</f>
        <v>0.122</v>
      </c>
      <c r="AK8" s="72">
        <f t="shared" si="1"/>
        <v>0.14399999999999999</v>
      </c>
      <c r="AL8" s="77">
        <f t="shared" si="2"/>
        <v>0.18099999999999999</v>
      </c>
      <c r="AM8" s="5"/>
      <c r="AN8" s="5"/>
      <c r="AO8" s="5"/>
      <c r="AR8" s="68" t="s">
        <v>2030</v>
      </c>
      <c r="AS8" s="86" t="s">
        <v>2063</v>
      </c>
      <c r="AT8" s="82">
        <f t="shared" si="3"/>
        <v>0.64921465968586378</v>
      </c>
      <c r="AU8" s="78">
        <f t="shared" si="4"/>
        <v>0.6757493188010899</v>
      </c>
      <c r="AV8" s="78">
        <f t="shared" si="5"/>
        <v>0.79487179487179482</v>
      </c>
      <c r="AW8" s="83">
        <f t="shared" si="6"/>
        <v>1</v>
      </c>
      <c r="AY8" s="91" t="s">
        <v>1945</v>
      </c>
      <c r="BA8" s="95" t="s">
        <v>2030</v>
      </c>
      <c r="BB8" s="96" t="s">
        <v>1968</v>
      </c>
    </row>
    <row r="9" spans="1:54" ht="14.25" thickBot="1">
      <c r="A9" s="62" t="s">
        <v>2031</v>
      </c>
      <c r="B9" s="63" t="s">
        <v>2064</v>
      </c>
      <c r="C9" s="10">
        <v>8.8999999999999996E-2</v>
      </c>
      <c r="D9" s="11">
        <v>6.5000000000000002E-2</v>
      </c>
      <c r="E9" s="435">
        <v>3.5999999999999997E-2</v>
      </c>
      <c r="F9" s="9">
        <v>0</v>
      </c>
      <c r="G9" s="435">
        <v>6.0999999999999999E-2</v>
      </c>
      <c r="H9" s="437" t="s">
        <v>2084</v>
      </c>
      <c r="I9" s="436">
        <v>0</v>
      </c>
      <c r="J9" s="10">
        <v>4.4999999999999998E-2</v>
      </c>
      <c r="K9" s="9">
        <v>0</v>
      </c>
      <c r="L9" s="64">
        <v>0.223</v>
      </c>
      <c r="M9" s="437" t="s">
        <v>2084</v>
      </c>
      <c r="N9" s="27">
        <v>0.16200000000000001</v>
      </c>
      <c r="O9" s="27">
        <v>0.13800000000000001</v>
      </c>
      <c r="P9" s="27">
        <v>0.17799999999999999</v>
      </c>
      <c r="Q9" s="27">
        <v>0.19899999999999998</v>
      </c>
      <c r="R9" s="437" t="s">
        <v>2084</v>
      </c>
      <c r="S9" s="437" t="s">
        <v>2084</v>
      </c>
      <c r="T9" s="27">
        <v>0.154</v>
      </c>
      <c r="U9" s="437" t="s">
        <v>2084</v>
      </c>
      <c r="V9" s="27">
        <v>0.17</v>
      </c>
      <c r="W9" s="27">
        <v>0.11699999999999999</v>
      </c>
      <c r="X9" s="437" t="s">
        <v>2084</v>
      </c>
      <c r="Y9" s="27">
        <v>0.125</v>
      </c>
      <c r="Z9" s="27">
        <v>9.2999999999999999E-2</v>
      </c>
      <c r="AA9" s="437" t="s">
        <v>2084</v>
      </c>
      <c r="AB9" s="27">
        <v>0.10899999999999999</v>
      </c>
      <c r="AC9" s="65">
        <v>6.4000000000000001E-2</v>
      </c>
      <c r="AD9" s="66">
        <v>0</v>
      </c>
      <c r="AE9" s="468">
        <v>2.8000000000000001E-2</v>
      </c>
      <c r="AF9" s="5"/>
      <c r="AG9" s="62" t="s">
        <v>2031</v>
      </c>
      <c r="AH9" s="86" t="s">
        <v>2064</v>
      </c>
      <c r="AI9" s="76">
        <f t="shared" si="0"/>
        <v>0.20100000000000001</v>
      </c>
      <c r="AJ9" s="456" t="s">
        <v>2084</v>
      </c>
      <c r="AK9" s="72">
        <f t="shared" si="1"/>
        <v>0.27700000000000002</v>
      </c>
      <c r="AL9" s="77">
        <f t="shared" si="2"/>
        <v>0.32600000000000001</v>
      </c>
      <c r="AM9" s="5"/>
      <c r="AN9" s="5"/>
      <c r="AO9" s="5"/>
      <c r="AP9" s="42" t="s">
        <v>1896</v>
      </c>
      <c r="AR9" s="62" t="s">
        <v>2031</v>
      </c>
      <c r="AS9" s="86" t="s">
        <v>2064</v>
      </c>
      <c r="AT9" s="82">
        <f t="shared" si="3"/>
        <v>0.6188340807174888</v>
      </c>
      <c r="AU9" s="456" t="s">
        <v>2084</v>
      </c>
      <c r="AV9" s="78">
        <f t="shared" si="5"/>
        <v>0.85185185185185186</v>
      </c>
      <c r="AW9" s="83">
        <f t="shared" si="6"/>
        <v>1</v>
      </c>
      <c r="AY9" s="91" t="s">
        <v>1947</v>
      </c>
      <c r="BA9" s="95" t="s">
        <v>2031</v>
      </c>
      <c r="BB9" s="96" t="s">
        <v>1968</v>
      </c>
    </row>
    <row r="10" spans="1:54">
      <c r="A10" s="62" t="s">
        <v>2032</v>
      </c>
      <c r="B10" s="63" t="s">
        <v>2065</v>
      </c>
      <c r="C10" s="10">
        <v>4.3999999999999997E-2</v>
      </c>
      <c r="D10" s="11">
        <v>3.2000000000000001E-2</v>
      </c>
      <c r="E10" s="435">
        <v>1.7999999999999999E-2</v>
      </c>
      <c r="F10" s="9">
        <v>0</v>
      </c>
      <c r="G10" s="435">
        <v>1.4E-2</v>
      </c>
      <c r="H10" s="11">
        <v>1.2999999999999999E-2</v>
      </c>
      <c r="I10" s="436">
        <v>0</v>
      </c>
      <c r="J10" s="10">
        <v>1.0999999999999999E-2</v>
      </c>
      <c r="K10" s="9">
        <v>0</v>
      </c>
      <c r="L10" s="64">
        <v>8.0999999999999989E-2</v>
      </c>
      <c r="M10" s="27">
        <v>7.9999999999999988E-2</v>
      </c>
      <c r="N10" s="27">
        <v>6.699999999999999E-2</v>
      </c>
      <c r="O10" s="27">
        <v>5.4999999999999993E-2</v>
      </c>
      <c r="P10" s="27">
        <v>6.9999999999999993E-2</v>
      </c>
      <c r="Q10" s="27">
        <v>6.8999999999999992E-2</v>
      </c>
      <c r="R10" s="27">
        <v>6.8999999999999992E-2</v>
      </c>
      <c r="S10" s="27">
        <v>6.7999999999999991E-2</v>
      </c>
      <c r="T10" s="27">
        <v>5.7999999999999996E-2</v>
      </c>
      <c r="U10" s="27">
        <v>5.6999999999999995E-2</v>
      </c>
      <c r="V10" s="27">
        <v>5.4999999999999993E-2</v>
      </c>
      <c r="W10" s="27">
        <v>5.5999999999999994E-2</v>
      </c>
      <c r="X10" s="27">
        <v>5.3999999999999992E-2</v>
      </c>
      <c r="Y10" s="27">
        <v>4.3999999999999997E-2</v>
      </c>
      <c r="Z10" s="27">
        <v>4.3999999999999997E-2</v>
      </c>
      <c r="AA10" s="27">
        <v>4.2999999999999997E-2</v>
      </c>
      <c r="AB10" s="27">
        <v>4.0999999999999995E-2</v>
      </c>
      <c r="AC10" s="65">
        <v>0.03</v>
      </c>
      <c r="AD10" s="66">
        <v>0</v>
      </c>
      <c r="AE10" s="468">
        <v>1.2E-2</v>
      </c>
      <c r="AF10" s="5"/>
      <c r="AG10" s="62" t="s">
        <v>2032</v>
      </c>
      <c r="AH10" s="86" t="s">
        <v>2065</v>
      </c>
      <c r="AI10" s="76">
        <f t="shared" si="0"/>
        <v>0.13500000000000001</v>
      </c>
      <c r="AJ10" s="72">
        <f>ROUNDDOWN(J10/M10,3)</f>
        <v>0.13700000000000001</v>
      </c>
      <c r="AK10" s="72">
        <f t="shared" si="1"/>
        <v>0.16400000000000001</v>
      </c>
      <c r="AL10" s="77">
        <f t="shared" si="2"/>
        <v>0.2</v>
      </c>
      <c r="AM10" s="5"/>
      <c r="AN10" s="5"/>
      <c r="AO10" s="5"/>
      <c r="AP10" s="14" t="s">
        <v>1955</v>
      </c>
      <c r="AR10" s="62" t="s">
        <v>2032</v>
      </c>
      <c r="AS10" s="86" t="s">
        <v>2065</v>
      </c>
      <c r="AT10" s="82">
        <f t="shared" si="3"/>
        <v>0.67901234567901236</v>
      </c>
      <c r="AU10" s="78">
        <f t="shared" si="4"/>
        <v>0.6875</v>
      </c>
      <c r="AV10" s="78">
        <f t="shared" si="5"/>
        <v>0.82089552238805974</v>
      </c>
      <c r="AW10" s="83">
        <f t="shared" si="6"/>
        <v>1</v>
      </c>
      <c r="AY10" s="91" t="s">
        <v>1949</v>
      </c>
      <c r="BA10" s="95" t="s">
        <v>2032</v>
      </c>
      <c r="BB10" s="96" t="s">
        <v>1968</v>
      </c>
    </row>
    <row r="11" spans="1:54">
      <c r="A11" s="62" t="s">
        <v>2033</v>
      </c>
      <c r="B11" s="63" t="s">
        <v>2066</v>
      </c>
      <c r="C11" s="10">
        <v>8.5999999999999993E-2</v>
      </c>
      <c r="D11" s="11">
        <v>6.3E-2</v>
      </c>
      <c r="E11" s="435">
        <v>3.5000000000000003E-2</v>
      </c>
      <c r="F11" s="9">
        <v>0</v>
      </c>
      <c r="G11" s="435">
        <v>2.1000000000000001E-2</v>
      </c>
      <c r="H11" s="437" t="s">
        <v>2084</v>
      </c>
      <c r="I11" s="436">
        <v>0</v>
      </c>
      <c r="J11" s="10">
        <v>2.8000000000000001E-2</v>
      </c>
      <c r="K11" s="9">
        <v>0</v>
      </c>
      <c r="L11" s="64">
        <v>0.159</v>
      </c>
      <c r="M11" s="437" t="s">
        <v>2084</v>
      </c>
      <c r="N11" s="27">
        <v>0.13799999999999998</v>
      </c>
      <c r="O11" s="27">
        <v>0.11499999999999999</v>
      </c>
      <c r="P11" s="27">
        <v>0.13100000000000001</v>
      </c>
      <c r="Q11" s="27">
        <v>0.13600000000000001</v>
      </c>
      <c r="R11" s="437" t="s">
        <v>2084</v>
      </c>
      <c r="S11" s="437" t="s">
        <v>2084</v>
      </c>
      <c r="T11" s="27">
        <v>0.10800000000000001</v>
      </c>
      <c r="U11" s="437" t="s">
        <v>2084</v>
      </c>
      <c r="V11" s="27">
        <v>0.10800000000000001</v>
      </c>
      <c r="W11" s="27">
        <v>0.10999999999999999</v>
      </c>
      <c r="X11" s="437" t="s">
        <v>2084</v>
      </c>
      <c r="Y11" s="27">
        <v>8.0000000000000016E-2</v>
      </c>
      <c r="Z11" s="27">
        <v>8.6999999999999994E-2</v>
      </c>
      <c r="AA11" s="437" t="s">
        <v>2084</v>
      </c>
      <c r="AB11" s="27">
        <v>8.6999999999999994E-2</v>
      </c>
      <c r="AC11" s="65">
        <v>5.9000000000000004E-2</v>
      </c>
      <c r="AD11" s="66">
        <v>0</v>
      </c>
      <c r="AE11" s="468">
        <v>2.4E-2</v>
      </c>
      <c r="AF11" s="5"/>
      <c r="AG11" s="62" t="s">
        <v>2033</v>
      </c>
      <c r="AH11" s="86" t="s">
        <v>2066</v>
      </c>
      <c r="AI11" s="76">
        <f t="shared" si="0"/>
        <v>0.17599999999999999</v>
      </c>
      <c r="AJ11" s="456" t="s">
        <v>2084</v>
      </c>
      <c r="AK11" s="72">
        <f t="shared" si="1"/>
        <v>0.20200000000000001</v>
      </c>
      <c r="AL11" s="77">
        <f t="shared" si="2"/>
        <v>0.24299999999999999</v>
      </c>
      <c r="AM11" s="5"/>
      <c r="AN11" s="5"/>
      <c r="AO11" s="5"/>
      <c r="AP11" s="16" t="s">
        <v>1957</v>
      </c>
      <c r="AR11" s="62" t="s">
        <v>2033</v>
      </c>
      <c r="AS11" s="86" t="s">
        <v>2066</v>
      </c>
      <c r="AT11" s="82">
        <f t="shared" si="3"/>
        <v>0.72327044025157228</v>
      </c>
      <c r="AU11" s="456" t="s">
        <v>2084</v>
      </c>
      <c r="AV11" s="78">
        <f t="shared" si="5"/>
        <v>0.83333333333333337</v>
      </c>
      <c r="AW11" s="83">
        <f t="shared" si="6"/>
        <v>1</v>
      </c>
      <c r="AY11" s="91" t="s">
        <v>1950</v>
      </c>
      <c r="BA11" s="95" t="s">
        <v>2033</v>
      </c>
      <c r="BB11" s="96" t="s">
        <v>1968</v>
      </c>
    </row>
    <row r="12" spans="1:54">
      <c r="A12" s="62" t="s">
        <v>2034</v>
      </c>
      <c r="B12" s="63" t="s">
        <v>2067</v>
      </c>
      <c r="C12" s="10">
        <v>8.5999999999999993E-2</v>
      </c>
      <c r="D12" s="11">
        <v>6.3E-2</v>
      </c>
      <c r="E12" s="435">
        <v>3.5000000000000003E-2</v>
      </c>
      <c r="F12" s="9">
        <v>0</v>
      </c>
      <c r="G12" s="435">
        <v>2.1000000000000001E-2</v>
      </c>
      <c r="H12" s="437" t="s">
        <v>2084</v>
      </c>
      <c r="I12" s="436">
        <v>0</v>
      </c>
      <c r="J12" s="10">
        <v>2.8000000000000001E-2</v>
      </c>
      <c r="K12" s="9">
        <v>0</v>
      </c>
      <c r="L12" s="64">
        <v>0.159</v>
      </c>
      <c r="M12" s="437" t="s">
        <v>2084</v>
      </c>
      <c r="N12" s="27">
        <v>0.13799999999999998</v>
      </c>
      <c r="O12" s="27">
        <v>0.11499999999999999</v>
      </c>
      <c r="P12" s="27">
        <v>0.13100000000000001</v>
      </c>
      <c r="Q12" s="27">
        <v>0.13600000000000001</v>
      </c>
      <c r="R12" s="437" t="s">
        <v>2084</v>
      </c>
      <c r="S12" s="437" t="s">
        <v>2084</v>
      </c>
      <c r="T12" s="27">
        <v>0.10800000000000001</v>
      </c>
      <c r="U12" s="437" t="s">
        <v>2084</v>
      </c>
      <c r="V12" s="27">
        <v>0.10800000000000001</v>
      </c>
      <c r="W12" s="27">
        <v>0.10999999999999999</v>
      </c>
      <c r="X12" s="437" t="s">
        <v>2084</v>
      </c>
      <c r="Y12" s="27">
        <v>8.0000000000000016E-2</v>
      </c>
      <c r="Z12" s="27">
        <v>8.6999999999999994E-2</v>
      </c>
      <c r="AA12" s="437" t="s">
        <v>2084</v>
      </c>
      <c r="AB12" s="27">
        <v>8.6999999999999994E-2</v>
      </c>
      <c r="AC12" s="65">
        <v>5.9000000000000004E-2</v>
      </c>
      <c r="AD12" s="66">
        <v>0</v>
      </c>
      <c r="AE12" s="468">
        <v>2.4E-2</v>
      </c>
      <c r="AF12" s="5"/>
      <c r="AG12" s="62" t="s">
        <v>2034</v>
      </c>
      <c r="AH12" s="86" t="s">
        <v>2067</v>
      </c>
      <c r="AI12" s="76">
        <f t="shared" si="0"/>
        <v>0.17599999999999999</v>
      </c>
      <c r="AJ12" s="456" t="s">
        <v>2084</v>
      </c>
      <c r="AK12" s="72">
        <f t="shared" si="1"/>
        <v>0.20200000000000001</v>
      </c>
      <c r="AL12" s="77">
        <f t="shared" si="2"/>
        <v>0.24299999999999999</v>
      </c>
      <c r="AM12" s="5"/>
      <c r="AN12" s="5"/>
      <c r="AO12" s="5"/>
      <c r="AP12" s="16" t="s">
        <v>1958</v>
      </c>
      <c r="AR12" s="62" t="s">
        <v>2034</v>
      </c>
      <c r="AS12" s="86" t="s">
        <v>2067</v>
      </c>
      <c r="AT12" s="82">
        <f t="shared" si="3"/>
        <v>0.72327044025157228</v>
      </c>
      <c r="AU12" s="456" t="s">
        <v>2084</v>
      </c>
      <c r="AV12" s="78">
        <f t="shared" si="5"/>
        <v>0.83333333333333337</v>
      </c>
      <c r="AW12" s="83">
        <f t="shared" si="6"/>
        <v>1</v>
      </c>
      <c r="AY12" s="91" t="s">
        <v>1951</v>
      </c>
      <c r="BA12" s="95" t="s">
        <v>2034</v>
      </c>
      <c r="BB12" s="96" t="s">
        <v>1968</v>
      </c>
    </row>
    <row r="13" spans="1:54" ht="14.25" thickBot="1">
      <c r="A13" s="62" t="s">
        <v>2035</v>
      </c>
      <c r="B13" s="63" t="s">
        <v>2068</v>
      </c>
      <c r="C13" s="10">
        <v>6.4000000000000001E-2</v>
      </c>
      <c r="D13" s="11">
        <v>4.7E-2</v>
      </c>
      <c r="E13" s="435">
        <v>2.5999999999999999E-2</v>
      </c>
      <c r="F13" s="9">
        <v>0</v>
      </c>
      <c r="G13" s="435">
        <v>2.1000000000000001E-2</v>
      </c>
      <c r="H13" s="11">
        <v>1.9E-2</v>
      </c>
      <c r="I13" s="436">
        <v>0</v>
      </c>
      <c r="J13" s="10">
        <v>2.8000000000000001E-2</v>
      </c>
      <c r="K13" s="9">
        <v>0</v>
      </c>
      <c r="L13" s="64">
        <v>0.13700000000000001</v>
      </c>
      <c r="M13" s="27">
        <v>0.13500000000000001</v>
      </c>
      <c r="N13" s="27">
        <v>0.11599999999999999</v>
      </c>
      <c r="O13" s="27">
        <v>9.9000000000000005E-2</v>
      </c>
      <c r="P13" s="27">
        <v>0.10900000000000001</v>
      </c>
      <c r="Q13" s="27">
        <v>0.12</v>
      </c>
      <c r="R13" s="27">
        <v>0.10700000000000001</v>
      </c>
      <c r="S13" s="27">
        <v>0.11799999999999999</v>
      </c>
      <c r="T13" s="27">
        <v>9.1999999999999998E-2</v>
      </c>
      <c r="U13" s="27">
        <v>0.09</v>
      </c>
      <c r="V13" s="27">
        <v>9.9000000000000005E-2</v>
      </c>
      <c r="W13" s="27">
        <v>8.7999999999999995E-2</v>
      </c>
      <c r="X13" s="27">
        <v>9.7000000000000003E-2</v>
      </c>
      <c r="Y13" s="27">
        <v>7.1000000000000008E-2</v>
      </c>
      <c r="Z13" s="27">
        <v>7.1000000000000008E-2</v>
      </c>
      <c r="AA13" s="27">
        <v>6.9000000000000006E-2</v>
      </c>
      <c r="AB13" s="27">
        <v>7.8E-2</v>
      </c>
      <c r="AC13" s="65">
        <v>0.05</v>
      </c>
      <c r="AD13" s="66">
        <v>0</v>
      </c>
      <c r="AE13" s="468">
        <v>2.4E-2</v>
      </c>
      <c r="AF13" s="5"/>
      <c r="AG13" s="62" t="s">
        <v>2035</v>
      </c>
      <c r="AH13" s="86" t="s">
        <v>2068</v>
      </c>
      <c r="AI13" s="76">
        <f t="shared" si="0"/>
        <v>0.20399999999999999</v>
      </c>
      <c r="AJ13" s="72">
        <f t="shared" ref="AJ13:AJ21" si="7">ROUNDDOWN(J13/M13,3)</f>
        <v>0.20699999999999999</v>
      </c>
      <c r="AK13" s="72">
        <f t="shared" si="1"/>
        <v>0.24099999999999999</v>
      </c>
      <c r="AL13" s="77">
        <f t="shared" si="2"/>
        <v>0.28199999999999997</v>
      </c>
      <c r="AM13" s="5"/>
      <c r="AN13" s="5"/>
      <c r="AO13" s="5"/>
      <c r="AP13" s="16" t="s">
        <v>1959</v>
      </c>
      <c r="AR13" s="62" t="s">
        <v>2035</v>
      </c>
      <c r="AS13" s="86" t="s">
        <v>2068</v>
      </c>
      <c r="AT13" s="82">
        <f t="shared" si="3"/>
        <v>0.72262773722627738</v>
      </c>
      <c r="AU13" s="78">
        <f t="shared" si="4"/>
        <v>0.73333333333333328</v>
      </c>
      <c r="AV13" s="78">
        <f t="shared" si="5"/>
        <v>0.85344827586206906</v>
      </c>
      <c r="AW13" s="83">
        <f t="shared" si="6"/>
        <v>1</v>
      </c>
      <c r="AY13" s="92" t="s">
        <v>1953</v>
      </c>
      <c r="BA13" s="95" t="s">
        <v>2035</v>
      </c>
      <c r="BB13" s="96" t="s">
        <v>1968</v>
      </c>
    </row>
    <row r="14" spans="1:54" ht="14.25" thickBot="1">
      <c r="A14" s="62" t="s">
        <v>2036</v>
      </c>
      <c r="B14" s="63" t="s">
        <v>2069</v>
      </c>
      <c r="C14" s="10">
        <v>6.7000000000000004E-2</v>
      </c>
      <c r="D14" s="11">
        <v>4.9000000000000002E-2</v>
      </c>
      <c r="E14" s="435">
        <v>2.7E-2</v>
      </c>
      <c r="F14" s="9">
        <v>0</v>
      </c>
      <c r="G14" s="435">
        <v>0.04</v>
      </c>
      <c r="H14" s="11">
        <v>3.5999999999999997E-2</v>
      </c>
      <c r="I14" s="436">
        <v>0</v>
      </c>
      <c r="J14" s="10">
        <v>1.7999999999999999E-2</v>
      </c>
      <c r="K14" s="9">
        <v>0</v>
      </c>
      <c r="L14" s="64">
        <v>0.13800000000000001</v>
      </c>
      <c r="M14" s="27">
        <v>0.13400000000000001</v>
      </c>
      <c r="N14" s="27">
        <v>9.8000000000000004E-2</v>
      </c>
      <c r="O14" s="27">
        <v>0.08</v>
      </c>
      <c r="P14" s="27">
        <v>0.12000000000000001</v>
      </c>
      <c r="Q14" s="27">
        <v>0.12</v>
      </c>
      <c r="R14" s="27">
        <v>0.11600000000000001</v>
      </c>
      <c r="S14" s="27">
        <v>0.11599999999999999</v>
      </c>
      <c r="T14" s="27">
        <v>0.10199999999999999</v>
      </c>
      <c r="U14" s="27">
        <v>9.799999999999999E-2</v>
      </c>
      <c r="V14" s="27">
        <v>9.8000000000000004E-2</v>
      </c>
      <c r="W14" s="27">
        <v>0.08</v>
      </c>
      <c r="X14" s="27">
        <v>9.4E-2</v>
      </c>
      <c r="Y14" s="27">
        <v>0.08</v>
      </c>
      <c r="Z14" s="27">
        <v>6.2E-2</v>
      </c>
      <c r="AA14" s="27">
        <v>7.5999999999999998E-2</v>
      </c>
      <c r="AB14" s="27">
        <v>5.7999999999999996E-2</v>
      </c>
      <c r="AC14" s="65">
        <v>0.04</v>
      </c>
      <c r="AD14" s="66">
        <v>0</v>
      </c>
      <c r="AE14" s="468">
        <v>1.2999999999999999E-2</v>
      </c>
      <c r="AF14" s="5"/>
      <c r="AG14" s="62" t="s">
        <v>2036</v>
      </c>
      <c r="AH14" s="86" t="s">
        <v>2069</v>
      </c>
      <c r="AI14" s="76">
        <f t="shared" si="0"/>
        <v>0.13</v>
      </c>
      <c r="AJ14" s="72">
        <f t="shared" si="7"/>
        <v>0.13400000000000001</v>
      </c>
      <c r="AK14" s="72">
        <f t="shared" si="1"/>
        <v>0.183</v>
      </c>
      <c r="AL14" s="77">
        <f t="shared" si="2"/>
        <v>0.22500000000000001</v>
      </c>
      <c r="AM14" s="5"/>
      <c r="AN14" s="5"/>
      <c r="AO14" s="5"/>
      <c r="AP14" s="26" t="s">
        <v>1895</v>
      </c>
      <c r="AR14" s="62" t="s">
        <v>2036</v>
      </c>
      <c r="AS14" s="86" t="s">
        <v>2069</v>
      </c>
      <c r="AT14" s="82">
        <f t="shared" si="3"/>
        <v>0.57971014492753614</v>
      </c>
      <c r="AU14" s="78">
        <f t="shared" si="4"/>
        <v>0.59701492537313428</v>
      </c>
      <c r="AV14" s="78">
        <f t="shared" si="5"/>
        <v>0.81632653061224492</v>
      </c>
      <c r="AW14" s="83">
        <f t="shared" si="6"/>
        <v>1</v>
      </c>
      <c r="BA14" s="95" t="s">
        <v>2036</v>
      </c>
      <c r="BB14" s="96" t="s">
        <v>1968</v>
      </c>
    </row>
    <row r="15" spans="1:54">
      <c r="A15" s="62" t="s">
        <v>2037</v>
      </c>
      <c r="B15" s="63" t="s">
        <v>2070</v>
      </c>
      <c r="C15" s="10">
        <v>6.7000000000000004E-2</v>
      </c>
      <c r="D15" s="11">
        <v>4.9000000000000002E-2</v>
      </c>
      <c r="E15" s="435">
        <v>2.7E-2</v>
      </c>
      <c r="F15" s="9">
        <v>0</v>
      </c>
      <c r="G15" s="435">
        <v>0.04</v>
      </c>
      <c r="H15" s="11">
        <v>3.5999999999999997E-2</v>
      </c>
      <c r="I15" s="436">
        <v>0</v>
      </c>
      <c r="J15" s="10">
        <v>1.7999999999999999E-2</v>
      </c>
      <c r="K15" s="9">
        <v>0</v>
      </c>
      <c r="L15" s="64">
        <v>0.13800000000000001</v>
      </c>
      <c r="M15" s="27">
        <v>0.13400000000000001</v>
      </c>
      <c r="N15" s="27">
        <v>9.8000000000000004E-2</v>
      </c>
      <c r="O15" s="27">
        <v>0.08</v>
      </c>
      <c r="P15" s="27">
        <v>0.12000000000000001</v>
      </c>
      <c r="Q15" s="27">
        <v>0.12</v>
      </c>
      <c r="R15" s="27">
        <v>0.11600000000000001</v>
      </c>
      <c r="S15" s="27">
        <v>0.11599999999999999</v>
      </c>
      <c r="T15" s="27">
        <v>0.10199999999999999</v>
      </c>
      <c r="U15" s="27">
        <v>9.799999999999999E-2</v>
      </c>
      <c r="V15" s="27">
        <v>9.8000000000000004E-2</v>
      </c>
      <c r="W15" s="27">
        <v>0.08</v>
      </c>
      <c r="X15" s="27">
        <v>9.4E-2</v>
      </c>
      <c r="Y15" s="27">
        <v>0.08</v>
      </c>
      <c r="Z15" s="27">
        <v>6.2E-2</v>
      </c>
      <c r="AA15" s="27">
        <v>7.5999999999999998E-2</v>
      </c>
      <c r="AB15" s="27">
        <v>5.7999999999999996E-2</v>
      </c>
      <c r="AC15" s="65">
        <v>0.04</v>
      </c>
      <c r="AD15" s="66">
        <v>0</v>
      </c>
      <c r="AE15" s="468">
        <v>1.2999999999999999E-2</v>
      </c>
      <c r="AF15" s="5"/>
      <c r="AG15" s="62" t="s">
        <v>2037</v>
      </c>
      <c r="AH15" s="86" t="s">
        <v>2070</v>
      </c>
      <c r="AI15" s="76">
        <f t="shared" si="0"/>
        <v>0.13</v>
      </c>
      <c r="AJ15" s="72">
        <f t="shared" si="7"/>
        <v>0.13400000000000001</v>
      </c>
      <c r="AK15" s="72">
        <f t="shared" si="1"/>
        <v>0.183</v>
      </c>
      <c r="AL15" s="77">
        <f t="shared" si="2"/>
        <v>0.22500000000000001</v>
      </c>
      <c r="AM15" s="5"/>
      <c r="AN15" s="5"/>
      <c r="AO15" s="5"/>
      <c r="AR15" s="62" t="s">
        <v>2037</v>
      </c>
      <c r="AS15" s="86" t="s">
        <v>2070</v>
      </c>
      <c r="AT15" s="82">
        <f t="shared" si="3"/>
        <v>0.57971014492753614</v>
      </c>
      <c r="AU15" s="78">
        <f t="shared" si="4"/>
        <v>0.59701492537313428</v>
      </c>
      <c r="AV15" s="78">
        <f t="shared" si="5"/>
        <v>0.81632653061224492</v>
      </c>
      <c r="AW15" s="83">
        <f t="shared" si="6"/>
        <v>1</v>
      </c>
      <c r="BA15" s="95" t="s">
        <v>2037</v>
      </c>
      <c r="BB15" s="96" t="s">
        <v>1968</v>
      </c>
    </row>
    <row r="16" spans="1:54">
      <c r="A16" s="62" t="s">
        <v>2087</v>
      </c>
      <c r="B16" s="63" t="s">
        <v>2086</v>
      </c>
      <c r="C16" s="10">
        <v>6.7000000000000004E-2</v>
      </c>
      <c r="D16" s="11">
        <v>4.9000000000000002E-2</v>
      </c>
      <c r="E16" s="435">
        <v>2.7E-2</v>
      </c>
      <c r="F16" s="9">
        <v>0</v>
      </c>
      <c r="G16" s="435">
        <v>0.04</v>
      </c>
      <c r="H16" s="11">
        <v>3.5999999999999997E-2</v>
      </c>
      <c r="I16" s="436">
        <v>0</v>
      </c>
      <c r="J16" s="10">
        <v>1.7999999999999999E-2</v>
      </c>
      <c r="K16" s="9">
        <v>0</v>
      </c>
      <c r="L16" s="64">
        <v>0.13800000000000001</v>
      </c>
      <c r="M16" s="27">
        <v>0.13400000000000001</v>
      </c>
      <c r="N16" s="27">
        <v>9.8000000000000004E-2</v>
      </c>
      <c r="O16" s="27">
        <v>0.08</v>
      </c>
      <c r="P16" s="27">
        <v>0.12000000000000001</v>
      </c>
      <c r="Q16" s="27">
        <v>0.12</v>
      </c>
      <c r="R16" s="27">
        <v>0.11600000000000001</v>
      </c>
      <c r="S16" s="27">
        <v>0.11599999999999999</v>
      </c>
      <c r="T16" s="27">
        <v>0.10199999999999999</v>
      </c>
      <c r="U16" s="27">
        <v>9.799999999999999E-2</v>
      </c>
      <c r="V16" s="27">
        <v>9.8000000000000004E-2</v>
      </c>
      <c r="W16" s="27">
        <v>0.08</v>
      </c>
      <c r="X16" s="27">
        <v>9.4E-2</v>
      </c>
      <c r="Y16" s="27">
        <v>0.08</v>
      </c>
      <c r="Z16" s="27">
        <v>6.2E-2</v>
      </c>
      <c r="AA16" s="27">
        <v>7.5999999999999998E-2</v>
      </c>
      <c r="AB16" s="27">
        <v>5.7999999999999996E-2</v>
      </c>
      <c r="AC16" s="65">
        <v>0.04</v>
      </c>
      <c r="AD16" s="66">
        <v>0</v>
      </c>
      <c r="AE16" s="468">
        <v>1.2999999999999999E-2</v>
      </c>
      <c r="AF16" s="5"/>
      <c r="AG16" s="62" t="s">
        <v>2087</v>
      </c>
      <c r="AH16" s="86" t="s">
        <v>2086</v>
      </c>
      <c r="AI16" s="76">
        <f t="shared" si="0"/>
        <v>0.13</v>
      </c>
      <c r="AJ16" s="72">
        <f t="shared" si="7"/>
        <v>0.13400000000000001</v>
      </c>
      <c r="AK16" s="72">
        <f t="shared" si="1"/>
        <v>0.183</v>
      </c>
      <c r="AL16" s="77">
        <f t="shared" si="2"/>
        <v>0.22500000000000001</v>
      </c>
      <c r="AM16" s="5"/>
      <c r="AN16" s="5"/>
      <c r="AO16" s="5"/>
      <c r="AR16" s="62" t="s">
        <v>2087</v>
      </c>
      <c r="AS16" s="86" t="s">
        <v>2086</v>
      </c>
      <c r="AT16" s="82">
        <v>0.57971014492753614</v>
      </c>
      <c r="AU16" s="78">
        <v>0.59701492537313428</v>
      </c>
      <c r="AV16" s="78">
        <v>0.81632653061224492</v>
      </c>
      <c r="AW16" s="83">
        <v>1</v>
      </c>
      <c r="BA16" s="95" t="s">
        <v>2087</v>
      </c>
      <c r="BB16" s="96" t="s">
        <v>1968</v>
      </c>
    </row>
    <row r="17" spans="1:54" s="524" customFormat="1">
      <c r="A17" s="512" t="s">
        <v>2038</v>
      </c>
      <c r="B17" s="513" t="s">
        <v>2130</v>
      </c>
      <c r="C17" s="531"/>
      <c r="D17" s="515"/>
      <c r="E17" s="515"/>
      <c r="F17" s="533"/>
      <c r="G17" s="532"/>
      <c r="H17" s="515"/>
      <c r="I17" s="533"/>
      <c r="J17" s="532"/>
      <c r="K17" s="533"/>
      <c r="L17" s="530">
        <v>0.10299999999999999</v>
      </c>
      <c r="M17" s="514">
        <v>0.10099999999999999</v>
      </c>
      <c r="N17" s="514">
        <v>8.5999999999999993E-2</v>
      </c>
      <c r="O17" s="514">
        <v>6.8999999999999992E-2</v>
      </c>
      <c r="P17" s="515" t="s">
        <v>2084</v>
      </c>
      <c r="Q17" s="515" t="s">
        <v>2084</v>
      </c>
      <c r="R17" s="515" t="s">
        <v>2084</v>
      </c>
      <c r="S17" s="515" t="s">
        <v>2084</v>
      </c>
      <c r="T17" s="515" t="s">
        <v>2084</v>
      </c>
      <c r="U17" s="515" t="s">
        <v>2084</v>
      </c>
      <c r="V17" s="515" t="s">
        <v>2084</v>
      </c>
      <c r="W17" s="515" t="s">
        <v>2084</v>
      </c>
      <c r="X17" s="515" t="s">
        <v>2084</v>
      </c>
      <c r="Y17" s="515" t="s">
        <v>2084</v>
      </c>
      <c r="Z17" s="515" t="s">
        <v>2084</v>
      </c>
      <c r="AA17" s="515" t="s">
        <v>2084</v>
      </c>
      <c r="AB17" s="515" t="s">
        <v>2084</v>
      </c>
      <c r="AC17" s="516" t="s">
        <v>2084</v>
      </c>
      <c r="AD17" s="517">
        <v>0</v>
      </c>
      <c r="AE17" s="518">
        <v>8.9999999999999993E-3</v>
      </c>
      <c r="AF17" s="519"/>
      <c r="AG17" s="512" t="s">
        <v>2038</v>
      </c>
      <c r="AH17" s="520" t="s">
        <v>2130</v>
      </c>
      <c r="AI17" s="521">
        <f t="shared" si="0"/>
        <v>0</v>
      </c>
      <c r="AJ17" s="522">
        <f t="shared" si="7"/>
        <v>0</v>
      </c>
      <c r="AK17" s="522">
        <f t="shared" si="1"/>
        <v>0</v>
      </c>
      <c r="AL17" s="523">
        <f t="shared" si="2"/>
        <v>0</v>
      </c>
      <c r="AM17" s="519"/>
      <c r="AN17" s="519"/>
      <c r="AO17" s="519"/>
      <c r="AR17" s="512" t="s">
        <v>2038</v>
      </c>
      <c r="AS17" s="520" t="s">
        <v>2130</v>
      </c>
      <c r="AT17" s="525">
        <f>O17/L17</f>
        <v>0.66990291262135915</v>
      </c>
      <c r="AU17" s="526">
        <f>O17/M17</f>
        <v>0.68316831683168311</v>
      </c>
      <c r="AV17" s="526">
        <f>O17/N17</f>
        <v>0.80232558139534882</v>
      </c>
      <c r="AW17" s="527">
        <f>O17/O17</f>
        <v>1</v>
      </c>
      <c r="BA17" s="528" t="s">
        <v>2038</v>
      </c>
      <c r="BB17" s="529" t="s">
        <v>1968</v>
      </c>
    </row>
    <row r="18" spans="1:54">
      <c r="A18" s="62" t="s">
        <v>2088</v>
      </c>
      <c r="B18" s="63" t="s">
        <v>2071</v>
      </c>
      <c r="C18" s="10">
        <v>6.4000000000000001E-2</v>
      </c>
      <c r="D18" s="11">
        <v>4.7E-2</v>
      </c>
      <c r="E18" s="435">
        <v>2.5999999999999999E-2</v>
      </c>
      <c r="F18" s="9">
        <v>0</v>
      </c>
      <c r="G18" s="435">
        <v>1.7000000000000001E-2</v>
      </c>
      <c r="H18" s="11">
        <v>1.4999999999999999E-2</v>
      </c>
      <c r="I18" s="436">
        <v>0</v>
      </c>
      <c r="J18" s="10">
        <v>1.2999999999999999E-2</v>
      </c>
      <c r="K18" s="9">
        <v>0</v>
      </c>
      <c r="L18" s="64">
        <v>0.10299999999999999</v>
      </c>
      <c r="M18" s="27">
        <v>0.10099999999999999</v>
      </c>
      <c r="N18" s="27">
        <v>8.5999999999999993E-2</v>
      </c>
      <c r="O18" s="27">
        <v>6.8999999999999992E-2</v>
      </c>
      <c r="P18" s="27">
        <v>0.09</v>
      </c>
      <c r="Q18" s="27">
        <v>8.5999999999999993E-2</v>
      </c>
      <c r="R18" s="27">
        <v>8.7999999999999995E-2</v>
      </c>
      <c r="S18" s="27">
        <v>8.3999999999999991E-2</v>
      </c>
      <c r="T18" s="27">
        <v>7.2999999999999995E-2</v>
      </c>
      <c r="U18" s="27">
        <v>7.0999999999999994E-2</v>
      </c>
      <c r="V18" s="27">
        <v>6.4999999999999988E-2</v>
      </c>
      <c r="W18" s="27">
        <v>7.2999999999999995E-2</v>
      </c>
      <c r="X18" s="27">
        <v>6.2999999999999987E-2</v>
      </c>
      <c r="Y18" s="27">
        <v>5.1999999999999998E-2</v>
      </c>
      <c r="Z18" s="27">
        <v>5.6000000000000001E-2</v>
      </c>
      <c r="AA18" s="27">
        <v>4.9999999999999996E-2</v>
      </c>
      <c r="AB18" s="27">
        <v>4.8000000000000001E-2</v>
      </c>
      <c r="AC18" s="65">
        <v>3.4999999999999996E-2</v>
      </c>
      <c r="AD18" s="66">
        <v>0</v>
      </c>
      <c r="AE18" s="468">
        <v>8.9999999999999993E-3</v>
      </c>
      <c r="AF18" s="5"/>
      <c r="AG18" s="62" t="s">
        <v>2039</v>
      </c>
      <c r="AH18" s="86" t="s">
        <v>2071</v>
      </c>
      <c r="AI18" s="76">
        <f t="shared" si="0"/>
        <v>0.126</v>
      </c>
      <c r="AJ18" s="72">
        <f t="shared" si="7"/>
        <v>0.128</v>
      </c>
      <c r="AK18" s="72">
        <f t="shared" si="1"/>
        <v>0.151</v>
      </c>
      <c r="AL18" s="77">
        <f t="shared" si="2"/>
        <v>0.188</v>
      </c>
      <c r="AM18" s="5"/>
      <c r="AN18" s="5"/>
      <c r="AO18" s="5"/>
      <c r="AR18" s="62" t="s">
        <v>2039</v>
      </c>
      <c r="AS18" s="86" t="s">
        <v>2071</v>
      </c>
      <c r="AT18" s="82">
        <f>O18/L18</f>
        <v>0.66990291262135915</v>
      </c>
      <c r="AU18" s="78">
        <f>O18/M18</f>
        <v>0.68316831683168311</v>
      </c>
      <c r="AV18" s="78">
        <f>O18/N18</f>
        <v>0.80232558139534882</v>
      </c>
      <c r="AW18" s="83">
        <f>O18/O18</f>
        <v>1</v>
      </c>
      <c r="BA18" s="95" t="s">
        <v>2039</v>
      </c>
      <c r="BB18" s="96" t="s">
        <v>1968</v>
      </c>
    </row>
    <row r="19" spans="1:54">
      <c r="A19" s="62" t="s">
        <v>2089</v>
      </c>
      <c r="B19" s="63" t="s">
        <v>2091</v>
      </c>
      <c r="C19" s="10">
        <v>6.4000000000000001E-2</v>
      </c>
      <c r="D19" s="11">
        <v>4.7E-2</v>
      </c>
      <c r="E19" s="435">
        <v>2.5999999999999999E-2</v>
      </c>
      <c r="F19" s="9">
        <v>0</v>
      </c>
      <c r="G19" s="435">
        <v>1.7000000000000001E-2</v>
      </c>
      <c r="H19" s="11">
        <v>1.4999999999999999E-2</v>
      </c>
      <c r="I19" s="436">
        <v>0</v>
      </c>
      <c r="J19" s="10">
        <v>1.2999999999999999E-2</v>
      </c>
      <c r="K19" s="9">
        <v>0</v>
      </c>
      <c r="L19" s="64">
        <v>0.10299999999999999</v>
      </c>
      <c r="M19" s="27">
        <v>0.10099999999999999</v>
      </c>
      <c r="N19" s="27">
        <v>8.5999999999999993E-2</v>
      </c>
      <c r="O19" s="27">
        <v>6.8999999999999992E-2</v>
      </c>
      <c r="P19" s="27">
        <v>0.09</v>
      </c>
      <c r="Q19" s="27">
        <v>8.5999999999999993E-2</v>
      </c>
      <c r="R19" s="27">
        <v>8.7999999999999995E-2</v>
      </c>
      <c r="S19" s="27">
        <v>8.3999999999999991E-2</v>
      </c>
      <c r="T19" s="27">
        <v>7.2999999999999995E-2</v>
      </c>
      <c r="U19" s="27">
        <v>7.0999999999999994E-2</v>
      </c>
      <c r="V19" s="27">
        <v>6.4999999999999988E-2</v>
      </c>
      <c r="W19" s="27">
        <v>7.2999999999999995E-2</v>
      </c>
      <c r="X19" s="27">
        <v>6.2999999999999987E-2</v>
      </c>
      <c r="Y19" s="27">
        <v>5.1999999999999998E-2</v>
      </c>
      <c r="Z19" s="27">
        <v>5.6000000000000001E-2</v>
      </c>
      <c r="AA19" s="27">
        <v>4.9999999999999996E-2</v>
      </c>
      <c r="AB19" s="27">
        <v>4.8000000000000001E-2</v>
      </c>
      <c r="AC19" s="65">
        <v>3.4999999999999996E-2</v>
      </c>
      <c r="AD19" s="66">
        <v>0</v>
      </c>
      <c r="AE19" s="468">
        <v>8.9999999999999993E-3</v>
      </c>
      <c r="AF19" s="5"/>
      <c r="AG19" s="62" t="s">
        <v>2092</v>
      </c>
      <c r="AH19" s="86" t="s">
        <v>2090</v>
      </c>
      <c r="AI19" s="76">
        <f t="shared" si="0"/>
        <v>0.126</v>
      </c>
      <c r="AJ19" s="72">
        <f t="shared" si="7"/>
        <v>0.128</v>
      </c>
      <c r="AK19" s="72">
        <f t="shared" si="1"/>
        <v>0.151</v>
      </c>
      <c r="AL19" s="77">
        <f t="shared" si="2"/>
        <v>0.188</v>
      </c>
      <c r="AM19" s="5"/>
      <c r="AN19" s="5"/>
      <c r="AO19" s="5"/>
      <c r="AR19" s="62" t="s">
        <v>2092</v>
      </c>
      <c r="AS19" s="86" t="s">
        <v>2090</v>
      </c>
      <c r="AT19" s="82">
        <v>0.66990291262135915</v>
      </c>
      <c r="AU19" s="78">
        <v>0.68316831683168311</v>
      </c>
      <c r="AV19" s="78">
        <v>0.80232558139534882</v>
      </c>
      <c r="AW19" s="83">
        <v>1</v>
      </c>
      <c r="BA19" s="95" t="s">
        <v>2089</v>
      </c>
      <c r="BB19" s="96" t="s">
        <v>1968</v>
      </c>
    </row>
    <row r="20" spans="1:54">
      <c r="A20" s="62" t="s">
        <v>2040</v>
      </c>
      <c r="B20" s="63" t="s">
        <v>2072</v>
      </c>
      <c r="C20" s="10">
        <v>5.7000000000000002E-2</v>
      </c>
      <c r="D20" s="11">
        <v>4.1000000000000002E-2</v>
      </c>
      <c r="E20" s="435">
        <v>2.3E-2</v>
      </c>
      <c r="F20" s="9">
        <v>0</v>
      </c>
      <c r="G20" s="435">
        <v>1.7000000000000001E-2</v>
      </c>
      <c r="H20" s="11">
        <v>1.4999999999999999E-2</v>
      </c>
      <c r="I20" s="436">
        <v>0</v>
      </c>
      <c r="J20" s="10">
        <v>1.2999999999999999E-2</v>
      </c>
      <c r="K20" s="9">
        <v>0</v>
      </c>
      <c r="L20" s="64">
        <v>9.6000000000000002E-2</v>
      </c>
      <c r="M20" s="27">
        <v>9.4E-2</v>
      </c>
      <c r="N20" s="27">
        <v>7.9000000000000001E-2</v>
      </c>
      <c r="O20" s="27">
        <v>6.3E-2</v>
      </c>
      <c r="P20" s="27">
        <v>8.3000000000000004E-2</v>
      </c>
      <c r="Q20" s="27">
        <v>0.08</v>
      </c>
      <c r="R20" s="27">
        <v>8.1000000000000003E-2</v>
      </c>
      <c r="S20" s="27">
        <v>7.8E-2</v>
      </c>
      <c r="T20" s="27">
        <v>6.7000000000000004E-2</v>
      </c>
      <c r="U20" s="27">
        <v>6.5000000000000002E-2</v>
      </c>
      <c r="V20" s="27">
        <v>6.2E-2</v>
      </c>
      <c r="W20" s="27">
        <v>6.6000000000000003E-2</v>
      </c>
      <c r="X20" s="27">
        <v>0.06</v>
      </c>
      <c r="Y20" s="27">
        <v>4.9000000000000002E-2</v>
      </c>
      <c r="Z20" s="27">
        <v>0.05</v>
      </c>
      <c r="AA20" s="27">
        <v>4.7E-2</v>
      </c>
      <c r="AB20" s="27">
        <v>4.4999999999999998E-2</v>
      </c>
      <c r="AC20" s="65">
        <v>3.2000000000000001E-2</v>
      </c>
      <c r="AD20" s="66">
        <v>0</v>
      </c>
      <c r="AE20" s="468">
        <v>8.9999999999999993E-3</v>
      </c>
      <c r="AF20" s="5"/>
      <c r="AG20" s="62" t="s">
        <v>2040</v>
      </c>
      <c r="AH20" s="86" t="s">
        <v>2072</v>
      </c>
      <c r="AI20" s="76">
        <f t="shared" si="0"/>
        <v>0.13500000000000001</v>
      </c>
      <c r="AJ20" s="72">
        <f t="shared" si="7"/>
        <v>0.13800000000000001</v>
      </c>
      <c r="AK20" s="72">
        <f t="shared" si="1"/>
        <v>0.16400000000000001</v>
      </c>
      <c r="AL20" s="77">
        <f t="shared" si="2"/>
        <v>0.20599999999999999</v>
      </c>
      <c r="AM20" s="5"/>
      <c r="AN20" s="5"/>
      <c r="AO20" s="5"/>
      <c r="AR20" s="62" t="s">
        <v>2040</v>
      </c>
      <c r="AS20" s="86" t="s">
        <v>2072</v>
      </c>
      <c r="AT20" s="82">
        <f t="shared" ref="AT20:AT39" si="8">O20/L20</f>
        <v>0.65625</v>
      </c>
      <c r="AU20" s="78">
        <f>O20/M20</f>
        <v>0.67021276595744683</v>
      </c>
      <c r="AV20" s="78">
        <f t="shared" ref="AV20:AV39" si="9">O20/N20</f>
        <v>0.79746835443037978</v>
      </c>
      <c r="AW20" s="83">
        <f t="shared" ref="AW20:AW39" si="10">O20/O20</f>
        <v>1</v>
      </c>
      <c r="BA20" s="95" t="s">
        <v>2040</v>
      </c>
      <c r="BB20" s="96" t="s">
        <v>1968</v>
      </c>
    </row>
    <row r="21" spans="1:54">
      <c r="A21" s="62" t="s">
        <v>2041</v>
      </c>
      <c r="B21" s="63" t="s">
        <v>2073</v>
      </c>
      <c r="C21" s="10">
        <v>5.3999999999999999E-2</v>
      </c>
      <c r="D21" s="11">
        <v>0.04</v>
      </c>
      <c r="E21" s="435">
        <v>2.1999999999999999E-2</v>
      </c>
      <c r="F21" s="9">
        <v>0</v>
      </c>
      <c r="G21" s="435">
        <v>1.7000000000000001E-2</v>
      </c>
      <c r="H21" s="11">
        <v>1.4999999999999999E-2</v>
      </c>
      <c r="I21" s="436">
        <v>0</v>
      </c>
      <c r="J21" s="10">
        <v>1.2999999999999999E-2</v>
      </c>
      <c r="K21" s="9">
        <v>0</v>
      </c>
      <c r="L21" s="64">
        <v>9.2999999999999999E-2</v>
      </c>
      <c r="M21" s="27">
        <v>9.0999999999999998E-2</v>
      </c>
      <c r="N21" s="27">
        <v>7.5999999999999998E-2</v>
      </c>
      <c r="O21" s="27">
        <v>6.2E-2</v>
      </c>
      <c r="P21" s="27">
        <v>0.08</v>
      </c>
      <c r="Q21" s="27">
        <v>7.9000000000000001E-2</v>
      </c>
      <c r="R21" s="27">
        <v>7.8E-2</v>
      </c>
      <c r="S21" s="27">
        <v>7.6999999999999999E-2</v>
      </c>
      <c r="T21" s="27">
        <v>6.6000000000000003E-2</v>
      </c>
      <c r="U21" s="27">
        <v>6.4000000000000001E-2</v>
      </c>
      <c r="V21" s="27">
        <v>6.0999999999999999E-2</v>
      </c>
      <c r="W21" s="27">
        <v>6.3E-2</v>
      </c>
      <c r="X21" s="27">
        <v>5.8999999999999997E-2</v>
      </c>
      <c r="Y21" s="27">
        <v>4.8000000000000001E-2</v>
      </c>
      <c r="Z21" s="27">
        <v>4.9000000000000002E-2</v>
      </c>
      <c r="AA21" s="27">
        <v>4.5999999999999999E-2</v>
      </c>
      <c r="AB21" s="27">
        <v>4.3999999999999997E-2</v>
      </c>
      <c r="AC21" s="65">
        <v>3.1E-2</v>
      </c>
      <c r="AD21" s="66">
        <v>0</v>
      </c>
      <c r="AE21" s="468">
        <v>8.9999999999999993E-3</v>
      </c>
      <c r="AF21" s="5"/>
      <c r="AG21" s="62" t="s">
        <v>2041</v>
      </c>
      <c r="AH21" s="86" t="s">
        <v>2073</v>
      </c>
      <c r="AI21" s="76">
        <f t="shared" si="0"/>
        <v>0.13900000000000001</v>
      </c>
      <c r="AJ21" s="72">
        <f t="shared" si="7"/>
        <v>0.14199999999999999</v>
      </c>
      <c r="AK21" s="72">
        <f t="shared" si="1"/>
        <v>0.17100000000000001</v>
      </c>
      <c r="AL21" s="77">
        <f t="shared" si="2"/>
        <v>0.20899999999999999</v>
      </c>
      <c r="AM21" s="5"/>
      <c r="AN21" s="5"/>
      <c r="AO21" s="5"/>
      <c r="AR21" s="62" t="s">
        <v>2041</v>
      </c>
      <c r="AS21" s="86" t="s">
        <v>2073</v>
      </c>
      <c r="AT21" s="82">
        <f t="shared" si="8"/>
        <v>0.66666666666666663</v>
      </c>
      <c r="AU21" s="78">
        <f>O21/M21</f>
        <v>0.68131868131868134</v>
      </c>
      <c r="AV21" s="78">
        <f t="shared" si="9"/>
        <v>0.81578947368421051</v>
      </c>
      <c r="AW21" s="83">
        <f t="shared" si="10"/>
        <v>1</v>
      </c>
      <c r="BA21" s="95" t="s">
        <v>2041</v>
      </c>
      <c r="BB21" s="96" t="s">
        <v>1968</v>
      </c>
    </row>
    <row r="22" spans="1:54">
      <c r="A22" s="62" t="s">
        <v>2042</v>
      </c>
      <c r="B22" s="63" t="s">
        <v>2074</v>
      </c>
      <c r="C22" s="10">
        <v>6.4000000000000001E-2</v>
      </c>
      <c r="D22" s="11">
        <v>4.7E-2</v>
      </c>
      <c r="E22" s="435">
        <v>2.5999999999999999E-2</v>
      </c>
      <c r="F22" s="9">
        <v>0</v>
      </c>
      <c r="G22" s="435">
        <v>1.7000000000000001E-2</v>
      </c>
      <c r="H22" s="437" t="s">
        <v>2084</v>
      </c>
      <c r="I22" s="436">
        <v>0</v>
      </c>
      <c r="J22" s="10">
        <v>1.2999999999999999E-2</v>
      </c>
      <c r="K22" s="9">
        <v>0</v>
      </c>
      <c r="L22" s="64">
        <v>0.10299999999999999</v>
      </c>
      <c r="M22" s="437" t="s">
        <v>2084</v>
      </c>
      <c r="N22" s="27">
        <v>8.5999999999999993E-2</v>
      </c>
      <c r="O22" s="27">
        <v>6.8999999999999992E-2</v>
      </c>
      <c r="P22" s="27">
        <v>0.09</v>
      </c>
      <c r="Q22" s="27">
        <v>8.5999999999999993E-2</v>
      </c>
      <c r="R22" s="437" t="s">
        <v>2084</v>
      </c>
      <c r="S22" s="437" t="s">
        <v>2084</v>
      </c>
      <c r="T22" s="27">
        <v>7.2999999999999995E-2</v>
      </c>
      <c r="U22" s="437" t="s">
        <v>2084</v>
      </c>
      <c r="V22" s="27">
        <v>6.4999999999999988E-2</v>
      </c>
      <c r="W22" s="27">
        <v>7.2999999999999995E-2</v>
      </c>
      <c r="X22" s="437" t="s">
        <v>2084</v>
      </c>
      <c r="Y22" s="27">
        <v>5.1999999999999998E-2</v>
      </c>
      <c r="Z22" s="27">
        <v>5.6000000000000001E-2</v>
      </c>
      <c r="AA22" s="437" t="s">
        <v>2084</v>
      </c>
      <c r="AB22" s="27">
        <v>4.8000000000000001E-2</v>
      </c>
      <c r="AC22" s="65">
        <v>3.4999999999999996E-2</v>
      </c>
      <c r="AD22" s="66">
        <v>0</v>
      </c>
      <c r="AE22" s="468">
        <v>8.9999999999999993E-3</v>
      </c>
      <c r="AF22" s="5"/>
      <c r="AG22" s="62" t="s">
        <v>2042</v>
      </c>
      <c r="AH22" s="86" t="s">
        <v>2074</v>
      </c>
      <c r="AI22" s="76">
        <f t="shared" si="0"/>
        <v>0.126</v>
      </c>
      <c r="AJ22" s="456" t="s">
        <v>2084</v>
      </c>
      <c r="AK22" s="72">
        <f t="shared" si="1"/>
        <v>0.151</v>
      </c>
      <c r="AL22" s="77">
        <f t="shared" si="2"/>
        <v>0.188</v>
      </c>
      <c r="AM22" s="5"/>
      <c r="AN22" s="5"/>
      <c r="AO22" s="5"/>
      <c r="AR22" s="62" t="s">
        <v>2042</v>
      </c>
      <c r="AS22" s="86" t="s">
        <v>2074</v>
      </c>
      <c r="AT22" s="82">
        <f t="shared" si="8"/>
        <v>0.66990291262135915</v>
      </c>
      <c r="AU22" s="456" t="s">
        <v>2084</v>
      </c>
      <c r="AV22" s="78">
        <f t="shared" si="9"/>
        <v>0.80232558139534882</v>
      </c>
      <c r="AW22" s="83">
        <f t="shared" si="10"/>
        <v>1</v>
      </c>
      <c r="BA22" s="95" t="s">
        <v>2042</v>
      </c>
      <c r="BB22" s="96" t="s">
        <v>1968</v>
      </c>
    </row>
    <row r="23" spans="1:54">
      <c r="A23" s="62" t="s">
        <v>2043</v>
      </c>
      <c r="B23" s="63" t="s">
        <v>2075</v>
      </c>
      <c r="C23" s="10">
        <v>6.4000000000000001E-2</v>
      </c>
      <c r="D23" s="11">
        <v>4.7E-2</v>
      </c>
      <c r="E23" s="435">
        <v>2.5999999999999999E-2</v>
      </c>
      <c r="F23" s="9">
        <v>0</v>
      </c>
      <c r="G23" s="435">
        <v>1.7000000000000001E-2</v>
      </c>
      <c r="H23" s="11">
        <v>1.4999999999999999E-2</v>
      </c>
      <c r="I23" s="436">
        <v>0</v>
      </c>
      <c r="J23" s="10">
        <v>1.2999999999999999E-2</v>
      </c>
      <c r="K23" s="9">
        <v>0</v>
      </c>
      <c r="L23" s="64">
        <v>0.10299999999999999</v>
      </c>
      <c r="M23" s="27">
        <v>0.10099999999999999</v>
      </c>
      <c r="N23" s="27">
        <v>8.5999999999999993E-2</v>
      </c>
      <c r="O23" s="27">
        <v>6.8999999999999992E-2</v>
      </c>
      <c r="P23" s="27">
        <v>0.09</v>
      </c>
      <c r="Q23" s="27">
        <v>8.5999999999999993E-2</v>
      </c>
      <c r="R23" s="27">
        <v>8.7999999999999995E-2</v>
      </c>
      <c r="S23" s="27">
        <v>8.3999999999999991E-2</v>
      </c>
      <c r="T23" s="27">
        <v>7.2999999999999995E-2</v>
      </c>
      <c r="U23" s="27">
        <v>7.0999999999999994E-2</v>
      </c>
      <c r="V23" s="27">
        <v>6.4999999999999988E-2</v>
      </c>
      <c r="W23" s="27">
        <v>7.2999999999999995E-2</v>
      </c>
      <c r="X23" s="27">
        <v>6.2999999999999987E-2</v>
      </c>
      <c r="Y23" s="27">
        <v>5.1999999999999998E-2</v>
      </c>
      <c r="Z23" s="27">
        <v>5.6000000000000001E-2</v>
      </c>
      <c r="AA23" s="27">
        <v>4.9999999999999996E-2</v>
      </c>
      <c r="AB23" s="27">
        <v>4.8000000000000001E-2</v>
      </c>
      <c r="AC23" s="65">
        <v>3.4999999999999996E-2</v>
      </c>
      <c r="AD23" s="66">
        <v>0</v>
      </c>
      <c r="AE23" s="468">
        <v>8.9999999999999993E-3</v>
      </c>
      <c r="AF23" s="5"/>
      <c r="AG23" s="62" t="s">
        <v>2043</v>
      </c>
      <c r="AH23" s="86" t="s">
        <v>2075</v>
      </c>
      <c r="AI23" s="76">
        <f t="shared" si="0"/>
        <v>0.126</v>
      </c>
      <c r="AJ23" s="72">
        <f t="shared" ref="AJ23:AJ29" si="11">ROUNDDOWN(J23/M23,3)</f>
        <v>0.128</v>
      </c>
      <c r="AK23" s="72">
        <f t="shared" si="1"/>
        <v>0.151</v>
      </c>
      <c r="AL23" s="77">
        <f t="shared" si="2"/>
        <v>0.188</v>
      </c>
      <c r="AM23" s="5"/>
      <c r="AN23" s="5"/>
      <c r="AO23" s="5"/>
      <c r="AR23" s="62" t="s">
        <v>2043</v>
      </c>
      <c r="AS23" s="86" t="s">
        <v>2075</v>
      </c>
      <c r="AT23" s="82">
        <f t="shared" si="8"/>
        <v>0.66990291262135915</v>
      </c>
      <c r="AU23" s="78">
        <f t="shared" ref="AU23:AU29" si="12">O23/M23</f>
        <v>0.68316831683168311</v>
      </c>
      <c r="AV23" s="78">
        <f t="shared" si="9"/>
        <v>0.80232558139534882</v>
      </c>
      <c r="AW23" s="83">
        <f t="shared" si="10"/>
        <v>1</v>
      </c>
      <c r="BA23" s="95" t="s">
        <v>2043</v>
      </c>
      <c r="BB23" s="96" t="s">
        <v>1968</v>
      </c>
    </row>
    <row r="24" spans="1:54">
      <c r="A24" s="62" t="s">
        <v>2044</v>
      </c>
      <c r="B24" s="63" t="s">
        <v>2076</v>
      </c>
      <c r="C24" s="10">
        <v>8.5999999999999993E-2</v>
      </c>
      <c r="D24" s="11">
        <v>6.3E-2</v>
      </c>
      <c r="E24" s="435">
        <v>3.5000000000000003E-2</v>
      </c>
      <c r="F24" s="9">
        <v>0</v>
      </c>
      <c r="G24" s="435">
        <v>1.9E-2</v>
      </c>
      <c r="H24" s="11">
        <v>1.6E-2</v>
      </c>
      <c r="I24" s="436">
        <v>0</v>
      </c>
      <c r="J24" s="10">
        <v>2.5999999999999999E-2</v>
      </c>
      <c r="K24" s="9">
        <v>0</v>
      </c>
      <c r="L24" s="64">
        <v>0.14700000000000002</v>
      </c>
      <c r="M24" s="27">
        <v>0.14400000000000002</v>
      </c>
      <c r="N24" s="27">
        <v>0.128</v>
      </c>
      <c r="O24" s="27">
        <v>0.105</v>
      </c>
      <c r="P24" s="27">
        <v>0.121</v>
      </c>
      <c r="Q24" s="27">
        <v>0.124</v>
      </c>
      <c r="R24" s="27">
        <v>0.11799999999999999</v>
      </c>
      <c r="S24" s="27">
        <v>0.121</v>
      </c>
      <c r="T24" s="27">
        <v>9.8000000000000004E-2</v>
      </c>
      <c r="U24" s="27">
        <v>9.5000000000000001E-2</v>
      </c>
      <c r="V24" s="27">
        <v>9.6000000000000002E-2</v>
      </c>
      <c r="W24" s="27">
        <v>0.10199999999999999</v>
      </c>
      <c r="X24" s="27">
        <v>9.2999999999999999E-2</v>
      </c>
      <c r="Y24" s="27">
        <v>7.0000000000000007E-2</v>
      </c>
      <c r="Z24" s="27">
        <v>7.9000000000000001E-2</v>
      </c>
      <c r="AA24" s="27">
        <v>6.7000000000000004E-2</v>
      </c>
      <c r="AB24" s="27">
        <v>7.6999999999999999E-2</v>
      </c>
      <c r="AC24" s="65">
        <v>5.1000000000000004E-2</v>
      </c>
      <c r="AD24" s="66">
        <v>0</v>
      </c>
      <c r="AE24" s="468">
        <v>1.6E-2</v>
      </c>
      <c r="AF24" s="5"/>
      <c r="AG24" s="62" t="s">
        <v>2044</v>
      </c>
      <c r="AH24" s="86" t="s">
        <v>2076</v>
      </c>
      <c r="AI24" s="76">
        <f t="shared" si="0"/>
        <v>0.17599999999999999</v>
      </c>
      <c r="AJ24" s="72">
        <f t="shared" si="11"/>
        <v>0.18</v>
      </c>
      <c r="AK24" s="72">
        <f t="shared" si="1"/>
        <v>0.20300000000000001</v>
      </c>
      <c r="AL24" s="77">
        <f t="shared" si="2"/>
        <v>0.247</v>
      </c>
      <c r="AM24" s="5"/>
      <c r="AN24" s="5"/>
      <c r="AO24" s="5"/>
      <c r="AR24" s="62" t="s">
        <v>2044</v>
      </c>
      <c r="AS24" s="86" t="s">
        <v>2076</v>
      </c>
      <c r="AT24" s="82">
        <f t="shared" si="8"/>
        <v>0.71428571428571419</v>
      </c>
      <c r="AU24" s="78">
        <f t="shared" si="12"/>
        <v>0.72916666666666652</v>
      </c>
      <c r="AV24" s="78">
        <f t="shared" si="9"/>
        <v>0.8203125</v>
      </c>
      <c r="AW24" s="83">
        <f t="shared" si="10"/>
        <v>1</v>
      </c>
      <c r="BA24" s="95" t="s">
        <v>2044</v>
      </c>
      <c r="BB24" s="96" t="s">
        <v>1968</v>
      </c>
    </row>
    <row r="25" spans="1:54">
      <c r="A25" s="62" t="s">
        <v>2045</v>
      </c>
      <c r="B25" s="63" t="s">
        <v>2076</v>
      </c>
      <c r="C25" s="10">
        <v>8.5999999999999993E-2</v>
      </c>
      <c r="D25" s="11">
        <v>6.3E-2</v>
      </c>
      <c r="E25" s="435">
        <v>3.5000000000000003E-2</v>
      </c>
      <c r="F25" s="9">
        <v>0</v>
      </c>
      <c r="G25" s="435">
        <v>1.9E-2</v>
      </c>
      <c r="H25" s="11">
        <v>1.6E-2</v>
      </c>
      <c r="I25" s="436">
        <v>0</v>
      </c>
      <c r="J25" s="10">
        <v>2.5999999999999999E-2</v>
      </c>
      <c r="K25" s="9">
        <v>0</v>
      </c>
      <c r="L25" s="64">
        <v>0.14700000000000002</v>
      </c>
      <c r="M25" s="27">
        <v>0.14400000000000002</v>
      </c>
      <c r="N25" s="27">
        <v>0.128</v>
      </c>
      <c r="O25" s="27">
        <v>0.105</v>
      </c>
      <c r="P25" s="27">
        <v>0.121</v>
      </c>
      <c r="Q25" s="27">
        <v>0.124</v>
      </c>
      <c r="R25" s="27">
        <v>0.11799999999999999</v>
      </c>
      <c r="S25" s="27">
        <v>0.121</v>
      </c>
      <c r="T25" s="27">
        <v>9.8000000000000004E-2</v>
      </c>
      <c r="U25" s="27">
        <v>9.5000000000000001E-2</v>
      </c>
      <c r="V25" s="27">
        <v>9.6000000000000002E-2</v>
      </c>
      <c r="W25" s="27">
        <v>0.10199999999999999</v>
      </c>
      <c r="X25" s="27">
        <v>9.2999999999999999E-2</v>
      </c>
      <c r="Y25" s="27">
        <v>7.0000000000000007E-2</v>
      </c>
      <c r="Z25" s="27">
        <v>7.9000000000000001E-2</v>
      </c>
      <c r="AA25" s="27">
        <v>6.7000000000000004E-2</v>
      </c>
      <c r="AB25" s="27">
        <v>7.6999999999999999E-2</v>
      </c>
      <c r="AC25" s="65">
        <v>5.1000000000000004E-2</v>
      </c>
      <c r="AD25" s="66">
        <v>0</v>
      </c>
      <c r="AE25" s="67">
        <v>1.6E-2</v>
      </c>
      <c r="AF25" s="5"/>
      <c r="AG25" s="62" t="s">
        <v>2045</v>
      </c>
      <c r="AH25" s="86" t="s">
        <v>2076</v>
      </c>
      <c r="AI25" s="76">
        <f t="shared" si="0"/>
        <v>0.17599999999999999</v>
      </c>
      <c r="AJ25" s="72">
        <f t="shared" si="11"/>
        <v>0.18</v>
      </c>
      <c r="AK25" s="72">
        <f t="shared" si="1"/>
        <v>0.20300000000000001</v>
      </c>
      <c r="AL25" s="77">
        <f t="shared" si="2"/>
        <v>0.247</v>
      </c>
      <c r="AM25" s="5"/>
      <c r="AN25" s="5"/>
      <c r="AO25" s="5"/>
      <c r="AR25" s="62" t="s">
        <v>2045</v>
      </c>
      <c r="AS25" s="86" t="s">
        <v>2076</v>
      </c>
      <c r="AT25" s="82">
        <f t="shared" si="8"/>
        <v>0.71428571428571419</v>
      </c>
      <c r="AU25" s="78">
        <f t="shared" si="12"/>
        <v>0.72916666666666652</v>
      </c>
      <c r="AV25" s="78">
        <f t="shared" si="9"/>
        <v>0.8203125</v>
      </c>
      <c r="AW25" s="83">
        <f t="shared" si="10"/>
        <v>1</v>
      </c>
      <c r="BA25" s="95" t="s">
        <v>2045</v>
      </c>
      <c r="BB25" s="96" t="s">
        <v>1968</v>
      </c>
    </row>
    <row r="26" spans="1:54">
      <c r="A26" s="62" t="s">
        <v>2046</v>
      </c>
      <c r="B26" s="63" t="s">
        <v>2076</v>
      </c>
      <c r="C26" s="10">
        <v>0.15</v>
      </c>
      <c r="D26" s="11">
        <v>0.11</v>
      </c>
      <c r="E26" s="435">
        <v>6.0999999999999999E-2</v>
      </c>
      <c r="F26" s="9">
        <v>0</v>
      </c>
      <c r="G26" s="435">
        <v>1.9E-2</v>
      </c>
      <c r="H26" s="11">
        <v>1.6E-2</v>
      </c>
      <c r="I26" s="436">
        <v>0</v>
      </c>
      <c r="J26" s="10">
        <v>2.5999999999999999E-2</v>
      </c>
      <c r="K26" s="9">
        <v>0</v>
      </c>
      <c r="L26" s="64">
        <v>0.21099999999999997</v>
      </c>
      <c r="M26" s="27">
        <v>0.20799999999999996</v>
      </c>
      <c r="N26" s="27">
        <v>0.192</v>
      </c>
      <c r="O26" s="27">
        <v>0.15200000000000002</v>
      </c>
      <c r="P26" s="27">
        <v>0.185</v>
      </c>
      <c r="Q26" s="27">
        <v>0.17099999999999999</v>
      </c>
      <c r="R26" s="27">
        <v>0.182</v>
      </c>
      <c r="S26" s="27">
        <v>0.16799999999999998</v>
      </c>
      <c r="T26" s="27">
        <v>0.14500000000000002</v>
      </c>
      <c r="U26" s="27">
        <v>0.14200000000000002</v>
      </c>
      <c r="V26" s="27">
        <v>0.122</v>
      </c>
      <c r="W26" s="27">
        <v>0.16599999999999998</v>
      </c>
      <c r="X26" s="27">
        <v>0.11899999999999999</v>
      </c>
      <c r="Y26" s="27">
        <v>9.6000000000000002E-2</v>
      </c>
      <c r="Z26" s="27">
        <v>0.126</v>
      </c>
      <c r="AA26" s="27">
        <v>9.2999999999999999E-2</v>
      </c>
      <c r="AB26" s="27">
        <v>0.10299999999999999</v>
      </c>
      <c r="AC26" s="65">
        <v>7.6999999999999999E-2</v>
      </c>
      <c r="AD26" s="66">
        <v>0</v>
      </c>
      <c r="AE26" s="67">
        <v>1.6E-2</v>
      </c>
      <c r="AF26" s="5"/>
      <c r="AG26" s="62" t="s">
        <v>2046</v>
      </c>
      <c r="AH26" s="86" t="s">
        <v>2076</v>
      </c>
      <c r="AI26" s="76">
        <f t="shared" si="0"/>
        <v>0.123</v>
      </c>
      <c r="AJ26" s="72">
        <f t="shared" si="11"/>
        <v>0.125</v>
      </c>
      <c r="AK26" s="72">
        <f t="shared" si="1"/>
        <v>0.13500000000000001</v>
      </c>
      <c r="AL26" s="77">
        <f t="shared" si="2"/>
        <v>0.17100000000000001</v>
      </c>
      <c r="AM26" s="5"/>
      <c r="AN26" s="5"/>
      <c r="AO26" s="5"/>
      <c r="AR26" s="62" t="s">
        <v>2046</v>
      </c>
      <c r="AS26" s="86" t="s">
        <v>2076</v>
      </c>
      <c r="AT26" s="82">
        <f t="shared" si="8"/>
        <v>0.7203791469194315</v>
      </c>
      <c r="AU26" s="78">
        <f t="shared" si="12"/>
        <v>0.73076923076923106</v>
      </c>
      <c r="AV26" s="78">
        <f t="shared" si="9"/>
        <v>0.79166666666666674</v>
      </c>
      <c r="AW26" s="83">
        <f t="shared" si="10"/>
        <v>1</v>
      </c>
      <c r="BA26" s="95" t="s">
        <v>2046</v>
      </c>
      <c r="BB26" s="96" t="s">
        <v>1968</v>
      </c>
    </row>
    <row r="27" spans="1:54">
      <c r="A27" s="62" t="s">
        <v>2047</v>
      </c>
      <c r="B27" s="63" t="s">
        <v>2077</v>
      </c>
      <c r="C27" s="10">
        <v>8.1000000000000003E-2</v>
      </c>
      <c r="D27" s="11">
        <v>5.8999999999999997E-2</v>
      </c>
      <c r="E27" s="11">
        <v>3.3000000000000002E-2</v>
      </c>
      <c r="F27" s="9">
        <v>0</v>
      </c>
      <c r="G27" s="435">
        <v>1.2999999999999999E-2</v>
      </c>
      <c r="H27" s="11">
        <v>0.01</v>
      </c>
      <c r="I27" s="436">
        <v>0</v>
      </c>
      <c r="J27" s="10">
        <v>0.02</v>
      </c>
      <c r="K27" s="9">
        <v>0</v>
      </c>
      <c r="L27" s="64">
        <v>0.13100000000000001</v>
      </c>
      <c r="M27" s="27">
        <v>0.128</v>
      </c>
      <c r="N27" s="27">
        <v>0.11800000000000001</v>
      </c>
      <c r="O27" s="27">
        <v>9.6000000000000002E-2</v>
      </c>
      <c r="P27" s="27">
        <v>0.111</v>
      </c>
      <c r="Q27" s="27">
        <v>0.109</v>
      </c>
      <c r="R27" s="27">
        <v>0.108</v>
      </c>
      <c r="S27" s="27">
        <v>0.106</v>
      </c>
      <c r="T27" s="27">
        <v>8.8999999999999996E-2</v>
      </c>
      <c r="U27" s="27">
        <v>8.5999999999999993E-2</v>
      </c>
      <c r="V27" s="27">
        <v>8.3000000000000004E-2</v>
      </c>
      <c r="W27" s="27">
        <v>9.8000000000000004E-2</v>
      </c>
      <c r="X27" s="27">
        <v>0.08</v>
      </c>
      <c r="Y27" s="27">
        <v>6.3E-2</v>
      </c>
      <c r="Z27" s="27">
        <v>7.5999999999999998E-2</v>
      </c>
      <c r="AA27" s="27">
        <v>6.0000000000000005E-2</v>
      </c>
      <c r="AB27" s="27">
        <v>7.0000000000000007E-2</v>
      </c>
      <c r="AC27" s="65">
        <v>0.05</v>
      </c>
      <c r="AD27" s="66">
        <v>0</v>
      </c>
      <c r="AE27" s="67">
        <v>1.7000000000000001E-2</v>
      </c>
      <c r="AF27" s="5"/>
      <c r="AG27" s="62" t="s">
        <v>2047</v>
      </c>
      <c r="AH27" s="86" t="s">
        <v>2077</v>
      </c>
      <c r="AI27" s="76">
        <f t="shared" si="0"/>
        <v>0.152</v>
      </c>
      <c r="AJ27" s="72">
        <f t="shared" si="11"/>
        <v>0.156</v>
      </c>
      <c r="AK27" s="72">
        <f t="shared" si="1"/>
        <v>0.16900000000000001</v>
      </c>
      <c r="AL27" s="77">
        <f t="shared" si="2"/>
        <v>0.20799999999999999</v>
      </c>
      <c r="AM27" s="5"/>
      <c r="AN27" s="5"/>
      <c r="AO27" s="5"/>
      <c r="AR27" s="62" t="s">
        <v>2047</v>
      </c>
      <c r="AS27" s="86" t="s">
        <v>2077</v>
      </c>
      <c r="AT27" s="82">
        <f t="shared" si="8"/>
        <v>0.73282442748091603</v>
      </c>
      <c r="AU27" s="78">
        <f t="shared" si="12"/>
        <v>0.75</v>
      </c>
      <c r="AV27" s="78">
        <f t="shared" si="9"/>
        <v>0.81355932203389825</v>
      </c>
      <c r="AW27" s="83">
        <f t="shared" si="10"/>
        <v>1</v>
      </c>
      <c r="BA27" s="95" t="s">
        <v>2047</v>
      </c>
      <c r="BB27" s="96" t="s">
        <v>1968</v>
      </c>
    </row>
    <row r="28" spans="1:54">
      <c r="A28" s="62" t="s">
        <v>2048</v>
      </c>
      <c r="B28" s="63" t="s">
        <v>2078</v>
      </c>
      <c r="C28" s="10">
        <v>0.126</v>
      </c>
      <c r="D28" s="11">
        <v>9.1999999999999998E-2</v>
      </c>
      <c r="E28" s="11">
        <v>5.0999999999999997E-2</v>
      </c>
      <c r="F28" s="9">
        <v>0</v>
      </c>
      <c r="G28" s="435">
        <v>1.2999999999999999E-2</v>
      </c>
      <c r="H28" s="11">
        <v>0.01</v>
      </c>
      <c r="I28" s="436">
        <v>0</v>
      </c>
      <c r="J28" s="10">
        <v>0.02</v>
      </c>
      <c r="K28" s="9">
        <v>0</v>
      </c>
      <c r="L28" s="64">
        <v>0.17599999999999999</v>
      </c>
      <c r="M28" s="27">
        <v>0.17299999999999999</v>
      </c>
      <c r="N28" s="27">
        <v>0.16299999999999998</v>
      </c>
      <c r="O28" s="27">
        <v>0.129</v>
      </c>
      <c r="P28" s="27">
        <v>0.15600000000000003</v>
      </c>
      <c r="Q28" s="27">
        <v>0.14200000000000002</v>
      </c>
      <c r="R28" s="27">
        <v>0.15300000000000002</v>
      </c>
      <c r="S28" s="27">
        <v>0.13900000000000001</v>
      </c>
      <c r="T28" s="27">
        <v>0.122</v>
      </c>
      <c r="U28" s="27">
        <v>0.11899999999999999</v>
      </c>
      <c r="V28" s="27">
        <v>0.10100000000000001</v>
      </c>
      <c r="W28" s="27">
        <v>0.14300000000000002</v>
      </c>
      <c r="X28" s="27">
        <v>9.8000000000000004E-2</v>
      </c>
      <c r="Y28" s="27">
        <v>8.1000000000000003E-2</v>
      </c>
      <c r="Z28" s="27">
        <v>0.109</v>
      </c>
      <c r="AA28" s="27">
        <v>7.8E-2</v>
      </c>
      <c r="AB28" s="27">
        <v>8.7999999999999995E-2</v>
      </c>
      <c r="AC28" s="65">
        <v>6.8000000000000005E-2</v>
      </c>
      <c r="AD28" s="66">
        <v>0</v>
      </c>
      <c r="AE28" s="67">
        <v>1.7000000000000001E-2</v>
      </c>
      <c r="AF28" s="5"/>
      <c r="AG28" s="62" t="s">
        <v>2048</v>
      </c>
      <c r="AH28" s="86" t="s">
        <v>2078</v>
      </c>
      <c r="AI28" s="76">
        <f t="shared" si="0"/>
        <v>0.113</v>
      </c>
      <c r="AJ28" s="72">
        <f t="shared" si="11"/>
        <v>0.115</v>
      </c>
      <c r="AK28" s="72">
        <f t="shared" si="1"/>
        <v>0.122</v>
      </c>
      <c r="AL28" s="77">
        <f t="shared" si="2"/>
        <v>0.155</v>
      </c>
      <c r="AM28" s="5"/>
      <c r="AN28" s="5"/>
      <c r="AO28" s="5"/>
      <c r="AR28" s="62" t="s">
        <v>2048</v>
      </c>
      <c r="AS28" s="86" t="s">
        <v>2078</v>
      </c>
      <c r="AT28" s="82">
        <f t="shared" si="8"/>
        <v>0.73295454545454553</v>
      </c>
      <c r="AU28" s="78">
        <f t="shared" si="12"/>
        <v>0.74566473988439319</v>
      </c>
      <c r="AV28" s="78">
        <f t="shared" si="9"/>
        <v>0.79141104294478537</v>
      </c>
      <c r="AW28" s="83">
        <f t="shared" si="10"/>
        <v>1</v>
      </c>
      <c r="BA28" s="95" t="s">
        <v>2048</v>
      </c>
      <c r="BB28" s="96" t="s">
        <v>1968</v>
      </c>
    </row>
    <row r="29" spans="1:54">
      <c r="A29" s="62" t="s">
        <v>2049</v>
      </c>
      <c r="B29" s="63" t="s">
        <v>2079</v>
      </c>
      <c r="C29" s="10">
        <v>8.4000000000000005E-2</v>
      </c>
      <c r="D29" s="11">
        <v>6.0999999999999999E-2</v>
      </c>
      <c r="E29" s="11">
        <v>3.4000000000000002E-2</v>
      </c>
      <c r="F29" s="9">
        <v>0</v>
      </c>
      <c r="G29" s="435">
        <v>1.2999999999999999E-2</v>
      </c>
      <c r="H29" s="11">
        <v>0.01</v>
      </c>
      <c r="I29" s="436">
        <v>0</v>
      </c>
      <c r="J29" s="10">
        <v>0.02</v>
      </c>
      <c r="K29" s="9">
        <v>0</v>
      </c>
      <c r="L29" s="64">
        <v>0.13400000000000001</v>
      </c>
      <c r="M29" s="27">
        <v>0.13100000000000001</v>
      </c>
      <c r="N29" s="27">
        <v>0.12100000000000001</v>
      </c>
      <c r="O29" s="27">
        <v>9.8000000000000004E-2</v>
      </c>
      <c r="P29" s="27">
        <v>0.114</v>
      </c>
      <c r="Q29" s="27">
        <v>0.111</v>
      </c>
      <c r="R29" s="27">
        <v>0.111</v>
      </c>
      <c r="S29" s="27">
        <v>0.108</v>
      </c>
      <c r="T29" s="27">
        <v>9.0999999999999998E-2</v>
      </c>
      <c r="U29" s="27">
        <v>8.7999999999999995E-2</v>
      </c>
      <c r="V29" s="27">
        <v>8.4000000000000005E-2</v>
      </c>
      <c r="W29" s="27">
        <v>0.10100000000000001</v>
      </c>
      <c r="X29" s="27">
        <v>8.1000000000000003E-2</v>
      </c>
      <c r="Y29" s="27">
        <v>6.4000000000000001E-2</v>
      </c>
      <c r="Z29" s="27">
        <v>7.8E-2</v>
      </c>
      <c r="AA29" s="27">
        <v>6.1000000000000006E-2</v>
      </c>
      <c r="AB29" s="27">
        <v>7.1000000000000008E-2</v>
      </c>
      <c r="AC29" s="65">
        <v>5.1000000000000004E-2</v>
      </c>
      <c r="AD29" s="66">
        <v>0</v>
      </c>
      <c r="AE29" s="67">
        <v>1.7000000000000001E-2</v>
      </c>
      <c r="AF29" s="5"/>
      <c r="AG29" s="62" t="s">
        <v>2049</v>
      </c>
      <c r="AH29" s="86" t="s">
        <v>2079</v>
      </c>
      <c r="AI29" s="76">
        <f t="shared" si="0"/>
        <v>0.14899999999999999</v>
      </c>
      <c r="AJ29" s="72">
        <f t="shared" si="11"/>
        <v>0.152</v>
      </c>
      <c r="AK29" s="72">
        <f t="shared" si="1"/>
        <v>0.16500000000000001</v>
      </c>
      <c r="AL29" s="77">
        <f t="shared" si="2"/>
        <v>0.20399999999999999</v>
      </c>
      <c r="AM29" s="5"/>
      <c r="AN29" s="5"/>
      <c r="AO29" s="5"/>
      <c r="AQ29" s="5"/>
      <c r="AR29" s="62" t="s">
        <v>2049</v>
      </c>
      <c r="AS29" s="86" t="s">
        <v>2079</v>
      </c>
      <c r="AT29" s="82">
        <f t="shared" si="8"/>
        <v>0.73134328358208955</v>
      </c>
      <c r="AU29" s="78">
        <f t="shared" si="12"/>
        <v>0.74809160305343514</v>
      </c>
      <c r="AV29" s="78">
        <f t="shared" si="9"/>
        <v>0.80991735537190079</v>
      </c>
      <c r="AW29" s="83">
        <f t="shared" si="10"/>
        <v>1</v>
      </c>
      <c r="BA29" s="95" t="s">
        <v>2049</v>
      </c>
      <c r="BB29" s="96" t="s">
        <v>1968</v>
      </c>
    </row>
    <row r="30" spans="1:54">
      <c r="A30" s="62" t="s">
        <v>2050</v>
      </c>
      <c r="B30" s="63" t="s">
        <v>2080</v>
      </c>
      <c r="C30" s="10">
        <v>8.1000000000000003E-2</v>
      </c>
      <c r="D30" s="11">
        <v>5.8999999999999997E-2</v>
      </c>
      <c r="E30" s="11">
        <v>3.3000000000000002E-2</v>
      </c>
      <c r="F30" s="9">
        <v>0</v>
      </c>
      <c r="G30" s="438">
        <v>1.0999999999999999E-2</v>
      </c>
      <c r="H30" s="437" t="s">
        <v>2084</v>
      </c>
      <c r="I30" s="436">
        <v>0</v>
      </c>
      <c r="J30" s="82">
        <v>0.02</v>
      </c>
      <c r="K30" s="9">
        <v>0</v>
      </c>
      <c r="L30" s="457">
        <v>0.129</v>
      </c>
      <c r="M30" s="437" t="s">
        <v>2084</v>
      </c>
      <c r="N30" s="458">
        <v>0.11800000000000001</v>
      </c>
      <c r="O30" s="458">
        <v>9.6000000000000002E-2</v>
      </c>
      <c r="P30" s="458">
        <v>0.109</v>
      </c>
      <c r="Q30" s="458">
        <v>0.107</v>
      </c>
      <c r="R30" s="437" t="s">
        <v>2084</v>
      </c>
      <c r="S30" s="437" t="s">
        <v>2084</v>
      </c>
      <c r="T30" s="458">
        <v>8.6999999999999994E-2</v>
      </c>
      <c r="U30" s="437" t="s">
        <v>2084</v>
      </c>
      <c r="V30" s="458">
        <v>8.1000000000000003E-2</v>
      </c>
      <c r="W30" s="458">
        <v>9.8000000000000004E-2</v>
      </c>
      <c r="X30" s="437" t="s">
        <v>2084</v>
      </c>
      <c r="Y30" s="458">
        <v>6.0999999999999999E-2</v>
      </c>
      <c r="Z30" s="458">
        <v>7.5999999999999998E-2</v>
      </c>
      <c r="AA30" s="437" t="s">
        <v>2084</v>
      </c>
      <c r="AB30" s="458">
        <v>7.0000000000000007E-2</v>
      </c>
      <c r="AC30" s="459">
        <v>0.05</v>
      </c>
      <c r="AD30" s="66">
        <v>0</v>
      </c>
      <c r="AE30" s="67">
        <v>1.7000000000000001E-2</v>
      </c>
      <c r="AF30" s="5"/>
      <c r="AG30" s="62" t="s">
        <v>2050</v>
      </c>
      <c r="AH30" s="86" t="s">
        <v>2080</v>
      </c>
      <c r="AI30" s="76">
        <f t="shared" si="0"/>
        <v>0.155</v>
      </c>
      <c r="AJ30" s="456" t="s">
        <v>2084</v>
      </c>
      <c r="AK30" s="72">
        <f t="shared" si="1"/>
        <v>0.16900000000000001</v>
      </c>
      <c r="AL30" s="77">
        <f t="shared" si="2"/>
        <v>0.20799999999999999</v>
      </c>
      <c r="AM30" s="5"/>
      <c r="AN30" s="5"/>
      <c r="AO30" s="5"/>
      <c r="AQ30" s="5"/>
      <c r="AR30" s="62" t="s">
        <v>2050</v>
      </c>
      <c r="AS30" s="86" t="s">
        <v>2080</v>
      </c>
      <c r="AT30" s="82">
        <f t="shared" si="8"/>
        <v>0.7441860465116279</v>
      </c>
      <c r="AU30" s="456" t="s">
        <v>2084</v>
      </c>
      <c r="AV30" s="78">
        <f t="shared" si="9"/>
        <v>0.81355932203389825</v>
      </c>
      <c r="AW30" s="83">
        <f t="shared" si="10"/>
        <v>1</v>
      </c>
      <c r="BA30" s="95" t="s">
        <v>2050</v>
      </c>
      <c r="BB30" s="96" t="s">
        <v>1968</v>
      </c>
    </row>
    <row r="31" spans="1:54">
      <c r="A31" s="62" t="s">
        <v>2051</v>
      </c>
      <c r="B31" s="63" t="s">
        <v>2081</v>
      </c>
      <c r="C31" s="82">
        <v>8.1000000000000003E-2</v>
      </c>
      <c r="D31" s="78">
        <v>5.8999999999999997E-2</v>
      </c>
      <c r="E31" s="78">
        <v>3.3000000000000002E-2</v>
      </c>
      <c r="F31" s="9">
        <v>0</v>
      </c>
      <c r="G31" s="438">
        <v>1.0999999999999999E-2</v>
      </c>
      <c r="H31" s="437" t="s">
        <v>2084</v>
      </c>
      <c r="I31" s="436">
        <v>0</v>
      </c>
      <c r="J31" s="82">
        <v>0.02</v>
      </c>
      <c r="K31" s="9">
        <v>0</v>
      </c>
      <c r="L31" s="457">
        <v>0.129</v>
      </c>
      <c r="M31" s="437" t="s">
        <v>2084</v>
      </c>
      <c r="N31" s="458">
        <v>0.11800000000000001</v>
      </c>
      <c r="O31" s="458">
        <v>9.6000000000000002E-2</v>
      </c>
      <c r="P31" s="458">
        <v>0.109</v>
      </c>
      <c r="Q31" s="458">
        <v>0.107</v>
      </c>
      <c r="R31" s="437" t="s">
        <v>2084</v>
      </c>
      <c r="S31" s="437" t="s">
        <v>2084</v>
      </c>
      <c r="T31" s="458">
        <v>8.6999999999999994E-2</v>
      </c>
      <c r="U31" s="437" t="s">
        <v>2084</v>
      </c>
      <c r="V31" s="458">
        <v>8.1000000000000003E-2</v>
      </c>
      <c r="W31" s="458">
        <v>9.8000000000000004E-2</v>
      </c>
      <c r="X31" s="437" t="s">
        <v>2084</v>
      </c>
      <c r="Y31" s="458">
        <v>6.0999999999999999E-2</v>
      </c>
      <c r="Z31" s="458">
        <v>7.5999999999999998E-2</v>
      </c>
      <c r="AA31" s="437" t="s">
        <v>2084</v>
      </c>
      <c r="AB31" s="458">
        <v>7.0000000000000007E-2</v>
      </c>
      <c r="AC31" s="459">
        <v>0.05</v>
      </c>
      <c r="AD31" s="66">
        <v>0</v>
      </c>
      <c r="AE31" s="67">
        <v>1.7000000000000001E-2</v>
      </c>
      <c r="AF31" s="5"/>
      <c r="AG31" s="62" t="s">
        <v>2051</v>
      </c>
      <c r="AH31" s="86" t="s">
        <v>2081</v>
      </c>
      <c r="AI31" s="76">
        <f t="shared" si="0"/>
        <v>0.155</v>
      </c>
      <c r="AJ31" s="456" t="s">
        <v>2084</v>
      </c>
      <c r="AK31" s="72">
        <f t="shared" si="1"/>
        <v>0.16900000000000001</v>
      </c>
      <c r="AL31" s="77">
        <f t="shared" si="2"/>
        <v>0.20799999999999999</v>
      </c>
      <c r="AM31" s="5"/>
      <c r="AN31" s="5"/>
      <c r="AO31" s="5"/>
      <c r="AQ31" s="5"/>
      <c r="AR31" s="62" t="s">
        <v>2051</v>
      </c>
      <c r="AS31" s="86" t="s">
        <v>2081</v>
      </c>
      <c r="AT31" s="82">
        <f t="shared" si="8"/>
        <v>0.7441860465116279</v>
      </c>
      <c r="AU31" s="456" t="s">
        <v>2084</v>
      </c>
      <c r="AV31" s="78">
        <f t="shared" si="9"/>
        <v>0.81355932203389825</v>
      </c>
      <c r="AW31" s="83">
        <f t="shared" si="10"/>
        <v>1</v>
      </c>
      <c r="BA31" s="95" t="s">
        <v>2051</v>
      </c>
      <c r="BB31" s="96" t="s">
        <v>1968</v>
      </c>
    </row>
    <row r="32" spans="1:54">
      <c r="A32" s="62" t="s">
        <v>2052</v>
      </c>
      <c r="B32" s="63" t="s">
        <v>2082</v>
      </c>
      <c r="C32" s="82">
        <v>9.9000000000000005E-2</v>
      </c>
      <c r="D32" s="78">
        <v>7.1999999999999995E-2</v>
      </c>
      <c r="E32" s="78">
        <v>0.04</v>
      </c>
      <c r="F32" s="9">
        <v>0</v>
      </c>
      <c r="G32" s="438">
        <v>4.2999999999999997E-2</v>
      </c>
      <c r="H32" s="78">
        <v>3.9E-2</v>
      </c>
      <c r="I32" s="436">
        <v>0</v>
      </c>
      <c r="J32" s="82">
        <v>3.7999999999999999E-2</v>
      </c>
      <c r="K32" s="9">
        <v>0</v>
      </c>
      <c r="L32" s="457">
        <v>0.21100000000000002</v>
      </c>
      <c r="M32" s="458">
        <v>0.20700000000000002</v>
      </c>
      <c r="N32" s="458">
        <v>0.16800000000000001</v>
      </c>
      <c r="O32" s="458">
        <v>0.14099999999999999</v>
      </c>
      <c r="P32" s="458">
        <v>0.17300000000000001</v>
      </c>
      <c r="Q32" s="458">
        <v>0.184</v>
      </c>
      <c r="R32" s="458">
        <v>0.16900000000000001</v>
      </c>
      <c r="S32" s="458">
        <v>0.18</v>
      </c>
      <c r="T32" s="458">
        <v>0.14599999999999999</v>
      </c>
      <c r="U32" s="458">
        <v>0.14199999999999999</v>
      </c>
      <c r="V32" s="458">
        <v>0.152</v>
      </c>
      <c r="W32" s="458">
        <v>0.13</v>
      </c>
      <c r="X32" s="458">
        <v>0.14799999999999999</v>
      </c>
      <c r="Y32" s="458">
        <v>0.11399999999999999</v>
      </c>
      <c r="Z32" s="458">
        <v>0.10299999999999999</v>
      </c>
      <c r="AA32" s="458">
        <v>0.11</v>
      </c>
      <c r="AB32" s="458">
        <v>0.109</v>
      </c>
      <c r="AC32" s="459">
        <v>7.1000000000000008E-2</v>
      </c>
      <c r="AD32" s="66">
        <v>0</v>
      </c>
      <c r="AE32" s="67">
        <v>3.1E-2</v>
      </c>
      <c r="AF32" s="5"/>
      <c r="AG32" s="62" t="s">
        <v>2052</v>
      </c>
      <c r="AH32" s="86" t="s">
        <v>2082</v>
      </c>
      <c r="AI32" s="76">
        <f t="shared" si="0"/>
        <v>0.18</v>
      </c>
      <c r="AJ32" s="72">
        <f>ROUNDDOWN(J32/M32,3)</f>
        <v>0.183</v>
      </c>
      <c r="AK32" s="72">
        <f t="shared" si="1"/>
        <v>0.22600000000000001</v>
      </c>
      <c r="AL32" s="77">
        <f t="shared" si="2"/>
        <v>0.26900000000000002</v>
      </c>
      <c r="AM32" s="5"/>
      <c r="AN32" s="5"/>
      <c r="AO32" s="5"/>
      <c r="AQ32" s="5"/>
      <c r="AR32" s="62" t="s">
        <v>2052</v>
      </c>
      <c r="AS32" s="86" t="s">
        <v>2082</v>
      </c>
      <c r="AT32" s="82">
        <f t="shared" si="8"/>
        <v>0.66824644549763024</v>
      </c>
      <c r="AU32" s="78">
        <f>O32/M32</f>
        <v>0.68115942028985499</v>
      </c>
      <c r="AV32" s="78">
        <f t="shared" si="9"/>
        <v>0.83928571428571419</v>
      </c>
      <c r="AW32" s="83">
        <f t="shared" si="10"/>
        <v>1</v>
      </c>
      <c r="BA32" s="95" t="s">
        <v>2052</v>
      </c>
      <c r="BB32" s="96" t="s">
        <v>1968</v>
      </c>
    </row>
    <row r="33" spans="1:54" ht="14.25" thickBot="1">
      <c r="A33" s="505" t="s">
        <v>2053</v>
      </c>
      <c r="B33" s="506" t="s">
        <v>2083</v>
      </c>
      <c r="C33" s="449">
        <v>7.9000000000000001E-2</v>
      </c>
      <c r="D33" s="440">
        <v>5.8000000000000003E-2</v>
      </c>
      <c r="E33" s="440">
        <v>3.2000000000000001E-2</v>
      </c>
      <c r="F33" s="450">
        <v>0</v>
      </c>
      <c r="G33" s="439">
        <v>4.2999999999999997E-2</v>
      </c>
      <c r="H33" s="440">
        <v>3.9E-2</v>
      </c>
      <c r="I33" s="441">
        <v>0</v>
      </c>
      <c r="J33" s="449">
        <v>3.7999999999999999E-2</v>
      </c>
      <c r="K33" s="450">
        <v>0</v>
      </c>
      <c r="L33" s="460">
        <v>0.191</v>
      </c>
      <c r="M33" s="461">
        <v>0.187</v>
      </c>
      <c r="N33" s="461">
        <v>0.14799999999999999</v>
      </c>
      <c r="O33" s="461">
        <v>0.127</v>
      </c>
      <c r="P33" s="461">
        <v>0.153</v>
      </c>
      <c r="Q33" s="461">
        <v>0.17</v>
      </c>
      <c r="R33" s="461">
        <v>0.14899999999999999</v>
      </c>
      <c r="S33" s="461">
        <v>0.16600000000000001</v>
      </c>
      <c r="T33" s="461">
        <v>0.13200000000000001</v>
      </c>
      <c r="U33" s="461">
        <v>0.128</v>
      </c>
      <c r="V33" s="461">
        <v>0.14399999999999999</v>
      </c>
      <c r="W33" s="461">
        <v>0.11</v>
      </c>
      <c r="X33" s="461">
        <v>0.14000000000000001</v>
      </c>
      <c r="Y33" s="461">
        <v>0.106</v>
      </c>
      <c r="Z33" s="461">
        <v>8.8999999999999996E-2</v>
      </c>
      <c r="AA33" s="461">
        <v>0.10200000000000001</v>
      </c>
      <c r="AB33" s="461">
        <v>0.10100000000000001</v>
      </c>
      <c r="AC33" s="462">
        <v>6.3E-2</v>
      </c>
      <c r="AD33" s="473">
        <v>0</v>
      </c>
      <c r="AE33" s="469">
        <v>3.1E-2</v>
      </c>
      <c r="AF33" s="5"/>
      <c r="AG33" s="62" t="s">
        <v>2053</v>
      </c>
      <c r="AH33" s="86" t="s">
        <v>2083</v>
      </c>
      <c r="AI33" s="76">
        <f t="shared" si="0"/>
        <v>0.19800000000000001</v>
      </c>
      <c r="AJ33" s="72">
        <f>ROUNDDOWN(J33/M33,3)</f>
        <v>0.20300000000000001</v>
      </c>
      <c r="AK33" s="72">
        <f t="shared" si="1"/>
        <v>0.25600000000000001</v>
      </c>
      <c r="AL33" s="77">
        <f t="shared" si="2"/>
        <v>0.29899999999999999</v>
      </c>
      <c r="AM33" s="5"/>
      <c r="AN33" s="5"/>
      <c r="AO33" s="5"/>
      <c r="AQ33" s="5"/>
      <c r="AR33" s="62" t="s">
        <v>2053</v>
      </c>
      <c r="AS33" s="86" t="s">
        <v>2083</v>
      </c>
      <c r="AT33" s="82">
        <f t="shared" si="8"/>
        <v>0.66492146596858637</v>
      </c>
      <c r="AU33" s="78">
        <f>O33/M33</f>
        <v>0.67914438502673802</v>
      </c>
      <c r="AV33" s="78">
        <f t="shared" si="9"/>
        <v>0.85810810810810811</v>
      </c>
      <c r="AW33" s="83">
        <f t="shared" si="10"/>
        <v>1</v>
      </c>
      <c r="BA33" s="97" t="s">
        <v>2053</v>
      </c>
      <c r="BB33" s="96" t="s">
        <v>1968</v>
      </c>
    </row>
    <row r="34" spans="1:54" ht="14.25" thickTop="1">
      <c r="A34" s="504" t="s">
        <v>2054</v>
      </c>
      <c r="B34" s="60" t="s">
        <v>2065</v>
      </c>
      <c r="C34" s="451">
        <v>6.1000000000000006E-2</v>
      </c>
      <c r="D34" s="452">
        <v>4.4000000000000004E-2</v>
      </c>
      <c r="E34" s="452">
        <v>2.5000000000000001E-2</v>
      </c>
      <c r="F34" s="8">
        <v>0</v>
      </c>
      <c r="G34" s="442">
        <v>1.7000000000000001E-2</v>
      </c>
      <c r="H34" s="443" t="s">
        <v>2084</v>
      </c>
      <c r="I34" s="444">
        <v>0</v>
      </c>
      <c r="J34" s="451">
        <v>1.0999999999999999E-2</v>
      </c>
      <c r="K34" s="8">
        <v>0</v>
      </c>
      <c r="L34" s="463">
        <v>0.10100000000000001</v>
      </c>
      <c r="M34" s="443" t="s">
        <v>2084</v>
      </c>
      <c r="N34" s="464">
        <v>8.4000000000000005E-2</v>
      </c>
      <c r="O34" s="464">
        <v>6.7000000000000004E-2</v>
      </c>
      <c r="P34" s="464">
        <v>9.0000000000000011E-2</v>
      </c>
      <c r="Q34" s="464">
        <v>8.4000000000000005E-2</v>
      </c>
      <c r="R34" s="443" t="s">
        <v>2084</v>
      </c>
      <c r="S34" s="443" t="s">
        <v>2084</v>
      </c>
      <c r="T34" s="464">
        <v>7.3000000000000009E-2</v>
      </c>
      <c r="U34" s="443" t="s">
        <v>2084</v>
      </c>
      <c r="V34" s="464">
        <v>6.5000000000000002E-2</v>
      </c>
      <c r="W34" s="464">
        <v>7.3000000000000009E-2</v>
      </c>
      <c r="X34" s="443" t="s">
        <v>2084</v>
      </c>
      <c r="Y34" s="464">
        <v>5.4000000000000006E-2</v>
      </c>
      <c r="Z34" s="464">
        <v>5.6000000000000008E-2</v>
      </c>
      <c r="AA34" s="443" t="s">
        <v>2084</v>
      </c>
      <c r="AB34" s="464">
        <v>4.8000000000000001E-2</v>
      </c>
      <c r="AC34" s="465">
        <v>3.7000000000000005E-2</v>
      </c>
      <c r="AD34" s="66">
        <v>0</v>
      </c>
      <c r="AE34" s="470">
        <v>1.2E-2</v>
      </c>
      <c r="AF34" s="5"/>
      <c r="AG34" s="62" t="s">
        <v>2054</v>
      </c>
      <c r="AH34" s="86" t="s">
        <v>2065</v>
      </c>
      <c r="AI34" s="76">
        <f t="shared" si="0"/>
        <v>0.108</v>
      </c>
      <c r="AJ34" s="456" t="s">
        <v>2084</v>
      </c>
      <c r="AK34" s="72">
        <f t="shared" si="1"/>
        <v>0.13</v>
      </c>
      <c r="AL34" s="77">
        <f t="shared" si="2"/>
        <v>0.16400000000000001</v>
      </c>
      <c r="AM34" s="5"/>
      <c r="AN34" s="5"/>
      <c r="AO34" s="5"/>
      <c r="AQ34" s="5"/>
      <c r="AR34" s="62" t="s">
        <v>2054</v>
      </c>
      <c r="AS34" s="86" t="s">
        <v>2065</v>
      </c>
      <c r="AT34" s="82">
        <f t="shared" si="8"/>
        <v>0.6633663366336634</v>
      </c>
      <c r="AU34" s="456" t="s">
        <v>2084</v>
      </c>
      <c r="AV34" s="78">
        <f t="shared" si="9"/>
        <v>0.79761904761904767</v>
      </c>
      <c r="AW34" s="83">
        <f t="shared" si="10"/>
        <v>1</v>
      </c>
      <c r="BA34" s="95" t="s">
        <v>2054</v>
      </c>
      <c r="BB34" s="96" t="s">
        <v>1968</v>
      </c>
    </row>
    <row r="35" spans="1:54">
      <c r="A35" s="62" t="s">
        <v>2055</v>
      </c>
      <c r="B35" s="63" t="s">
        <v>2069</v>
      </c>
      <c r="C35" s="82">
        <v>6.8000000000000005E-2</v>
      </c>
      <c r="D35" s="78">
        <v>0.05</v>
      </c>
      <c r="E35" s="78">
        <v>2.8000000000000001E-2</v>
      </c>
      <c r="F35" s="9">
        <v>0</v>
      </c>
      <c r="G35" s="438">
        <v>2.5999999999999999E-2</v>
      </c>
      <c r="H35" s="437" t="s">
        <v>2084</v>
      </c>
      <c r="I35" s="436">
        <v>0</v>
      </c>
      <c r="J35" s="82">
        <v>1.7999999999999999E-2</v>
      </c>
      <c r="K35" s="9">
        <v>0</v>
      </c>
      <c r="L35" s="457">
        <v>0.125</v>
      </c>
      <c r="M35" s="437" t="s">
        <v>2084</v>
      </c>
      <c r="N35" s="458">
        <v>9.9000000000000005E-2</v>
      </c>
      <c r="O35" s="458">
        <v>8.1000000000000003E-2</v>
      </c>
      <c r="P35" s="458">
        <v>0.107</v>
      </c>
      <c r="Q35" s="458">
        <v>0.107</v>
      </c>
      <c r="R35" s="437" t="s">
        <v>2084</v>
      </c>
      <c r="S35" s="437" t="s">
        <v>2084</v>
      </c>
      <c r="T35" s="458">
        <v>8.8999999999999996E-2</v>
      </c>
      <c r="U35" s="437" t="s">
        <v>2084</v>
      </c>
      <c r="V35" s="458">
        <v>8.4999999999999992E-2</v>
      </c>
      <c r="W35" s="458">
        <v>8.1000000000000003E-2</v>
      </c>
      <c r="X35" s="437" t="s">
        <v>2084</v>
      </c>
      <c r="Y35" s="458">
        <v>6.7000000000000004E-2</v>
      </c>
      <c r="Z35" s="458">
        <v>6.3E-2</v>
      </c>
      <c r="AA35" s="437" t="s">
        <v>2084</v>
      </c>
      <c r="AB35" s="458">
        <v>5.8999999999999997E-2</v>
      </c>
      <c r="AC35" s="459">
        <v>4.1000000000000002E-2</v>
      </c>
      <c r="AD35" s="66">
        <v>0</v>
      </c>
      <c r="AE35" s="471">
        <v>1.2999999999999999E-2</v>
      </c>
      <c r="AF35" s="5"/>
      <c r="AG35" s="62" t="s">
        <v>2055</v>
      </c>
      <c r="AH35" s="86" t="s">
        <v>2069</v>
      </c>
      <c r="AI35" s="76">
        <f t="shared" si="0"/>
        <v>0.14399999999999999</v>
      </c>
      <c r="AJ35" s="456" t="s">
        <v>2084</v>
      </c>
      <c r="AK35" s="72">
        <f t="shared" si="1"/>
        <v>0.18099999999999999</v>
      </c>
      <c r="AL35" s="77">
        <f t="shared" si="2"/>
        <v>0.222</v>
      </c>
      <c r="AM35" s="5"/>
      <c r="AN35" s="5"/>
      <c r="AO35" s="5"/>
      <c r="AQ35" s="5"/>
      <c r="AR35" s="62" t="s">
        <v>2055</v>
      </c>
      <c r="AS35" s="86" t="s">
        <v>2069</v>
      </c>
      <c r="AT35" s="82">
        <f t="shared" si="8"/>
        <v>0.64800000000000002</v>
      </c>
      <c r="AU35" s="456" t="s">
        <v>2084</v>
      </c>
      <c r="AV35" s="78">
        <f t="shared" si="9"/>
        <v>0.81818181818181812</v>
      </c>
      <c r="AW35" s="83">
        <f t="shared" si="10"/>
        <v>1</v>
      </c>
      <c r="BA35" s="95" t="s">
        <v>2055</v>
      </c>
      <c r="BB35" s="96" t="s">
        <v>1968</v>
      </c>
    </row>
    <row r="36" spans="1:54">
      <c r="A36" s="62" t="s">
        <v>2056</v>
      </c>
      <c r="B36" s="63" t="s">
        <v>2070</v>
      </c>
      <c r="C36" s="82">
        <v>6.8000000000000005E-2</v>
      </c>
      <c r="D36" s="78">
        <v>0.05</v>
      </c>
      <c r="E36" s="78">
        <v>2.8000000000000001E-2</v>
      </c>
      <c r="F36" s="9">
        <v>0</v>
      </c>
      <c r="G36" s="438">
        <v>2.5999999999999999E-2</v>
      </c>
      <c r="H36" s="437" t="s">
        <v>2084</v>
      </c>
      <c r="I36" s="436">
        <v>0</v>
      </c>
      <c r="J36" s="82">
        <v>1.7999999999999999E-2</v>
      </c>
      <c r="K36" s="9">
        <v>0</v>
      </c>
      <c r="L36" s="457">
        <v>0.125</v>
      </c>
      <c r="M36" s="437" t="s">
        <v>2084</v>
      </c>
      <c r="N36" s="458">
        <v>9.9000000000000005E-2</v>
      </c>
      <c r="O36" s="458">
        <v>8.1000000000000003E-2</v>
      </c>
      <c r="P36" s="458">
        <v>0.107</v>
      </c>
      <c r="Q36" s="458">
        <v>0.107</v>
      </c>
      <c r="R36" s="437" t="s">
        <v>2084</v>
      </c>
      <c r="S36" s="437" t="s">
        <v>2084</v>
      </c>
      <c r="T36" s="458">
        <v>8.8999999999999996E-2</v>
      </c>
      <c r="U36" s="437" t="s">
        <v>2084</v>
      </c>
      <c r="V36" s="458">
        <v>8.4999999999999992E-2</v>
      </c>
      <c r="W36" s="458">
        <v>8.1000000000000003E-2</v>
      </c>
      <c r="X36" s="437" t="s">
        <v>2084</v>
      </c>
      <c r="Y36" s="458">
        <v>6.7000000000000004E-2</v>
      </c>
      <c r="Z36" s="458">
        <v>6.3E-2</v>
      </c>
      <c r="AA36" s="437" t="s">
        <v>2084</v>
      </c>
      <c r="AB36" s="458">
        <v>5.8999999999999997E-2</v>
      </c>
      <c r="AC36" s="459">
        <v>4.1000000000000002E-2</v>
      </c>
      <c r="AD36" s="66">
        <v>0</v>
      </c>
      <c r="AE36" s="471">
        <v>1.2999999999999999E-2</v>
      </c>
      <c r="AF36" s="5"/>
      <c r="AG36" s="62" t="s">
        <v>2056</v>
      </c>
      <c r="AH36" s="86" t="s">
        <v>2070</v>
      </c>
      <c r="AI36" s="76">
        <f t="shared" si="0"/>
        <v>0.14399999999999999</v>
      </c>
      <c r="AJ36" s="456" t="s">
        <v>2084</v>
      </c>
      <c r="AK36" s="72">
        <f t="shared" si="1"/>
        <v>0.18099999999999999</v>
      </c>
      <c r="AL36" s="77">
        <f t="shared" si="2"/>
        <v>0.222</v>
      </c>
      <c r="AM36" s="5"/>
      <c r="AN36" s="5"/>
      <c r="AO36" s="5"/>
      <c r="AQ36" s="5"/>
      <c r="AR36" s="62" t="s">
        <v>2056</v>
      </c>
      <c r="AS36" s="86" t="s">
        <v>2070</v>
      </c>
      <c r="AT36" s="82">
        <f t="shared" si="8"/>
        <v>0.64800000000000002</v>
      </c>
      <c r="AU36" s="456" t="s">
        <v>2084</v>
      </c>
      <c r="AV36" s="78">
        <f t="shared" si="9"/>
        <v>0.81818181818181812</v>
      </c>
      <c r="AW36" s="83">
        <f t="shared" si="10"/>
        <v>1</v>
      </c>
      <c r="BA36" s="95" t="s">
        <v>2056</v>
      </c>
      <c r="BB36" s="96" t="s">
        <v>1968</v>
      </c>
    </row>
    <row r="37" spans="1:54">
      <c r="A37" s="62" t="s">
        <v>2057</v>
      </c>
      <c r="B37" s="63" t="s">
        <v>2071</v>
      </c>
      <c r="C37" s="82">
        <v>6.7000000000000004E-2</v>
      </c>
      <c r="D37" s="78">
        <v>4.9000000000000002E-2</v>
      </c>
      <c r="E37" s="78">
        <v>2.7E-2</v>
      </c>
      <c r="F37" s="9">
        <v>0</v>
      </c>
      <c r="G37" s="438">
        <v>1.7999999999999999E-2</v>
      </c>
      <c r="H37" s="437" t="s">
        <v>2084</v>
      </c>
      <c r="I37" s="436">
        <v>0</v>
      </c>
      <c r="J37" s="82">
        <v>1.2999999999999999E-2</v>
      </c>
      <c r="K37" s="9">
        <v>0</v>
      </c>
      <c r="L37" s="457">
        <v>0.107</v>
      </c>
      <c r="M37" s="437" t="s">
        <v>2084</v>
      </c>
      <c r="N37" s="458">
        <v>8.8999999999999996E-2</v>
      </c>
      <c r="O37" s="458">
        <v>7.0999999999999994E-2</v>
      </c>
      <c r="P37" s="458">
        <v>9.4E-2</v>
      </c>
      <c r="Q37" s="458">
        <v>8.8999999999999996E-2</v>
      </c>
      <c r="R37" s="437" t="s">
        <v>2084</v>
      </c>
      <c r="S37" s="437" t="s">
        <v>2084</v>
      </c>
      <c r="T37" s="458">
        <v>7.5999999999999998E-2</v>
      </c>
      <c r="U37" s="437" t="s">
        <v>2084</v>
      </c>
      <c r="V37" s="458">
        <v>6.699999999999999E-2</v>
      </c>
      <c r="W37" s="458">
        <v>7.5999999999999998E-2</v>
      </c>
      <c r="X37" s="437" t="s">
        <v>2084</v>
      </c>
      <c r="Y37" s="458">
        <v>5.3999999999999999E-2</v>
      </c>
      <c r="Z37" s="458">
        <v>5.8000000000000003E-2</v>
      </c>
      <c r="AA37" s="437" t="s">
        <v>2084</v>
      </c>
      <c r="AB37" s="458">
        <v>4.9000000000000002E-2</v>
      </c>
      <c r="AC37" s="459">
        <v>3.5999999999999997E-2</v>
      </c>
      <c r="AD37" s="66">
        <v>0</v>
      </c>
      <c r="AE37" s="471">
        <v>8.9999999999999993E-3</v>
      </c>
      <c r="AF37" s="5"/>
      <c r="AG37" s="62" t="s">
        <v>2057</v>
      </c>
      <c r="AH37" s="86" t="s">
        <v>2071</v>
      </c>
      <c r="AI37" s="76">
        <f t="shared" si="0"/>
        <v>0.121</v>
      </c>
      <c r="AJ37" s="456" t="s">
        <v>2084</v>
      </c>
      <c r="AK37" s="72">
        <f t="shared" si="1"/>
        <v>0.14599999999999999</v>
      </c>
      <c r="AL37" s="77">
        <f t="shared" si="2"/>
        <v>0.183</v>
      </c>
      <c r="AM37" s="5"/>
      <c r="AN37" s="5"/>
      <c r="AO37" s="5"/>
      <c r="AQ37" s="5"/>
      <c r="AR37" s="62" t="s">
        <v>2057</v>
      </c>
      <c r="AS37" s="86" t="s">
        <v>2071</v>
      </c>
      <c r="AT37" s="82">
        <f t="shared" si="8"/>
        <v>0.66355140186915884</v>
      </c>
      <c r="AU37" s="456" t="s">
        <v>2084</v>
      </c>
      <c r="AV37" s="78">
        <f t="shared" si="9"/>
        <v>0.797752808988764</v>
      </c>
      <c r="AW37" s="83">
        <f t="shared" si="10"/>
        <v>1</v>
      </c>
      <c r="BA37" s="97" t="s">
        <v>2057</v>
      </c>
      <c r="BB37" s="96" t="s">
        <v>1968</v>
      </c>
    </row>
    <row r="38" spans="1:54" s="489" customFormat="1">
      <c r="A38" s="62" t="s">
        <v>2058</v>
      </c>
      <c r="B38" s="63" t="s">
        <v>2072</v>
      </c>
      <c r="C38" s="82">
        <v>6.5000000000000002E-2</v>
      </c>
      <c r="D38" s="78">
        <v>4.7E-2</v>
      </c>
      <c r="E38" s="78">
        <v>2.6000000000000002E-2</v>
      </c>
      <c r="F38" s="9">
        <v>0</v>
      </c>
      <c r="G38" s="438">
        <v>1.7999999999999999E-2</v>
      </c>
      <c r="H38" s="437" t="s">
        <v>2084</v>
      </c>
      <c r="I38" s="436">
        <v>0</v>
      </c>
      <c r="J38" s="82">
        <v>1.2999999999999999E-2</v>
      </c>
      <c r="K38" s="9">
        <v>0</v>
      </c>
      <c r="L38" s="457">
        <v>0.105</v>
      </c>
      <c r="M38" s="437" t="s">
        <v>2084</v>
      </c>
      <c r="N38" s="458">
        <v>8.6999999999999994E-2</v>
      </c>
      <c r="O38" s="458">
        <v>6.8999999999999992E-2</v>
      </c>
      <c r="P38" s="458">
        <v>9.1999999999999998E-2</v>
      </c>
      <c r="Q38" s="458">
        <v>8.6999999999999994E-2</v>
      </c>
      <c r="R38" s="437" t="s">
        <v>2084</v>
      </c>
      <c r="S38" s="437" t="s">
        <v>2084</v>
      </c>
      <c r="T38" s="458">
        <v>7.3999999999999996E-2</v>
      </c>
      <c r="U38" s="437" t="s">
        <v>2084</v>
      </c>
      <c r="V38" s="458">
        <v>6.5999999999999989E-2</v>
      </c>
      <c r="W38" s="458">
        <v>7.3999999999999996E-2</v>
      </c>
      <c r="X38" s="437" t="s">
        <v>2084</v>
      </c>
      <c r="Y38" s="458">
        <v>5.2999999999999999E-2</v>
      </c>
      <c r="Z38" s="458">
        <v>5.6000000000000001E-2</v>
      </c>
      <c r="AA38" s="437" t="s">
        <v>2084</v>
      </c>
      <c r="AB38" s="458">
        <v>4.8000000000000001E-2</v>
      </c>
      <c r="AC38" s="459">
        <v>3.5000000000000003E-2</v>
      </c>
      <c r="AD38" s="66">
        <v>0</v>
      </c>
      <c r="AE38" s="471">
        <v>8.9999999999999993E-3</v>
      </c>
      <c r="AF38" s="486"/>
      <c r="AG38" s="62" t="s">
        <v>2058</v>
      </c>
      <c r="AH38" s="86" t="s">
        <v>2072</v>
      </c>
      <c r="AI38" s="76">
        <f t="shared" si="0"/>
        <v>0.123</v>
      </c>
      <c r="AJ38" s="456" t="s">
        <v>2084</v>
      </c>
      <c r="AK38" s="72">
        <f t="shared" si="1"/>
        <v>0.14899999999999999</v>
      </c>
      <c r="AL38" s="77">
        <f t="shared" si="2"/>
        <v>0.188</v>
      </c>
      <c r="AM38" s="486"/>
      <c r="AN38" s="486"/>
      <c r="AO38" s="486"/>
      <c r="AQ38" s="486"/>
      <c r="AR38" s="62" t="s">
        <v>2058</v>
      </c>
      <c r="AS38" s="86" t="s">
        <v>2072</v>
      </c>
      <c r="AT38" s="82">
        <f t="shared" si="8"/>
        <v>0.65714285714285714</v>
      </c>
      <c r="AU38" s="456" t="s">
        <v>2084</v>
      </c>
      <c r="AV38" s="78">
        <f t="shared" si="9"/>
        <v>0.79310344827586199</v>
      </c>
      <c r="AW38" s="83">
        <f t="shared" si="10"/>
        <v>1</v>
      </c>
      <c r="BA38" s="95" t="s">
        <v>2058</v>
      </c>
      <c r="BB38" s="96" t="s">
        <v>1968</v>
      </c>
    </row>
    <row r="39" spans="1:54" s="489" customFormat="1" ht="14.25" thickBot="1">
      <c r="A39" s="474" t="s">
        <v>2059</v>
      </c>
      <c r="B39" s="475" t="s">
        <v>2073</v>
      </c>
      <c r="C39" s="453">
        <v>6.4000000000000001E-2</v>
      </c>
      <c r="D39" s="454">
        <v>4.7E-2</v>
      </c>
      <c r="E39" s="454">
        <v>2.6000000000000002E-2</v>
      </c>
      <c r="F39" s="455">
        <v>0</v>
      </c>
      <c r="G39" s="445">
        <v>1.7999999999999999E-2</v>
      </c>
      <c r="H39" s="446" t="s">
        <v>2084</v>
      </c>
      <c r="I39" s="447">
        <v>0</v>
      </c>
      <c r="J39" s="453">
        <v>1.2999999999999999E-2</v>
      </c>
      <c r="K39" s="455">
        <v>0</v>
      </c>
      <c r="L39" s="466">
        <v>0.104</v>
      </c>
      <c r="M39" s="446" t="s">
        <v>2084</v>
      </c>
      <c r="N39" s="467">
        <v>8.5999999999999993E-2</v>
      </c>
      <c r="O39" s="467">
        <v>6.8999999999999992E-2</v>
      </c>
      <c r="P39" s="467">
        <v>9.0999999999999998E-2</v>
      </c>
      <c r="Q39" s="467">
        <v>8.6999999999999994E-2</v>
      </c>
      <c r="R39" s="446" t="s">
        <v>2084</v>
      </c>
      <c r="S39" s="446" t="s">
        <v>2084</v>
      </c>
      <c r="T39" s="467">
        <v>7.3999999999999996E-2</v>
      </c>
      <c r="U39" s="446" t="s">
        <v>2084</v>
      </c>
      <c r="V39" s="467">
        <v>6.5999999999999989E-2</v>
      </c>
      <c r="W39" s="467">
        <v>7.2999999999999995E-2</v>
      </c>
      <c r="X39" s="446" t="s">
        <v>2084</v>
      </c>
      <c r="Y39" s="467">
        <v>5.2999999999999999E-2</v>
      </c>
      <c r="Z39" s="467">
        <v>5.6000000000000001E-2</v>
      </c>
      <c r="AA39" s="446" t="s">
        <v>2084</v>
      </c>
      <c r="AB39" s="467">
        <v>4.8000000000000001E-2</v>
      </c>
      <c r="AC39" s="467">
        <v>3.5000000000000003E-2</v>
      </c>
      <c r="AD39" s="476">
        <v>0</v>
      </c>
      <c r="AE39" s="472">
        <v>8.9999999999999993E-3</v>
      </c>
      <c r="AF39" s="486"/>
      <c r="AG39" s="474" t="s">
        <v>2059</v>
      </c>
      <c r="AH39" s="477" t="s">
        <v>2073</v>
      </c>
      <c r="AI39" s="76">
        <f t="shared" si="0"/>
        <v>0.125</v>
      </c>
      <c r="AJ39" s="478" t="s">
        <v>2084</v>
      </c>
      <c r="AK39" s="72">
        <f t="shared" si="1"/>
        <v>0.151</v>
      </c>
      <c r="AL39" s="77">
        <f t="shared" si="2"/>
        <v>0.188</v>
      </c>
      <c r="AM39" s="486"/>
      <c r="AN39" s="486"/>
      <c r="AO39" s="486"/>
      <c r="AQ39" s="486"/>
      <c r="AR39" s="474" t="s">
        <v>2059</v>
      </c>
      <c r="AS39" s="477" t="s">
        <v>2073</v>
      </c>
      <c r="AT39" s="453">
        <f t="shared" si="8"/>
        <v>0.66346153846153844</v>
      </c>
      <c r="AU39" s="478" t="s">
        <v>2084</v>
      </c>
      <c r="AV39" s="454">
        <f t="shared" si="9"/>
        <v>0.80232558139534882</v>
      </c>
      <c r="AW39" s="479">
        <f t="shared" si="10"/>
        <v>1</v>
      </c>
      <c r="BA39" s="480" t="s">
        <v>2059</v>
      </c>
      <c r="BB39" s="481" t="s">
        <v>1968</v>
      </c>
    </row>
    <row r="40" spans="1:54" s="489" customFormat="1">
      <c r="A40" s="495"/>
      <c r="B40" s="496"/>
      <c r="C40" s="497"/>
      <c r="D40" s="497"/>
      <c r="E40" s="497"/>
      <c r="F40" s="497"/>
      <c r="G40" s="497"/>
      <c r="H40" s="497"/>
      <c r="I40" s="497"/>
      <c r="J40" s="497"/>
      <c r="K40" s="497"/>
      <c r="L40" s="498"/>
      <c r="M40" s="498"/>
      <c r="N40" s="498"/>
      <c r="O40" s="498"/>
      <c r="P40" s="498"/>
      <c r="Q40" s="498"/>
      <c r="R40" s="498"/>
      <c r="S40" s="498"/>
      <c r="T40" s="498"/>
      <c r="U40" s="498"/>
      <c r="V40" s="498"/>
      <c r="W40" s="498"/>
      <c r="X40" s="498"/>
      <c r="Y40" s="498"/>
      <c r="Z40" s="498"/>
      <c r="AA40" s="498"/>
      <c r="AB40" s="498"/>
      <c r="AC40" s="498"/>
      <c r="AD40" s="498"/>
      <c r="AE40" s="498"/>
      <c r="AG40" s="495"/>
      <c r="AH40" s="499"/>
      <c r="AI40" s="500"/>
      <c r="AJ40" s="500"/>
      <c r="AK40" s="500"/>
      <c r="AL40" s="500"/>
      <c r="AR40" s="495"/>
      <c r="AS40" s="499"/>
      <c r="AT40" s="501"/>
      <c r="AU40" s="501"/>
      <c r="AV40" s="501"/>
      <c r="AW40" s="501"/>
      <c r="BA40" s="502"/>
      <c r="BB40" s="503"/>
    </row>
    <row r="41" spans="1:54" s="489" customFormat="1">
      <c r="A41" s="482"/>
      <c r="B41" s="483"/>
      <c r="C41" s="484"/>
      <c r="D41" s="484"/>
      <c r="E41" s="484"/>
      <c r="F41" s="484"/>
      <c r="G41" s="484"/>
      <c r="H41" s="484"/>
      <c r="I41" s="484"/>
      <c r="J41" s="484"/>
      <c r="K41" s="484"/>
      <c r="L41" s="485"/>
      <c r="M41" s="485"/>
      <c r="N41" s="485"/>
      <c r="O41" s="485"/>
      <c r="P41" s="485"/>
      <c r="Q41" s="485"/>
      <c r="R41" s="485"/>
      <c r="S41" s="485"/>
      <c r="T41" s="485"/>
      <c r="U41" s="485"/>
      <c r="V41" s="485"/>
      <c r="W41" s="485"/>
      <c r="X41" s="485"/>
      <c r="Y41" s="485"/>
      <c r="Z41" s="485"/>
      <c r="AA41" s="485"/>
      <c r="AB41" s="485"/>
      <c r="AC41" s="485"/>
      <c r="AD41" s="485"/>
      <c r="AE41" s="485"/>
      <c r="AG41" s="482"/>
      <c r="AH41" s="487"/>
      <c r="AI41" s="488"/>
      <c r="AJ41" s="488"/>
      <c r="AK41" s="488"/>
      <c r="AL41" s="488"/>
      <c r="AR41" s="482"/>
      <c r="AS41" s="487"/>
      <c r="AT41" s="490"/>
      <c r="AU41" s="490"/>
      <c r="AV41" s="490"/>
      <c r="AW41" s="490"/>
      <c r="BA41" s="491"/>
      <c r="BB41" s="492"/>
    </row>
    <row r="42" spans="1:54" s="489" customFormat="1">
      <c r="A42" s="482"/>
      <c r="B42" s="483"/>
      <c r="C42" s="484"/>
      <c r="D42" s="484"/>
      <c r="E42" s="484"/>
      <c r="F42" s="484"/>
      <c r="G42" s="484"/>
      <c r="H42" s="484"/>
      <c r="I42" s="484"/>
      <c r="J42" s="484"/>
      <c r="K42" s="484"/>
      <c r="L42" s="485"/>
      <c r="M42" s="485"/>
      <c r="N42" s="485"/>
      <c r="O42" s="485"/>
      <c r="P42" s="485"/>
      <c r="Q42" s="485"/>
      <c r="R42" s="485"/>
      <c r="S42" s="485"/>
      <c r="T42" s="485"/>
      <c r="U42" s="485"/>
      <c r="V42" s="485"/>
      <c r="W42" s="485"/>
      <c r="X42" s="485"/>
      <c r="Y42" s="485"/>
      <c r="Z42" s="485"/>
      <c r="AA42" s="485"/>
      <c r="AB42" s="485"/>
      <c r="AC42" s="485"/>
      <c r="AD42" s="485"/>
      <c r="AE42" s="485"/>
      <c r="AG42" s="482"/>
      <c r="AH42" s="487"/>
      <c r="AI42" s="488"/>
      <c r="AJ42" s="488"/>
      <c r="AK42" s="488"/>
      <c r="AL42" s="488"/>
      <c r="AR42" s="482"/>
      <c r="AS42" s="487"/>
      <c r="AT42" s="490"/>
      <c r="AU42" s="490"/>
      <c r="AV42" s="490"/>
      <c r="AW42" s="490"/>
      <c r="BA42" s="482"/>
      <c r="BB42" s="492"/>
    </row>
    <row r="43" spans="1:54" s="489" customFormat="1">
      <c r="A43" s="482"/>
      <c r="B43" s="483"/>
      <c r="C43" s="484"/>
      <c r="D43" s="484"/>
      <c r="E43" s="484"/>
      <c r="F43" s="484"/>
      <c r="G43" s="484"/>
      <c r="H43" s="484"/>
      <c r="I43" s="484"/>
      <c r="J43" s="484"/>
      <c r="K43" s="484"/>
      <c r="L43" s="485"/>
      <c r="M43" s="485"/>
      <c r="N43" s="485"/>
      <c r="O43" s="485"/>
      <c r="P43" s="485"/>
      <c r="Q43" s="485"/>
      <c r="R43" s="485"/>
      <c r="S43" s="485"/>
      <c r="T43" s="485"/>
      <c r="U43" s="485"/>
      <c r="V43" s="485"/>
      <c r="W43" s="485"/>
      <c r="X43" s="485"/>
      <c r="Y43" s="485"/>
      <c r="Z43" s="485"/>
      <c r="AA43" s="485"/>
      <c r="AB43" s="485"/>
      <c r="AC43" s="485"/>
      <c r="AD43" s="485"/>
      <c r="AE43" s="485"/>
      <c r="AG43" s="482"/>
      <c r="AH43" s="487"/>
      <c r="AI43" s="488"/>
      <c r="AJ43" s="488"/>
      <c r="AK43" s="488"/>
      <c r="AL43" s="488"/>
      <c r="AR43" s="482"/>
      <c r="AS43" s="487"/>
      <c r="AT43" s="490"/>
      <c r="AU43" s="490"/>
      <c r="AV43" s="490"/>
      <c r="AW43" s="490"/>
      <c r="BA43" s="491"/>
      <c r="BB43" s="492"/>
    </row>
    <row r="44" spans="1:54" s="489" customFormat="1">
      <c r="A44" s="482"/>
      <c r="B44" s="483"/>
      <c r="C44" s="484"/>
      <c r="D44" s="484"/>
      <c r="E44" s="484"/>
      <c r="F44" s="484"/>
      <c r="G44" s="484"/>
      <c r="H44" s="484"/>
      <c r="I44" s="484"/>
      <c r="J44" s="484"/>
      <c r="K44" s="484"/>
      <c r="L44" s="485"/>
      <c r="M44" s="485"/>
      <c r="N44" s="485"/>
      <c r="O44" s="485"/>
      <c r="P44" s="485"/>
      <c r="Q44" s="485"/>
      <c r="R44" s="485"/>
      <c r="S44" s="485"/>
      <c r="T44" s="485"/>
      <c r="U44" s="485"/>
      <c r="V44" s="485"/>
      <c r="W44" s="485"/>
      <c r="X44" s="485"/>
      <c r="Y44" s="485"/>
      <c r="Z44" s="485"/>
      <c r="AA44" s="485"/>
      <c r="AB44" s="485"/>
      <c r="AC44" s="485"/>
      <c r="AD44" s="485"/>
      <c r="AE44" s="485"/>
      <c r="AG44" s="482"/>
      <c r="AH44" s="487"/>
      <c r="AI44" s="488"/>
      <c r="AJ44" s="488"/>
      <c r="AK44" s="488"/>
      <c r="AL44" s="488"/>
      <c r="AR44" s="482"/>
      <c r="AS44" s="487"/>
      <c r="AT44" s="490"/>
      <c r="AU44" s="490"/>
      <c r="AV44" s="490"/>
      <c r="AW44" s="490"/>
      <c r="BA44" s="491"/>
      <c r="BB44" s="492"/>
    </row>
    <row r="45" spans="1:54" s="489" customFormat="1">
      <c r="A45" s="482"/>
      <c r="B45" s="483"/>
      <c r="C45" s="484"/>
      <c r="D45" s="484"/>
      <c r="E45" s="484"/>
      <c r="F45" s="484"/>
      <c r="G45" s="484"/>
      <c r="H45" s="484"/>
      <c r="I45" s="484"/>
      <c r="J45" s="484"/>
      <c r="K45" s="484"/>
      <c r="L45" s="485"/>
      <c r="M45" s="485"/>
      <c r="N45" s="485"/>
      <c r="O45" s="485"/>
      <c r="P45" s="485"/>
      <c r="Q45" s="485"/>
      <c r="R45" s="485"/>
      <c r="S45" s="485"/>
      <c r="T45" s="485"/>
      <c r="U45" s="485"/>
      <c r="V45" s="485"/>
      <c r="W45" s="485"/>
      <c r="X45" s="485"/>
      <c r="Y45" s="485"/>
      <c r="Z45" s="485"/>
      <c r="AA45" s="485"/>
      <c r="AB45" s="485"/>
      <c r="AC45" s="485"/>
      <c r="AD45" s="485"/>
      <c r="AE45" s="485"/>
      <c r="AG45" s="482"/>
      <c r="AH45" s="487"/>
      <c r="AI45" s="488"/>
      <c r="AJ45" s="488"/>
      <c r="AK45" s="488"/>
      <c r="AL45" s="488"/>
      <c r="AR45" s="482"/>
      <c r="AS45" s="487"/>
      <c r="AT45" s="490"/>
      <c r="AU45" s="490"/>
      <c r="AV45" s="490"/>
      <c r="AW45" s="490"/>
      <c r="BA45" s="493"/>
      <c r="BB45" s="492"/>
    </row>
    <row r="46" spans="1:54" s="489" customFormat="1">
      <c r="A46" s="482"/>
      <c r="B46" s="483"/>
      <c r="C46" s="484"/>
      <c r="D46" s="484"/>
      <c r="E46" s="484"/>
      <c r="F46" s="484"/>
      <c r="G46" s="484"/>
      <c r="H46" s="484"/>
      <c r="I46" s="484"/>
      <c r="J46" s="484"/>
      <c r="K46" s="484"/>
      <c r="L46" s="485"/>
      <c r="M46" s="485"/>
      <c r="N46" s="485"/>
      <c r="O46" s="485"/>
      <c r="P46" s="485"/>
      <c r="Q46" s="485"/>
      <c r="R46" s="485"/>
      <c r="S46" s="485"/>
      <c r="T46" s="485"/>
      <c r="U46" s="485"/>
      <c r="V46" s="485"/>
      <c r="W46" s="485"/>
      <c r="X46" s="485"/>
      <c r="Y46" s="485"/>
      <c r="Z46" s="485"/>
      <c r="AA46" s="485"/>
      <c r="AB46" s="485"/>
      <c r="AC46" s="485"/>
      <c r="AD46" s="485"/>
      <c r="AE46" s="485"/>
      <c r="AG46" s="482"/>
      <c r="AH46" s="487"/>
      <c r="AI46" s="488"/>
      <c r="AJ46" s="488"/>
      <c r="AK46" s="488"/>
      <c r="AL46" s="488"/>
      <c r="AR46" s="482"/>
      <c r="AS46" s="487"/>
      <c r="AT46" s="490"/>
      <c r="AU46" s="490"/>
      <c r="AV46" s="490"/>
      <c r="AW46" s="490"/>
      <c r="BA46" s="493"/>
      <c r="BB46" s="492"/>
    </row>
    <row r="47" spans="1:54" s="489" customFormat="1">
      <c r="A47" s="482"/>
      <c r="B47" s="483"/>
      <c r="C47" s="484"/>
      <c r="D47" s="484"/>
      <c r="E47" s="484"/>
      <c r="F47" s="484"/>
      <c r="G47" s="484"/>
      <c r="H47" s="484"/>
      <c r="I47" s="484"/>
      <c r="J47" s="484"/>
      <c r="K47" s="484"/>
      <c r="L47" s="485"/>
      <c r="M47" s="485"/>
      <c r="N47" s="485"/>
      <c r="O47" s="485"/>
      <c r="P47" s="485"/>
      <c r="Q47" s="485"/>
      <c r="R47" s="485"/>
      <c r="S47" s="485"/>
      <c r="T47" s="485"/>
      <c r="U47" s="485"/>
      <c r="V47" s="485"/>
      <c r="W47" s="485"/>
      <c r="X47" s="485"/>
      <c r="Y47" s="485"/>
      <c r="Z47" s="485"/>
      <c r="AA47" s="485"/>
      <c r="AB47" s="485"/>
      <c r="AC47" s="485"/>
      <c r="AD47" s="485"/>
      <c r="AE47" s="485"/>
      <c r="AG47" s="482"/>
      <c r="AH47" s="487"/>
      <c r="AI47" s="488"/>
      <c r="AJ47" s="488"/>
      <c r="AK47" s="488"/>
      <c r="AL47" s="488"/>
      <c r="AR47" s="482"/>
      <c r="AS47" s="487"/>
      <c r="AT47" s="490"/>
      <c r="AU47" s="490"/>
      <c r="AV47" s="490"/>
      <c r="AW47" s="490"/>
      <c r="BA47" s="493"/>
      <c r="BB47" s="492"/>
    </row>
    <row r="48" spans="1:54" s="489" customFormat="1">
      <c r="A48" s="482"/>
      <c r="B48" s="483"/>
      <c r="C48" s="484"/>
      <c r="D48" s="484"/>
      <c r="E48" s="484"/>
      <c r="F48" s="484"/>
      <c r="G48" s="484"/>
      <c r="H48" s="484"/>
      <c r="I48" s="484"/>
      <c r="J48" s="484"/>
      <c r="K48" s="484"/>
      <c r="L48" s="485"/>
      <c r="M48" s="485"/>
      <c r="N48" s="485"/>
      <c r="O48" s="485"/>
      <c r="P48" s="485"/>
      <c r="Q48" s="485"/>
      <c r="R48" s="485"/>
      <c r="S48" s="485"/>
      <c r="T48" s="485"/>
      <c r="U48" s="485"/>
      <c r="V48" s="485"/>
      <c r="W48" s="485"/>
      <c r="X48" s="485"/>
      <c r="Y48" s="485"/>
      <c r="Z48" s="485"/>
      <c r="AA48" s="485"/>
      <c r="AB48" s="485"/>
      <c r="AC48" s="485"/>
      <c r="AD48" s="485"/>
      <c r="AE48" s="485"/>
      <c r="AG48" s="482"/>
      <c r="AH48" s="487"/>
      <c r="AI48" s="488"/>
      <c r="AJ48" s="488"/>
      <c r="AK48" s="488"/>
      <c r="AL48" s="488"/>
      <c r="AR48" s="482"/>
      <c r="AS48" s="487"/>
      <c r="AT48" s="490"/>
      <c r="AU48" s="490"/>
      <c r="AV48" s="490"/>
      <c r="AW48" s="490"/>
      <c r="BA48" s="493"/>
      <c r="BB48" s="492"/>
    </row>
    <row r="49" spans="1:54" s="489" customFormat="1">
      <c r="A49" s="482"/>
      <c r="B49" s="483"/>
      <c r="C49" s="484"/>
      <c r="D49" s="484"/>
      <c r="E49" s="484"/>
      <c r="F49" s="484"/>
      <c r="G49" s="484"/>
      <c r="H49" s="484"/>
      <c r="I49" s="484"/>
      <c r="J49" s="484"/>
      <c r="K49" s="484"/>
      <c r="L49" s="485"/>
      <c r="M49" s="485"/>
      <c r="N49" s="485"/>
      <c r="O49" s="485"/>
      <c r="P49" s="485"/>
      <c r="Q49" s="485"/>
      <c r="R49" s="485"/>
      <c r="S49" s="485"/>
      <c r="T49" s="485"/>
      <c r="U49" s="485"/>
      <c r="V49" s="485"/>
      <c r="W49" s="485"/>
      <c r="X49" s="485"/>
      <c r="Y49" s="485"/>
      <c r="Z49" s="485"/>
      <c r="AA49" s="485"/>
      <c r="AB49" s="485"/>
      <c r="AC49" s="485"/>
      <c r="AD49" s="485"/>
      <c r="AE49" s="485"/>
      <c r="AG49" s="482"/>
      <c r="AH49" s="487"/>
      <c r="AI49" s="488"/>
      <c r="AJ49" s="488"/>
      <c r="AK49" s="488"/>
      <c r="AL49" s="488"/>
      <c r="AR49" s="482"/>
      <c r="AS49" s="487"/>
      <c r="AT49" s="490"/>
      <c r="AU49" s="490"/>
      <c r="AV49" s="490"/>
      <c r="AW49" s="490"/>
      <c r="BA49" s="493"/>
      <c r="BB49" s="492"/>
    </row>
    <row r="50" spans="1:54">
      <c r="A50" s="482"/>
      <c r="B50" s="483"/>
      <c r="C50" s="484"/>
      <c r="D50" s="484"/>
      <c r="E50" s="484"/>
      <c r="F50" s="484"/>
      <c r="G50" s="484"/>
      <c r="H50" s="484"/>
      <c r="I50" s="484"/>
      <c r="J50" s="484"/>
      <c r="K50" s="484"/>
      <c r="L50" s="485"/>
      <c r="M50" s="485"/>
      <c r="N50" s="485"/>
      <c r="O50" s="485"/>
      <c r="P50" s="485"/>
      <c r="Q50" s="485"/>
      <c r="R50" s="485"/>
      <c r="S50" s="485"/>
      <c r="T50" s="485"/>
      <c r="U50" s="485"/>
      <c r="V50" s="485"/>
      <c r="W50" s="485"/>
      <c r="X50" s="485"/>
      <c r="Y50" s="485"/>
      <c r="Z50" s="485"/>
      <c r="AA50" s="485"/>
      <c r="AB50" s="485"/>
      <c r="AC50" s="485"/>
      <c r="AD50" s="485"/>
      <c r="AE50" s="485"/>
      <c r="AG50" s="482"/>
      <c r="AH50" s="487"/>
      <c r="AI50" s="488"/>
      <c r="AJ50" s="488"/>
      <c r="AK50" s="488"/>
      <c r="AL50" s="488"/>
      <c r="AR50" s="482"/>
      <c r="AS50" s="487"/>
      <c r="AT50" s="490"/>
      <c r="AU50" s="490"/>
      <c r="AV50" s="490"/>
      <c r="AW50" s="490"/>
      <c r="BA50" s="493"/>
      <c r="BB50" s="492"/>
    </row>
    <row r="51" spans="1:54">
      <c r="A51" s="489"/>
      <c r="B51" s="489"/>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G51" s="489"/>
      <c r="AH51" s="494"/>
      <c r="AI51" s="489"/>
      <c r="AJ51" s="489"/>
      <c r="AK51" s="489"/>
      <c r="AL51" s="489"/>
      <c r="AR51" s="489"/>
      <c r="AS51" s="494"/>
      <c r="AT51" s="489"/>
      <c r="AU51" s="489"/>
      <c r="AV51" s="489"/>
      <c r="AW51" s="489"/>
      <c r="BA51" s="489"/>
      <c r="BB51" s="48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4" customWidth="1"/>
    <col min="4" max="4" width="14.5" style="4" bestFit="1" customWidth="1"/>
  </cols>
  <sheetData>
    <row r="1" spans="1:4" ht="14.25" thickBot="1">
      <c r="A1" s="3" t="s">
        <v>128</v>
      </c>
      <c r="C1" s="3" t="s">
        <v>129</v>
      </c>
    </row>
    <row r="2" spans="1:4" ht="14.25" thickBot="1">
      <c r="A2" s="12" t="s">
        <v>25</v>
      </c>
      <c r="C2" s="12" t="s">
        <v>25</v>
      </c>
      <c r="D2" s="13" t="s">
        <v>130</v>
      </c>
    </row>
    <row r="3" spans="1:4">
      <c r="A3" s="20" t="s">
        <v>131</v>
      </c>
      <c r="C3" s="14" t="s">
        <v>131</v>
      </c>
      <c r="D3" s="15" t="s">
        <v>132</v>
      </c>
    </row>
    <row r="4" spans="1:4">
      <c r="A4" s="16" t="s">
        <v>133</v>
      </c>
      <c r="C4" s="16" t="s">
        <v>131</v>
      </c>
      <c r="D4" s="17" t="s">
        <v>134</v>
      </c>
    </row>
    <row r="5" spans="1:4">
      <c r="A5" s="16" t="s">
        <v>135</v>
      </c>
      <c r="C5" s="16" t="s">
        <v>131</v>
      </c>
      <c r="D5" s="17" t="s">
        <v>136</v>
      </c>
    </row>
    <row r="6" spans="1:4">
      <c r="A6" s="16" t="s">
        <v>137</v>
      </c>
      <c r="C6" s="16" t="s">
        <v>131</v>
      </c>
      <c r="D6" s="17" t="s">
        <v>138</v>
      </c>
    </row>
    <row r="7" spans="1:4">
      <c r="A7" s="16" t="s">
        <v>139</v>
      </c>
      <c r="C7" s="16" t="s">
        <v>131</v>
      </c>
      <c r="D7" s="17" t="s">
        <v>140</v>
      </c>
    </row>
    <row r="8" spans="1:4">
      <c r="A8" s="16" t="s">
        <v>141</v>
      </c>
      <c r="C8" s="16" t="s">
        <v>131</v>
      </c>
      <c r="D8" s="17" t="s">
        <v>142</v>
      </c>
    </row>
    <row r="9" spans="1:4">
      <c r="A9" s="16" t="s">
        <v>143</v>
      </c>
      <c r="C9" s="16" t="s">
        <v>131</v>
      </c>
      <c r="D9" s="17" t="s">
        <v>144</v>
      </c>
    </row>
    <row r="10" spans="1:4">
      <c r="A10" s="16" t="s">
        <v>145</v>
      </c>
      <c r="C10" s="16" t="s">
        <v>131</v>
      </c>
      <c r="D10" s="17" t="s">
        <v>146</v>
      </c>
    </row>
    <row r="11" spans="1:4">
      <c r="A11" s="16" t="s">
        <v>147</v>
      </c>
      <c r="C11" s="16" t="s">
        <v>131</v>
      </c>
      <c r="D11" s="17" t="s">
        <v>148</v>
      </c>
    </row>
    <row r="12" spans="1:4">
      <c r="A12" s="16" t="s">
        <v>149</v>
      </c>
      <c r="C12" s="16" t="s">
        <v>131</v>
      </c>
      <c r="D12" s="17" t="s">
        <v>150</v>
      </c>
    </row>
    <row r="13" spans="1:4">
      <c r="A13" s="16" t="s">
        <v>151</v>
      </c>
      <c r="C13" s="16" t="s">
        <v>131</v>
      </c>
      <c r="D13" s="17" t="s">
        <v>152</v>
      </c>
    </row>
    <row r="14" spans="1:4">
      <c r="A14" s="16" t="s">
        <v>29</v>
      </c>
      <c r="C14" s="16" t="s">
        <v>131</v>
      </c>
      <c r="D14" s="17" t="s">
        <v>153</v>
      </c>
    </row>
    <row r="15" spans="1:4">
      <c r="A15" s="16" t="s">
        <v>27</v>
      </c>
      <c r="C15" s="16" t="s">
        <v>131</v>
      </c>
      <c r="D15" s="17" t="s">
        <v>154</v>
      </c>
    </row>
    <row r="16" spans="1:4">
      <c r="A16" s="16" t="s">
        <v>155</v>
      </c>
      <c r="C16" s="16" t="s">
        <v>131</v>
      </c>
      <c r="D16" s="17" t="s">
        <v>156</v>
      </c>
    </row>
    <row r="17" spans="1:4">
      <c r="A17" s="16" t="s">
        <v>157</v>
      </c>
      <c r="C17" s="16" t="s">
        <v>131</v>
      </c>
      <c r="D17" s="17" t="s">
        <v>158</v>
      </c>
    </row>
    <row r="18" spans="1:4">
      <c r="A18" s="16" t="s">
        <v>159</v>
      </c>
      <c r="C18" s="16" t="s">
        <v>131</v>
      </c>
      <c r="D18" s="17" t="s">
        <v>160</v>
      </c>
    </row>
    <row r="19" spans="1:4">
      <c r="A19" s="16" t="s">
        <v>161</v>
      </c>
      <c r="C19" s="16" t="s">
        <v>131</v>
      </c>
      <c r="D19" s="17" t="s">
        <v>162</v>
      </c>
    </row>
    <row r="20" spans="1:4">
      <c r="A20" s="16" t="s">
        <v>163</v>
      </c>
      <c r="C20" s="16" t="s">
        <v>131</v>
      </c>
      <c r="D20" s="17" t="s">
        <v>164</v>
      </c>
    </row>
    <row r="21" spans="1:4">
      <c r="A21" s="16" t="s">
        <v>165</v>
      </c>
      <c r="C21" s="16" t="s">
        <v>131</v>
      </c>
      <c r="D21" s="17" t="s">
        <v>166</v>
      </c>
    </row>
    <row r="22" spans="1:4">
      <c r="A22" s="16" t="s">
        <v>167</v>
      </c>
      <c r="C22" s="16" t="s">
        <v>131</v>
      </c>
      <c r="D22" s="17" t="s">
        <v>168</v>
      </c>
    </row>
    <row r="23" spans="1:4">
      <c r="A23" s="16" t="s">
        <v>169</v>
      </c>
      <c r="C23" s="16" t="s">
        <v>131</v>
      </c>
      <c r="D23" s="17" t="s">
        <v>170</v>
      </c>
    </row>
    <row r="24" spans="1:4">
      <c r="A24" s="16" t="s">
        <v>171</v>
      </c>
      <c r="C24" s="16" t="s">
        <v>131</v>
      </c>
      <c r="D24" s="17" t="s">
        <v>172</v>
      </c>
    </row>
    <row r="25" spans="1:4">
      <c r="A25" s="16" t="s">
        <v>173</v>
      </c>
      <c r="C25" s="16" t="s">
        <v>131</v>
      </c>
      <c r="D25" s="17" t="s">
        <v>174</v>
      </c>
    </row>
    <row r="26" spans="1:4">
      <c r="A26" s="16" t="s">
        <v>175</v>
      </c>
      <c r="C26" s="16" t="s">
        <v>131</v>
      </c>
      <c r="D26" s="17" t="s">
        <v>176</v>
      </c>
    </row>
    <row r="27" spans="1:4">
      <c r="A27" s="16" t="s">
        <v>177</v>
      </c>
      <c r="C27" s="16" t="s">
        <v>131</v>
      </c>
      <c r="D27" s="17" t="s">
        <v>178</v>
      </c>
    </row>
    <row r="28" spans="1:4">
      <c r="A28" s="16" t="s">
        <v>179</v>
      </c>
      <c r="C28" s="16" t="s">
        <v>131</v>
      </c>
      <c r="D28" s="17" t="s">
        <v>180</v>
      </c>
    </row>
    <row r="29" spans="1:4">
      <c r="A29" s="16" t="s">
        <v>181</v>
      </c>
      <c r="C29" s="16" t="s">
        <v>131</v>
      </c>
      <c r="D29" s="17" t="s">
        <v>182</v>
      </c>
    </row>
    <row r="30" spans="1:4">
      <c r="A30" s="16" t="s">
        <v>183</v>
      </c>
      <c r="C30" s="16" t="s">
        <v>131</v>
      </c>
      <c r="D30" s="17" t="s">
        <v>184</v>
      </c>
    </row>
    <row r="31" spans="1:4">
      <c r="A31" s="16" t="s">
        <v>185</v>
      </c>
      <c r="C31" s="16" t="s">
        <v>131</v>
      </c>
      <c r="D31" s="17" t="s">
        <v>186</v>
      </c>
    </row>
    <row r="32" spans="1:4">
      <c r="A32" s="16" t="s">
        <v>187</v>
      </c>
      <c r="C32" s="16" t="s">
        <v>131</v>
      </c>
      <c r="D32" s="17" t="s">
        <v>188</v>
      </c>
    </row>
    <row r="33" spans="1:4">
      <c r="A33" s="16" t="s">
        <v>189</v>
      </c>
      <c r="C33" s="16" t="s">
        <v>131</v>
      </c>
      <c r="D33" s="17" t="s">
        <v>190</v>
      </c>
    </row>
    <row r="34" spans="1:4">
      <c r="A34" s="16" t="s">
        <v>191</v>
      </c>
      <c r="C34" s="16" t="s">
        <v>131</v>
      </c>
      <c r="D34" s="17" t="s">
        <v>192</v>
      </c>
    </row>
    <row r="35" spans="1:4">
      <c r="A35" s="16" t="s">
        <v>193</v>
      </c>
      <c r="C35" s="16" t="s">
        <v>131</v>
      </c>
      <c r="D35" s="17" t="s">
        <v>194</v>
      </c>
    </row>
    <row r="36" spans="1:4">
      <c r="A36" s="16" t="s">
        <v>195</v>
      </c>
      <c r="C36" s="16" t="s">
        <v>131</v>
      </c>
      <c r="D36" s="17" t="s">
        <v>196</v>
      </c>
    </row>
    <row r="37" spans="1:4">
      <c r="A37" s="16" t="s">
        <v>197</v>
      </c>
      <c r="C37" s="16" t="s">
        <v>131</v>
      </c>
      <c r="D37" s="17" t="s">
        <v>198</v>
      </c>
    </row>
    <row r="38" spans="1:4">
      <c r="A38" s="16" t="s">
        <v>199</v>
      </c>
      <c r="C38" s="16" t="s">
        <v>131</v>
      </c>
      <c r="D38" s="17" t="s">
        <v>200</v>
      </c>
    </row>
    <row r="39" spans="1:4">
      <c r="A39" s="16" t="s">
        <v>201</v>
      </c>
      <c r="C39" s="16" t="s">
        <v>131</v>
      </c>
      <c r="D39" s="17" t="s">
        <v>202</v>
      </c>
    </row>
    <row r="40" spans="1:4">
      <c r="A40" s="16" t="s">
        <v>203</v>
      </c>
      <c r="C40" s="16" t="s">
        <v>131</v>
      </c>
      <c r="D40" s="17" t="s">
        <v>204</v>
      </c>
    </row>
    <row r="41" spans="1:4">
      <c r="A41" s="16" t="s">
        <v>205</v>
      </c>
      <c r="C41" s="16" t="s">
        <v>131</v>
      </c>
      <c r="D41" s="17" t="s">
        <v>206</v>
      </c>
    </row>
    <row r="42" spans="1:4">
      <c r="A42" s="16" t="s">
        <v>207</v>
      </c>
      <c r="C42" s="16" t="s">
        <v>131</v>
      </c>
      <c r="D42" s="17" t="s">
        <v>208</v>
      </c>
    </row>
    <row r="43" spans="1:4">
      <c r="A43" s="16" t="s">
        <v>209</v>
      </c>
      <c r="C43" s="16" t="s">
        <v>131</v>
      </c>
      <c r="D43" s="17" t="s">
        <v>210</v>
      </c>
    </row>
    <row r="44" spans="1:4">
      <c r="A44" s="16" t="s">
        <v>211</v>
      </c>
      <c r="C44" s="16" t="s">
        <v>131</v>
      </c>
      <c r="D44" s="17" t="s">
        <v>212</v>
      </c>
    </row>
    <row r="45" spans="1:4">
      <c r="A45" s="16" t="s">
        <v>213</v>
      </c>
      <c r="C45" s="16" t="s">
        <v>131</v>
      </c>
      <c r="D45" s="17" t="s">
        <v>214</v>
      </c>
    </row>
    <row r="46" spans="1:4">
      <c r="A46" s="16" t="s">
        <v>215</v>
      </c>
      <c r="C46" s="16" t="s">
        <v>131</v>
      </c>
      <c r="D46" s="17" t="s">
        <v>216</v>
      </c>
    </row>
    <row r="47" spans="1:4">
      <c r="A47" s="16" t="s">
        <v>217</v>
      </c>
      <c r="C47" s="16" t="s">
        <v>131</v>
      </c>
      <c r="D47" s="17" t="s">
        <v>218</v>
      </c>
    </row>
    <row r="48" spans="1:4">
      <c r="A48" s="16" t="s">
        <v>219</v>
      </c>
      <c r="C48" s="16" t="s">
        <v>131</v>
      </c>
      <c r="D48" s="17" t="s">
        <v>220</v>
      </c>
    </row>
    <row r="49" spans="1:4" ht="14.25" thickBot="1">
      <c r="A49" s="18" t="s">
        <v>221</v>
      </c>
      <c r="C49" s="16" t="s">
        <v>131</v>
      </c>
      <c r="D49" s="17" t="s">
        <v>222</v>
      </c>
    </row>
    <row r="50" spans="1:4">
      <c r="C50" s="16" t="s">
        <v>131</v>
      </c>
      <c r="D50" s="17" t="s">
        <v>223</v>
      </c>
    </row>
    <row r="51" spans="1:4">
      <c r="C51" s="16" t="s">
        <v>131</v>
      </c>
      <c r="D51" s="17" t="s">
        <v>224</v>
      </c>
    </row>
    <row r="52" spans="1:4">
      <c r="C52" s="16" t="s">
        <v>131</v>
      </c>
      <c r="D52" s="17" t="s">
        <v>225</v>
      </c>
    </row>
    <row r="53" spans="1:4">
      <c r="C53" s="16" t="s">
        <v>131</v>
      </c>
      <c r="D53" s="17" t="s">
        <v>226</v>
      </c>
    </row>
    <row r="54" spans="1:4">
      <c r="C54" s="16" t="s">
        <v>131</v>
      </c>
      <c r="D54" s="17" t="s">
        <v>227</v>
      </c>
    </row>
    <row r="55" spans="1:4">
      <c r="C55" s="16" t="s">
        <v>131</v>
      </c>
      <c r="D55" s="17" t="s">
        <v>228</v>
      </c>
    </row>
    <row r="56" spans="1:4">
      <c r="C56" s="16" t="s">
        <v>131</v>
      </c>
      <c r="D56" s="17" t="s">
        <v>229</v>
      </c>
    </row>
    <row r="57" spans="1:4">
      <c r="C57" s="16" t="s">
        <v>131</v>
      </c>
      <c r="D57" s="17" t="s">
        <v>230</v>
      </c>
    </row>
    <row r="58" spans="1:4">
      <c r="C58" s="16" t="s">
        <v>131</v>
      </c>
      <c r="D58" s="17" t="s">
        <v>231</v>
      </c>
    </row>
    <row r="59" spans="1:4">
      <c r="C59" s="16" t="s">
        <v>131</v>
      </c>
      <c r="D59" s="17" t="s">
        <v>232</v>
      </c>
    </row>
    <row r="60" spans="1:4">
      <c r="C60" s="16" t="s">
        <v>131</v>
      </c>
      <c r="D60" s="17" t="s">
        <v>233</v>
      </c>
    </row>
    <row r="61" spans="1:4">
      <c r="C61" s="16" t="s">
        <v>131</v>
      </c>
      <c r="D61" s="17" t="s">
        <v>234</v>
      </c>
    </row>
    <row r="62" spans="1:4">
      <c r="C62" s="16" t="s">
        <v>131</v>
      </c>
      <c r="D62" s="17" t="s">
        <v>235</v>
      </c>
    </row>
    <row r="63" spans="1:4">
      <c r="C63" s="16" t="s">
        <v>131</v>
      </c>
      <c r="D63" s="17" t="s">
        <v>236</v>
      </c>
    </row>
    <row r="64" spans="1:4">
      <c r="C64" s="16" t="s">
        <v>131</v>
      </c>
      <c r="D64" s="17" t="s">
        <v>237</v>
      </c>
    </row>
    <row r="65" spans="3:4">
      <c r="C65" s="16" t="s">
        <v>131</v>
      </c>
      <c r="D65" s="17" t="s">
        <v>238</v>
      </c>
    </row>
    <row r="66" spans="3:4">
      <c r="C66" s="16" t="s">
        <v>131</v>
      </c>
      <c r="D66" s="17" t="s">
        <v>239</v>
      </c>
    </row>
    <row r="67" spans="3:4">
      <c r="C67" s="16" t="s">
        <v>131</v>
      </c>
      <c r="D67" s="17" t="s">
        <v>240</v>
      </c>
    </row>
    <row r="68" spans="3:4">
      <c r="C68" s="16" t="s">
        <v>131</v>
      </c>
      <c r="D68" s="17" t="s">
        <v>241</v>
      </c>
    </row>
    <row r="69" spans="3:4">
      <c r="C69" s="16" t="s">
        <v>131</v>
      </c>
      <c r="D69" s="17" t="s">
        <v>242</v>
      </c>
    </row>
    <row r="70" spans="3:4">
      <c r="C70" s="16" t="s">
        <v>131</v>
      </c>
      <c r="D70" s="17" t="s">
        <v>243</v>
      </c>
    </row>
    <row r="71" spans="3:4">
      <c r="C71" s="16" t="s">
        <v>131</v>
      </c>
      <c r="D71" s="17" t="s">
        <v>244</v>
      </c>
    </row>
    <row r="72" spans="3:4">
      <c r="C72" s="16" t="s">
        <v>131</v>
      </c>
      <c r="D72" s="17" t="s">
        <v>245</v>
      </c>
    </row>
    <row r="73" spans="3:4">
      <c r="C73" s="16" t="s">
        <v>131</v>
      </c>
      <c r="D73" s="17" t="s">
        <v>246</v>
      </c>
    </row>
    <row r="74" spans="3:4">
      <c r="C74" s="16" t="s">
        <v>131</v>
      </c>
      <c r="D74" s="17" t="s">
        <v>247</v>
      </c>
    </row>
    <row r="75" spans="3:4">
      <c r="C75" s="16" t="s">
        <v>131</v>
      </c>
      <c r="D75" s="17" t="s">
        <v>248</v>
      </c>
    </row>
    <row r="76" spans="3:4">
      <c r="C76" s="16" t="s">
        <v>131</v>
      </c>
      <c r="D76" s="17" t="s">
        <v>249</v>
      </c>
    </row>
    <row r="77" spans="3:4">
      <c r="C77" s="16" t="s">
        <v>131</v>
      </c>
      <c r="D77" s="17" t="s">
        <v>250</v>
      </c>
    </row>
    <row r="78" spans="3:4">
      <c r="C78" s="16" t="s">
        <v>131</v>
      </c>
      <c r="D78" s="17" t="s">
        <v>251</v>
      </c>
    </row>
    <row r="79" spans="3:4">
      <c r="C79" s="16" t="s">
        <v>131</v>
      </c>
      <c r="D79" s="17" t="s">
        <v>252</v>
      </c>
    </row>
    <row r="80" spans="3:4">
      <c r="C80" s="16" t="s">
        <v>131</v>
      </c>
      <c r="D80" s="17" t="s">
        <v>253</v>
      </c>
    </row>
    <row r="81" spans="3:4">
      <c r="C81" s="16" t="s">
        <v>131</v>
      </c>
      <c r="D81" s="17" t="s">
        <v>254</v>
      </c>
    </row>
    <row r="82" spans="3:4">
      <c r="C82" s="16" t="s">
        <v>131</v>
      </c>
      <c r="D82" s="17" t="s">
        <v>255</v>
      </c>
    </row>
    <row r="83" spans="3:4">
      <c r="C83" s="16" t="s">
        <v>131</v>
      </c>
      <c r="D83" s="17" t="s">
        <v>256</v>
      </c>
    </row>
    <row r="84" spans="3:4">
      <c r="C84" s="16" t="s">
        <v>131</v>
      </c>
      <c r="D84" s="17" t="s">
        <v>257</v>
      </c>
    </row>
    <row r="85" spans="3:4">
      <c r="C85" s="16" t="s">
        <v>131</v>
      </c>
      <c r="D85" s="17" t="s">
        <v>258</v>
      </c>
    </row>
    <row r="86" spans="3:4">
      <c r="C86" s="16" t="s">
        <v>131</v>
      </c>
      <c r="D86" s="17" t="s">
        <v>259</v>
      </c>
    </row>
    <row r="87" spans="3:4">
      <c r="C87" s="16" t="s">
        <v>131</v>
      </c>
      <c r="D87" s="17" t="s">
        <v>260</v>
      </c>
    </row>
    <row r="88" spans="3:4">
      <c r="C88" s="16" t="s">
        <v>131</v>
      </c>
      <c r="D88" s="17" t="s">
        <v>261</v>
      </c>
    </row>
    <row r="89" spans="3:4">
      <c r="C89" s="16" t="s">
        <v>131</v>
      </c>
      <c r="D89" s="17" t="s">
        <v>262</v>
      </c>
    </row>
    <row r="90" spans="3:4">
      <c r="C90" s="16" t="s">
        <v>131</v>
      </c>
      <c r="D90" s="17" t="s">
        <v>263</v>
      </c>
    </row>
    <row r="91" spans="3:4">
      <c r="C91" s="16" t="s">
        <v>131</v>
      </c>
      <c r="D91" s="17" t="s">
        <v>264</v>
      </c>
    </row>
    <row r="92" spans="3:4">
      <c r="C92" s="16" t="s">
        <v>131</v>
      </c>
      <c r="D92" s="17" t="s">
        <v>265</v>
      </c>
    </row>
    <row r="93" spans="3:4">
      <c r="C93" s="16" t="s">
        <v>131</v>
      </c>
      <c r="D93" s="17" t="s">
        <v>266</v>
      </c>
    </row>
    <row r="94" spans="3:4">
      <c r="C94" s="16" t="s">
        <v>131</v>
      </c>
      <c r="D94" s="17" t="s">
        <v>267</v>
      </c>
    </row>
    <row r="95" spans="3:4">
      <c r="C95" s="16" t="s">
        <v>131</v>
      </c>
      <c r="D95" s="17" t="s">
        <v>268</v>
      </c>
    </row>
    <row r="96" spans="3:4">
      <c r="C96" s="16" t="s">
        <v>131</v>
      </c>
      <c r="D96" s="17" t="s">
        <v>269</v>
      </c>
    </row>
    <row r="97" spans="3:4">
      <c r="C97" s="16" t="s">
        <v>131</v>
      </c>
      <c r="D97" s="17" t="s">
        <v>270</v>
      </c>
    </row>
    <row r="98" spans="3:4">
      <c r="C98" s="16" t="s">
        <v>131</v>
      </c>
      <c r="D98" s="17" t="s">
        <v>271</v>
      </c>
    </row>
    <row r="99" spans="3:4">
      <c r="C99" s="16" t="s">
        <v>131</v>
      </c>
      <c r="D99" s="17" t="s">
        <v>272</v>
      </c>
    </row>
    <row r="100" spans="3:4">
      <c r="C100" s="16" t="s">
        <v>131</v>
      </c>
      <c r="D100" s="17" t="s">
        <v>273</v>
      </c>
    </row>
    <row r="101" spans="3:4">
      <c r="C101" s="16" t="s">
        <v>131</v>
      </c>
      <c r="D101" s="17" t="s">
        <v>274</v>
      </c>
    </row>
    <row r="102" spans="3:4">
      <c r="C102" s="16" t="s">
        <v>131</v>
      </c>
      <c r="D102" s="17" t="s">
        <v>275</v>
      </c>
    </row>
    <row r="103" spans="3:4">
      <c r="C103" s="16" t="s">
        <v>131</v>
      </c>
      <c r="D103" s="17" t="s">
        <v>276</v>
      </c>
    </row>
    <row r="104" spans="3:4">
      <c r="C104" s="16" t="s">
        <v>131</v>
      </c>
      <c r="D104" s="17" t="s">
        <v>277</v>
      </c>
    </row>
    <row r="105" spans="3:4">
      <c r="C105" s="16" t="s">
        <v>131</v>
      </c>
      <c r="D105" s="17" t="s">
        <v>278</v>
      </c>
    </row>
    <row r="106" spans="3:4">
      <c r="C106" s="16" t="s">
        <v>131</v>
      </c>
      <c r="D106" s="17" t="s">
        <v>279</v>
      </c>
    </row>
    <row r="107" spans="3:4">
      <c r="C107" s="16" t="s">
        <v>131</v>
      </c>
      <c r="D107" s="17" t="s">
        <v>280</v>
      </c>
    </row>
    <row r="108" spans="3:4">
      <c r="C108" s="16" t="s">
        <v>131</v>
      </c>
      <c r="D108" s="17" t="s">
        <v>281</v>
      </c>
    </row>
    <row r="109" spans="3:4">
      <c r="C109" s="16" t="s">
        <v>131</v>
      </c>
      <c r="D109" s="17" t="s">
        <v>282</v>
      </c>
    </row>
    <row r="110" spans="3:4">
      <c r="C110" s="16" t="s">
        <v>131</v>
      </c>
      <c r="D110" s="17" t="s">
        <v>283</v>
      </c>
    </row>
    <row r="111" spans="3:4">
      <c r="C111" s="16" t="s">
        <v>131</v>
      </c>
      <c r="D111" s="17" t="s">
        <v>284</v>
      </c>
    </row>
    <row r="112" spans="3:4">
      <c r="C112" s="16" t="s">
        <v>131</v>
      </c>
      <c r="D112" s="17" t="s">
        <v>285</v>
      </c>
    </row>
    <row r="113" spans="3:4">
      <c r="C113" s="16" t="s">
        <v>131</v>
      </c>
      <c r="D113" s="17" t="s">
        <v>286</v>
      </c>
    </row>
    <row r="114" spans="3:4">
      <c r="C114" s="16" t="s">
        <v>131</v>
      </c>
      <c r="D114" s="17" t="s">
        <v>287</v>
      </c>
    </row>
    <row r="115" spans="3:4">
      <c r="C115" s="16" t="s">
        <v>131</v>
      </c>
      <c r="D115" s="17" t="s">
        <v>288</v>
      </c>
    </row>
    <row r="116" spans="3:4">
      <c r="C116" s="16" t="s">
        <v>131</v>
      </c>
      <c r="D116" s="17" t="s">
        <v>289</v>
      </c>
    </row>
    <row r="117" spans="3:4">
      <c r="C117" s="16" t="s">
        <v>131</v>
      </c>
      <c r="D117" s="17" t="s">
        <v>290</v>
      </c>
    </row>
    <row r="118" spans="3:4">
      <c r="C118" s="16" t="s">
        <v>131</v>
      </c>
      <c r="D118" s="17" t="s">
        <v>291</v>
      </c>
    </row>
    <row r="119" spans="3:4">
      <c r="C119" s="16" t="s">
        <v>131</v>
      </c>
      <c r="D119" s="17" t="s">
        <v>292</v>
      </c>
    </row>
    <row r="120" spans="3:4">
      <c r="C120" s="16" t="s">
        <v>131</v>
      </c>
      <c r="D120" s="17" t="s">
        <v>293</v>
      </c>
    </row>
    <row r="121" spans="3:4">
      <c r="C121" s="16" t="s">
        <v>131</v>
      </c>
      <c r="D121" s="17" t="s">
        <v>294</v>
      </c>
    </row>
    <row r="122" spans="3:4">
      <c r="C122" s="16" t="s">
        <v>131</v>
      </c>
      <c r="D122" s="17" t="s">
        <v>295</v>
      </c>
    </row>
    <row r="123" spans="3:4">
      <c r="C123" s="16" t="s">
        <v>131</v>
      </c>
      <c r="D123" s="17" t="s">
        <v>296</v>
      </c>
    </row>
    <row r="124" spans="3:4">
      <c r="C124" s="16" t="s">
        <v>131</v>
      </c>
      <c r="D124" s="17" t="s">
        <v>297</v>
      </c>
    </row>
    <row r="125" spans="3:4">
      <c r="C125" s="16" t="s">
        <v>131</v>
      </c>
      <c r="D125" s="17" t="s">
        <v>298</v>
      </c>
    </row>
    <row r="126" spans="3:4">
      <c r="C126" s="16" t="s">
        <v>131</v>
      </c>
      <c r="D126" s="17" t="s">
        <v>299</v>
      </c>
    </row>
    <row r="127" spans="3:4">
      <c r="C127" s="16" t="s">
        <v>131</v>
      </c>
      <c r="D127" s="17" t="s">
        <v>300</v>
      </c>
    </row>
    <row r="128" spans="3:4">
      <c r="C128" s="16" t="s">
        <v>131</v>
      </c>
      <c r="D128" s="17" t="s">
        <v>301</v>
      </c>
    </row>
    <row r="129" spans="3:4">
      <c r="C129" s="16" t="s">
        <v>131</v>
      </c>
      <c r="D129" s="17" t="s">
        <v>302</v>
      </c>
    </row>
    <row r="130" spans="3:4">
      <c r="C130" s="16" t="s">
        <v>131</v>
      </c>
      <c r="D130" s="17" t="s">
        <v>303</v>
      </c>
    </row>
    <row r="131" spans="3:4">
      <c r="C131" s="16" t="s">
        <v>131</v>
      </c>
      <c r="D131" s="17" t="s">
        <v>304</v>
      </c>
    </row>
    <row r="132" spans="3:4">
      <c r="C132" s="16" t="s">
        <v>131</v>
      </c>
      <c r="D132" s="17" t="s">
        <v>305</v>
      </c>
    </row>
    <row r="133" spans="3:4">
      <c r="C133" s="16" t="s">
        <v>131</v>
      </c>
      <c r="D133" s="17" t="s">
        <v>306</v>
      </c>
    </row>
    <row r="134" spans="3:4">
      <c r="C134" s="16" t="s">
        <v>131</v>
      </c>
      <c r="D134" s="17" t="s">
        <v>307</v>
      </c>
    </row>
    <row r="135" spans="3:4">
      <c r="C135" s="16" t="s">
        <v>131</v>
      </c>
      <c r="D135" s="17" t="s">
        <v>308</v>
      </c>
    </row>
    <row r="136" spans="3:4">
      <c r="C136" s="16" t="s">
        <v>131</v>
      </c>
      <c r="D136" s="17" t="s">
        <v>309</v>
      </c>
    </row>
    <row r="137" spans="3:4">
      <c r="C137" s="16" t="s">
        <v>131</v>
      </c>
      <c r="D137" s="17" t="s">
        <v>310</v>
      </c>
    </row>
    <row r="138" spans="3:4">
      <c r="C138" s="16" t="s">
        <v>131</v>
      </c>
      <c r="D138" s="17" t="s">
        <v>311</v>
      </c>
    </row>
    <row r="139" spans="3:4">
      <c r="C139" s="16" t="s">
        <v>131</v>
      </c>
      <c r="D139" s="17" t="s">
        <v>312</v>
      </c>
    </row>
    <row r="140" spans="3:4">
      <c r="C140" s="16" t="s">
        <v>131</v>
      </c>
      <c r="D140" s="17" t="s">
        <v>313</v>
      </c>
    </row>
    <row r="141" spans="3:4">
      <c r="C141" s="16" t="s">
        <v>131</v>
      </c>
      <c r="D141" s="17" t="s">
        <v>314</v>
      </c>
    </row>
    <row r="142" spans="3:4">
      <c r="C142" s="16" t="s">
        <v>131</v>
      </c>
      <c r="D142" s="17" t="s">
        <v>315</v>
      </c>
    </row>
    <row r="143" spans="3:4">
      <c r="C143" s="16" t="s">
        <v>131</v>
      </c>
      <c r="D143" s="17" t="s">
        <v>316</v>
      </c>
    </row>
    <row r="144" spans="3:4">
      <c r="C144" s="16" t="s">
        <v>131</v>
      </c>
      <c r="D144" s="17" t="s">
        <v>317</v>
      </c>
    </row>
    <row r="145" spans="3:4">
      <c r="C145" s="16" t="s">
        <v>131</v>
      </c>
      <c r="D145" s="17" t="s">
        <v>318</v>
      </c>
    </row>
    <row r="146" spans="3:4">
      <c r="C146" s="16" t="s">
        <v>131</v>
      </c>
      <c r="D146" s="17" t="s">
        <v>319</v>
      </c>
    </row>
    <row r="147" spans="3:4">
      <c r="C147" s="16" t="s">
        <v>131</v>
      </c>
      <c r="D147" s="17" t="s">
        <v>320</v>
      </c>
    </row>
    <row r="148" spans="3:4">
      <c r="C148" s="16" t="s">
        <v>131</v>
      </c>
      <c r="D148" s="17" t="s">
        <v>321</v>
      </c>
    </row>
    <row r="149" spans="3:4">
      <c r="C149" s="16" t="s">
        <v>131</v>
      </c>
      <c r="D149" s="17" t="s">
        <v>322</v>
      </c>
    </row>
    <row r="150" spans="3:4">
      <c r="C150" s="16" t="s">
        <v>131</v>
      </c>
      <c r="D150" s="17" t="s">
        <v>323</v>
      </c>
    </row>
    <row r="151" spans="3:4">
      <c r="C151" s="16" t="s">
        <v>131</v>
      </c>
      <c r="D151" s="17" t="s">
        <v>324</v>
      </c>
    </row>
    <row r="152" spans="3:4">
      <c r="C152" s="16" t="s">
        <v>131</v>
      </c>
      <c r="D152" s="17" t="s">
        <v>325</v>
      </c>
    </row>
    <row r="153" spans="3:4">
      <c r="C153" s="16" t="s">
        <v>131</v>
      </c>
      <c r="D153" s="17" t="s">
        <v>326</v>
      </c>
    </row>
    <row r="154" spans="3:4">
      <c r="C154" s="16" t="s">
        <v>131</v>
      </c>
      <c r="D154" s="17" t="s">
        <v>327</v>
      </c>
    </row>
    <row r="155" spans="3:4">
      <c r="C155" s="16" t="s">
        <v>131</v>
      </c>
      <c r="D155" s="17" t="s">
        <v>328</v>
      </c>
    </row>
    <row r="156" spans="3:4">
      <c r="C156" s="16" t="s">
        <v>131</v>
      </c>
      <c r="D156" s="17" t="s">
        <v>329</v>
      </c>
    </row>
    <row r="157" spans="3:4">
      <c r="C157" s="16" t="s">
        <v>131</v>
      </c>
      <c r="D157" s="17" t="s">
        <v>330</v>
      </c>
    </row>
    <row r="158" spans="3:4">
      <c r="C158" s="16" t="s">
        <v>131</v>
      </c>
      <c r="D158" s="17" t="s">
        <v>331</v>
      </c>
    </row>
    <row r="159" spans="3:4">
      <c r="C159" s="16" t="s">
        <v>131</v>
      </c>
      <c r="D159" s="17" t="s">
        <v>332</v>
      </c>
    </row>
    <row r="160" spans="3:4">
      <c r="C160" s="16" t="s">
        <v>131</v>
      </c>
      <c r="D160" s="17" t="s">
        <v>333</v>
      </c>
    </row>
    <row r="161" spans="3:4">
      <c r="C161" s="16" t="s">
        <v>131</v>
      </c>
      <c r="D161" s="17" t="s">
        <v>334</v>
      </c>
    </row>
    <row r="162" spans="3:4">
      <c r="C162" s="16" t="s">
        <v>131</v>
      </c>
      <c r="D162" s="17" t="s">
        <v>335</v>
      </c>
    </row>
    <row r="163" spans="3:4">
      <c r="C163" s="16" t="s">
        <v>131</v>
      </c>
      <c r="D163" s="17" t="s">
        <v>336</v>
      </c>
    </row>
    <row r="164" spans="3:4">
      <c r="C164" s="16" t="s">
        <v>131</v>
      </c>
      <c r="D164" s="17" t="s">
        <v>337</v>
      </c>
    </row>
    <row r="165" spans="3:4">
      <c r="C165" s="16" t="s">
        <v>131</v>
      </c>
      <c r="D165" s="17" t="s">
        <v>338</v>
      </c>
    </row>
    <row r="166" spans="3:4">
      <c r="C166" s="16" t="s">
        <v>131</v>
      </c>
      <c r="D166" s="17" t="s">
        <v>339</v>
      </c>
    </row>
    <row r="167" spans="3:4">
      <c r="C167" s="16" t="s">
        <v>131</v>
      </c>
      <c r="D167" s="17" t="s">
        <v>340</v>
      </c>
    </row>
    <row r="168" spans="3:4">
      <c r="C168" s="16" t="s">
        <v>131</v>
      </c>
      <c r="D168" s="17" t="s">
        <v>341</v>
      </c>
    </row>
    <row r="169" spans="3:4">
      <c r="C169" s="16" t="s">
        <v>131</v>
      </c>
      <c r="D169" s="17" t="s">
        <v>342</v>
      </c>
    </row>
    <row r="170" spans="3:4">
      <c r="C170" s="16" t="s">
        <v>131</v>
      </c>
      <c r="D170" s="17" t="s">
        <v>343</v>
      </c>
    </row>
    <row r="171" spans="3:4">
      <c r="C171" s="16" t="s">
        <v>131</v>
      </c>
      <c r="D171" s="17" t="s">
        <v>344</v>
      </c>
    </row>
    <row r="172" spans="3:4">
      <c r="C172" s="16" t="s">
        <v>131</v>
      </c>
      <c r="D172" s="17" t="s">
        <v>345</v>
      </c>
    </row>
    <row r="173" spans="3:4">
      <c r="C173" s="16" t="s">
        <v>131</v>
      </c>
      <c r="D173" s="17" t="s">
        <v>346</v>
      </c>
    </row>
    <row r="174" spans="3:4">
      <c r="C174" s="16" t="s">
        <v>131</v>
      </c>
      <c r="D174" s="17" t="s">
        <v>347</v>
      </c>
    </row>
    <row r="175" spans="3:4">
      <c r="C175" s="16" t="s">
        <v>131</v>
      </c>
      <c r="D175" s="17" t="s">
        <v>348</v>
      </c>
    </row>
    <row r="176" spans="3:4">
      <c r="C176" s="16" t="s">
        <v>131</v>
      </c>
      <c r="D176" s="17" t="s">
        <v>349</v>
      </c>
    </row>
    <row r="177" spans="3:4">
      <c r="C177" s="16" t="s">
        <v>131</v>
      </c>
      <c r="D177" s="17" t="s">
        <v>350</v>
      </c>
    </row>
    <row r="178" spans="3:4">
      <c r="C178" s="16" t="s">
        <v>131</v>
      </c>
      <c r="D178" s="17" t="s">
        <v>351</v>
      </c>
    </row>
    <row r="179" spans="3:4">
      <c r="C179" s="16" t="s">
        <v>131</v>
      </c>
      <c r="D179" s="17" t="s">
        <v>352</v>
      </c>
    </row>
    <row r="180" spans="3:4">
      <c r="C180" s="16" t="s">
        <v>131</v>
      </c>
      <c r="D180" s="17" t="s">
        <v>353</v>
      </c>
    </row>
    <row r="181" spans="3:4">
      <c r="C181" s="16" t="s">
        <v>131</v>
      </c>
      <c r="D181" s="17" t="s">
        <v>354</v>
      </c>
    </row>
    <row r="182" spans="3:4">
      <c r="C182" s="16" t="s">
        <v>131</v>
      </c>
      <c r="D182" s="17" t="s">
        <v>355</v>
      </c>
    </row>
    <row r="183" spans="3:4">
      <c r="C183" s="16" t="s">
        <v>131</v>
      </c>
      <c r="D183" s="17" t="s">
        <v>356</v>
      </c>
    </row>
    <row r="184" spans="3:4">
      <c r="C184" s="16" t="s">
        <v>131</v>
      </c>
      <c r="D184" s="17" t="s">
        <v>357</v>
      </c>
    </row>
    <row r="185" spans="3:4">
      <c r="C185" s="16" t="s">
        <v>131</v>
      </c>
      <c r="D185" s="17" t="s">
        <v>358</v>
      </c>
    </row>
    <row r="186" spans="3:4">
      <c r="C186" s="16" t="s">
        <v>131</v>
      </c>
      <c r="D186" s="17" t="s">
        <v>359</v>
      </c>
    </row>
    <row r="187" spans="3:4">
      <c r="C187" s="16" t="s">
        <v>131</v>
      </c>
      <c r="D187" s="17" t="s">
        <v>360</v>
      </c>
    </row>
    <row r="188" spans="3:4">
      <c r="C188" s="16" t="s">
        <v>133</v>
      </c>
      <c r="D188" s="17" t="s">
        <v>361</v>
      </c>
    </row>
    <row r="189" spans="3:4">
      <c r="C189" s="16" t="s">
        <v>133</v>
      </c>
      <c r="D189" s="17" t="s">
        <v>362</v>
      </c>
    </row>
    <row r="190" spans="3:4">
      <c r="C190" s="16" t="s">
        <v>133</v>
      </c>
      <c r="D190" s="17" t="s">
        <v>363</v>
      </c>
    </row>
    <row r="191" spans="3:4">
      <c r="C191" s="16" t="s">
        <v>133</v>
      </c>
      <c r="D191" s="17" t="s">
        <v>364</v>
      </c>
    </row>
    <row r="192" spans="3:4">
      <c r="C192" s="16" t="s">
        <v>133</v>
      </c>
      <c r="D192" s="17" t="s">
        <v>365</v>
      </c>
    </row>
    <row r="193" spans="3:4">
      <c r="C193" s="16" t="s">
        <v>133</v>
      </c>
      <c r="D193" s="17" t="s">
        <v>366</v>
      </c>
    </row>
    <row r="194" spans="3:4">
      <c r="C194" s="16" t="s">
        <v>133</v>
      </c>
      <c r="D194" s="17" t="s">
        <v>367</v>
      </c>
    </row>
    <row r="195" spans="3:4">
      <c r="C195" s="16" t="s">
        <v>133</v>
      </c>
      <c r="D195" s="17" t="s">
        <v>368</v>
      </c>
    </row>
    <row r="196" spans="3:4">
      <c r="C196" s="16" t="s">
        <v>133</v>
      </c>
      <c r="D196" s="17" t="s">
        <v>369</v>
      </c>
    </row>
    <row r="197" spans="3:4">
      <c r="C197" s="16" t="s">
        <v>133</v>
      </c>
      <c r="D197" s="17" t="s">
        <v>370</v>
      </c>
    </row>
    <row r="198" spans="3:4">
      <c r="C198" s="16" t="s">
        <v>133</v>
      </c>
      <c r="D198" s="17" t="s">
        <v>371</v>
      </c>
    </row>
    <row r="199" spans="3:4">
      <c r="C199" s="16" t="s">
        <v>133</v>
      </c>
      <c r="D199" s="17" t="s">
        <v>372</v>
      </c>
    </row>
    <row r="200" spans="3:4">
      <c r="C200" s="16" t="s">
        <v>133</v>
      </c>
      <c r="D200" s="17" t="s">
        <v>373</v>
      </c>
    </row>
    <row r="201" spans="3:4">
      <c r="C201" s="16" t="s">
        <v>133</v>
      </c>
      <c r="D201" s="17" t="s">
        <v>374</v>
      </c>
    </row>
    <row r="202" spans="3:4">
      <c r="C202" s="16" t="s">
        <v>133</v>
      </c>
      <c r="D202" s="17" t="s">
        <v>375</v>
      </c>
    </row>
    <row r="203" spans="3:4">
      <c r="C203" s="16" t="s">
        <v>133</v>
      </c>
      <c r="D203" s="17" t="s">
        <v>376</v>
      </c>
    </row>
    <row r="204" spans="3:4">
      <c r="C204" s="16" t="s">
        <v>133</v>
      </c>
      <c r="D204" s="17" t="s">
        <v>377</v>
      </c>
    </row>
    <row r="205" spans="3:4">
      <c r="C205" s="16" t="s">
        <v>133</v>
      </c>
      <c r="D205" s="17" t="s">
        <v>378</v>
      </c>
    </row>
    <row r="206" spans="3:4">
      <c r="C206" s="16" t="s">
        <v>133</v>
      </c>
      <c r="D206" s="17" t="s">
        <v>379</v>
      </c>
    </row>
    <row r="207" spans="3:4">
      <c r="C207" s="16" t="s">
        <v>133</v>
      </c>
      <c r="D207" s="17" t="s">
        <v>380</v>
      </c>
    </row>
    <row r="208" spans="3:4">
      <c r="C208" s="16" t="s">
        <v>133</v>
      </c>
      <c r="D208" s="17" t="s">
        <v>381</v>
      </c>
    </row>
    <row r="209" spans="3:4">
      <c r="C209" s="16" t="s">
        <v>133</v>
      </c>
      <c r="D209" s="17" t="s">
        <v>382</v>
      </c>
    </row>
    <row r="210" spans="3:4">
      <c r="C210" s="16" t="s">
        <v>133</v>
      </c>
      <c r="D210" s="17" t="s">
        <v>383</v>
      </c>
    </row>
    <row r="211" spans="3:4">
      <c r="C211" s="16" t="s">
        <v>133</v>
      </c>
      <c r="D211" s="17" t="s">
        <v>384</v>
      </c>
    </row>
    <row r="212" spans="3:4">
      <c r="C212" s="16" t="s">
        <v>133</v>
      </c>
      <c r="D212" s="17" t="s">
        <v>385</v>
      </c>
    </row>
    <row r="213" spans="3:4">
      <c r="C213" s="16" t="s">
        <v>133</v>
      </c>
      <c r="D213" s="17" t="s">
        <v>386</v>
      </c>
    </row>
    <row r="214" spans="3:4">
      <c r="C214" s="16" t="s">
        <v>133</v>
      </c>
      <c r="D214" s="17" t="s">
        <v>387</v>
      </c>
    </row>
    <row r="215" spans="3:4">
      <c r="C215" s="16" t="s">
        <v>133</v>
      </c>
      <c r="D215" s="17" t="s">
        <v>388</v>
      </c>
    </row>
    <row r="216" spans="3:4">
      <c r="C216" s="16" t="s">
        <v>133</v>
      </c>
      <c r="D216" s="17" t="s">
        <v>389</v>
      </c>
    </row>
    <row r="217" spans="3:4">
      <c r="C217" s="16" t="s">
        <v>133</v>
      </c>
      <c r="D217" s="17" t="s">
        <v>390</v>
      </c>
    </row>
    <row r="218" spans="3:4">
      <c r="C218" s="16" t="s">
        <v>133</v>
      </c>
      <c r="D218" s="17" t="s">
        <v>391</v>
      </c>
    </row>
    <row r="219" spans="3:4">
      <c r="C219" s="16" t="s">
        <v>133</v>
      </c>
      <c r="D219" s="17" t="s">
        <v>392</v>
      </c>
    </row>
    <row r="220" spans="3:4">
      <c r="C220" s="16" t="s">
        <v>133</v>
      </c>
      <c r="D220" s="17" t="s">
        <v>393</v>
      </c>
    </row>
    <row r="221" spans="3:4">
      <c r="C221" s="16" t="s">
        <v>133</v>
      </c>
      <c r="D221" s="17" t="s">
        <v>394</v>
      </c>
    </row>
    <row r="222" spans="3:4">
      <c r="C222" s="16" t="s">
        <v>133</v>
      </c>
      <c r="D222" s="17" t="s">
        <v>395</v>
      </c>
    </row>
    <row r="223" spans="3:4">
      <c r="C223" s="16" t="s">
        <v>133</v>
      </c>
      <c r="D223" s="17" t="s">
        <v>396</v>
      </c>
    </row>
    <row r="224" spans="3:4">
      <c r="C224" s="16" t="s">
        <v>133</v>
      </c>
      <c r="D224" s="17" t="s">
        <v>397</v>
      </c>
    </row>
    <row r="225" spans="3:4">
      <c r="C225" s="16" t="s">
        <v>133</v>
      </c>
      <c r="D225" s="17" t="s">
        <v>398</v>
      </c>
    </row>
    <row r="226" spans="3:4">
      <c r="C226" s="16" t="s">
        <v>133</v>
      </c>
      <c r="D226" s="17" t="s">
        <v>399</v>
      </c>
    </row>
    <row r="227" spans="3:4">
      <c r="C227" s="16" t="s">
        <v>133</v>
      </c>
      <c r="D227" s="17" t="s">
        <v>400</v>
      </c>
    </row>
    <row r="228" spans="3:4">
      <c r="C228" s="16" t="s">
        <v>135</v>
      </c>
      <c r="D228" s="17" t="s">
        <v>401</v>
      </c>
    </row>
    <row r="229" spans="3:4">
      <c r="C229" s="16" t="s">
        <v>135</v>
      </c>
      <c r="D229" s="17" t="s">
        <v>402</v>
      </c>
    </row>
    <row r="230" spans="3:4">
      <c r="C230" s="16" t="s">
        <v>135</v>
      </c>
      <c r="D230" s="17" t="s">
        <v>403</v>
      </c>
    </row>
    <row r="231" spans="3:4">
      <c r="C231" s="16" t="s">
        <v>135</v>
      </c>
      <c r="D231" s="17" t="s">
        <v>404</v>
      </c>
    </row>
    <row r="232" spans="3:4">
      <c r="C232" s="16" t="s">
        <v>135</v>
      </c>
      <c r="D232" s="17" t="s">
        <v>405</v>
      </c>
    </row>
    <row r="233" spans="3:4">
      <c r="C233" s="16" t="s">
        <v>135</v>
      </c>
      <c r="D233" s="17" t="s">
        <v>406</v>
      </c>
    </row>
    <row r="234" spans="3:4">
      <c r="C234" s="16" t="s">
        <v>135</v>
      </c>
      <c r="D234" s="17" t="s">
        <v>407</v>
      </c>
    </row>
    <row r="235" spans="3:4">
      <c r="C235" s="16" t="s">
        <v>135</v>
      </c>
      <c r="D235" s="17" t="s">
        <v>408</v>
      </c>
    </row>
    <row r="236" spans="3:4">
      <c r="C236" s="16" t="s">
        <v>135</v>
      </c>
      <c r="D236" s="17" t="s">
        <v>409</v>
      </c>
    </row>
    <row r="237" spans="3:4">
      <c r="C237" s="16" t="s">
        <v>135</v>
      </c>
      <c r="D237" s="17" t="s">
        <v>410</v>
      </c>
    </row>
    <row r="238" spans="3:4">
      <c r="C238" s="16" t="s">
        <v>135</v>
      </c>
      <c r="D238" s="17" t="s">
        <v>411</v>
      </c>
    </row>
    <row r="239" spans="3:4">
      <c r="C239" s="16" t="s">
        <v>135</v>
      </c>
      <c r="D239" s="17" t="s">
        <v>412</v>
      </c>
    </row>
    <row r="240" spans="3:4">
      <c r="C240" s="16" t="s">
        <v>135</v>
      </c>
      <c r="D240" s="17" t="s">
        <v>413</v>
      </c>
    </row>
    <row r="241" spans="3:4">
      <c r="C241" s="16" t="s">
        <v>135</v>
      </c>
      <c r="D241" s="17" t="s">
        <v>414</v>
      </c>
    </row>
    <row r="242" spans="3:4">
      <c r="C242" s="16" t="s">
        <v>135</v>
      </c>
      <c r="D242" s="17" t="s">
        <v>415</v>
      </c>
    </row>
    <row r="243" spans="3:4">
      <c r="C243" s="16" t="s">
        <v>135</v>
      </c>
      <c r="D243" s="17" t="s">
        <v>416</v>
      </c>
    </row>
    <row r="244" spans="3:4">
      <c r="C244" s="16" t="s">
        <v>135</v>
      </c>
      <c r="D244" s="17" t="s">
        <v>417</v>
      </c>
    </row>
    <row r="245" spans="3:4">
      <c r="C245" s="16" t="s">
        <v>135</v>
      </c>
      <c r="D245" s="17" t="s">
        <v>418</v>
      </c>
    </row>
    <row r="246" spans="3:4">
      <c r="C246" s="16" t="s">
        <v>135</v>
      </c>
      <c r="D246" s="17" t="s">
        <v>419</v>
      </c>
    </row>
    <row r="247" spans="3:4">
      <c r="C247" s="16" t="s">
        <v>135</v>
      </c>
      <c r="D247" s="17" t="s">
        <v>420</v>
      </c>
    </row>
    <row r="248" spans="3:4">
      <c r="C248" s="16" t="s">
        <v>135</v>
      </c>
      <c r="D248" s="17" t="s">
        <v>421</v>
      </c>
    </row>
    <row r="249" spans="3:4">
      <c r="C249" s="16" t="s">
        <v>135</v>
      </c>
      <c r="D249" s="17" t="s">
        <v>422</v>
      </c>
    </row>
    <row r="250" spans="3:4">
      <c r="C250" s="16" t="s">
        <v>135</v>
      </c>
      <c r="D250" s="17" t="s">
        <v>423</v>
      </c>
    </row>
    <row r="251" spans="3:4">
      <c r="C251" s="16" t="s">
        <v>135</v>
      </c>
      <c r="D251" s="17" t="s">
        <v>424</v>
      </c>
    </row>
    <row r="252" spans="3:4">
      <c r="C252" s="16" t="s">
        <v>135</v>
      </c>
      <c r="D252" s="17" t="s">
        <v>425</v>
      </c>
    </row>
    <row r="253" spans="3:4">
      <c r="C253" s="16" t="s">
        <v>135</v>
      </c>
      <c r="D253" s="17" t="s">
        <v>426</v>
      </c>
    </row>
    <row r="254" spans="3:4">
      <c r="C254" s="16" t="s">
        <v>135</v>
      </c>
      <c r="D254" s="17" t="s">
        <v>427</v>
      </c>
    </row>
    <row r="255" spans="3:4">
      <c r="C255" s="16" t="s">
        <v>135</v>
      </c>
      <c r="D255" s="17" t="s">
        <v>428</v>
      </c>
    </row>
    <row r="256" spans="3:4">
      <c r="C256" s="16" t="s">
        <v>135</v>
      </c>
      <c r="D256" s="17" t="s">
        <v>429</v>
      </c>
    </row>
    <row r="257" spans="3:4">
      <c r="C257" s="16" t="s">
        <v>135</v>
      </c>
      <c r="D257" s="17" t="s">
        <v>430</v>
      </c>
    </row>
    <row r="258" spans="3:4">
      <c r="C258" s="16" t="s">
        <v>135</v>
      </c>
      <c r="D258" s="17" t="s">
        <v>431</v>
      </c>
    </row>
    <row r="259" spans="3:4">
      <c r="C259" s="16" t="s">
        <v>135</v>
      </c>
      <c r="D259" s="17" t="s">
        <v>432</v>
      </c>
    </row>
    <row r="260" spans="3:4">
      <c r="C260" s="16" t="s">
        <v>135</v>
      </c>
      <c r="D260" s="17" t="s">
        <v>433</v>
      </c>
    </row>
    <row r="261" spans="3:4">
      <c r="C261" s="16" t="s">
        <v>137</v>
      </c>
      <c r="D261" s="17" t="s">
        <v>434</v>
      </c>
    </row>
    <row r="262" spans="3:4">
      <c r="C262" s="16" t="s">
        <v>137</v>
      </c>
      <c r="D262" s="17" t="s">
        <v>435</v>
      </c>
    </row>
    <row r="263" spans="3:4">
      <c r="C263" s="16" t="s">
        <v>137</v>
      </c>
      <c r="D263" s="17" t="s">
        <v>436</v>
      </c>
    </row>
    <row r="264" spans="3:4">
      <c r="C264" s="16" t="s">
        <v>137</v>
      </c>
      <c r="D264" s="17" t="s">
        <v>437</v>
      </c>
    </row>
    <row r="265" spans="3:4">
      <c r="C265" s="16" t="s">
        <v>137</v>
      </c>
      <c r="D265" s="17" t="s">
        <v>438</v>
      </c>
    </row>
    <row r="266" spans="3:4">
      <c r="C266" s="16" t="s">
        <v>137</v>
      </c>
      <c r="D266" s="17" t="s">
        <v>439</v>
      </c>
    </row>
    <row r="267" spans="3:4">
      <c r="C267" s="16" t="s">
        <v>137</v>
      </c>
      <c r="D267" s="17" t="s">
        <v>440</v>
      </c>
    </row>
    <row r="268" spans="3:4">
      <c r="C268" s="16" t="s">
        <v>137</v>
      </c>
      <c r="D268" s="17" t="s">
        <v>441</v>
      </c>
    </row>
    <row r="269" spans="3:4">
      <c r="C269" s="16" t="s">
        <v>137</v>
      </c>
      <c r="D269" s="17" t="s">
        <v>442</v>
      </c>
    </row>
    <row r="270" spans="3:4">
      <c r="C270" s="16" t="s">
        <v>137</v>
      </c>
      <c r="D270" s="17" t="s">
        <v>443</v>
      </c>
    </row>
    <row r="271" spans="3:4">
      <c r="C271" s="16" t="s">
        <v>137</v>
      </c>
      <c r="D271" s="17" t="s">
        <v>444</v>
      </c>
    </row>
    <row r="272" spans="3:4">
      <c r="C272" s="16" t="s">
        <v>137</v>
      </c>
      <c r="D272" s="17" t="s">
        <v>445</v>
      </c>
    </row>
    <row r="273" spans="3:4">
      <c r="C273" s="16" t="s">
        <v>137</v>
      </c>
      <c r="D273" s="17" t="s">
        <v>446</v>
      </c>
    </row>
    <row r="274" spans="3:4">
      <c r="C274" s="16" t="s">
        <v>137</v>
      </c>
      <c r="D274" s="17" t="s">
        <v>447</v>
      </c>
    </row>
    <row r="275" spans="3:4">
      <c r="C275" s="16" t="s">
        <v>137</v>
      </c>
      <c r="D275" s="17" t="s">
        <v>448</v>
      </c>
    </row>
    <row r="276" spans="3:4">
      <c r="C276" s="16" t="s">
        <v>137</v>
      </c>
      <c r="D276" s="17" t="s">
        <v>449</v>
      </c>
    </row>
    <row r="277" spans="3:4">
      <c r="C277" s="16" t="s">
        <v>137</v>
      </c>
      <c r="D277" s="17" t="s">
        <v>450</v>
      </c>
    </row>
    <row r="278" spans="3:4">
      <c r="C278" s="16" t="s">
        <v>137</v>
      </c>
      <c r="D278" s="17" t="s">
        <v>451</v>
      </c>
    </row>
    <row r="279" spans="3:4">
      <c r="C279" s="16" t="s">
        <v>137</v>
      </c>
      <c r="D279" s="17" t="s">
        <v>452</v>
      </c>
    </row>
    <row r="280" spans="3:4">
      <c r="C280" s="16" t="s">
        <v>137</v>
      </c>
      <c r="D280" s="17" t="s">
        <v>453</v>
      </c>
    </row>
    <row r="281" spans="3:4">
      <c r="C281" s="16" t="s">
        <v>137</v>
      </c>
      <c r="D281" s="17" t="s">
        <v>454</v>
      </c>
    </row>
    <row r="282" spans="3:4">
      <c r="C282" s="16" t="s">
        <v>137</v>
      </c>
      <c r="D282" s="17" t="s">
        <v>455</v>
      </c>
    </row>
    <row r="283" spans="3:4">
      <c r="C283" s="16" t="s">
        <v>137</v>
      </c>
      <c r="D283" s="17" t="s">
        <v>456</v>
      </c>
    </row>
    <row r="284" spans="3:4">
      <c r="C284" s="16" t="s">
        <v>137</v>
      </c>
      <c r="D284" s="17" t="s">
        <v>457</v>
      </c>
    </row>
    <row r="285" spans="3:4">
      <c r="C285" s="16" t="s">
        <v>137</v>
      </c>
      <c r="D285" s="17" t="s">
        <v>458</v>
      </c>
    </row>
    <row r="286" spans="3:4">
      <c r="C286" s="16" t="s">
        <v>137</v>
      </c>
      <c r="D286" s="17" t="s">
        <v>459</v>
      </c>
    </row>
    <row r="287" spans="3:4">
      <c r="C287" s="16" t="s">
        <v>137</v>
      </c>
      <c r="D287" s="17" t="s">
        <v>460</v>
      </c>
    </row>
    <row r="288" spans="3:4">
      <c r="C288" s="16" t="s">
        <v>137</v>
      </c>
      <c r="D288" s="17" t="s">
        <v>461</v>
      </c>
    </row>
    <row r="289" spans="3:4">
      <c r="C289" s="16" t="s">
        <v>137</v>
      </c>
      <c r="D289" s="17" t="s">
        <v>462</v>
      </c>
    </row>
    <row r="290" spans="3:4">
      <c r="C290" s="16" t="s">
        <v>137</v>
      </c>
      <c r="D290" s="17" t="s">
        <v>463</v>
      </c>
    </row>
    <row r="291" spans="3:4">
      <c r="C291" s="16" t="s">
        <v>137</v>
      </c>
      <c r="D291" s="17" t="s">
        <v>464</v>
      </c>
    </row>
    <row r="292" spans="3:4">
      <c r="C292" s="16" t="s">
        <v>137</v>
      </c>
      <c r="D292" s="17" t="s">
        <v>465</v>
      </c>
    </row>
    <row r="293" spans="3:4">
      <c r="C293" s="16" t="s">
        <v>137</v>
      </c>
      <c r="D293" s="17" t="s">
        <v>466</v>
      </c>
    </row>
    <row r="294" spans="3:4">
      <c r="C294" s="16" t="s">
        <v>137</v>
      </c>
      <c r="D294" s="17" t="s">
        <v>467</v>
      </c>
    </row>
    <row r="295" spans="3:4">
      <c r="C295" s="16" t="s">
        <v>137</v>
      </c>
      <c r="D295" s="17" t="s">
        <v>468</v>
      </c>
    </row>
    <row r="296" spans="3:4">
      <c r="C296" s="16" t="s">
        <v>139</v>
      </c>
      <c r="D296" s="17" t="s">
        <v>469</v>
      </c>
    </row>
    <row r="297" spans="3:4">
      <c r="C297" s="16" t="s">
        <v>139</v>
      </c>
      <c r="D297" s="17" t="s">
        <v>470</v>
      </c>
    </row>
    <row r="298" spans="3:4">
      <c r="C298" s="16" t="s">
        <v>139</v>
      </c>
      <c r="D298" s="17" t="s">
        <v>471</v>
      </c>
    </row>
    <row r="299" spans="3:4">
      <c r="C299" s="16" t="s">
        <v>139</v>
      </c>
      <c r="D299" s="17" t="s">
        <v>472</v>
      </c>
    </row>
    <row r="300" spans="3:4">
      <c r="C300" s="16" t="s">
        <v>139</v>
      </c>
      <c r="D300" s="17" t="s">
        <v>473</v>
      </c>
    </row>
    <row r="301" spans="3:4">
      <c r="C301" s="16" t="s">
        <v>139</v>
      </c>
      <c r="D301" s="17" t="s">
        <v>474</v>
      </c>
    </row>
    <row r="302" spans="3:4">
      <c r="C302" s="16" t="s">
        <v>139</v>
      </c>
      <c r="D302" s="17" t="s">
        <v>475</v>
      </c>
    </row>
    <row r="303" spans="3:4">
      <c r="C303" s="16" t="s">
        <v>139</v>
      </c>
      <c r="D303" s="17" t="s">
        <v>476</v>
      </c>
    </row>
    <row r="304" spans="3:4">
      <c r="C304" s="16" t="s">
        <v>139</v>
      </c>
      <c r="D304" s="17" t="s">
        <v>477</v>
      </c>
    </row>
    <row r="305" spans="3:4">
      <c r="C305" s="16" t="s">
        <v>139</v>
      </c>
      <c r="D305" s="17" t="s">
        <v>478</v>
      </c>
    </row>
    <row r="306" spans="3:4">
      <c r="C306" s="16" t="s">
        <v>139</v>
      </c>
      <c r="D306" s="17" t="s">
        <v>479</v>
      </c>
    </row>
    <row r="307" spans="3:4">
      <c r="C307" s="16" t="s">
        <v>139</v>
      </c>
      <c r="D307" s="17" t="s">
        <v>480</v>
      </c>
    </row>
    <row r="308" spans="3:4">
      <c r="C308" s="16" t="s">
        <v>139</v>
      </c>
      <c r="D308" s="17" t="s">
        <v>481</v>
      </c>
    </row>
    <row r="309" spans="3:4">
      <c r="C309" s="16" t="s">
        <v>139</v>
      </c>
      <c r="D309" s="17" t="s">
        <v>482</v>
      </c>
    </row>
    <row r="310" spans="3:4">
      <c r="C310" s="16" t="s">
        <v>139</v>
      </c>
      <c r="D310" s="17" t="s">
        <v>483</v>
      </c>
    </row>
    <row r="311" spans="3:4">
      <c r="C311" s="16" t="s">
        <v>139</v>
      </c>
      <c r="D311" s="17" t="s">
        <v>484</v>
      </c>
    </row>
    <row r="312" spans="3:4">
      <c r="C312" s="16" t="s">
        <v>139</v>
      </c>
      <c r="D312" s="17" t="s">
        <v>485</v>
      </c>
    </row>
    <row r="313" spans="3:4">
      <c r="C313" s="16" t="s">
        <v>139</v>
      </c>
      <c r="D313" s="17" t="s">
        <v>486</v>
      </c>
    </row>
    <row r="314" spans="3:4">
      <c r="C314" s="16" t="s">
        <v>139</v>
      </c>
      <c r="D314" s="17" t="s">
        <v>487</v>
      </c>
    </row>
    <row r="315" spans="3:4">
      <c r="C315" s="16" t="s">
        <v>139</v>
      </c>
      <c r="D315" s="17" t="s">
        <v>488</v>
      </c>
    </row>
    <row r="316" spans="3:4">
      <c r="C316" s="16" t="s">
        <v>139</v>
      </c>
      <c r="D316" s="17" t="s">
        <v>489</v>
      </c>
    </row>
    <row r="317" spans="3:4">
      <c r="C317" s="16" t="s">
        <v>139</v>
      </c>
      <c r="D317" s="17" t="s">
        <v>490</v>
      </c>
    </row>
    <row r="318" spans="3:4">
      <c r="C318" s="16" t="s">
        <v>139</v>
      </c>
      <c r="D318" s="17" t="s">
        <v>491</v>
      </c>
    </row>
    <row r="319" spans="3:4">
      <c r="C319" s="16" t="s">
        <v>139</v>
      </c>
      <c r="D319" s="17" t="s">
        <v>492</v>
      </c>
    </row>
    <row r="320" spans="3:4">
      <c r="C320" s="16" t="s">
        <v>139</v>
      </c>
      <c r="D320" s="17" t="s">
        <v>493</v>
      </c>
    </row>
    <row r="321" spans="3:4">
      <c r="C321" s="16" t="s">
        <v>141</v>
      </c>
      <c r="D321" s="17" t="s">
        <v>494</v>
      </c>
    </row>
    <row r="322" spans="3:4">
      <c r="C322" s="16" t="s">
        <v>141</v>
      </c>
      <c r="D322" s="17" t="s">
        <v>495</v>
      </c>
    </row>
    <row r="323" spans="3:4">
      <c r="C323" s="16" t="s">
        <v>141</v>
      </c>
      <c r="D323" s="17" t="s">
        <v>496</v>
      </c>
    </row>
    <row r="324" spans="3:4">
      <c r="C324" s="16" t="s">
        <v>141</v>
      </c>
      <c r="D324" s="17" t="s">
        <v>497</v>
      </c>
    </row>
    <row r="325" spans="3:4">
      <c r="C325" s="16" t="s">
        <v>141</v>
      </c>
      <c r="D325" s="17" t="s">
        <v>498</v>
      </c>
    </row>
    <row r="326" spans="3:4">
      <c r="C326" s="16" t="s">
        <v>141</v>
      </c>
      <c r="D326" s="17" t="s">
        <v>499</v>
      </c>
    </row>
    <row r="327" spans="3:4">
      <c r="C327" s="16" t="s">
        <v>141</v>
      </c>
      <c r="D327" s="17" t="s">
        <v>500</v>
      </c>
    </row>
    <row r="328" spans="3:4">
      <c r="C328" s="16" t="s">
        <v>141</v>
      </c>
      <c r="D328" s="17" t="s">
        <v>501</v>
      </c>
    </row>
    <row r="329" spans="3:4">
      <c r="C329" s="16" t="s">
        <v>141</v>
      </c>
      <c r="D329" s="17" t="s">
        <v>502</v>
      </c>
    </row>
    <row r="330" spans="3:4">
      <c r="C330" s="16" t="s">
        <v>141</v>
      </c>
      <c r="D330" s="17" t="s">
        <v>503</v>
      </c>
    </row>
    <row r="331" spans="3:4">
      <c r="C331" s="16" t="s">
        <v>141</v>
      </c>
      <c r="D331" s="17" t="s">
        <v>504</v>
      </c>
    </row>
    <row r="332" spans="3:4">
      <c r="C332" s="16" t="s">
        <v>141</v>
      </c>
      <c r="D332" s="17" t="s">
        <v>505</v>
      </c>
    </row>
    <row r="333" spans="3:4">
      <c r="C333" s="16" t="s">
        <v>141</v>
      </c>
      <c r="D333" s="17" t="s">
        <v>506</v>
      </c>
    </row>
    <row r="334" spans="3:4">
      <c r="C334" s="16" t="s">
        <v>141</v>
      </c>
      <c r="D334" s="17" t="s">
        <v>507</v>
      </c>
    </row>
    <row r="335" spans="3:4">
      <c r="C335" s="16" t="s">
        <v>141</v>
      </c>
      <c r="D335" s="17" t="s">
        <v>508</v>
      </c>
    </row>
    <row r="336" spans="3:4">
      <c r="C336" s="16" t="s">
        <v>141</v>
      </c>
      <c r="D336" s="17" t="s">
        <v>509</v>
      </c>
    </row>
    <row r="337" spans="3:4">
      <c r="C337" s="16" t="s">
        <v>141</v>
      </c>
      <c r="D337" s="17" t="s">
        <v>510</v>
      </c>
    </row>
    <row r="338" spans="3:4">
      <c r="C338" s="16" t="s">
        <v>141</v>
      </c>
      <c r="D338" s="17" t="s">
        <v>511</v>
      </c>
    </row>
    <row r="339" spans="3:4">
      <c r="C339" s="16" t="s">
        <v>141</v>
      </c>
      <c r="D339" s="17" t="s">
        <v>512</v>
      </c>
    </row>
    <row r="340" spans="3:4">
      <c r="C340" s="16" t="s">
        <v>141</v>
      </c>
      <c r="D340" s="17" t="s">
        <v>513</v>
      </c>
    </row>
    <row r="341" spans="3:4">
      <c r="C341" s="16" t="s">
        <v>141</v>
      </c>
      <c r="D341" s="17" t="s">
        <v>514</v>
      </c>
    </row>
    <row r="342" spans="3:4">
      <c r="C342" s="16" t="s">
        <v>141</v>
      </c>
      <c r="D342" s="17" t="s">
        <v>515</v>
      </c>
    </row>
    <row r="343" spans="3:4">
      <c r="C343" s="16" t="s">
        <v>141</v>
      </c>
      <c r="D343" s="17" t="s">
        <v>516</v>
      </c>
    </row>
    <row r="344" spans="3:4">
      <c r="C344" s="16" t="s">
        <v>141</v>
      </c>
      <c r="D344" s="17" t="s">
        <v>517</v>
      </c>
    </row>
    <row r="345" spans="3:4">
      <c r="C345" s="16" t="s">
        <v>141</v>
      </c>
      <c r="D345" s="17" t="s">
        <v>518</v>
      </c>
    </row>
    <row r="346" spans="3:4">
      <c r="C346" s="16" t="s">
        <v>141</v>
      </c>
      <c r="D346" s="17" t="s">
        <v>519</v>
      </c>
    </row>
    <row r="347" spans="3:4">
      <c r="C347" s="16" t="s">
        <v>141</v>
      </c>
      <c r="D347" s="17" t="s">
        <v>520</v>
      </c>
    </row>
    <row r="348" spans="3:4">
      <c r="C348" s="16" t="s">
        <v>141</v>
      </c>
      <c r="D348" s="17" t="s">
        <v>521</v>
      </c>
    </row>
    <row r="349" spans="3:4">
      <c r="C349" s="16" t="s">
        <v>141</v>
      </c>
      <c r="D349" s="17" t="s">
        <v>522</v>
      </c>
    </row>
    <row r="350" spans="3:4">
      <c r="C350" s="16" t="s">
        <v>141</v>
      </c>
      <c r="D350" s="17" t="s">
        <v>523</v>
      </c>
    </row>
    <row r="351" spans="3:4">
      <c r="C351" s="16" t="s">
        <v>141</v>
      </c>
      <c r="D351" s="17" t="s">
        <v>524</v>
      </c>
    </row>
    <row r="352" spans="3:4">
      <c r="C352" s="16" t="s">
        <v>141</v>
      </c>
      <c r="D352" s="17" t="s">
        <v>525</v>
      </c>
    </row>
    <row r="353" spans="3:4">
      <c r="C353" s="16" t="s">
        <v>141</v>
      </c>
      <c r="D353" s="17" t="s">
        <v>526</v>
      </c>
    </row>
    <row r="354" spans="3:4">
      <c r="C354" s="16" t="s">
        <v>141</v>
      </c>
      <c r="D354" s="17" t="s">
        <v>527</v>
      </c>
    </row>
    <row r="355" spans="3:4">
      <c r="C355" s="16" t="s">
        <v>141</v>
      </c>
      <c r="D355" s="17" t="s">
        <v>528</v>
      </c>
    </row>
    <row r="356" spans="3:4">
      <c r="C356" s="16" t="s">
        <v>143</v>
      </c>
      <c r="D356" s="17" t="s">
        <v>529</v>
      </c>
    </row>
    <row r="357" spans="3:4">
      <c r="C357" s="16" t="s">
        <v>143</v>
      </c>
      <c r="D357" s="17" t="s">
        <v>530</v>
      </c>
    </row>
    <row r="358" spans="3:4">
      <c r="C358" s="16" t="s">
        <v>143</v>
      </c>
      <c r="D358" s="17" t="s">
        <v>531</v>
      </c>
    </row>
    <row r="359" spans="3:4">
      <c r="C359" s="16" t="s">
        <v>143</v>
      </c>
      <c r="D359" s="17" t="s">
        <v>532</v>
      </c>
    </row>
    <row r="360" spans="3:4">
      <c r="C360" s="16" t="s">
        <v>143</v>
      </c>
      <c r="D360" s="17" t="s">
        <v>533</v>
      </c>
    </row>
    <row r="361" spans="3:4">
      <c r="C361" s="16" t="s">
        <v>143</v>
      </c>
      <c r="D361" s="17" t="s">
        <v>534</v>
      </c>
    </row>
    <row r="362" spans="3:4">
      <c r="C362" s="16" t="s">
        <v>143</v>
      </c>
      <c r="D362" s="17" t="s">
        <v>535</v>
      </c>
    </row>
    <row r="363" spans="3:4">
      <c r="C363" s="16" t="s">
        <v>143</v>
      </c>
      <c r="D363" s="17" t="s">
        <v>536</v>
      </c>
    </row>
    <row r="364" spans="3:4">
      <c r="C364" s="16" t="s">
        <v>143</v>
      </c>
      <c r="D364" s="17" t="s">
        <v>537</v>
      </c>
    </row>
    <row r="365" spans="3:4">
      <c r="C365" s="16" t="s">
        <v>143</v>
      </c>
      <c r="D365" s="17" t="s">
        <v>538</v>
      </c>
    </row>
    <row r="366" spans="3:4">
      <c r="C366" s="16" t="s">
        <v>143</v>
      </c>
      <c r="D366" s="17" t="s">
        <v>539</v>
      </c>
    </row>
    <row r="367" spans="3:4">
      <c r="C367" s="16" t="s">
        <v>143</v>
      </c>
      <c r="D367" s="17" t="s">
        <v>192</v>
      </c>
    </row>
    <row r="368" spans="3:4">
      <c r="C368" s="16" t="s">
        <v>143</v>
      </c>
      <c r="D368" s="17" t="s">
        <v>540</v>
      </c>
    </row>
    <row r="369" spans="3:4">
      <c r="C369" s="16" t="s">
        <v>143</v>
      </c>
      <c r="D369" s="17" t="s">
        <v>541</v>
      </c>
    </row>
    <row r="370" spans="3:4">
      <c r="C370" s="16" t="s">
        <v>143</v>
      </c>
      <c r="D370" s="17" t="s">
        <v>542</v>
      </c>
    </row>
    <row r="371" spans="3:4">
      <c r="C371" s="16" t="s">
        <v>143</v>
      </c>
      <c r="D371" s="17" t="s">
        <v>543</v>
      </c>
    </row>
    <row r="372" spans="3:4">
      <c r="C372" s="16" t="s">
        <v>143</v>
      </c>
      <c r="D372" s="17" t="s">
        <v>544</v>
      </c>
    </row>
    <row r="373" spans="3:4">
      <c r="C373" s="16" t="s">
        <v>143</v>
      </c>
      <c r="D373" s="17" t="s">
        <v>545</v>
      </c>
    </row>
    <row r="374" spans="3:4">
      <c r="C374" s="16" t="s">
        <v>143</v>
      </c>
      <c r="D374" s="17" t="s">
        <v>546</v>
      </c>
    </row>
    <row r="375" spans="3:4">
      <c r="C375" s="16" t="s">
        <v>143</v>
      </c>
      <c r="D375" s="17" t="s">
        <v>547</v>
      </c>
    </row>
    <row r="376" spans="3:4">
      <c r="C376" s="16" t="s">
        <v>143</v>
      </c>
      <c r="D376" s="17" t="s">
        <v>548</v>
      </c>
    </row>
    <row r="377" spans="3:4">
      <c r="C377" s="16" t="s">
        <v>143</v>
      </c>
      <c r="D377" s="17" t="s">
        <v>549</v>
      </c>
    </row>
    <row r="378" spans="3:4">
      <c r="C378" s="16" t="s">
        <v>143</v>
      </c>
      <c r="D378" s="17" t="s">
        <v>550</v>
      </c>
    </row>
    <row r="379" spans="3:4">
      <c r="C379" s="16" t="s">
        <v>143</v>
      </c>
      <c r="D379" s="17" t="s">
        <v>551</v>
      </c>
    </row>
    <row r="380" spans="3:4">
      <c r="C380" s="16" t="s">
        <v>143</v>
      </c>
      <c r="D380" s="17" t="s">
        <v>552</v>
      </c>
    </row>
    <row r="381" spans="3:4">
      <c r="C381" s="16" t="s">
        <v>143</v>
      </c>
      <c r="D381" s="17" t="s">
        <v>553</v>
      </c>
    </row>
    <row r="382" spans="3:4">
      <c r="C382" s="16" t="s">
        <v>143</v>
      </c>
      <c r="D382" s="17" t="s">
        <v>554</v>
      </c>
    </row>
    <row r="383" spans="3:4">
      <c r="C383" s="16" t="s">
        <v>143</v>
      </c>
      <c r="D383" s="17" t="s">
        <v>555</v>
      </c>
    </row>
    <row r="384" spans="3:4">
      <c r="C384" s="16" t="s">
        <v>143</v>
      </c>
      <c r="D384" s="17" t="s">
        <v>556</v>
      </c>
    </row>
    <row r="385" spans="3:4">
      <c r="C385" s="16" t="s">
        <v>143</v>
      </c>
      <c r="D385" s="17" t="s">
        <v>557</v>
      </c>
    </row>
    <row r="386" spans="3:4">
      <c r="C386" s="16" t="s">
        <v>143</v>
      </c>
      <c r="D386" s="17" t="s">
        <v>558</v>
      </c>
    </row>
    <row r="387" spans="3:4">
      <c r="C387" s="16" t="s">
        <v>143</v>
      </c>
      <c r="D387" s="17" t="s">
        <v>514</v>
      </c>
    </row>
    <row r="388" spans="3:4">
      <c r="C388" s="16" t="s">
        <v>143</v>
      </c>
      <c r="D388" s="17" t="s">
        <v>559</v>
      </c>
    </row>
    <row r="389" spans="3:4">
      <c r="C389" s="16" t="s">
        <v>143</v>
      </c>
      <c r="D389" s="17" t="s">
        <v>560</v>
      </c>
    </row>
    <row r="390" spans="3:4">
      <c r="C390" s="16" t="s">
        <v>143</v>
      </c>
      <c r="D390" s="17" t="s">
        <v>561</v>
      </c>
    </row>
    <row r="391" spans="3:4">
      <c r="C391" s="16" t="s">
        <v>143</v>
      </c>
      <c r="D391" s="17" t="s">
        <v>562</v>
      </c>
    </row>
    <row r="392" spans="3:4">
      <c r="C392" s="16" t="s">
        <v>143</v>
      </c>
      <c r="D392" s="17" t="s">
        <v>563</v>
      </c>
    </row>
    <row r="393" spans="3:4">
      <c r="C393" s="16" t="s">
        <v>143</v>
      </c>
      <c r="D393" s="17" t="s">
        <v>564</v>
      </c>
    </row>
    <row r="394" spans="3:4">
      <c r="C394" s="16" t="s">
        <v>143</v>
      </c>
      <c r="D394" s="17" t="s">
        <v>565</v>
      </c>
    </row>
    <row r="395" spans="3:4">
      <c r="C395" s="16" t="s">
        <v>143</v>
      </c>
      <c r="D395" s="17" t="s">
        <v>566</v>
      </c>
    </row>
    <row r="396" spans="3:4">
      <c r="C396" s="16" t="s">
        <v>143</v>
      </c>
      <c r="D396" s="17" t="s">
        <v>567</v>
      </c>
    </row>
    <row r="397" spans="3:4">
      <c r="C397" s="16" t="s">
        <v>143</v>
      </c>
      <c r="D397" s="17" t="s">
        <v>568</v>
      </c>
    </row>
    <row r="398" spans="3:4">
      <c r="C398" s="16" t="s">
        <v>143</v>
      </c>
      <c r="D398" s="17" t="s">
        <v>569</v>
      </c>
    </row>
    <row r="399" spans="3:4">
      <c r="C399" s="16" t="s">
        <v>143</v>
      </c>
      <c r="D399" s="17" t="s">
        <v>570</v>
      </c>
    </row>
    <row r="400" spans="3:4">
      <c r="C400" s="16" t="s">
        <v>143</v>
      </c>
      <c r="D400" s="17" t="s">
        <v>571</v>
      </c>
    </row>
    <row r="401" spans="3:4">
      <c r="C401" s="16" t="s">
        <v>143</v>
      </c>
      <c r="D401" s="17" t="s">
        <v>572</v>
      </c>
    </row>
    <row r="402" spans="3:4">
      <c r="C402" s="16" t="s">
        <v>143</v>
      </c>
      <c r="D402" s="17" t="s">
        <v>573</v>
      </c>
    </row>
    <row r="403" spans="3:4">
      <c r="C403" s="16" t="s">
        <v>143</v>
      </c>
      <c r="D403" s="17" t="s">
        <v>574</v>
      </c>
    </row>
    <row r="404" spans="3:4">
      <c r="C404" s="16" t="s">
        <v>143</v>
      </c>
      <c r="D404" s="17" t="s">
        <v>575</v>
      </c>
    </row>
    <row r="405" spans="3:4">
      <c r="C405" s="16" t="s">
        <v>143</v>
      </c>
      <c r="D405" s="17" t="s">
        <v>576</v>
      </c>
    </row>
    <row r="406" spans="3:4">
      <c r="C406" s="16" t="s">
        <v>143</v>
      </c>
      <c r="D406" s="17" t="s">
        <v>577</v>
      </c>
    </row>
    <row r="407" spans="3:4">
      <c r="C407" s="16" t="s">
        <v>143</v>
      </c>
      <c r="D407" s="17" t="s">
        <v>578</v>
      </c>
    </row>
    <row r="408" spans="3:4">
      <c r="C408" s="16" t="s">
        <v>143</v>
      </c>
      <c r="D408" s="17" t="s">
        <v>579</v>
      </c>
    </row>
    <row r="409" spans="3:4">
      <c r="C409" s="16" t="s">
        <v>143</v>
      </c>
      <c r="D409" s="17" t="s">
        <v>580</v>
      </c>
    </row>
    <row r="410" spans="3:4">
      <c r="C410" s="16" t="s">
        <v>143</v>
      </c>
      <c r="D410" s="17" t="s">
        <v>581</v>
      </c>
    </row>
    <row r="411" spans="3:4">
      <c r="C411" s="16" t="s">
        <v>143</v>
      </c>
      <c r="D411" s="17" t="s">
        <v>582</v>
      </c>
    </row>
    <row r="412" spans="3:4">
      <c r="C412" s="16" t="s">
        <v>143</v>
      </c>
      <c r="D412" s="17" t="s">
        <v>583</v>
      </c>
    </row>
    <row r="413" spans="3:4">
      <c r="C413" s="16" t="s">
        <v>143</v>
      </c>
      <c r="D413" s="17" t="s">
        <v>584</v>
      </c>
    </row>
    <row r="414" spans="3:4">
      <c r="C414" s="16" t="s">
        <v>143</v>
      </c>
      <c r="D414" s="17" t="s">
        <v>585</v>
      </c>
    </row>
    <row r="415" spans="3:4">
      <c r="C415" s="16" t="s">
        <v>145</v>
      </c>
      <c r="D415" s="17" t="s">
        <v>586</v>
      </c>
    </row>
    <row r="416" spans="3:4">
      <c r="C416" s="16" t="s">
        <v>145</v>
      </c>
      <c r="D416" s="17" t="s">
        <v>587</v>
      </c>
    </row>
    <row r="417" spans="3:4">
      <c r="C417" s="16" t="s">
        <v>145</v>
      </c>
      <c r="D417" s="17" t="s">
        <v>588</v>
      </c>
    </row>
    <row r="418" spans="3:4">
      <c r="C418" s="16" t="s">
        <v>145</v>
      </c>
      <c r="D418" s="17" t="s">
        <v>589</v>
      </c>
    </row>
    <row r="419" spans="3:4">
      <c r="C419" s="16" t="s">
        <v>145</v>
      </c>
      <c r="D419" s="17" t="s">
        <v>590</v>
      </c>
    </row>
    <row r="420" spans="3:4">
      <c r="C420" s="16" t="s">
        <v>145</v>
      </c>
      <c r="D420" s="17" t="s">
        <v>591</v>
      </c>
    </row>
    <row r="421" spans="3:4">
      <c r="C421" s="16" t="s">
        <v>145</v>
      </c>
      <c r="D421" s="17" t="s">
        <v>592</v>
      </c>
    </row>
    <row r="422" spans="3:4">
      <c r="C422" s="16" t="s">
        <v>145</v>
      </c>
      <c r="D422" s="17" t="s">
        <v>593</v>
      </c>
    </row>
    <row r="423" spans="3:4">
      <c r="C423" s="16" t="s">
        <v>145</v>
      </c>
      <c r="D423" s="17" t="s">
        <v>594</v>
      </c>
    </row>
    <row r="424" spans="3:4">
      <c r="C424" s="16" t="s">
        <v>145</v>
      </c>
      <c r="D424" s="17" t="s">
        <v>595</v>
      </c>
    </row>
    <row r="425" spans="3:4">
      <c r="C425" s="16" t="s">
        <v>145</v>
      </c>
      <c r="D425" s="17" t="s">
        <v>596</v>
      </c>
    </row>
    <row r="426" spans="3:4">
      <c r="C426" s="16" t="s">
        <v>145</v>
      </c>
      <c r="D426" s="17" t="s">
        <v>597</v>
      </c>
    </row>
    <row r="427" spans="3:4">
      <c r="C427" s="16" t="s">
        <v>145</v>
      </c>
      <c r="D427" s="17" t="s">
        <v>598</v>
      </c>
    </row>
    <row r="428" spans="3:4">
      <c r="C428" s="16" t="s">
        <v>145</v>
      </c>
      <c r="D428" s="17" t="s">
        <v>599</v>
      </c>
    </row>
    <row r="429" spans="3:4">
      <c r="C429" s="16" t="s">
        <v>145</v>
      </c>
      <c r="D429" s="17" t="s">
        <v>600</v>
      </c>
    </row>
    <row r="430" spans="3:4">
      <c r="C430" s="16" t="s">
        <v>145</v>
      </c>
      <c r="D430" s="17" t="s">
        <v>601</v>
      </c>
    </row>
    <row r="431" spans="3:4">
      <c r="C431" s="16" t="s">
        <v>145</v>
      </c>
      <c r="D431" s="17" t="s">
        <v>602</v>
      </c>
    </row>
    <row r="432" spans="3:4">
      <c r="C432" s="16" t="s">
        <v>145</v>
      </c>
      <c r="D432" s="17" t="s">
        <v>603</v>
      </c>
    </row>
    <row r="433" spans="3:4">
      <c r="C433" s="16" t="s">
        <v>145</v>
      </c>
      <c r="D433" s="17" t="s">
        <v>604</v>
      </c>
    </row>
    <row r="434" spans="3:4">
      <c r="C434" s="16" t="s">
        <v>145</v>
      </c>
      <c r="D434" s="17" t="s">
        <v>605</v>
      </c>
    </row>
    <row r="435" spans="3:4">
      <c r="C435" s="16" t="s">
        <v>145</v>
      </c>
      <c r="D435" s="17" t="s">
        <v>606</v>
      </c>
    </row>
    <row r="436" spans="3:4">
      <c r="C436" s="16" t="s">
        <v>145</v>
      </c>
      <c r="D436" s="17" t="s">
        <v>607</v>
      </c>
    </row>
    <row r="437" spans="3:4">
      <c r="C437" s="16" t="s">
        <v>145</v>
      </c>
      <c r="D437" s="17" t="s">
        <v>608</v>
      </c>
    </row>
    <row r="438" spans="3:4">
      <c r="C438" s="16" t="s">
        <v>145</v>
      </c>
      <c r="D438" s="17" t="s">
        <v>609</v>
      </c>
    </row>
    <row r="439" spans="3:4">
      <c r="C439" s="16" t="s">
        <v>145</v>
      </c>
      <c r="D439" s="17" t="s">
        <v>610</v>
      </c>
    </row>
    <row r="440" spans="3:4">
      <c r="C440" s="16" t="s">
        <v>145</v>
      </c>
      <c r="D440" s="17" t="s">
        <v>611</v>
      </c>
    </row>
    <row r="441" spans="3:4">
      <c r="C441" s="16" t="s">
        <v>145</v>
      </c>
      <c r="D441" s="17" t="s">
        <v>612</v>
      </c>
    </row>
    <row r="442" spans="3:4">
      <c r="C442" s="16" t="s">
        <v>145</v>
      </c>
      <c r="D442" s="17" t="s">
        <v>613</v>
      </c>
    </row>
    <row r="443" spans="3:4">
      <c r="C443" s="16" t="s">
        <v>145</v>
      </c>
      <c r="D443" s="17" t="s">
        <v>614</v>
      </c>
    </row>
    <row r="444" spans="3:4">
      <c r="C444" s="16" t="s">
        <v>145</v>
      </c>
      <c r="D444" s="17" t="s">
        <v>615</v>
      </c>
    </row>
    <row r="445" spans="3:4">
      <c r="C445" s="16" t="s">
        <v>145</v>
      </c>
      <c r="D445" s="17" t="s">
        <v>616</v>
      </c>
    </row>
    <row r="446" spans="3:4">
      <c r="C446" s="16" t="s">
        <v>145</v>
      </c>
      <c r="D446" s="17" t="s">
        <v>617</v>
      </c>
    </row>
    <row r="447" spans="3:4">
      <c r="C447" s="16" t="s">
        <v>145</v>
      </c>
      <c r="D447" s="17" t="s">
        <v>618</v>
      </c>
    </row>
    <row r="448" spans="3:4">
      <c r="C448" s="16" t="s">
        <v>145</v>
      </c>
      <c r="D448" s="17" t="s">
        <v>619</v>
      </c>
    </row>
    <row r="449" spans="3:4">
      <c r="C449" s="16" t="s">
        <v>145</v>
      </c>
      <c r="D449" s="17" t="s">
        <v>620</v>
      </c>
    </row>
    <row r="450" spans="3:4">
      <c r="C450" s="16" t="s">
        <v>145</v>
      </c>
      <c r="D450" s="17" t="s">
        <v>621</v>
      </c>
    </row>
    <row r="451" spans="3:4">
      <c r="C451" s="16" t="s">
        <v>145</v>
      </c>
      <c r="D451" s="17" t="s">
        <v>622</v>
      </c>
    </row>
    <row r="452" spans="3:4">
      <c r="C452" s="16" t="s">
        <v>145</v>
      </c>
      <c r="D452" s="17" t="s">
        <v>623</v>
      </c>
    </row>
    <row r="453" spans="3:4">
      <c r="C453" s="16" t="s">
        <v>145</v>
      </c>
      <c r="D453" s="17" t="s">
        <v>624</v>
      </c>
    </row>
    <row r="454" spans="3:4">
      <c r="C454" s="16" t="s">
        <v>145</v>
      </c>
      <c r="D454" s="17" t="s">
        <v>625</v>
      </c>
    </row>
    <row r="455" spans="3:4">
      <c r="C455" s="16" t="s">
        <v>145</v>
      </c>
      <c r="D455" s="17" t="s">
        <v>626</v>
      </c>
    </row>
    <row r="456" spans="3:4">
      <c r="C456" s="16" t="s">
        <v>145</v>
      </c>
      <c r="D456" s="17" t="s">
        <v>627</v>
      </c>
    </row>
    <row r="457" spans="3:4">
      <c r="C457" s="16" t="s">
        <v>145</v>
      </c>
      <c r="D457" s="17" t="s">
        <v>628</v>
      </c>
    </row>
    <row r="458" spans="3:4">
      <c r="C458" s="16" t="s">
        <v>145</v>
      </c>
      <c r="D458" s="17" t="s">
        <v>629</v>
      </c>
    </row>
    <row r="459" spans="3:4">
      <c r="C459" s="16" t="s">
        <v>147</v>
      </c>
      <c r="D459" s="17" t="s">
        <v>630</v>
      </c>
    </row>
    <row r="460" spans="3:4">
      <c r="C460" s="16" t="s">
        <v>147</v>
      </c>
      <c r="D460" s="17" t="s">
        <v>631</v>
      </c>
    </row>
    <row r="461" spans="3:4">
      <c r="C461" s="16" t="s">
        <v>147</v>
      </c>
      <c r="D461" s="17" t="s">
        <v>632</v>
      </c>
    </row>
    <row r="462" spans="3:4">
      <c r="C462" s="16" t="s">
        <v>147</v>
      </c>
      <c r="D462" s="17" t="s">
        <v>633</v>
      </c>
    </row>
    <row r="463" spans="3:4">
      <c r="C463" s="16" t="s">
        <v>147</v>
      </c>
      <c r="D463" s="17" t="s">
        <v>634</v>
      </c>
    </row>
    <row r="464" spans="3:4">
      <c r="C464" s="16" t="s">
        <v>147</v>
      </c>
      <c r="D464" s="17" t="s">
        <v>635</v>
      </c>
    </row>
    <row r="465" spans="3:4">
      <c r="C465" s="16" t="s">
        <v>147</v>
      </c>
      <c r="D465" s="17" t="s">
        <v>636</v>
      </c>
    </row>
    <row r="466" spans="3:4">
      <c r="C466" s="16" t="s">
        <v>147</v>
      </c>
      <c r="D466" s="17" t="s">
        <v>637</v>
      </c>
    </row>
    <row r="467" spans="3:4">
      <c r="C467" s="16" t="s">
        <v>147</v>
      </c>
      <c r="D467" s="17" t="s">
        <v>638</v>
      </c>
    </row>
    <row r="468" spans="3:4">
      <c r="C468" s="16" t="s">
        <v>147</v>
      </c>
      <c r="D468" s="17" t="s">
        <v>639</v>
      </c>
    </row>
    <row r="469" spans="3:4">
      <c r="C469" s="16" t="s">
        <v>147</v>
      </c>
      <c r="D469" s="17" t="s">
        <v>640</v>
      </c>
    </row>
    <row r="470" spans="3:4">
      <c r="C470" s="16" t="s">
        <v>147</v>
      </c>
      <c r="D470" s="17" t="s">
        <v>641</v>
      </c>
    </row>
    <row r="471" spans="3:4">
      <c r="C471" s="16" t="s">
        <v>147</v>
      </c>
      <c r="D471" s="17" t="s">
        <v>642</v>
      </c>
    </row>
    <row r="472" spans="3:4">
      <c r="C472" s="16" t="s">
        <v>147</v>
      </c>
      <c r="D472" s="17" t="s">
        <v>643</v>
      </c>
    </row>
    <row r="473" spans="3:4">
      <c r="C473" s="16" t="s">
        <v>147</v>
      </c>
      <c r="D473" s="17" t="s">
        <v>644</v>
      </c>
    </row>
    <row r="474" spans="3:4">
      <c r="C474" s="16" t="s">
        <v>147</v>
      </c>
      <c r="D474" s="17" t="s">
        <v>645</v>
      </c>
    </row>
    <row r="475" spans="3:4">
      <c r="C475" s="16" t="s">
        <v>147</v>
      </c>
      <c r="D475" s="17" t="s">
        <v>646</v>
      </c>
    </row>
    <row r="476" spans="3:4">
      <c r="C476" s="16" t="s">
        <v>147</v>
      </c>
      <c r="D476" s="17" t="s">
        <v>647</v>
      </c>
    </row>
    <row r="477" spans="3:4">
      <c r="C477" s="16" t="s">
        <v>147</v>
      </c>
      <c r="D477" s="17" t="s">
        <v>648</v>
      </c>
    </row>
    <row r="478" spans="3:4">
      <c r="C478" s="16" t="s">
        <v>147</v>
      </c>
      <c r="D478" s="17" t="s">
        <v>649</v>
      </c>
    </row>
    <row r="479" spans="3:4">
      <c r="C479" s="16" t="s">
        <v>147</v>
      </c>
      <c r="D479" s="17" t="s">
        <v>650</v>
      </c>
    </row>
    <row r="480" spans="3:4">
      <c r="C480" s="16" t="s">
        <v>147</v>
      </c>
      <c r="D480" s="17" t="s">
        <v>651</v>
      </c>
    </row>
    <row r="481" spans="3:4">
      <c r="C481" s="16" t="s">
        <v>147</v>
      </c>
      <c r="D481" s="17" t="s">
        <v>652</v>
      </c>
    </row>
    <row r="482" spans="3:4">
      <c r="C482" s="16" t="s">
        <v>147</v>
      </c>
      <c r="D482" s="17" t="s">
        <v>653</v>
      </c>
    </row>
    <row r="483" spans="3:4">
      <c r="C483" s="16" t="s">
        <v>147</v>
      </c>
      <c r="D483" s="17" t="s">
        <v>654</v>
      </c>
    </row>
    <row r="484" spans="3:4">
      <c r="C484" s="16" t="s">
        <v>149</v>
      </c>
      <c r="D484" s="17" t="s">
        <v>655</v>
      </c>
    </row>
    <row r="485" spans="3:4">
      <c r="C485" s="16" t="s">
        <v>149</v>
      </c>
      <c r="D485" s="17" t="s">
        <v>656</v>
      </c>
    </row>
    <row r="486" spans="3:4">
      <c r="C486" s="16" t="s">
        <v>149</v>
      </c>
      <c r="D486" s="17" t="s">
        <v>657</v>
      </c>
    </row>
    <row r="487" spans="3:4">
      <c r="C487" s="16" t="s">
        <v>149</v>
      </c>
      <c r="D487" s="17" t="s">
        <v>658</v>
      </c>
    </row>
    <row r="488" spans="3:4">
      <c r="C488" s="16" t="s">
        <v>149</v>
      </c>
      <c r="D488" s="17" t="s">
        <v>659</v>
      </c>
    </row>
    <row r="489" spans="3:4">
      <c r="C489" s="16" t="s">
        <v>149</v>
      </c>
      <c r="D489" s="17" t="s">
        <v>660</v>
      </c>
    </row>
    <row r="490" spans="3:4">
      <c r="C490" s="16" t="s">
        <v>149</v>
      </c>
      <c r="D490" s="17" t="s">
        <v>661</v>
      </c>
    </row>
    <row r="491" spans="3:4">
      <c r="C491" s="16" t="s">
        <v>149</v>
      </c>
      <c r="D491" s="17" t="s">
        <v>662</v>
      </c>
    </row>
    <row r="492" spans="3:4">
      <c r="C492" s="16" t="s">
        <v>149</v>
      </c>
      <c r="D492" s="17" t="s">
        <v>663</v>
      </c>
    </row>
    <row r="493" spans="3:4">
      <c r="C493" s="16" t="s">
        <v>149</v>
      </c>
      <c r="D493" s="17" t="s">
        <v>664</v>
      </c>
    </row>
    <row r="494" spans="3:4">
      <c r="C494" s="16" t="s">
        <v>149</v>
      </c>
      <c r="D494" s="17" t="s">
        <v>665</v>
      </c>
    </row>
    <row r="495" spans="3:4">
      <c r="C495" s="16" t="s">
        <v>149</v>
      </c>
      <c r="D495" s="17" t="s">
        <v>666</v>
      </c>
    </row>
    <row r="496" spans="3:4">
      <c r="C496" s="16" t="s">
        <v>149</v>
      </c>
      <c r="D496" s="17" t="s">
        <v>667</v>
      </c>
    </row>
    <row r="497" spans="3:4">
      <c r="C497" s="16" t="s">
        <v>149</v>
      </c>
      <c r="D497" s="17" t="s">
        <v>668</v>
      </c>
    </row>
    <row r="498" spans="3:4">
      <c r="C498" s="16" t="s">
        <v>149</v>
      </c>
      <c r="D498" s="17" t="s">
        <v>669</v>
      </c>
    </row>
    <row r="499" spans="3:4">
      <c r="C499" s="16" t="s">
        <v>149</v>
      </c>
      <c r="D499" s="17" t="s">
        <v>670</v>
      </c>
    </row>
    <row r="500" spans="3:4">
      <c r="C500" s="16" t="s">
        <v>149</v>
      </c>
      <c r="D500" s="17" t="s">
        <v>671</v>
      </c>
    </row>
    <row r="501" spans="3:4">
      <c r="C501" s="16" t="s">
        <v>149</v>
      </c>
      <c r="D501" s="17" t="s">
        <v>672</v>
      </c>
    </row>
    <row r="502" spans="3:4">
      <c r="C502" s="16" t="s">
        <v>149</v>
      </c>
      <c r="D502" s="17" t="s">
        <v>673</v>
      </c>
    </row>
    <row r="503" spans="3:4">
      <c r="C503" s="16" t="s">
        <v>149</v>
      </c>
      <c r="D503" s="17" t="s">
        <v>674</v>
      </c>
    </row>
    <row r="504" spans="3:4">
      <c r="C504" s="16" t="s">
        <v>149</v>
      </c>
      <c r="D504" s="17" t="s">
        <v>675</v>
      </c>
    </row>
    <row r="505" spans="3:4">
      <c r="C505" s="16" t="s">
        <v>149</v>
      </c>
      <c r="D505" s="17" t="s">
        <v>676</v>
      </c>
    </row>
    <row r="506" spans="3:4">
      <c r="C506" s="16" t="s">
        <v>149</v>
      </c>
      <c r="D506" s="17" t="s">
        <v>677</v>
      </c>
    </row>
    <row r="507" spans="3:4">
      <c r="C507" s="16" t="s">
        <v>149</v>
      </c>
      <c r="D507" s="17" t="s">
        <v>678</v>
      </c>
    </row>
    <row r="508" spans="3:4">
      <c r="C508" s="16" t="s">
        <v>149</v>
      </c>
      <c r="D508" s="17" t="s">
        <v>679</v>
      </c>
    </row>
    <row r="509" spans="3:4">
      <c r="C509" s="16" t="s">
        <v>149</v>
      </c>
      <c r="D509" s="17" t="s">
        <v>680</v>
      </c>
    </row>
    <row r="510" spans="3:4">
      <c r="C510" s="16" t="s">
        <v>149</v>
      </c>
      <c r="D510" s="17" t="s">
        <v>681</v>
      </c>
    </row>
    <row r="511" spans="3:4">
      <c r="C511" s="16" t="s">
        <v>149</v>
      </c>
      <c r="D511" s="17" t="s">
        <v>559</v>
      </c>
    </row>
    <row r="512" spans="3:4">
      <c r="C512" s="16" t="s">
        <v>149</v>
      </c>
      <c r="D512" s="17" t="s">
        <v>682</v>
      </c>
    </row>
    <row r="513" spans="3:4">
      <c r="C513" s="16" t="s">
        <v>149</v>
      </c>
      <c r="D513" s="17" t="s">
        <v>683</v>
      </c>
    </row>
    <row r="514" spans="3:4">
      <c r="C514" s="16" t="s">
        <v>149</v>
      </c>
      <c r="D514" s="17" t="s">
        <v>684</v>
      </c>
    </row>
    <row r="515" spans="3:4">
      <c r="C515" s="16" t="s">
        <v>149</v>
      </c>
      <c r="D515" s="17" t="s">
        <v>685</v>
      </c>
    </row>
    <row r="516" spans="3:4">
      <c r="C516" s="16" t="s">
        <v>149</v>
      </c>
      <c r="D516" s="17" t="s">
        <v>686</v>
      </c>
    </row>
    <row r="517" spans="3:4">
      <c r="C517" s="16" t="s">
        <v>149</v>
      </c>
      <c r="D517" s="17" t="s">
        <v>687</v>
      </c>
    </row>
    <row r="518" spans="3:4">
      <c r="C518" s="16" t="s">
        <v>149</v>
      </c>
      <c r="D518" s="17" t="s">
        <v>688</v>
      </c>
    </row>
    <row r="519" spans="3:4">
      <c r="C519" s="16" t="s">
        <v>151</v>
      </c>
      <c r="D519" s="17" t="s">
        <v>689</v>
      </c>
    </row>
    <row r="520" spans="3:4">
      <c r="C520" s="16" t="s">
        <v>151</v>
      </c>
      <c r="D520" s="17" t="s">
        <v>690</v>
      </c>
    </row>
    <row r="521" spans="3:4">
      <c r="C521" s="16" t="s">
        <v>151</v>
      </c>
      <c r="D521" s="17" t="s">
        <v>691</v>
      </c>
    </row>
    <row r="522" spans="3:4">
      <c r="C522" s="16" t="s">
        <v>151</v>
      </c>
      <c r="D522" s="17" t="s">
        <v>692</v>
      </c>
    </row>
    <row r="523" spans="3:4">
      <c r="C523" s="16" t="s">
        <v>151</v>
      </c>
      <c r="D523" s="17" t="s">
        <v>693</v>
      </c>
    </row>
    <row r="524" spans="3:4">
      <c r="C524" s="16" t="s">
        <v>151</v>
      </c>
      <c r="D524" s="17" t="s">
        <v>694</v>
      </c>
    </row>
    <row r="525" spans="3:4">
      <c r="C525" s="16" t="s">
        <v>151</v>
      </c>
      <c r="D525" s="17" t="s">
        <v>695</v>
      </c>
    </row>
    <row r="526" spans="3:4">
      <c r="C526" s="16" t="s">
        <v>151</v>
      </c>
      <c r="D526" s="17" t="s">
        <v>696</v>
      </c>
    </row>
    <row r="527" spans="3:4">
      <c r="C527" s="16" t="s">
        <v>151</v>
      </c>
      <c r="D527" s="17" t="s">
        <v>697</v>
      </c>
    </row>
    <row r="528" spans="3:4">
      <c r="C528" s="16" t="s">
        <v>151</v>
      </c>
      <c r="D528" s="17" t="s">
        <v>698</v>
      </c>
    </row>
    <row r="529" spans="3:4">
      <c r="C529" s="16" t="s">
        <v>151</v>
      </c>
      <c r="D529" s="17" t="s">
        <v>699</v>
      </c>
    </row>
    <row r="530" spans="3:4">
      <c r="C530" s="16" t="s">
        <v>151</v>
      </c>
      <c r="D530" s="17" t="s">
        <v>700</v>
      </c>
    </row>
    <row r="531" spans="3:4">
      <c r="C531" s="16" t="s">
        <v>151</v>
      </c>
      <c r="D531" s="17" t="s">
        <v>701</v>
      </c>
    </row>
    <row r="532" spans="3:4">
      <c r="C532" s="16" t="s">
        <v>151</v>
      </c>
      <c r="D532" s="17" t="s">
        <v>702</v>
      </c>
    </row>
    <row r="533" spans="3:4">
      <c r="C533" s="16" t="s">
        <v>151</v>
      </c>
      <c r="D533" s="17" t="s">
        <v>703</v>
      </c>
    </row>
    <row r="534" spans="3:4">
      <c r="C534" s="16" t="s">
        <v>151</v>
      </c>
      <c r="D534" s="17" t="s">
        <v>704</v>
      </c>
    </row>
    <row r="535" spans="3:4">
      <c r="C535" s="16" t="s">
        <v>151</v>
      </c>
      <c r="D535" s="17" t="s">
        <v>705</v>
      </c>
    </row>
    <row r="536" spans="3:4">
      <c r="C536" s="16" t="s">
        <v>151</v>
      </c>
      <c r="D536" s="17" t="s">
        <v>706</v>
      </c>
    </row>
    <row r="537" spans="3:4">
      <c r="C537" s="16" t="s">
        <v>151</v>
      </c>
      <c r="D537" s="17" t="s">
        <v>707</v>
      </c>
    </row>
    <row r="538" spans="3:4">
      <c r="C538" s="16" t="s">
        <v>151</v>
      </c>
      <c r="D538" s="17" t="s">
        <v>708</v>
      </c>
    </row>
    <row r="539" spans="3:4">
      <c r="C539" s="16" t="s">
        <v>151</v>
      </c>
      <c r="D539" s="17" t="s">
        <v>709</v>
      </c>
    </row>
    <row r="540" spans="3:4">
      <c r="C540" s="16" t="s">
        <v>151</v>
      </c>
      <c r="D540" s="17" t="s">
        <v>710</v>
      </c>
    </row>
    <row r="541" spans="3:4">
      <c r="C541" s="16" t="s">
        <v>151</v>
      </c>
      <c r="D541" s="17" t="s">
        <v>711</v>
      </c>
    </row>
    <row r="542" spans="3:4">
      <c r="C542" s="16" t="s">
        <v>151</v>
      </c>
      <c r="D542" s="17" t="s">
        <v>712</v>
      </c>
    </row>
    <row r="543" spans="3:4">
      <c r="C543" s="16" t="s">
        <v>151</v>
      </c>
      <c r="D543" s="17" t="s">
        <v>713</v>
      </c>
    </row>
    <row r="544" spans="3:4">
      <c r="C544" s="16" t="s">
        <v>151</v>
      </c>
      <c r="D544" s="17" t="s">
        <v>714</v>
      </c>
    </row>
    <row r="545" spans="3:4">
      <c r="C545" s="16" t="s">
        <v>151</v>
      </c>
      <c r="D545" s="17" t="s">
        <v>715</v>
      </c>
    </row>
    <row r="546" spans="3:4">
      <c r="C546" s="16" t="s">
        <v>151</v>
      </c>
      <c r="D546" s="17" t="s">
        <v>716</v>
      </c>
    </row>
    <row r="547" spans="3:4">
      <c r="C547" s="16" t="s">
        <v>151</v>
      </c>
      <c r="D547" s="17" t="s">
        <v>717</v>
      </c>
    </row>
    <row r="548" spans="3:4">
      <c r="C548" s="16" t="s">
        <v>151</v>
      </c>
      <c r="D548" s="17" t="s">
        <v>718</v>
      </c>
    </row>
    <row r="549" spans="3:4">
      <c r="C549" s="16" t="s">
        <v>151</v>
      </c>
      <c r="D549" s="17" t="s">
        <v>719</v>
      </c>
    </row>
    <row r="550" spans="3:4">
      <c r="C550" s="16" t="s">
        <v>151</v>
      </c>
      <c r="D550" s="17" t="s">
        <v>720</v>
      </c>
    </row>
    <row r="551" spans="3:4">
      <c r="C551" s="16" t="s">
        <v>151</v>
      </c>
      <c r="D551" s="17" t="s">
        <v>721</v>
      </c>
    </row>
    <row r="552" spans="3:4">
      <c r="C552" s="16" t="s">
        <v>151</v>
      </c>
      <c r="D552" s="17" t="s">
        <v>722</v>
      </c>
    </row>
    <row r="553" spans="3:4">
      <c r="C553" s="16" t="s">
        <v>151</v>
      </c>
      <c r="D553" s="17" t="s">
        <v>723</v>
      </c>
    </row>
    <row r="554" spans="3:4">
      <c r="C554" s="16" t="s">
        <v>151</v>
      </c>
      <c r="D554" s="17" t="s">
        <v>724</v>
      </c>
    </row>
    <row r="555" spans="3:4">
      <c r="C555" s="16" t="s">
        <v>151</v>
      </c>
      <c r="D555" s="17" t="s">
        <v>725</v>
      </c>
    </row>
    <row r="556" spans="3:4">
      <c r="C556" s="16" t="s">
        <v>151</v>
      </c>
      <c r="D556" s="17" t="s">
        <v>726</v>
      </c>
    </row>
    <row r="557" spans="3:4">
      <c r="C557" s="16" t="s">
        <v>151</v>
      </c>
      <c r="D557" s="17" t="s">
        <v>727</v>
      </c>
    </row>
    <row r="558" spans="3:4">
      <c r="C558" s="16" t="s">
        <v>151</v>
      </c>
      <c r="D558" s="17" t="s">
        <v>728</v>
      </c>
    </row>
    <row r="559" spans="3:4">
      <c r="C559" s="16" t="s">
        <v>151</v>
      </c>
      <c r="D559" s="17" t="s">
        <v>729</v>
      </c>
    </row>
    <row r="560" spans="3:4">
      <c r="C560" s="16" t="s">
        <v>151</v>
      </c>
      <c r="D560" s="17" t="s">
        <v>730</v>
      </c>
    </row>
    <row r="561" spans="3:4">
      <c r="C561" s="16" t="s">
        <v>151</v>
      </c>
      <c r="D561" s="17" t="s">
        <v>731</v>
      </c>
    </row>
    <row r="562" spans="3:4">
      <c r="C562" s="16" t="s">
        <v>151</v>
      </c>
      <c r="D562" s="17" t="s">
        <v>732</v>
      </c>
    </row>
    <row r="563" spans="3:4">
      <c r="C563" s="16" t="s">
        <v>151</v>
      </c>
      <c r="D563" s="17" t="s">
        <v>733</v>
      </c>
    </row>
    <row r="564" spans="3:4">
      <c r="C564" s="16" t="s">
        <v>151</v>
      </c>
      <c r="D564" s="17" t="s">
        <v>734</v>
      </c>
    </row>
    <row r="565" spans="3:4">
      <c r="C565" s="16" t="s">
        <v>151</v>
      </c>
      <c r="D565" s="17" t="s">
        <v>735</v>
      </c>
    </row>
    <row r="566" spans="3:4">
      <c r="C566" s="16" t="s">
        <v>151</v>
      </c>
      <c r="D566" s="17" t="s">
        <v>736</v>
      </c>
    </row>
    <row r="567" spans="3:4">
      <c r="C567" s="16" t="s">
        <v>151</v>
      </c>
      <c r="D567" s="17" t="s">
        <v>737</v>
      </c>
    </row>
    <row r="568" spans="3:4">
      <c r="C568" s="16" t="s">
        <v>151</v>
      </c>
      <c r="D568" s="17" t="s">
        <v>738</v>
      </c>
    </row>
    <row r="569" spans="3:4">
      <c r="C569" s="16" t="s">
        <v>151</v>
      </c>
      <c r="D569" s="17" t="s">
        <v>739</v>
      </c>
    </row>
    <row r="570" spans="3:4">
      <c r="C570" s="16" t="s">
        <v>151</v>
      </c>
      <c r="D570" s="17" t="s">
        <v>740</v>
      </c>
    </row>
    <row r="571" spans="3:4">
      <c r="C571" s="16" t="s">
        <v>151</v>
      </c>
      <c r="D571" s="17" t="s">
        <v>741</v>
      </c>
    </row>
    <row r="572" spans="3:4">
      <c r="C572" s="16" t="s">
        <v>151</v>
      </c>
      <c r="D572" s="17" t="s">
        <v>742</v>
      </c>
    </row>
    <row r="573" spans="3:4">
      <c r="C573" s="16" t="s">
        <v>151</v>
      </c>
      <c r="D573" s="17" t="s">
        <v>743</v>
      </c>
    </row>
    <row r="574" spans="3:4">
      <c r="C574" s="16" t="s">
        <v>151</v>
      </c>
      <c r="D574" s="17" t="s">
        <v>744</v>
      </c>
    </row>
    <row r="575" spans="3:4">
      <c r="C575" s="16" t="s">
        <v>151</v>
      </c>
      <c r="D575" s="17" t="s">
        <v>466</v>
      </c>
    </row>
    <row r="576" spans="3:4">
      <c r="C576" s="16" t="s">
        <v>151</v>
      </c>
      <c r="D576" s="17" t="s">
        <v>745</v>
      </c>
    </row>
    <row r="577" spans="3:4">
      <c r="C577" s="16" t="s">
        <v>151</v>
      </c>
      <c r="D577" s="17" t="s">
        <v>746</v>
      </c>
    </row>
    <row r="578" spans="3:4">
      <c r="C578" s="16" t="s">
        <v>151</v>
      </c>
      <c r="D578" s="17" t="s">
        <v>747</v>
      </c>
    </row>
    <row r="579" spans="3:4">
      <c r="C579" s="16" t="s">
        <v>151</v>
      </c>
      <c r="D579" s="17" t="s">
        <v>748</v>
      </c>
    </row>
    <row r="580" spans="3:4">
      <c r="C580" s="16" t="s">
        <v>151</v>
      </c>
      <c r="D580" s="17" t="s">
        <v>749</v>
      </c>
    </row>
    <row r="581" spans="3:4">
      <c r="C581" s="16" t="s">
        <v>151</v>
      </c>
      <c r="D581" s="17" t="s">
        <v>750</v>
      </c>
    </row>
    <row r="582" spans="3:4">
      <c r="C582" s="16" t="s">
        <v>29</v>
      </c>
      <c r="D582" s="17" t="s">
        <v>30</v>
      </c>
    </row>
    <row r="583" spans="3:4">
      <c r="C583" s="16" t="s">
        <v>29</v>
      </c>
      <c r="D583" s="17" t="s">
        <v>751</v>
      </c>
    </row>
    <row r="584" spans="3:4">
      <c r="C584" s="16" t="s">
        <v>29</v>
      </c>
      <c r="D584" s="17" t="s">
        <v>752</v>
      </c>
    </row>
    <row r="585" spans="3:4">
      <c r="C585" s="16" t="s">
        <v>29</v>
      </c>
      <c r="D585" s="17" t="s">
        <v>753</v>
      </c>
    </row>
    <row r="586" spans="3:4">
      <c r="C586" s="16" t="s">
        <v>29</v>
      </c>
      <c r="D586" s="17" t="s">
        <v>754</v>
      </c>
    </row>
    <row r="587" spans="3:4">
      <c r="C587" s="16" t="s">
        <v>29</v>
      </c>
      <c r="D587" s="17" t="s">
        <v>755</v>
      </c>
    </row>
    <row r="588" spans="3:4">
      <c r="C588" s="16" t="s">
        <v>29</v>
      </c>
      <c r="D588" s="17" t="s">
        <v>756</v>
      </c>
    </row>
    <row r="589" spans="3:4">
      <c r="C589" s="16" t="s">
        <v>29</v>
      </c>
      <c r="D589" s="17" t="s">
        <v>757</v>
      </c>
    </row>
    <row r="590" spans="3:4">
      <c r="C590" s="16" t="s">
        <v>29</v>
      </c>
      <c r="D590" s="17" t="s">
        <v>758</v>
      </c>
    </row>
    <row r="591" spans="3:4">
      <c r="C591" s="16" t="s">
        <v>29</v>
      </c>
      <c r="D591" s="17" t="s">
        <v>759</v>
      </c>
    </row>
    <row r="592" spans="3:4">
      <c r="C592" s="16" t="s">
        <v>29</v>
      </c>
      <c r="D592" s="17" t="s">
        <v>760</v>
      </c>
    </row>
    <row r="593" spans="3:4">
      <c r="C593" s="16" t="s">
        <v>29</v>
      </c>
      <c r="D593" s="17" t="s">
        <v>761</v>
      </c>
    </row>
    <row r="594" spans="3:4">
      <c r="C594" s="16" t="s">
        <v>29</v>
      </c>
      <c r="D594" s="17" t="s">
        <v>762</v>
      </c>
    </row>
    <row r="595" spans="3:4">
      <c r="C595" s="16" t="s">
        <v>29</v>
      </c>
      <c r="D595" s="17" t="s">
        <v>763</v>
      </c>
    </row>
    <row r="596" spans="3:4">
      <c r="C596" s="16" t="s">
        <v>29</v>
      </c>
      <c r="D596" s="17" t="s">
        <v>764</v>
      </c>
    </row>
    <row r="597" spans="3:4">
      <c r="C597" s="16" t="s">
        <v>29</v>
      </c>
      <c r="D597" s="17" t="s">
        <v>765</v>
      </c>
    </row>
    <row r="598" spans="3:4">
      <c r="C598" s="16" t="s">
        <v>29</v>
      </c>
      <c r="D598" s="17" t="s">
        <v>766</v>
      </c>
    </row>
    <row r="599" spans="3:4">
      <c r="C599" s="16" t="s">
        <v>29</v>
      </c>
      <c r="D599" s="17" t="s">
        <v>767</v>
      </c>
    </row>
    <row r="600" spans="3:4">
      <c r="C600" s="16" t="s">
        <v>29</v>
      </c>
      <c r="D600" s="17" t="s">
        <v>768</v>
      </c>
    </row>
    <row r="601" spans="3:4">
      <c r="C601" s="16" t="s">
        <v>29</v>
      </c>
      <c r="D601" s="17" t="s">
        <v>769</v>
      </c>
    </row>
    <row r="602" spans="3:4">
      <c r="C602" s="16" t="s">
        <v>29</v>
      </c>
      <c r="D602" s="17" t="s">
        <v>770</v>
      </c>
    </row>
    <row r="603" spans="3:4">
      <c r="C603" s="16" t="s">
        <v>29</v>
      </c>
      <c r="D603" s="17" t="s">
        <v>771</v>
      </c>
    </row>
    <row r="604" spans="3:4">
      <c r="C604" s="16" t="s">
        <v>29</v>
      </c>
      <c r="D604" s="17" t="s">
        <v>772</v>
      </c>
    </row>
    <row r="605" spans="3:4">
      <c r="C605" s="16" t="s">
        <v>29</v>
      </c>
      <c r="D605" s="17" t="s">
        <v>773</v>
      </c>
    </row>
    <row r="606" spans="3:4">
      <c r="C606" s="16" t="s">
        <v>29</v>
      </c>
      <c r="D606" s="17" t="s">
        <v>774</v>
      </c>
    </row>
    <row r="607" spans="3:4">
      <c r="C607" s="16" t="s">
        <v>29</v>
      </c>
      <c r="D607" s="17" t="s">
        <v>775</v>
      </c>
    </row>
    <row r="608" spans="3:4">
      <c r="C608" s="16" t="s">
        <v>29</v>
      </c>
      <c r="D608" s="17" t="s">
        <v>776</v>
      </c>
    </row>
    <row r="609" spans="3:4">
      <c r="C609" s="16" t="s">
        <v>29</v>
      </c>
      <c r="D609" s="17" t="s">
        <v>777</v>
      </c>
    </row>
    <row r="610" spans="3:4">
      <c r="C610" s="16" t="s">
        <v>29</v>
      </c>
      <c r="D610" s="17" t="s">
        <v>778</v>
      </c>
    </row>
    <row r="611" spans="3:4">
      <c r="C611" s="16" t="s">
        <v>29</v>
      </c>
      <c r="D611" s="17" t="s">
        <v>779</v>
      </c>
    </row>
    <row r="612" spans="3:4">
      <c r="C612" s="16" t="s">
        <v>29</v>
      </c>
      <c r="D612" s="17" t="s">
        <v>780</v>
      </c>
    </row>
    <row r="613" spans="3:4">
      <c r="C613" s="16" t="s">
        <v>29</v>
      </c>
      <c r="D613" s="17" t="s">
        <v>781</v>
      </c>
    </row>
    <row r="614" spans="3:4">
      <c r="C614" s="16" t="s">
        <v>29</v>
      </c>
      <c r="D614" s="17" t="s">
        <v>782</v>
      </c>
    </row>
    <row r="615" spans="3:4">
      <c r="C615" s="16" t="s">
        <v>29</v>
      </c>
      <c r="D615" s="17" t="s">
        <v>783</v>
      </c>
    </row>
    <row r="616" spans="3:4">
      <c r="C616" s="16" t="s">
        <v>29</v>
      </c>
      <c r="D616" s="17" t="s">
        <v>784</v>
      </c>
    </row>
    <row r="617" spans="3:4">
      <c r="C617" s="16" t="s">
        <v>29</v>
      </c>
      <c r="D617" s="17" t="s">
        <v>785</v>
      </c>
    </row>
    <row r="618" spans="3:4">
      <c r="C618" s="16" t="s">
        <v>29</v>
      </c>
      <c r="D618" s="17" t="s">
        <v>786</v>
      </c>
    </row>
    <row r="619" spans="3:4">
      <c r="C619" s="16" t="s">
        <v>29</v>
      </c>
      <c r="D619" s="17" t="s">
        <v>787</v>
      </c>
    </row>
    <row r="620" spans="3:4">
      <c r="C620" s="16" t="s">
        <v>29</v>
      </c>
      <c r="D620" s="17" t="s">
        <v>788</v>
      </c>
    </row>
    <row r="621" spans="3:4">
      <c r="C621" s="16" t="s">
        <v>29</v>
      </c>
      <c r="D621" s="17" t="s">
        <v>789</v>
      </c>
    </row>
    <row r="622" spans="3:4">
      <c r="C622" s="16" t="s">
        <v>29</v>
      </c>
      <c r="D622" s="17" t="s">
        <v>790</v>
      </c>
    </row>
    <row r="623" spans="3:4">
      <c r="C623" s="16" t="s">
        <v>29</v>
      </c>
      <c r="D623" s="17" t="s">
        <v>791</v>
      </c>
    </row>
    <row r="624" spans="3:4">
      <c r="C624" s="16" t="s">
        <v>29</v>
      </c>
      <c r="D624" s="17" t="s">
        <v>792</v>
      </c>
    </row>
    <row r="625" spans="3:4">
      <c r="C625" s="16" t="s">
        <v>29</v>
      </c>
      <c r="D625" s="17" t="s">
        <v>793</v>
      </c>
    </row>
    <row r="626" spans="3:4">
      <c r="C626" s="16" t="s">
        <v>29</v>
      </c>
      <c r="D626" s="17" t="s">
        <v>794</v>
      </c>
    </row>
    <row r="627" spans="3:4">
      <c r="C627" s="16" t="s">
        <v>29</v>
      </c>
      <c r="D627" s="17" t="s">
        <v>795</v>
      </c>
    </row>
    <row r="628" spans="3:4">
      <c r="C628" s="16" t="s">
        <v>29</v>
      </c>
      <c r="D628" s="17" t="s">
        <v>796</v>
      </c>
    </row>
    <row r="629" spans="3:4">
      <c r="C629" s="16" t="s">
        <v>29</v>
      </c>
      <c r="D629" s="17" t="s">
        <v>797</v>
      </c>
    </row>
    <row r="630" spans="3:4">
      <c r="C630" s="16" t="s">
        <v>29</v>
      </c>
      <c r="D630" s="17" t="s">
        <v>798</v>
      </c>
    </row>
    <row r="631" spans="3:4">
      <c r="C631" s="16" t="s">
        <v>29</v>
      </c>
      <c r="D631" s="17" t="s">
        <v>799</v>
      </c>
    </row>
    <row r="632" spans="3:4">
      <c r="C632" s="16" t="s">
        <v>29</v>
      </c>
      <c r="D632" s="17" t="s">
        <v>800</v>
      </c>
    </row>
    <row r="633" spans="3:4">
      <c r="C633" s="16" t="s">
        <v>29</v>
      </c>
      <c r="D633" s="17" t="s">
        <v>801</v>
      </c>
    </row>
    <row r="634" spans="3:4">
      <c r="C634" s="16" t="s">
        <v>29</v>
      </c>
      <c r="D634" s="17" t="s">
        <v>802</v>
      </c>
    </row>
    <row r="635" spans="3:4">
      <c r="C635" s="16" t="s">
        <v>29</v>
      </c>
      <c r="D635" s="17" t="s">
        <v>803</v>
      </c>
    </row>
    <row r="636" spans="3:4">
      <c r="C636" s="16" t="s">
        <v>27</v>
      </c>
      <c r="D636" s="17" t="s">
        <v>28</v>
      </c>
    </row>
    <row r="637" spans="3:4">
      <c r="C637" s="16" t="s">
        <v>27</v>
      </c>
      <c r="D637" s="17" t="s">
        <v>804</v>
      </c>
    </row>
    <row r="638" spans="3:4">
      <c r="C638" s="16" t="s">
        <v>27</v>
      </c>
      <c r="D638" s="17" t="s">
        <v>805</v>
      </c>
    </row>
    <row r="639" spans="3:4">
      <c r="C639" s="16" t="s">
        <v>27</v>
      </c>
      <c r="D639" s="17" t="s">
        <v>806</v>
      </c>
    </row>
    <row r="640" spans="3:4">
      <c r="C640" s="16" t="s">
        <v>27</v>
      </c>
      <c r="D640" s="17" t="s">
        <v>807</v>
      </c>
    </row>
    <row r="641" spans="3:4">
      <c r="C641" s="16" t="s">
        <v>27</v>
      </c>
      <c r="D641" s="17" t="s">
        <v>808</v>
      </c>
    </row>
    <row r="642" spans="3:4">
      <c r="C642" s="16" t="s">
        <v>27</v>
      </c>
      <c r="D642" s="17" t="s">
        <v>809</v>
      </c>
    </row>
    <row r="643" spans="3:4">
      <c r="C643" s="16" t="s">
        <v>27</v>
      </c>
      <c r="D643" s="17" t="s">
        <v>810</v>
      </c>
    </row>
    <row r="644" spans="3:4">
      <c r="C644" s="16" t="s">
        <v>27</v>
      </c>
      <c r="D644" s="17" t="s">
        <v>811</v>
      </c>
    </row>
    <row r="645" spans="3:4">
      <c r="C645" s="16" t="s">
        <v>27</v>
      </c>
      <c r="D645" s="17" t="s">
        <v>812</v>
      </c>
    </row>
    <row r="646" spans="3:4">
      <c r="C646" s="16" t="s">
        <v>27</v>
      </c>
      <c r="D646" s="17" t="s">
        <v>813</v>
      </c>
    </row>
    <row r="647" spans="3:4">
      <c r="C647" s="16" t="s">
        <v>27</v>
      </c>
      <c r="D647" s="17" t="s">
        <v>814</v>
      </c>
    </row>
    <row r="648" spans="3:4">
      <c r="C648" s="16" t="s">
        <v>27</v>
      </c>
      <c r="D648" s="17" t="s">
        <v>815</v>
      </c>
    </row>
    <row r="649" spans="3:4">
      <c r="C649" s="16" t="s">
        <v>27</v>
      </c>
      <c r="D649" s="17" t="s">
        <v>816</v>
      </c>
    </row>
    <row r="650" spans="3:4">
      <c r="C650" s="16" t="s">
        <v>27</v>
      </c>
      <c r="D650" s="17" t="s">
        <v>817</v>
      </c>
    </row>
    <row r="651" spans="3:4">
      <c r="C651" s="16" t="s">
        <v>27</v>
      </c>
      <c r="D651" s="17" t="s">
        <v>818</v>
      </c>
    </row>
    <row r="652" spans="3:4">
      <c r="C652" s="16" t="s">
        <v>27</v>
      </c>
      <c r="D652" s="17" t="s">
        <v>819</v>
      </c>
    </row>
    <row r="653" spans="3:4">
      <c r="C653" s="16" t="s">
        <v>27</v>
      </c>
      <c r="D653" s="17" t="s">
        <v>820</v>
      </c>
    </row>
    <row r="654" spans="3:4">
      <c r="C654" s="16" t="s">
        <v>27</v>
      </c>
      <c r="D654" s="17" t="s">
        <v>821</v>
      </c>
    </row>
    <row r="655" spans="3:4">
      <c r="C655" s="16" t="s">
        <v>27</v>
      </c>
      <c r="D655" s="17" t="s">
        <v>822</v>
      </c>
    </row>
    <row r="656" spans="3:4">
      <c r="C656" s="16" t="s">
        <v>27</v>
      </c>
      <c r="D656" s="17" t="s">
        <v>823</v>
      </c>
    </row>
    <row r="657" spans="3:4">
      <c r="C657" s="16" t="s">
        <v>27</v>
      </c>
      <c r="D657" s="17" t="s">
        <v>824</v>
      </c>
    </row>
    <row r="658" spans="3:4">
      <c r="C658" s="16" t="s">
        <v>27</v>
      </c>
      <c r="D658" s="17" t="s">
        <v>825</v>
      </c>
    </row>
    <row r="659" spans="3:4">
      <c r="C659" s="16" t="s">
        <v>27</v>
      </c>
      <c r="D659" s="17" t="s">
        <v>826</v>
      </c>
    </row>
    <row r="660" spans="3:4">
      <c r="C660" s="16" t="s">
        <v>27</v>
      </c>
      <c r="D660" s="17" t="s">
        <v>827</v>
      </c>
    </row>
    <row r="661" spans="3:4">
      <c r="C661" s="16" t="s">
        <v>27</v>
      </c>
      <c r="D661" s="17" t="s">
        <v>828</v>
      </c>
    </row>
    <row r="662" spans="3:4">
      <c r="C662" s="16" t="s">
        <v>27</v>
      </c>
      <c r="D662" s="17" t="s">
        <v>829</v>
      </c>
    </row>
    <row r="663" spans="3:4">
      <c r="C663" s="16" t="s">
        <v>27</v>
      </c>
      <c r="D663" s="17" t="s">
        <v>830</v>
      </c>
    </row>
    <row r="664" spans="3:4">
      <c r="C664" s="16" t="s">
        <v>27</v>
      </c>
      <c r="D664" s="17" t="s">
        <v>831</v>
      </c>
    </row>
    <row r="665" spans="3:4">
      <c r="C665" s="16" t="s">
        <v>27</v>
      </c>
      <c r="D665" s="17" t="s">
        <v>832</v>
      </c>
    </row>
    <row r="666" spans="3:4">
      <c r="C666" s="16" t="s">
        <v>27</v>
      </c>
      <c r="D666" s="17" t="s">
        <v>833</v>
      </c>
    </row>
    <row r="667" spans="3:4">
      <c r="C667" s="16" t="s">
        <v>27</v>
      </c>
      <c r="D667" s="17" t="s">
        <v>834</v>
      </c>
    </row>
    <row r="668" spans="3:4">
      <c r="C668" s="16" t="s">
        <v>27</v>
      </c>
      <c r="D668" s="17" t="s">
        <v>835</v>
      </c>
    </row>
    <row r="669" spans="3:4">
      <c r="C669" s="16" t="s">
        <v>27</v>
      </c>
      <c r="D669" s="17" t="s">
        <v>836</v>
      </c>
    </row>
    <row r="670" spans="3:4">
      <c r="C670" s="16" t="s">
        <v>27</v>
      </c>
      <c r="D670" s="17" t="s">
        <v>837</v>
      </c>
    </row>
    <row r="671" spans="3:4">
      <c r="C671" s="16" t="s">
        <v>27</v>
      </c>
      <c r="D671" s="17" t="s">
        <v>838</v>
      </c>
    </row>
    <row r="672" spans="3:4">
      <c r="C672" s="16" t="s">
        <v>27</v>
      </c>
      <c r="D672" s="17" t="s">
        <v>839</v>
      </c>
    </row>
    <row r="673" spans="3:4">
      <c r="C673" s="16" t="s">
        <v>27</v>
      </c>
      <c r="D673" s="17" t="s">
        <v>840</v>
      </c>
    </row>
    <row r="674" spans="3:4">
      <c r="C674" s="16" t="s">
        <v>27</v>
      </c>
      <c r="D674" s="17" t="s">
        <v>841</v>
      </c>
    </row>
    <row r="675" spans="3:4">
      <c r="C675" s="16" t="s">
        <v>27</v>
      </c>
      <c r="D675" s="17" t="s">
        <v>842</v>
      </c>
    </row>
    <row r="676" spans="3:4">
      <c r="C676" s="16" t="s">
        <v>27</v>
      </c>
      <c r="D676" s="17" t="s">
        <v>843</v>
      </c>
    </row>
    <row r="677" spans="3:4">
      <c r="C677" s="16" t="s">
        <v>27</v>
      </c>
      <c r="D677" s="17" t="s">
        <v>844</v>
      </c>
    </row>
    <row r="678" spans="3:4">
      <c r="C678" s="16" t="s">
        <v>27</v>
      </c>
      <c r="D678" s="17" t="s">
        <v>845</v>
      </c>
    </row>
    <row r="679" spans="3:4">
      <c r="C679" s="16" t="s">
        <v>27</v>
      </c>
      <c r="D679" s="17" t="s">
        <v>846</v>
      </c>
    </row>
    <row r="680" spans="3:4">
      <c r="C680" s="16" t="s">
        <v>27</v>
      </c>
      <c r="D680" s="17" t="s">
        <v>847</v>
      </c>
    </row>
    <row r="681" spans="3:4">
      <c r="C681" s="16" t="s">
        <v>27</v>
      </c>
      <c r="D681" s="17" t="s">
        <v>848</v>
      </c>
    </row>
    <row r="682" spans="3:4">
      <c r="C682" s="16" t="s">
        <v>27</v>
      </c>
      <c r="D682" s="17" t="s">
        <v>849</v>
      </c>
    </row>
    <row r="683" spans="3:4">
      <c r="C683" s="16" t="s">
        <v>27</v>
      </c>
      <c r="D683" s="17" t="s">
        <v>850</v>
      </c>
    </row>
    <row r="684" spans="3:4">
      <c r="C684" s="16" t="s">
        <v>27</v>
      </c>
      <c r="D684" s="17" t="s">
        <v>851</v>
      </c>
    </row>
    <row r="685" spans="3:4">
      <c r="C685" s="16" t="s">
        <v>27</v>
      </c>
      <c r="D685" s="17" t="s">
        <v>852</v>
      </c>
    </row>
    <row r="686" spans="3:4">
      <c r="C686" s="16" t="s">
        <v>27</v>
      </c>
      <c r="D686" s="17" t="s">
        <v>853</v>
      </c>
    </row>
    <row r="687" spans="3:4">
      <c r="C687" s="16" t="s">
        <v>27</v>
      </c>
      <c r="D687" s="17" t="s">
        <v>854</v>
      </c>
    </row>
    <row r="688" spans="3:4">
      <c r="C688" s="16" t="s">
        <v>27</v>
      </c>
      <c r="D688" s="17" t="s">
        <v>855</v>
      </c>
    </row>
    <row r="689" spans="3:4">
      <c r="C689" s="16" t="s">
        <v>27</v>
      </c>
      <c r="D689" s="17" t="s">
        <v>856</v>
      </c>
    </row>
    <row r="690" spans="3:4">
      <c r="C690" s="16" t="s">
        <v>27</v>
      </c>
      <c r="D690" s="17" t="s">
        <v>857</v>
      </c>
    </row>
    <row r="691" spans="3:4">
      <c r="C691" s="16" t="s">
        <v>27</v>
      </c>
      <c r="D691" s="17" t="s">
        <v>858</v>
      </c>
    </row>
    <row r="692" spans="3:4">
      <c r="C692" s="16" t="s">
        <v>27</v>
      </c>
      <c r="D692" s="17" t="s">
        <v>859</v>
      </c>
    </row>
    <row r="693" spans="3:4">
      <c r="C693" s="16" t="s">
        <v>27</v>
      </c>
      <c r="D693" s="17" t="s">
        <v>860</v>
      </c>
    </row>
    <row r="694" spans="3:4">
      <c r="C694" s="16" t="s">
        <v>27</v>
      </c>
      <c r="D694" s="17" t="s">
        <v>861</v>
      </c>
    </row>
    <row r="695" spans="3:4">
      <c r="C695" s="16" t="s">
        <v>27</v>
      </c>
      <c r="D695" s="17" t="s">
        <v>862</v>
      </c>
    </row>
    <row r="696" spans="3:4">
      <c r="C696" s="16" t="s">
        <v>27</v>
      </c>
      <c r="D696" s="17" t="s">
        <v>863</v>
      </c>
    </row>
    <row r="697" spans="3:4">
      <c r="C697" s="16" t="s">
        <v>27</v>
      </c>
      <c r="D697" s="17" t="s">
        <v>864</v>
      </c>
    </row>
    <row r="698" spans="3:4">
      <c r="C698" s="16" t="s">
        <v>155</v>
      </c>
      <c r="D698" s="17" t="s">
        <v>865</v>
      </c>
    </row>
    <row r="699" spans="3:4">
      <c r="C699" s="16" t="s">
        <v>155</v>
      </c>
      <c r="D699" s="17" t="s">
        <v>866</v>
      </c>
    </row>
    <row r="700" spans="3:4">
      <c r="C700" s="16" t="s">
        <v>155</v>
      </c>
      <c r="D700" s="17" t="s">
        <v>867</v>
      </c>
    </row>
    <row r="701" spans="3:4">
      <c r="C701" s="16" t="s">
        <v>155</v>
      </c>
      <c r="D701" s="17" t="s">
        <v>868</v>
      </c>
    </row>
    <row r="702" spans="3:4">
      <c r="C702" s="16" t="s">
        <v>155</v>
      </c>
      <c r="D702" s="17" t="s">
        <v>869</v>
      </c>
    </row>
    <row r="703" spans="3:4">
      <c r="C703" s="16" t="s">
        <v>155</v>
      </c>
      <c r="D703" s="17" t="s">
        <v>870</v>
      </c>
    </row>
    <row r="704" spans="3:4">
      <c r="C704" s="16" t="s">
        <v>155</v>
      </c>
      <c r="D704" s="17" t="s">
        <v>871</v>
      </c>
    </row>
    <row r="705" spans="3:4">
      <c r="C705" s="16" t="s">
        <v>155</v>
      </c>
      <c r="D705" s="17" t="s">
        <v>872</v>
      </c>
    </row>
    <row r="706" spans="3:4">
      <c r="C706" s="16" t="s">
        <v>155</v>
      </c>
      <c r="D706" s="17" t="s">
        <v>873</v>
      </c>
    </row>
    <row r="707" spans="3:4">
      <c r="C707" s="16" t="s">
        <v>155</v>
      </c>
      <c r="D707" s="17" t="s">
        <v>874</v>
      </c>
    </row>
    <row r="708" spans="3:4">
      <c r="C708" s="16" t="s">
        <v>155</v>
      </c>
      <c r="D708" s="17" t="s">
        <v>875</v>
      </c>
    </row>
    <row r="709" spans="3:4">
      <c r="C709" s="16" t="s">
        <v>155</v>
      </c>
      <c r="D709" s="17" t="s">
        <v>876</v>
      </c>
    </row>
    <row r="710" spans="3:4">
      <c r="C710" s="16" t="s">
        <v>155</v>
      </c>
      <c r="D710" s="17" t="s">
        <v>877</v>
      </c>
    </row>
    <row r="711" spans="3:4">
      <c r="C711" s="16" t="s">
        <v>155</v>
      </c>
      <c r="D711" s="17" t="s">
        <v>878</v>
      </c>
    </row>
    <row r="712" spans="3:4">
      <c r="C712" s="16" t="s">
        <v>155</v>
      </c>
      <c r="D712" s="17" t="s">
        <v>879</v>
      </c>
    </row>
    <row r="713" spans="3:4">
      <c r="C713" s="16" t="s">
        <v>155</v>
      </c>
      <c r="D713" s="17" t="s">
        <v>880</v>
      </c>
    </row>
    <row r="714" spans="3:4">
      <c r="C714" s="16" t="s">
        <v>155</v>
      </c>
      <c r="D714" s="17" t="s">
        <v>881</v>
      </c>
    </row>
    <row r="715" spans="3:4">
      <c r="C715" s="16" t="s">
        <v>155</v>
      </c>
      <c r="D715" s="17" t="s">
        <v>882</v>
      </c>
    </row>
    <row r="716" spans="3:4">
      <c r="C716" s="16" t="s">
        <v>155</v>
      </c>
      <c r="D716" s="17" t="s">
        <v>883</v>
      </c>
    </row>
    <row r="717" spans="3:4">
      <c r="C717" s="16" t="s">
        <v>155</v>
      </c>
      <c r="D717" s="17" t="s">
        <v>884</v>
      </c>
    </row>
    <row r="718" spans="3:4">
      <c r="C718" s="16" t="s">
        <v>155</v>
      </c>
      <c r="D718" s="17" t="s">
        <v>885</v>
      </c>
    </row>
    <row r="719" spans="3:4">
      <c r="C719" s="16" t="s">
        <v>155</v>
      </c>
      <c r="D719" s="17" t="s">
        <v>886</v>
      </c>
    </row>
    <row r="720" spans="3:4">
      <c r="C720" s="16" t="s">
        <v>155</v>
      </c>
      <c r="D720" s="17" t="s">
        <v>887</v>
      </c>
    </row>
    <row r="721" spans="3:4">
      <c r="C721" s="16" t="s">
        <v>155</v>
      </c>
      <c r="D721" s="17" t="s">
        <v>888</v>
      </c>
    </row>
    <row r="722" spans="3:4">
      <c r="C722" s="16" t="s">
        <v>155</v>
      </c>
      <c r="D722" s="17" t="s">
        <v>889</v>
      </c>
    </row>
    <row r="723" spans="3:4">
      <c r="C723" s="16" t="s">
        <v>155</v>
      </c>
      <c r="D723" s="17" t="s">
        <v>890</v>
      </c>
    </row>
    <row r="724" spans="3:4">
      <c r="C724" s="16" t="s">
        <v>155</v>
      </c>
      <c r="D724" s="17" t="s">
        <v>891</v>
      </c>
    </row>
    <row r="725" spans="3:4">
      <c r="C725" s="16" t="s">
        <v>155</v>
      </c>
      <c r="D725" s="17" t="s">
        <v>892</v>
      </c>
    </row>
    <row r="726" spans="3:4">
      <c r="C726" s="16" t="s">
        <v>155</v>
      </c>
      <c r="D726" s="17" t="s">
        <v>893</v>
      </c>
    </row>
    <row r="727" spans="3:4">
      <c r="C727" s="16" t="s">
        <v>155</v>
      </c>
      <c r="D727" s="17" t="s">
        <v>894</v>
      </c>
    </row>
    <row r="728" spans="3:4">
      <c r="C728" s="16" t="s">
        <v>155</v>
      </c>
      <c r="D728" s="17" t="s">
        <v>895</v>
      </c>
    </row>
    <row r="729" spans="3:4">
      <c r="C729" s="16" t="s">
        <v>155</v>
      </c>
      <c r="D729" s="17" t="s">
        <v>896</v>
      </c>
    </row>
    <row r="730" spans="3:4">
      <c r="C730" s="16" t="s">
        <v>155</v>
      </c>
      <c r="D730" s="17" t="s">
        <v>897</v>
      </c>
    </row>
    <row r="731" spans="3:4">
      <c r="C731" s="16" t="s">
        <v>157</v>
      </c>
      <c r="D731" s="17" t="s">
        <v>898</v>
      </c>
    </row>
    <row r="732" spans="3:4">
      <c r="C732" s="16" t="s">
        <v>157</v>
      </c>
      <c r="D732" s="17" t="s">
        <v>899</v>
      </c>
    </row>
    <row r="733" spans="3:4">
      <c r="C733" s="16" t="s">
        <v>157</v>
      </c>
      <c r="D733" s="17" t="s">
        <v>900</v>
      </c>
    </row>
    <row r="734" spans="3:4">
      <c r="C734" s="16" t="s">
        <v>157</v>
      </c>
      <c r="D734" s="17" t="s">
        <v>901</v>
      </c>
    </row>
    <row r="735" spans="3:4">
      <c r="C735" s="16" t="s">
        <v>157</v>
      </c>
      <c r="D735" s="17" t="s">
        <v>902</v>
      </c>
    </row>
    <row r="736" spans="3:4">
      <c r="C736" s="16" t="s">
        <v>157</v>
      </c>
      <c r="D736" s="17" t="s">
        <v>903</v>
      </c>
    </row>
    <row r="737" spans="3:4">
      <c r="C737" s="16" t="s">
        <v>157</v>
      </c>
      <c r="D737" s="17" t="s">
        <v>904</v>
      </c>
    </row>
    <row r="738" spans="3:4">
      <c r="C738" s="16" t="s">
        <v>157</v>
      </c>
      <c r="D738" s="17" t="s">
        <v>905</v>
      </c>
    </row>
    <row r="739" spans="3:4">
      <c r="C739" s="16" t="s">
        <v>157</v>
      </c>
      <c r="D739" s="17" t="s">
        <v>906</v>
      </c>
    </row>
    <row r="740" spans="3:4">
      <c r="C740" s="16" t="s">
        <v>157</v>
      </c>
      <c r="D740" s="17" t="s">
        <v>907</v>
      </c>
    </row>
    <row r="741" spans="3:4">
      <c r="C741" s="16" t="s">
        <v>157</v>
      </c>
      <c r="D741" s="17" t="s">
        <v>908</v>
      </c>
    </row>
    <row r="742" spans="3:4">
      <c r="C742" s="16" t="s">
        <v>157</v>
      </c>
      <c r="D742" s="17" t="s">
        <v>909</v>
      </c>
    </row>
    <row r="743" spans="3:4">
      <c r="C743" s="16" t="s">
        <v>157</v>
      </c>
      <c r="D743" s="17" t="s">
        <v>910</v>
      </c>
    </row>
    <row r="744" spans="3:4">
      <c r="C744" s="16" t="s">
        <v>157</v>
      </c>
      <c r="D744" s="17" t="s">
        <v>911</v>
      </c>
    </row>
    <row r="745" spans="3:4">
      <c r="C745" s="16" t="s">
        <v>157</v>
      </c>
      <c r="D745" s="17" t="s">
        <v>912</v>
      </c>
    </row>
    <row r="746" spans="3:4">
      <c r="C746" s="16" t="s">
        <v>157</v>
      </c>
      <c r="D746" s="17" t="s">
        <v>913</v>
      </c>
    </row>
    <row r="747" spans="3:4">
      <c r="C747" s="16" t="s">
        <v>157</v>
      </c>
      <c r="D747" s="17" t="s">
        <v>914</v>
      </c>
    </row>
    <row r="748" spans="3:4">
      <c r="C748" s="16" t="s">
        <v>157</v>
      </c>
      <c r="D748" s="17" t="s">
        <v>915</v>
      </c>
    </row>
    <row r="749" spans="3:4">
      <c r="C749" s="16" t="s">
        <v>157</v>
      </c>
      <c r="D749" s="17" t="s">
        <v>916</v>
      </c>
    </row>
    <row r="750" spans="3:4">
      <c r="C750" s="16" t="s">
        <v>157</v>
      </c>
      <c r="D750" s="17" t="s">
        <v>917</v>
      </c>
    </row>
    <row r="751" spans="3:4">
      <c r="C751" s="16" t="s">
        <v>157</v>
      </c>
      <c r="D751" s="17" t="s">
        <v>918</v>
      </c>
    </row>
    <row r="752" spans="3:4">
      <c r="C752" s="16" t="s">
        <v>157</v>
      </c>
      <c r="D752" s="17" t="s">
        <v>919</v>
      </c>
    </row>
    <row r="753" spans="3:4">
      <c r="C753" s="16" t="s">
        <v>157</v>
      </c>
      <c r="D753" s="17" t="s">
        <v>920</v>
      </c>
    </row>
    <row r="754" spans="3:4">
      <c r="C754" s="16" t="s">
        <v>157</v>
      </c>
      <c r="D754" s="17" t="s">
        <v>921</v>
      </c>
    </row>
    <row r="755" spans="3:4">
      <c r="C755" s="16" t="s">
        <v>157</v>
      </c>
      <c r="D755" s="17" t="s">
        <v>922</v>
      </c>
    </row>
    <row r="756" spans="3:4">
      <c r="C756" s="16" t="s">
        <v>157</v>
      </c>
      <c r="D756" s="17" t="s">
        <v>923</v>
      </c>
    </row>
    <row r="757" spans="3:4">
      <c r="C757" s="16" t="s">
        <v>157</v>
      </c>
      <c r="D757" s="17" t="s">
        <v>924</v>
      </c>
    </row>
    <row r="758" spans="3:4">
      <c r="C758" s="16" t="s">
        <v>157</v>
      </c>
      <c r="D758" s="17" t="s">
        <v>925</v>
      </c>
    </row>
    <row r="759" spans="3:4">
      <c r="C759" s="16" t="s">
        <v>157</v>
      </c>
      <c r="D759" s="17" t="s">
        <v>926</v>
      </c>
    </row>
    <row r="760" spans="3:4">
      <c r="C760" s="16" t="s">
        <v>157</v>
      </c>
      <c r="D760" s="17" t="s">
        <v>927</v>
      </c>
    </row>
    <row r="761" spans="3:4">
      <c r="C761" s="16" t="s">
        <v>159</v>
      </c>
      <c r="D761" s="17" t="s">
        <v>928</v>
      </c>
    </row>
    <row r="762" spans="3:4">
      <c r="C762" s="16" t="s">
        <v>159</v>
      </c>
      <c r="D762" s="17" t="s">
        <v>929</v>
      </c>
    </row>
    <row r="763" spans="3:4">
      <c r="C763" s="16" t="s">
        <v>159</v>
      </c>
      <c r="D763" s="17" t="s">
        <v>930</v>
      </c>
    </row>
    <row r="764" spans="3:4">
      <c r="C764" s="16" t="s">
        <v>159</v>
      </c>
      <c r="D764" s="17" t="s">
        <v>931</v>
      </c>
    </row>
    <row r="765" spans="3:4">
      <c r="C765" s="16" t="s">
        <v>159</v>
      </c>
      <c r="D765" s="17" t="s">
        <v>932</v>
      </c>
    </row>
    <row r="766" spans="3:4">
      <c r="C766" s="16" t="s">
        <v>159</v>
      </c>
      <c r="D766" s="17" t="s">
        <v>933</v>
      </c>
    </row>
    <row r="767" spans="3:4">
      <c r="C767" s="16" t="s">
        <v>159</v>
      </c>
      <c r="D767" s="17" t="s">
        <v>934</v>
      </c>
    </row>
    <row r="768" spans="3:4">
      <c r="C768" s="16" t="s">
        <v>159</v>
      </c>
      <c r="D768" s="17" t="s">
        <v>935</v>
      </c>
    </row>
    <row r="769" spans="3:4">
      <c r="C769" s="16" t="s">
        <v>159</v>
      </c>
      <c r="D769" s="17" t="s">
        <v>936</v>
      </c>
    </row>
    <row r="770" spans="3:4">
      <c r="C770" s="16" t="s">
        <v>159</v>
      </c>
      <c r="D770" s="17" t="s">
        <v>937</v>
      </c>
    </row>
    <row r="771" spans="3:4">
      <c r="C771" s="16" t="s">
        <v>159</v>
      </c>
      <c r="D771" s="17" t="s">
        <v>938</v>
      </c>
    </row>
    <row r="772" spans="3:4">
      <c r="C772" s="16" t="s">
        <v>159</v>
      </c>
      <c r="D772" s="17" t="s">
        <v>939</v>
      </c>
    </row>
    <row r="773" spans="3:4">
      <c r="C773" s="16" t="s">
        <v>159</v>
      </c>
      <c r="D773" s="17" t="s">
        <v>940</v>
      </c>
    </row>
    <row r="774" spans="3:4">
      <c r="C774" s="16" t="s">
        <v>159</v>
      </c>
      <c r="D774" s="17" t="s">
        <v>941</v>
      </c>
    </row>
    <row r="775" spans="3:4">
      <c r="C775" s="16" t="s">
        <v>159</v>
      </c>
      <c r="D775" s="17" t="s">
        <v>511</v>
      </c>
    </row>
    <row r="776" spans="3:4">
      <c r="C776" s="16" t="s">
        <v>161</v>
      </c>
      <c r="D776" s="17" t="s">
        <v>942</v>
      </c>
    </row>
    <row r="777" spans="3:4">
      <c r="C777" s="16" t="s">
        <v>161</v>
      </c>
      <c r="D777" s="17" t="s">
        <v>943</v>
      </c>
    </row>
    <row r="778" spans="3:4">
      <c r="C778" s="16" t="s">
        <v>161</v>
      </c>
      <c r="D778" s="17" t="s">
        <v>944</v>
      </c>
    </row>
    <row r="779" spans="3:4">
      <c r="C779" s="16" t="s">
        <v>161</v>
      </c>
      <c r="D779" s="17" t="s">
        <v>945</v>
      </c>
    </row>
    <row r="780" spans="3:4">
      <c r="C780" s="16" t="s">
        <v>161</v>
      </c>
      <c r="D780" s="17" t="s">
        <v>946</v>
      </c>
    </row>
    <row r="781" spans="3:4">
      <c r="C781" s="16" t="s">
        <v>161</v>
      </c>
      <c r="D781" s="17" t="s">
        <v>947</v>
      </c>
    </row>
    <row r="782" spans="3:4">
      <c r="C782" s="16" t="s">
        <v>161</v>
      </c>
      <c r="D782" s="17" t="s">
        <v>948</v>
      </c>
    </row>
    <row r="783" spans="3:4">
      <c r="C783" s="16" t="s">
        <v>161</v>
      </c>
      <c r="D783" s="17" t="s">
        <v>949</v>
      </c>
    </row>
    <row r="784" spans="3:4">
      <c r="C784" s="16" t="s">
        <v>161</v>
      </c>
      <c r="D784" s="17" t="s">
        <v>950</v>
      </c>
    </row>
    <row r="785" spans="3:4">
      <c r="C785" s="16" t="s">
        <v>161</v>
      </c>
      <c r="D785" s="17" t="s">
        <v>951</v>
      </c>
    </row>
    <row r="786" spans="3:4">
      <c r="C786" s="16" t="s">
        <v>161</v>
      </c>
      <c r="D786" s="17" t="s">
        <v>952</v>
      </c>
    </row>
    <row r="787" spans="3:4">
      <c r="C787" s="16" t="s">
        <v>161</v>
      </c>
      <c r="D787" s="17" t="s">
        <v>953</v>
      </c>
    </row>
    <row r="788" spans="3:4">
      <c r="C788" s="16" t="s">
        <v>161</v>
      </c>
      <c r="D788" s="17" t="s">
        <v>954</v>
      </c>
    </row>
    <row r="789" spans="3:4">
      <c r="C789" s="16" t="s">
        <v>161</v>
      </c>
      <c r="D789" s="17" t="s">
        <v>955</v>
      </c>
    </row>
    <row r="790" spans="3:4">
      <c r="C790" s="16" t="s">
        <v>161</v>
      </c>
      <c r="D790" s="17" t="s">
        <v>956</v>
      </c>
    </row>
    <row r="791" spans="3:4">
      <c r="C791" s="16" t="s">
        <v>161</v>
      </c>
      <c r="D791" s="17" t="s">
        <v>957</v>
      </c>
    </row>
    <row r="792" spans="3:4">
      <c r="C792" s="16" t="s">
        <v>161</v>
      </c>
      <c r="D792" s="17" t="s">
        <v>958</v>
      </c>
    </row>
    <row r="793" spans="3:4">
      <c r="C793" s="16" t="s">
        <v>161</v>
      </c>
      <c r="D793" s="17" t="s">
        <v>959</v>
      </c>
    </row>
    <row r="794" spans="3:4">
      <c r="C794" s="16" t="s">
        <v>161</v>
      </c>
      <c r="D794" s="17" t="s">
        <v>960</v>
      </c>
    </row>
    <row r="795" spans="3:4">
      <c r="C795" s="16" t="s">
        <v>163</v>
      </c>
      <c r="D795" s="17" t="s">
        <v>961</v>
      </c>
    </row>
    <row r="796" spans="3:4">
      <c r="C796" s="16" t="s">
        <v>163</v>
      </c>
      <c r="D796" s="17" t="s">
        <v>962</v>
      </c>
    </row>
    <row r="797" spans="3:4">
      <c r="C797" s="16" t="s">
        <v>163</v>
      </c>
      <c r="D797" s="17" t="s">
        <v>963</v>
      </c>
    </row>
    <row r="798" spans="3:4">
      <c r="C798" s="16" t="s">
        <v>163</v>
      </c>
      <c r="D798" s="17" t="s">
        <v>964</v>
      </c>
    </row>
    <row r="799" spans="3:4">
      <c r="C799" s="16" t="s">
        <v>163</v>
      </c>
      <c r="D799" s="17" t="s">
        <v>965</v>
      </c>
    </row>
    <row r="800" spans="3:4">
      <c r="C800" s="16" t="s">
        <v>163</v>
      </c>
      <c r="D800" s="17" t="s">
        <v>966</v>
      </c>
    </row>
    <row r="801" spans="3:4">
      <c r="C801" s="16" t="s">
        <v>163</v>
      </c>
      <c r="D801" s="17" t="s">
        <v>967</v>
      </c>
    </row>
    <row r="802" spans="3:4">
      <c r="C802" s="16" t="s">
        <v>163</v>
      </c>
      <c r="D802" s="17" t="s">
        <v>968</v>
      </c>
    </row>
    <row r="803" spans="3:4">
      <c r="C803" s="16" t="s">
        <v>163</v>
      </c>
      <c r="D803" s="17" t="s">
        <v>969</v>
      </c>
    </row>
    <row r="804" spans="3:4">
      <c r="C804" s="16" t="s">
        <v>163</v>
      </c>
      <c r="D804" s="17" t="s">
        <v>970</v>
      </c>
    </row>
    <row r="805" spans="3:4">
      <c r="C805" s="16" t="s">
        <v>163</v>
      </c>
      <c r="D805" s="17" t="s">
        <v>338</v>
      </c>
    </row>
    <row r="806" spans="3:4">
      <c r="C806" s="16" t="s">
        <v>163</v>
      </c>
      <c r="D806" s="17" t="s">
        <v>971</v>
      </c>
    </row>
    <row r="807" spans="3:4">
      <c r="C807" s="16" t="s">
        <v>163</v>
      </c>
      <c r="D807" s="17" t="s">
        <v>972</v>
      </c>
    </row>
    <row r="808" spans="3:4">
      <c r="C808" s="16" t="s">
        <v>163</v>
      </c>
      <c r="D808" s="17" t="s">
        <v>973</v>
      </c>
    </row>
    <row r="809" spans="3:4">
      <c r="C809" s="16" t="s">
        <v>163</v>
      </c>
      <c r="D809" s="17" t="s">
        <v>974</v>
      </c>
    </row>
    <row r="810" spans="3:4">
      <c r="C810" s="16" t="s">
        <v>163</v>
      </c>
      <c r="D810" s="17" t="s">
        <v>975</v>
      </c>
    </row>
    <row r="811" spans="3:4">
      <c r="C811" s="16" t="s">
        <v>163</v>
      </c>
      <c r="D811" s="17" t="s">
        <v>976</v>
      </c>
    </row>
    <row r="812" spans="3:4">
      <c r="C812" s="16" t="s">
        <v>165</v>
      </c>
      <c r="D812" s="17" t="s">
        <v>977</v>
      </c>
    </row>
    <row r="813" spans="3:4">
      <c r="C813" s="16" t="s">
        <v>165</v>
      </c>
      <c r="D813" s="17" t="s">
        <v>978</v>
      </c>
    </row>
    <row r="814" spans="3:4">
      <c r="C814" s="16" t="s">
        <v>165</v>
      </c>
      <c r="D814" s="17" t="s">
        <v>979</v>
      </c>
    </row>
    <row r="815" spans="3:4">
      <c r="C815" s="16" t="s">
        <v>165</v>
      </c>
      <c r="D815" s="17" t="s">
        <v>980</v>
      </c>
    </row>
    <row r="816" spans="3:4">
      <c r="C816" s="16" t="s">
        <v>165</v>
      </c>
      <c r="D816" s="17" t="s">
        <v>981</v>
      </c>
    </row>
    <row r="817" spans="3:4">
      <c r="C817" s="16" t="s">
        <v>165</v>
      </c>
      <c r="D817" s="17" t="s">
        <v>982</v>
      </c>
    </row>
    <row r="818" spans="3:4">
      <c r="C818" s="16" t="s">
        <v>165</v>
      </c>
      <c r="D818" s="17" t="s">
        <v>983</v>
      </c>
    </row>
    <row r="819" spans="3:4">
      <c r="C819" s="16" t="s">
        <v>165</v>
      </c>
      <c r="D819" s="17" t="s">
        <v>984</v>
      </c>
    </row>
    <row r="820" spans="3:4">
      <c r="C820" s="16" t="s">
        <v>165</v>
      </c>
      <c r="D820" s="17" t="s">
        <v>985</v>
      </c>
    </row>
    <row r="821" spans="3:4">
      <c r="C821" s="16" t="s">
        <v>165</v>
      </c>
      <c r="D821" s="17" t="s">
        <v>986</v>
      </c>
    </row>
    <row r="822" spans="3:4">
      <c r="C822" s="16" t="s">
        <v>165</v>
      </c>
      <c r="D822" s="17" t="s">
        <v>987</v>
      </c>
    </row>
    <row r="823" spans="3:4">
      <c r="C823" s="16" t="s">
        <v>165</v>
      </c>
      <c r="D823" s="17" t="s">
        <v>988</v>
      </c>
    </row>
    <row r="824" spans="3:4">
      <c r="C824" s="16" t="s">
        <v>165</v>
      </c>
      <c r="D824" s="17" t="s">
        <v>989</v>
      </c>
    </row>
    <row r="825" spans="3:4">
      <c r="C825" s="16" t="s">
        <v>165</v>
      </c>
      <c r="D825" s="17" t="s">
        <v>990</v>
      </c>
    </row>
    <row r="826" spans="3:4">
      <c r="C826" s="16" t="s">
        <v>165</v>
      </c>
      <c r="D826" s="17" t="s">
        <v>991</v>
      </c>
    </row>
    <row r="827" spans="3:4">
      <c r="C827" s="16" t="s">
        <v>165</v>
      </c>
      <c r="D827" s="17" t="s">
        <v>992</v>
      </c>
    </row>
    <row r="828" spans="3:4">
      <c r="C828" s="16" t="s">
        <v>165</v>
      </c>
      <c r="D828" s="17" t="s">
        <v>398</v>
      </c>
    </row>
    <row r="829" spans="3:4">
      <c r="C829" s="16" t="s">
        <v>165</v>
      </c>
      <c r="D829" s="17" t="s">
        <v>993</v>
      </c>
    </row>
    <row r="830" spans="3:4">
      <c r="C830" s="16" t="s">
        <v>165</v>
      </c>
      <c r="D830" s="17" t="s">
        <v>994</v>
      </c>
    </row>
    <row r="831" spans="3:4">
      <c r="C831" s="16" t="s">
        <v>165</v>
      </c>
      <c r="D831" s="17" t="s">
        <v>995</v>
      </c>
    </row>
    <row r="832" spans="3:4">
      <c r="C832" s="16" t="s">
        <v>165</v>
      </c>
      <c r="D832" s="17" t="s">
        <v>996</v>
      </c>
    </row>
    <row r="833" spans="3:4">
      <c r="C833" s="16" t="s">
        <v>165</v>
      </c>
      <c r="D833" s="17" t="s">
        <v>997</v>
      </c>
    </row>
    <row r="834" spans="3:4">
      <c r="C834" s="16" t="s">
        <v>165</v>
      </c>
      <c r="D834" s="17" t="s">
        <v>998</v>
      </c>
    </row>
    <row r="835" spans="3:4">
      <c r="C835" s="16" t="s">
        <v>165</v>
      </c>
      <c r="D835" s="17" t="s">
        <v>999</v>
      </c>
    </row>
    <row r="836" spans="3:4">
      <c r="C836" s="16" t="s">
        <v>165</v>
      </c>
      <c r="D836" s="17" t="s">
        <v>1000</v>
      </c>
    </row>
    <row r="837" spans="3:4">
      <c r="C837" s="16" t="s">
        <v>165</v>
      </c>
      <c r="D837" s="17" t="s">
        <v>1001</v>
      </c>
    </row>
    <row r="838" spans="3:4">
      <c r="C838" s="16" t="s">
        <v>165</v>
      </c>
      <c r="D838" s="17" t="s">
        <v>1002</v>
      </c>
    </row>
    <row r="839" spans="3:4">
      <c r="C839" s="16" t="s">
        <v>167</v>
      </c>
      <c r="D839" s="17" t="s">
        <v>1003</v>
      </c>
    </row>
    <row r="840" spans="3:4">
      <c r="C840" s="16" t="s">
        <v>167</v>
      </c>
      <c r="D840" s="17" t="s">
        <v>1004</v>
      </c>
    </row>
    <row r="841" spans="3:4">
      <c r="C841" s="16" t="s">
        <v>167</v>
      </c>
      <c r="D841" s="17" t="s">
        <v>1005</v>
      </c>
    </row>
    <row r="842" spans="3:4">
      <c r="C842" s="16" t="s">
        <v>167</v>
      </c>
      <c r="D842" s="17" t="s">
        <v>1006</v>
      </c>
    </row>
    <row r="843" spans="3:4">
      <c r="C843" s="16" t="s">
        <v>167</v>
      </c>
      <c r="D843" s="17" t="s">
        <v>1007</v>
      </c>
    </row>
    <row r="844" spans="3:4">
      <c r="C844" s="16" t="s">
        <v>167</v>
      </c>
      <c r="D844" s="17" t="s">
        <v>1008</v>
      </c>
    </row>
    <row r="845" spans="3:4">
      <c r="C845" s="16" t="s">
        <v>167</v>
      </c>
      <c r="D845" s="17" t="s">
        <v>1009</v>
      </c>
    </row>
    <row r="846" spans="3:4">
      <c r="C846" s="16" t="s">
        <v>167</v>
      </c>
      <c r="D846" s="17" t="s">
        <v>1010</v>
      </c>
    </row>
    <row r="847" spans="3:4">
      <c r="C847" s="16" t="s">
        <v>167</v>
      </c>
      <c r="D847" s="17" t="s">
        <v>1011</v>
      </c>
    </row>
    <row r="848" spans="3:4">
      <c r="C848" s="16" t="s">
        <v>167</v>
      </c>
      <c r="D848" s="17" t="s">
        <v>1012</v>
      </c>
    </row>
    <row r="849" spans="3:4">
      <c r="C849" s="16" t="s">
        <v>167</v>
      </c>
      <c r="D849" s="17" t="s">
        <v>1013</v>
      </c>
    </row>
    <row r="850" spans="3:4">
      <c r="C850" s="16" t="s">
        <v>167</v>
      </c>
      <c r="D850" s="17" t="s">
        <v>1014</v>
      </c>
    </row>
    <row r="851" spans="3:4">
      <c r="C851" s="16" t="s">
        <v>167</v>
      </c>
      <c r="D851" s="17" t="s">
        <v>1015</v>
      </c>
    </row>
    <row r="852" spans="3:4">
      <c r="C852" s="16" t="s">
        <v>167</v>
      </c>
      <c r="D852" s="17" t="s">
        <v>1016</v>
      </c>
    </row>
    <row r="853" spans="3:4">
      <c r="C853" s="16" t="s">
        <v>167</v>
      </c>
      <c r="D853" s="17" t="s">
        <v>1017</v>
      </c>
    </row>
    <row r="854" spans="3:4">
      <c r="C854" s="16" t="s">
        <v>167</v>
      </c>
      <c r="D854" s="17" t="s">
        <v>1018</v>
      </c>
    </row>
    <row r="855" spans="3:4">
      <c r="C855" s="16" t="s">
        <v>167</v>
      </c>
      <c r="D855" s="17" t="s">
        <v>1019</v>
      </c>
    </row>
    <row r="856" spans="3:4">
      <c r="C856" s="16" t="s">
        <v>167</v>
      </c>
      <c r="D856" s="17" t="s">
        <v>1020</v>
      </c>
    </row>
    <row r="857" spans="3:4">
      <c r="C857" s="16" t="s">
        <v>167</v>
      </c>
      <c r="D857" s="17" t="s">
        <v>1021</v>
      </c>
    </row>
    <row r="858" spans="3:4">
      <c r="C858" s="16" t="s">
        <v>167</v>
      </c>
      <c r="D858" s="17" t="s">
        <v>1022</v>
      </c>
    </row>
    <row r="859" spans="3:4">
      <c r="C859" s="16" t="s">
        <v>167</v>
      </c>
      <c r="D859" s="17" t="s">
        <v>1023</v>
      </c>
    </row>
    <row r="860" spans="3:4">
      <c r="C860" s="16" t="s">
        <v>167</v>
      </c>
      <c r="D860" s="17" t="s">
        <v>672</v>
      </c>
    </row>
    <row r="861" spans="3:4">
      <c r="C861" s="16" t="s">
        <v>167</v>
      </c>
      <c r="D861" s="17" t="s">
        <v>1024</v>
      </c>
    </row>
    <row r="862" spans="3:4">
      <c r="C862" s="16" t="s">
        <v>167</v>
      </c>
      <c r="D862" s="17" t="s">
        <v>1025</v>
      </c>
    </row>
    <row r="863" spans="3:4">
      <c r="C863" s="16" t="s">
        <v>167</v>
      </c>
      <c r="D863" s="17" t="s">
        <v>1026</v>
      </c>
    </row>
    <row r="864" spans="3:4">
      <c r="C864" s="16" t="s">
        <v>167</v>
      </c>
      <c r="D864" s="17" t="s">
        <v>1027</v>
      </c>
    </row>
    <row r="865" spans="3:4">
      <c r="C865" s="16" t="s">
        <v>167</v>
      </c>
      <c r="D865" s="17" t="s">
        <v>1028</v>
      </c>
    </row>
    <row r="866" spans="3:4">
      <c r="C866" s="16" t="s">
        <v>167</v>
      </c>
      <c r="D866" s="17" t="s">
        <v>1029</v>
      </c>
    </row>
    <row r="867" spans="3:4">
      <c r="C867" s="16" t="s">
        <v>167</v>
      </c>
      <c r="D867" s="17" t="s">
        <v>1030</v>
      </c>
    </row>
    <row r="868" spans="3:4">
      <c r="C868" s="16" t="s">
        <v>167</v>
      </c>
      <c r="D868" s="17" t="s">
        <v>1031</v>
      </c>
    </row>
    <row r="869" spans="3:4">
      <c r="C869" s="16" t="s">
        <v>167</v>
      </c>
      <c r="D869" s="17" t="s">
        <v>1032</v>
      </c>
    </row>
    <row r="870" spans="3:4">
      <c r="C870" s="16" t="s">
        <v>167</v>
      </c>
      <c r="D870" s="17" t="s">
        <v>1033</v>
      </c>
    </row>
    <row r="871" spans="3:4">
      <c r="C871" s="16" t="s">
        <v>167</v>
      </c>
      <c r="D871" s="17" t="s">
        <v>1034</v>
      </c>
    </row>
    <row r="872" spans="3:4">
      <c r="C872" s="16" t="s">
        <v>167</v>
      </c>
      <c r="D872" s="17" t="s">
        <v>1035</v>
      </c>
    </row>
    <row r="873" spans="3:4">
      <c r="C873" s="16" t="s">
        <v>167</v>
      </c>
      <c r="D873" s="17" t="s">
        <v>1036</v>
      </c>
    </row>
    <row r="874" spans="3:4">
      <c r="C874" s="16" t="s">
        <v>167</v>
      </c>
      <c r="D874" s="17" t="s">
        <v>1037</v>
      </c>
    </row>
    <row r="875" spans="3:4">
      <c r="C875" s="16" t="s">
        <v>167</v>
      </c>
      <c r="D875" s="17" t="s">
        <v>1038</v>
      </c>
    </row>
    <row r="876" spans="3:4">
      <c r="C876" s="16" t="s">
        <v>167</v>
      </c>
      <c r="D876" s="17" t="s">
        <v>1039</v>
      </c>
    </row>
    <row r="877" spans="3:4">
      <c r="C877" s="16" t="s">
        <v>167</v>
      </c>
      <c r="D877" s="17" t="s">
        <v>1040</v>
      </c>
    </row>
    <row r="878" spans="3:4">
      <c r="C878" s="16" t="s">
        <v>167</v>
      </c>
      <c r="D878" s="17" t="s">
        <v>1041</v>
      </c>
    </row>
    <row r="879" spans="3:4">
      <c r="C879" s="16" t="s">
        <v>167</v>
      </c>
      <c r="D879" s="17" t="s">
        <v>1042</v>
      </c>
    </row>
    <row r="880" spans="3:4">
      <c r="C880" s="16" t="s">
        <v>167</v>
      </c>
      <c r="D880" s="17" t="s">
        <v>1043</v>
      </c>
    </row>
    <row r="881" spans="3:4">
      <c r="C881" s="16" t="s">
        <v>167</v>
      </c>
      <c r="D881" s="17" t="s">
        <v>1044</v>
      </c>
    </row>
    <row r="882" spans="3:4">
      <c r="C882" s="16" t="s">
        <v>167</v>
      </c>
      <c r="D882" s="17" t="s">
        <v>1045</v>
      </c>
    </row>
    <row r="883" spans="3:4">
      <c r="C883" s="16" t="s">
        <v>167</v>
      </c>
      <c r="D883" s="17" t="s">
        <v>1046</v>
      </c>
    </row>
    <row r="884" spans="3:4">
      <c r="C884" s="16" t="s">
        <v>167</v>
      </c>
      <c r="D884" s="17" t="s">
        <v>1047</v>
      </c>
    </row>
    <row r="885" spans="3:4">
      <c r="C885" s="16" t="s">
        <v>167</v>
      </c>
      <c r="D885" s="17" t="s">
        <v>1048</v>
      </c>
    </row>
    <row r="886" spans="3:4">
      <c r="C886" s="16" t="s">
        <v>167</v>
      </c>
      <c r="D886" s="17" t="s">
        <v>1049</v>
      </c>
    </row>
    <row r="887" spans="3:4">
      <c r="C887" s="16" t="s">
        <v>167</v>
      </c>
      <c r="D887" s="17" t="s">
        <v>1050</v>
      </c>
    </row>
    <row r="888" spans="3:4">
      <c r="C888" s="16" t="s">
        <v>167</v>
      </c>
      <c r="D888" s="17" t="s">
        <v>1051</v>
      </c>
    </row>
    <row r="889" spans="3:4">
      <c r="C889" s="16" t="s">
        <v>167</v>
      </c>
      <c r="D889" s="17" t="s">
        <v>1052</v>
      </c>
    </row>
    <row r="890" spans="3:4">
      <c r="C890" s="16" t="s">
        <v>167</v>
      </c>
      <c r="D890" s="17" t="s">
        <v>1053</v>
      </c>
    </row>
    <row r="891" spans="3:4">
      <c r="C891" s="16" t="s">
        <v>167</v>
      </c>
      <c r="D891" s="17" t="s">
        <v>1054</v>
      </c>
    </row>
    <row r="892" spans="3:4">
      <c r="C892" s="16" t="s">
        <v>167</v>
      </c>
      <c r="D892" s="17" t="s">
        <v>1055</v>
      </c>
    </row>
    <row r="893" spans="3:4">
      <c r="C893" s="16" t="s">
        <v>167</v>
      </c>
      <c r="D893" s="17" t="s">
        <v>1056</v>
      </c>
    </row>
    <row r="894" spans="3:4">
      <c r="C894" s="16" t="s">
        <v>167</v>
      </c>
      <c r="D894" s="17" t="s">
        <v>1057</v>
      </c>
    </row>
    <row r="895" spans="3:4">
      <c r="C895" s="16" t="s">
        <v>167</v>
      </c>
      <c r="D895" s="17" t="s">
        <v>1058</v>
      </c>
    </row>
    <row r="896" spans="3:4">
      <c r="C896" s="16" t="s">
        <v>167</v>
      </c>
      <c r="D896" s="17" t="s">
        <v>1059</v>
      </c>
    </row>
    <row r="897" spans="3:4">
      <c r="C897" s="16" t="s">
        <v>167</v>
      </c>
      <c r="D897" s="17" t="s">
        <v>1060</v>
      </c>
    </row>
    <row r="898" spans="3:4">
      <c r="C898" s="16" t="s">
        <v>167</v>
      </c>
      <c r="D898" s="17" t="s">
        <v>1061</v>
      </c>
    </row>
    <row r="899" spans="3:4">
      <c r="C899" s="16" t="s">
        <v>167</v>
      </c>
      <c r="D899" s="17" t="s">
        <v>1062</v>
      </c>
    </row>
    <row r="900" spans="3:4">
      <c r="C900" s="16" t="s">
        <v>167</v>
      </c>
      <c r="D900" s="17" t="s">
        <v>1063</v>
      </c>
    </row>
    <row r="901" spans="3:4">
      <c r="C901" s="16" t="s">
        <v>167</v>
      </c>
      <c r="D901" s="17" t="s">
        <v>1064</v>
      </c>
    </row>
    <row r="902" spans="3:4">
      <c r="C902" s="16" t="s">
        <v>167</v>
      </c>
      <c r="D902" s="17" t="s">
        <v>338</v>
      </c>
    </row>
    <row r="903" spans="3:4">
      <c r="C903" s="16" t="s">
        <v>167</v>
      </c>
      <c r="D903" s="17" t="s">
        <v>1065</v>
      </c>
    </row>
    <row r="904" spans="3:4">
      <c r="C904" s="16" t="s">
        <v>167</v>
      </c>
      <c r="D904" s="17" t="s">
        <v>1066</v>
      </c>
    </row>
    <row r="905" spans="3:4">
      <c r="C905" s="16" t="s">
        <v>167</v>
      </c>
      <c r="D905" s="17" t="s">
        <v>1067</v>
      </c>
    </row>
    <row r="906" spans="3:4">
      <c r="C906" s="16" t="s">
        <v>167</v>
      </c>
      <c r="D906" s="17" t="s">
        <v>1068</v>
      </c>
    </row>
    <row r="907" spans="3:4">
      <c r="C907" s="16" t="s">
        <v>167</v>
      </c>
      <c r="D907" s="17" t="s">
        <v>1069</v>
      </c>
    </row>
    <row r="908" spans="3:4">
      <c r="C908" s="16" t="s">
        <v>167</v>
      </c>
      <c r="D908" s="17" t="s">
        <v>678</v>
      </c>
    </row>
    <row r="909" spans="3:4">
      <c r="C909" s="16" t="s">
        <v>167</v>
      </c>
      <c r="D909" s="17" t="s">
        <v>1070</v>
      </c>
    </row>
    <row r="910" spans="3:4">
      <c r="C910" s="16" t="s">
        <v>167</v>
      </c>
      <c r="D910" s="17" t="s">
        <v>1071</v>
      </c>
    </row>
    <row r="911" spans="3:4">
      <c r="C911" s="16" t="s">
        <v>167</v>
      </c>
      <c r="D911" s="17" t="s">
        <v>1072</v>
      </c>
    </row>
    <row r="912" spans="3:4">
      <c r="C912" s="16" t="s">
        <v>167</v>
      </c>
      <c r="D912" s="17" t="s">
        <v>1073</v>
      </c>
    </row>
    <row r="913" spans="3:4">
      <c r="C913" s="16" t="s">
        <v>167</v>
      </c>
      <c r="D913" s="17" t="s">
        <v>1074</v>
      </c>
    </row>
    <row r="914" spans="3:4">
      <c r="C914" s="16" t="s">
        <v>167</v>
      </c>
      <c r="D914" s="17" t="s">
        <v>1075</v>
      </c>
    </row>
    <row r="915" spans="3:4">
      <c r="C915" s="16" t="s">
        <v>167</v>
      </c>
      <c r="D915" s="17" t="s">
        <v>1076</v>
      </c>
    </row>
    <row r="916" spans="3:4">
      <c r="C916" s="16" t="s">
        <v>169</v>
      </c>
      <c r="D916" s="17" t="s">
        <v>1077</v>
      </c>
    </row>
    <row r="917" spans="3:4">
      <c r="C917" s="16" t="s">
        <v>169</v>
      </c>
      <c r="D917" s="17" t="s">
        <v>1078</v>
      </c>
    </row>
    <row r="918" spans="3:4">
      <c r="C918" s="16" t="s">
        <v>169</v>
      </c>
      <c r="D918" s="17" t="s">
        <v>1079</v>
      </c>
    </row>
    <row r="919" spans="3:4">
      <c r="C919" s="16" t="s">
        <v>169</v>
      </c>
      <c r="D919" s="17" t="s">
        <v>1080</v>
      </c>
    </row>
    <row r="920" spans="3:4">
      <c r="C920" s="16" t="s">
        <v>169</v>
      </c>
      <c r="D920" s="17" t="s">
        <v>1081</v>
      </c>
    </row>
    <row r="921" spans="3:4">
      <c r="C921" s="16" t="s">
        <v>169</v>
      </c>
      <c r="D921" s="17" t="s">
        <v>1082</v>
      </c>
    </row>
    <row r="922" spans="3:4">
      <c r="C922" s="16" t="s">
        <v>169</v>
      </c>
      <c r="D922" s="17" t="s">
        <v>1083</v>
      </c>
    </row>
    <row r="923" spans="3:4">
      <c r="C923" s="16" t="s">
        <v>169</v>
      </c>
      <c r="D923" s="17" t="s">
        <v>1084</v>
      </c>
    </row>
    <row r="924" spans="3:4">
      <c r="C924" s="16" t="s">
        <v>169</v>
      </c>
      <c r="D924" s="17" t="s">
        <v>1085</v>
      </c>
    </row>
    <row r="925" spans="3:4">
      <c r="C925" s="16" t="s">
        <v>169</v>
      </c>
      <c r="D925" s="17" t="s">
        <v>1086</v>
      </c>
    </row>
    <row r="926" spans="3:4">
      <c r="C926" s="16" t="s">
        <v>169</v>
      </c>
      <c r="D926" s="17" t="s">
        <v>1087</v>
      </c>
    </row>
    <row r="927" spans="3:4">
      <c r="C927" s="16" t="s">
        <v>169</v>
      </c>
      <c r="D927" s="17" t="s">
        <v>1088</v>
      </c>
    </row>
    <row r="928" spans="3:4">
      <c r="C928" s="16" t="s">
        <v>169</v>
      </c>
      <c r="D928" s="17" t="s">
        <v>1089</v>
      </c>
    </row>
    <row r="929" spans="3:4">
      <c r="C929" s="16" t="s">
        <v>169</v>
      </c>
      <c r="D929" s="17" t="s">
        <v>1090</v>
      </c>
    </row>
    <row r="930" spans="3:4">
      <c r="C930" s="16" t="s">
        <v>169</v>
      </c>
      <c r="D930" s="17" t="s">
        <v>1091</v>
      </c>
    </row>
    <row r="931" spans="3:4">
      <c r="C931" s="16" t="s">
        <v>169</v>
      </c>
      <c r="D931" s="17" t="s">
        <v>1092</v>
      </c>
    </row>
    <row r="932" spans="3:4">
      <c r="C932" s="16" t="s">
        <v>169</v>
      </c>
      <c r="D932" s="17" t="s">
        <v>1093</v>
      </c>
    </row>
    <row r="933" spans="3:4">
      <c r="C933" s="16" t="s">
        <v>169</v>
      </c>
      <c r="D933" s="17" t="s">
        <v>1094</v>
      </c>
    </row>
    <row r="934" spans="3:4">
      <c r="C934" s="16" t="s">
        <v>169</v>
      </c>
      <c r="D934" s="17" t="s">
        <v>1095</v>
      </c>
    </row>
    <row r="935" spans="3:4">
      <c r="C935" s="16" t="s">
        <v>169</v>
      </c>
      <c r="D935" s="17" t="s">
        <v>1096</v>
      </c>
    </row>
    <row r="936" spans="3:4">
      <c r="C936" s="16" t="s">
        <v>169</v>
      </c>
      <c r="D936" s="17" t="s">
        <v>1097</v>
      </c>
    </row>
    <row r="937" spans="3:4">
      <c r="C937" s="16" t="s">
        <v>169</v>
      </c>
      <c r="D937" s="17" t="s">
        <v>1098</v>
      </c>
    </row>
    <row r="938" spans="3:4">
      <c r="C938" s="16" t="s">
        <v>169</v>
      </c>
      <c r="D938" s="17" t="s">
        <v>1099</v>
      </c>
    </row>
    <row r="939" spans="3:4">
      <c r="C939" s="16" t="s">
        <v>169</v>
      </c>
      <c r="D939" s="17" t="s">
        <v>1100</v>
      </c>
    </row>
    <row r="940" spans="3:4">
      <c r="C940" s="16" t="s">
        <v>169</v>
      </c>
      <c r="D940" s="17" t="s">
        <v>1101</v>
      </c>
    </row>
    <row r="941" spans="3:4">
      <c r="C941" s="16" t="s">
        <v>169</v>
      </c>
      <c r="D941" s="17" t="s">
        <v>1102</v>
      </c>
    </row>
    <row r="942" spans="3:4">
      <c r="C942" s="16" t="s">
        <v>169</v>
      </c>
      <c r="D942" s="17" t="s">
        <v>1103</v>
      </c>
    </row>
    <row r="943" spans="3:4">
      <c r="C943" s="16" t="s">
        <v>169</v>
      </c>
      <c r="D943" s="17" t="s">
        <v>1104</v>
      </c>
    </row>
    <row r="944" spans="3:4">
      <c r="C944" s="16" t="s">
        <v>169</v>
      </c>
      <c r="D944" s="17" t="s">
        <v>1105</v>
      </c>
    </row>
    <row r="945" spans="3:4">
      <c r="C945" s="16" t="s">
        <v>169</v>
      </c>
      <c r="D945" s="17" t="s">
        <v>1106</v>
      </c>
    </row>
    <row r="946" spans="3:4">
      <c r="C946" s="16" t="s">
        <v>169</v>
      </c>
      <c r="D946" s="17" t="s">
        <v>1107</v>
      </c>
    </row>
    <row r="947" spans="3:4">
      <c r="C947" s="16" t="s">
        <v>169</v>
      </c>
      <c r="D947" s="17" t="s">
        <v>338</v>
      </c>
    </row>
    <row r="948" spans="3:4">
      <c r="C948" s="16" t="s">
        <v>169</v>
      </c>
      <c r="D948" s="17" t="s">
        <v>1108</v>
      </c>
    </row>
    <row r="949" spans="3:4">
      <c r="C949" s="16" t="s">
        <v>169</v>
      </c>
      <c r="D949" s="17" t="s">
        <v>1109</v>
      </c>
    </row>
    <row r="950" spans="3:4">
      <c r="C950" s="16" t="s">
        <v>169</v>
      </c>
      <c r="D950" s="17" t="s">
        <v>1110</v>
      </c>
    </row>
    <row r="951" spans="3:4">
      <c r="C951" s="16" t="s">
        <v>169</v>
      </c>
      <c r="D951" s="17" t="s">
        <v>1111</v>
      </c>
    </row>
    <row r="952" spans="3:4">
      <c r="C952" s="16" t="s">
        <v>169</v>
      </c>
      <c r="D952" s="17" t="s">
        <v>1112</v>
      </c>
    </row>
    <row r="953" spans="3:4">
      <c r="C953" s="16" t="s">
        <v>169</v>
      </c>
      <c r="D953" s="17" t="s">
        <v>1113</v>
      </c>
    </row>
    <row r="954" spans="3:4">
      <c r="C954" s="16" t="s">
        <v>169</v>
      </c>
      <c r="D954" s="17" t="s">
        <v>1114</v>
      </c>
    </row>
    <row r="955" spans="3:4">
      <c r="C955" s="16" t="s">
        <v>169</v>
      </c>
      <c r="D955" s="17" t="s">
        <v>1115</v>
      </c>
    </row>
    <row r="956" spans="3:4">
      <c r="C956" s="16" t="s">
        <v>169</v>
      </c>
      <c r="D956" s="17" t="s">
        <v>1116</v>
      </c>
    </row>
    <row r="957" spans="3:4">
      <c r="C957" s="16" t="s">
        <v>169</v>
      </c>
      <c r="D957" s="17" t="s">
        <v>1117</v>
      </c>
    </row>
    <row r="958" spans="3:4">
      <c r="C958" s="16" t="s">
        <v>171</v>
      </c>
      <c r="D958" s="17" t="s">
        <v>1118</v>
      </c>
    </row>
    <row r="959" spans="3:4">
      <c r="C959" s="16" t="s">
        <v>171</v>
      </c>
      <c r="D959" s="17" t="s">
        <v>1119</v>
      </c>
    </row>
    <row r="960" spans="3:4">
      <c r="C960" s="16" t="s">
        <v>171</v>
      </c>
      <c r="D960" s="17" t="s">
        <v>1120</v>
      </c>
    </row>
    <row r="961" spans="3:4">
      <c r="C961" s="16" t="s">
        <v>171</v>
      </c>
      <c r="D961" s="17" t="s">
        <v>1121</v>
      </c>
    </row>
    <row r="962" spans="3:4">
      <c r="C962" s="16" t="s">
        <v>171</v>
      </c>
      <c r="D962" s="17" t="s">
        <v>1122</v>
      </c>
    </row>
    <row r="963" spans="3:4">
      <c r="C963" s="16" t="s">
        <v>171</v>
      </c>
      <c r="D963" s="17" t="s">
        <v>1123</v>
      </c>
    </row>
    <row r="964" spans="3:4">
      <c r="C964" s="16" t="s">
        <v>171</v>
      </c>
      <c r="D964" s="17" t="s">
        <v>1124</v>
      </c>
    </row>
    <row r="965" spans="3:4">
      <c r="C965" s="16" t="s">
        <v>171</v>
      </c>
      <c r="D965" s="17" t="s">
        <v>1125</v>
      </c>
    </row>
    <row r="966" spans="3:4">
      <c r="C966" s="16" t="s">
        <v>171</v>
      </c>
      <c r="D966" s="17" t="s">
        <v>1126</v>
      </c>
    </row>
    <row r="967" spans="3:4">
      <c r="C967" s="16" t="s">
        <v>171</v>
      </c>
      <c r="D967" s="17" t="s">
        <v>1127</v>
      </c>
    </row>
    <row r="968" spans="3:4">
      <c r="C968" s="16" t="s">
        <v>171</v>
      </c>
      <c r="D968" s="17" t="s">
        <v>1128</v>
      </c>
    </row>
    <row r="969" spans="3:4">
      <c r="C969" s="16" t="s">
        <v>171</v>
      </c>
      <c r="D969" s="17" t="s">
        <v>1129</v>
      </c>
    </row>
    <row r="970" spans="3:4">
      <c r="C970" s="16" t="s">
        <v>171</v>
      </c>
      <c r="D970" s="17" t="s">
        <v>1130</v>
      </c>
    </row>
    <row r="971" spans="3:4">
      <c r="C971" s="16" t="s">
        <v>171</v>
      </c>
      <c r="D971" s="17" t="s">
        <v>1131</v>
      </c>
    </row>
    <row r="972" spans="3:4">
      <c r="C972" s="16" t="s">
        <v>171</v>
      </c>
      <c r="D972" s="17" t="s">
        <v>1132</v>
      </c>
    </row>
    <row r="973" spans="3:4">
      <c r="C973" s="16" t="s">
        <v>171</v>
      </c>
      <c r="D973" s="17" t="s">
        <v>1133</v>
      </c>
    </row>
    <row r="974" spans="3:4">
      <c r="C974" s="16" t="s">
        <v>171</v>
      </c>
      <c r="D974" s="17" t="s">
        <v>1134</v>
      </c>
    </row>
    <row r="975" spans="3:4">
      <c r="C975" s="16" t="s">
        <v>171</v>
      </c>
      <c r="D975" s="17" t="s">
        <v>1135</v>
      </c>
    </row>
    <row r="976" spans="3:4">
      <c r="C976" s="16" t="s">
        <v>171</v>
      </c>
      <c r="D976" s="17" t="s">
        <v>1136</v>
      </c>
    </row>
    <row r="977" spans="3:4">
      <c r="C977" s="16" t="s">
        <v>171</v>
      </c>
      <c r="D977" s="17" t="s">
        <v>1137</v>
      </c>
    </row>
    <row r="978" spans="3:4">
      <c r="C978" s="16" t="s">
        <v>171</v>
      </c>
      <c r="D978" s="17" t="s">
        <v>1138</v>
      </c>
    </row>
    <row r="979" spans="3:4">
      <c r="C979" s="16" t="s">
        <v>171</v>
      </c>
      <c r="D979" s="17" t="s">
        <v>1139</v>
      </c>
    </row>
    <row r="980" spans="3:4">
      <c r="C980" s="16" t="s">
        <v>171</v>
      </c>
      <c r="D980" s="17" t="s">
        <v>1140</v>
      </c>
    </row>
    <row r="981" spans="3:4">
      <c r="C981" s="16" t="s">
        <v>171</v>
      </c>
      <c r="D981" s="17" t="s">
        <v>1141</v>
      </c>
    </row>
    <row r="982" spans="3:4">
      <c r="C982" s="16" t="s">
        <v>171</v>
      </c>
      <c r="D982" s="17" t="s">
        <v>1142</v>
      </c>
    </row>
    <row r="983" spans="3:4">
      <c r="C983" s="16" t="s">
        <v>171</v>
      </c>
      <c r="D983" s="17" t="s">
        <v>1143</v>
      </c>
    </row>
    <row r="984" spans="3:4">
      <c r="C984" s="16" t="s">
        <v>171</v>
      </c>
      <c r="D984" s="17" t="s">
        <v>1144</v>
      </c>
    </row>
    <row r="985" spans="3:4">
      <c r="C985" s="16" t="s">
        <v>171</v>
      </c>
      <c r="D985" s="17" t="s">
        <v>1145</v>
      </c>
    </row>
    <row r="986" spans="3:4">
      <c r="C986" s="16" t="s">
        <v>171</v>
      </c>
      <c r="D986" s="17" t="s">
        <v>1146</v>
      </c>
    </row>
    <row r="987" spans="3:4">
      <c r="C987" s="16" t="s">
        <v>171</v>
      </c>
      <c r="D987" s="17" t="s">
        <v>331</v>
      </c>
    </row>
    <row r="988" spans="3:4">
      <c r="C988" s="16" t="s">
        <v>171</v>
      </c>
      <c r="D988" s="17" t="s">
        <v>1147</v>
      </c>
    </row>
    <row r="989" spans="3:4">
      <c r="C989" s="16" t="s">
        <v>171</v>
      </c>
      <c r="D989" s="17" t="s">
        <v>1148</v>
      </c>
    </row>
    <row r="990" spans="3:4">
      <c r="C990" s="16" t="s">
        <v>171</v>
      </c>
      <c r="D990" s="17" t="s">
        <v>1149</v>
      </c>
    </row>
    <row r="991" spans="3:4">
      <c r="C991" s="16" t="s">
        <v>171</v>
      </c>
      <c r="D991" s="17" t="s">
        <v>1150</v>
      </c>
    </row>
    <row r="992" spans="3:4">
      <c r="C992" s="16" t="s">
        <v>171</v>
      </c>
      <c r="D992" s="17" t="s">
        <v>216</v>
      </c>
    </row>
    <row r="993" spans="3:4">
      <c r="C993" s="16" t="s">
        <v>173</v>
      </c>
      <c r="D993" s="17" t="s">
        <v>1151</v>
      </c>
    </row>
    <row r="994" spans="3:4">
      <c r="C994" s="16" t="s">
        <v>173</v>
      </c>
      <c r="D994" s="17" t="s">
        <v>1152</v>
      </c>
    </row>
    <row r="995" spans="3:4">
      <c r="C995" s="16" t="s">
        <v>173</v>
      </c>
      <c r="D995" s="17" t="s">
        <v>1153</v>
      </c>
    </row>
    <row r="996" spans="3:4">
      <c r="C996" s="16" t="s">
        <v>173</v>
      </c>
      <c r="D996" s="17" t="s">
        <v>1154</v>
      </c>
    </row>
    <row r="997" spans="3:4">
      <c r="C997" s="16" t="s">
        <v>173</v>
      </c>
      <c r="D997" s="17" t="s">
        <v>1155</v>
      </c>
    </row>
    <row r="998" spans="3:4">
      <c r="C998" s="16" t="s">
        <v>173</v>
      </c>
      <c r="D998" s="17" t="s">
        <v>1156</v>
      </c>
    </row>
    <row r="999" spans="3:4">
      <c r="C999" s="16" t="s">
        <v>173</v>
      </c>
      <c r="D999" s="17" t="s">
        <v>1157</v>
      </c>
    </row>
    <row r="1000" spans="3:4">
      <c r="C1000" s="16" t="s">
        <v>173</v>
      </c>
      <c r="D1000" s="17" t="s">
        <v>1158</v>
      </c>
    </row>
    <row r="1001" spans="3:4">
      <c r="C1001" s="16" t="s">
        <v>173</v>
      </c>
      <c r="D1001" s="17" t="s">
        <v>1159</v>
      </c>
    </row>
    <row r="1002" spans="3:4">
      <c r="C1002" s="16" t="s">
        <v>173</v>
      </c>
      <c r="D1002" s="17" t="s">
        <v>1160</v>
      </c>
    </row>
    <row r="1003" spans="3:4">
      <c r="C1003" s="16" t="s">
        <v>173</v>
      </c>
      <c r="D1003" s="17" t="s">
        <v>1161</v>
      </c>
    </row>
    <row r="1004" spans="3:4">
      <c r="C1004" s="16" t="s">
        <v>173</v>
      </c>
      <c r="D1004" s="17" t="s">
        <v>1162</v>
      </c>
    </row>
    <row r="1005" spans="3:4">
      <c r="C1005" s="16" t="s">
        <v>173</v>
      </c>
      <c r="D1005" s="17" t="s">
        <v>1163</v>
      </c>
    </row>
    <row r="1006" spans="3:4">
      <c r="C1006" s="16" t="s">
        <v>173</v>
      </c>
      <c r="D1006" s="17" t="s">
        <v>1164</v>
      </c>
    </row>
    <row r="1007" spans="3:4">
      <c r="C1007" s="16" t="s">
        <v>173</v>
      </c>
      <c r="D1007" s="17" t="s">
        <v>1165</v>
      </c>
    </row>
    <row r="1008" spans="3:4">
      <c r="C1008" s="16" t="s">
        <v>173</v>
      </c>
      <c r="D1008" s="17" t="s">
        <v>1166</v>
      </c>
    </row>
    <row r="1009" spans="3:4">
      <c r="C1009" s="16" t="s">
        <v>173</v>
      </c>
      <c r="D1009" s="17" t="s">
        <v>1167</v>
      </c>
    </row>
    <row r="1010" spans="3:4">
      <c r="C1010" s="16" t="s">
        <v>173</v>
      </c>
      <c r="D1010" s="17" t="s">
        <v>1168</v>
      </c>
    </row>
    <row r="1011" spans="3:4">
      <c r="C1011" s="16" t="s">
        <v>173</v>
      </c>
      <c r="D1011" s="17" t="s">
        <v>1169</v>
      </c>
    </row>
    <row r="1012" spans="3:4">
      <c r="C1012" s="16" t="s">
        <v>173</v>
      </c>
      <c r="D1012" s="17" t="s">
        <v>1170</v>
      </c>
    </row>
    <row r="1013" spans="3:4">
      <c r="C1013" s="16" t="s">
        <v>173</v>
      </c>
      <c r="D1013" s="17" t="s">
        <v>1171</v>
      </c>
    </row>
    <row r="1014" spans="3:4">
      <c r="C1014" s="16" t="s">
        <v>173</v>
      </c>
      <c r="D1014" s="17" t="s">
        <v>1172</v>
      </c>
    </row>
    <row r="1015" spans="3:4">
      <c r="C1015" s="16" t="s">
        <v>173</v>
      </c>
      <c r="D1015" s="17" t="s">
        <v>1173</v>
      </c>
    </row>
    <row r="1016" spans="3:4">
      <c r="C1016" s="16" t="s">
        <v>173</v>
      </c>
      <c r="D1016" s="17" t="s">
        <v>1174</v>
      </c>
    </row>
    <row r="1017" spans="3:4">
      <c r="C1017" s="16" t="s">
        <v>173</v>
      </c>
      <c r="D1017" s="17" t="s">
        <v>1175</v>
      </c>
    </row>
    <row r="1018" spans="3:4">
      <c r="C1018" s="16" t="s">
        <v>173</v>
      </c>
      <c r="D1018" s="17" t="s">
        <v>1176</v>
      </c>
    </row>
    <row r="1019" spans="3:4">
      <c r="C1019" s="16" t="s">
        <v>173</v>
      </c>
      <c r="D1019" s="17" t="s">
        <v>1177</v>
      </c>
    </row>
    <row r="1020" spans="3:4">
      <c r="C1020" s="16" t="s">
        <v>173</v>
      </c>
      <c r="D1020" s="17" t="s">
        <v>1178</v>
      </c>
    </row>
    <row r="1021" spans="3:4">
      <c r="C1021" s="16" t="s">
        <v>173</v>
      </c>
      <c r="D1021" s="17" t="s">
        <v>1179</v>
      </c>
    </row>
    <row r="1022" spans="3:4">
      <c r="C1022" s="16" t="s">
        <v>173</v>
      </c>
      <c r="D1022" s="17" t="s">
        <v>1180</v>
      </c>
    </row>
    <row r="1023" spans="3:4">
      <c r="C1023" s="16" t="s">
        <v>173</v>
      </c>
      <c r="D1023" s="17" t="s">
        <v>1181</v>
      </c>
    </row>
    <row r="1024" spans="3:4">
      <c r="C1024" s="16" t="s">
        <v>173</v>
      </c>
      <c r="D1024" s="17" t="s">
        <v>1182</v>
      </c>
    </row>
    <row r="1025" spans="3:4">
      <c r="C1025" s="16" t="s">
        <v>173</v>
      </c>
      <c r="D1025" s="17" t="s">
        <v>1183</v>
      </c>
    </row>
    <row r="1026" spans="3:4">
      <c r="C1026" s="16" t="s">
        <v>173</v>
      </c>
      <c r="D1026" s="17" t="s">
        <v>1184</v>
      </c>
    </row>
    <row r="1027" spans="3:4">
      <c r="C1027" s="16" t="s">
        <v>173</v>
      </c>
      <c r="D1027" s="17" t="s">
        <v>1185</v>
      </c>
    </row>
    <row r="1028" spans="3:4">
      <c r="C1028" s="16" t="s">
        <v>173</v>
      </c>
      <c r="D1028" s="17" t="s">
        <v>1186</v>
      </c>
    </row>
    <row r="1029" spans="3:4">
      <c r="C1029" s="16" t="s">
        <v>173</v>
      </c>
      <c r="D1029" s="17" t="s">
        <v>1187</v>
      </c>
    </row>
    <row r="1030" spans="3:4">
      <c r="C1030" s="16" t="s">
        <v>173</v>
      </c>
      <c r="D1030" s="17" t="s">
        <v>1188</v>
      </c>
    </row>
    <row r="1031" spans="3:4">
      <c r="C1031" s="16" t="s">
        <v>173</v>
      </c>
      <c r="D1031" s="17" t="s">
        <v>1189</v>
      </c>
    </row>
    <row r="1032" spans="3:4">
      <c r="C1032" s="16" t="s">
        <v>173</v>
      </c>
      <c r="D1032" s="17" t="s">
        <v>1190</v>
      </c>
    </row>
    <row r="1033" spans="3:4">
      <c r="C1033" s="16" t="s">
        <v>173</v>
      </c>
      <c r="D1033" s="17" t="s">
        <v>1191</v>
      </c>
    </row>
    <row r="1034" spans="3:4">
      <c r="C1034" s="16" t="s">
        <v>173</v>
      </c>
      <c r="D1034" s="17" t="s">
        <v>1192</v>
      </c>
    </row>
    <row r="1035" spans="3:4">
      <c r="C1035" s="16" t="s">
        <v>173</v>
      </c>
      <c r="D1035" s="17" t="s">
        <v>1193</v>
      </c>
    </row>
    <row r="1036" spans="3:4">
      <c r="C1036" s="16" t="s">
        <v>173</v>
      </c>
      <c r="D1036" s="17" t="s">
        <v>1194</v>
      </c>
    </row>
    <row r="1037" spans="3:4">
      <c r="C1037" s="16" t="s">
        <v>173</v>
      </c>
      <c r="D1037" s="17" t="s">
        <v>1195</v>
      </c>
    </row>
    <row r="1038" spans="3:4">
      <c r="C1038" s="16" t="s">
        <v>173</v>
      </c>
      <c r="D1038" s="17" t="s">
        <v>1196</v>
      </c>
    </row>
    <row r="1039" spans="3:4">
      <c r="C1039" s="16" t="s">
        <v>173</v>
      </c>
      <c r="D1039" s="17" t="s">
        <v>1197</v>
      </c>
    </row>
    <row r="1040" spans="3:4">
      <c r="C1040" s="16" t="s">
        <v>173</v>
      </c>
      <c r="D1040" s="17" t="s">
        <v>1198</v>
      </c>
    </row>
    <row r="1041" spans="3:4">
      <c r="C1041" s="16" t="s">
        <v>173</v>
      </c>
      <c r="D1041" s="17" t="s">
        <v>973</v>
      </c>
    </row>
    <row r="1042" spans="3:4">
      <c r="C1042" s="16" t="s">
        <v>173</v>
      </c>
      <c r="D1042" s="17" t="s">
        <v>1199</v>
      </c>
    </row>
    <row r="1043" spans="3:4">
      <c r="C1043" s="16" t="s">
        <v>173</v>
      </c>
      <c r="D1043" s="17" t="s">
        <v>1200</v>
      </c>
    </row>
    <row r="1044" spans="3:4">
      <c r="C1044" s="16" t="s">
        <v>173</v>
      </c>
      <c r="D1044" s="17" t="s">
        <v>1201</v>
      </c>
    </row>
    <row r="1045" spans="3:4">
      <c r="C1045" s="16" t="s">
        <v>173</v>
      </c>
      <c r="D1045" s="17" t="s">
        <v>1202</v>
      </c>
    </row>
    <row r="1046" spans="3:4">
      <c r="C1046" s="16" t="s">
        <v>173</v>
      </c>
      <c r="D1046" s="17" t="s">
        <v>1203</v>
      </c>
    </row>
    <row r="1047" spans="3:4">
      <c r="C1047" s="16" t="s">
        <v>175</v>
      </c>
      <c r="D1047" s="17" t="s">
        <v>1204</v>
      </c>
    </row>
    <row r="1048" spans="3:4">
      <c r="C1048" s="16" t="s">
        <v>175</v>
      </c>
      <c r="D1048" s="17" t="s">
        <v>1205</v>
      </c>
    </row>
    <row r="1049" spans="3:4">
      <c r="C1049" s="16" t="s">
        <v>175</v>
      </c>
      <c r="D1049" s="17" t="s">
        <v>1206</v>
      </c>
    </row>
    <row r="1050" spans="3:4">
      <c r="C1050" s="16" t="s">
        <v>175</v>
      </c>
      <c r="D1050" s="17" t="s">
        <v>1207</v>
      </c>
    </row>
    <row r="1051" spans="3:4">
      <c r="C1051" s="16" t="s">
        <v>175</v>
      </c>
      <c r="D1051" s="17" t="s">
        <v>1208</v>
      </c>
    </row>
    <row r="1052" spans="3:4">
      <c r="C1052" s="16" t="s">
        <v>175</v>
      </c>
      <c r="D1052" s="17" t="s">
        <v>1209</v>
      </c>
    </row>
    <row r="1053" spans="3:4">
      <c r="C1053" s="16" t="s">
        <v>175</v>
      </c>
      <c r="D1053" s="17" t="s">
        <v>1210</v>
      </c>
    </row>
    <row r="1054" spans="3:4">
      <c r="C1054" s="16" t="s">
        <v>175</v>
      </c>
      <c r="D1054" s="17" t="s">
        <v>1211</v>
      </c>
    </row>
    <row r="1055" spans="3:4">
      <c r="C1055" s="16" t="s">
        <v>175</v>
      </c>
      <c r="D1055" s="17" t="s">
        <v>1212</v>
      </c>
    </row>
    <row r="1056" spans="3:4">
      <c r="C1056" s="16" t="s">
        <v>175</v>
      </c>
      <c r="D1056" s="17" t="s">
        <v>1213</v>
      </c>
    </row>
    <row r="1057" spans="3:4">
      <c r="C1057" s="16" t="s">
        <v>175</v>
      </c>
      <c r="D1057" s="17" t="s">
        <v>1214</v>
      </c>
    </row>
    <row r="1058" spans="3:4">
      <c r="C1058" s="16" t="s">
        <v>175</v>
      </c>
      <c r="D1058" s="17" t="s">
        <v>1215</v>
      </c>
    </row>
    <row r="1059" spans="3:4">
      <c r="C1059" s="16" t="s">
        <v>175</v>
      </c>
      <c r="D1059" s="17" t="s">
        <v>1216</v>
      </c>
    </row>
    <row r="1060" spans="3:4">
      <c r="C1060" s="16" t="s">
        <v>175</v>
      </c>
      <c r="D1060" s="17" t="s">
        <v>1217</v>
      </c>
    </row>
    <row r="1061" spans="3:4">
      <c r="C1061" s="16" t="s">
        <v>175</v>
      </c>
      <c r="D1061" s="17" t="s">
        <v>1218</v>
      </c>
    </row>
    <row r="1062" spans="3:4">
      <c r="C1062" s="16" t="s">
        <v>175</v>
      </c>
      <c r="D1062" s="17" t="s">
        <v>1219</v>
      </c>
    </row>
    <row r="1063" spans="3:4">
      <c r="C1063" s="16" t="s">
        <v>175</v>
      </c>
      <c r="D1063" s="17" t="s">
        <v>1220</v>
      </c>
    </row>
    <row r="1064" spans="3:4">
      <c r="C1064" s="16" t="s">
        <v>175</v>
      </c>
      <c r="D1064" s="17" t="s">
        <v>511</v>
      </c>
    </row>
    <row r="1065" spans="3:4">
      <c r="C1065" s="16" t="s">
        <v>175</v>
      </c>
      <c r="D1065" s="17" t="s">
        <v>1221</v>
      </c>
    </row>
    <row r="1066" spans="3:4">
      <c r="C1066" s="16" t="s">
        <v>175</v>
      </c>
      <c r="D1066" s="17" t="s">
        <v>1222</v>
      </c>
    </row>
    <row r="1067" spans="3:4">
      <c r="C1067" s="16" t="s">
        <v>175</v>
      </c>
      <c r="D1067" s="17" t="s">
        <v>685</v>
      </c>
    </row>
    <row r="1068" spans="3:4">
      <c r="C1068" s="16" t="s">
        <v>175</v>
      </c>
      <c r="D1068" s="17" t="s">
        <v>1223</v>
      </c>
    </row>
    <row r="1069" spans="3:4">
      <c r="C1069" s="16" t="s">
        <v>175</v>
      </c>
      <c r="D1069" s="17" t="s">
        <v>1224</v>
      </c>
    </row>
    <row r="1070" spans="3:4">
      <c r="C1070" s="16" t="s">
        <v>175</v>
      </c>
      <c r="D1070" s="17" t="s">
        <v>1225</v>
      </c>
    </row>
    <row r="1071" spans="3:4">
      <c r="C1071" s="16" t="s">
        <v>175</v>
      </c>
      <c r="D1071" s="17" t="s">
        <v>1226</v>
      </c>
    </row>
    <row r="1072" spans="3:4">
      <c r="C1072" s="16" t="s">
        <v>175</v>
      </c>
      <c r="D1072" s="17" t="s">
        <v>1227</v>
      </c>
    </row>
    <row r="1073" spans="3:4">
      <c r="C1073" s="16" t="s">
        <v>175</v>
      </c>
      <c r="D1073" s="17" t="s">
        <v>1228</v>
      </c>
    </row>
    <row r="1074" spans="3:4">
      <c r="C1074" s="16" t="s">
        <v>175</v>
      </c>
      <c r="D1074" s="17" t="s">
        <v>1229</v>
      </c>
    </row>
    <row r="1075" spans="3:4">
      <c r="C1075" s="16" t="s">
        <v>175</v>
      </c>
      <c r="D1075" s="17" t="s">
        <v>1230</v>
      </c>
    </row>
    <row r="1076" spans="3:4">
      <c r="C1076" s="16" t="s">
        <v>177</v>
      </c>
      <c r="D1076" s="17" t="s">
        <v>1231</v>
      </c>
    </row>
    <row r="1077" spans="3:4">
      <c r="C1077" s="16" t="s">
        <v>177</v>
      </c>
      <c r="D1077" s="17" t="s">
        <v>1232</v>
      </c>
    </row>
    <row r="1078" spans="3:4">
      <c r="C1078" s="16" t="s">
        <v>177</v>
      </c>
      <c r="D1078" s="17" t="s">
        <v>1233</v>
      </c>
    </row>
    <row r="1079" spans="3:4">
      <c r="C1079" s="16" t="s">
        <v>177</v>
      </c>
      <c r="D1079" s="17" t="s">
        <v>1234</v>
      </c>
    </row>
    <row r="1080" spans="3:4">
      <c r="C1080" s="16" t="s">
        <v>177</v>
      </c>
      <c r="D1080" s="17" t="s">
        <v>1235</v>
      </c>
    </row>
    <row r="1081" spans="3:4">
      <c r="C1081" s="16" t="s">
        <v>177</v>
      </c>
      <c r="D1081" s="17" t="s">
        <v>1236</v>
      </c>
    </row>
    <row r="1082" spans="3:4">
      <c r="C1082" s="16" t="s">
        <v>177</v>
      </c>
      <c r="D1082" s="17" t="s">
        <v>1237</v>
      </c>
    </row>
    <row r="1083" spans="3:4">
      <c r="C1083" s="16" t="s">
        <v>177</v>
      </c>
      <c r="D1083" s="17" t="s">
        <v>1238</v>
      </c>
    </row>
    <row r="1084" spans="3:4">
      <c r="C1084" s="16" t="s">
        <v>177</v>
      </c>
      <c r="D1084" s="17" t="s">
        <v>1239</v>
      </c>
    </row>
    <row r="1085" spans="3:4">
      <c r="C1085" s="16" t="s">
        <v>177</v>
      </c>
      <c r="D1085" s="17" t="s">
        <v>1240</v>
      </c>
    </row>
    <row r="1086" spans="3:4">
      <c r="C1086" s="16" t="s">
        <v>177</v>
      </c>
      <c r="D1086" s="17" t="s">
        <v>1241</v>
      </c>
    </row>
    <row r="1087" spans="3:4">
      <c r="C1087" s="16" t="s">
        <v>177</v>
      </c>
      <c r="D1087" s="17" t="s">
        <v>1242</v>
      </c>
    </row>
    <row r="1088" spans="3:4">
      <c r="C1088" s="16" t="s">
        <v>177</v>
      </c>
      <c r="D1088" s="17" t="s">
        <v>1243</v>
      </c>
    </row>
    <row r="1089" spans="3:4">
      <c r="C1089" s="16" t="s">
        <v>177</v>
      </c>
      <c r="D1089" s="17" t="s">
        <v>1244</v>
      </c>
    </row>
    <row r="1090" spans="3:4">
      <c r="C1090" s="16" t="s">
        <v>177</v>
      </c>
      <c r="D1090" s="17" t="s">
        <v>1245</v>
      </c>
    </row>
    <row r="1091" spans="3:4">
      <c r="C1091" s="16" t="s">
        <v>177</v>
      </c>
      <c r="D1091" s="17" t="s">
        <v>1246</v>
      </c>
    </row>
    <row r="1092" spans="3:4">
      <c r="C1092" s="16" t="s">
        <v>177</v>
      </c>
      <c r="D1092" s="17" t="s">
        <v>1247</v>
      </c>
    </row>
    <row r="1093" spans="3:4">
      <c r="C1093" s="16" t="s">
        <v>177</v>
      </c>
      <c r="D1093" s="17" t="s">
        <v>1248</v>
      </c>
    </row>
    <row r="1094" spans="3:4">
      <c r="C1094" s="16" t="s">
        <v>177</v>
      </c>
      <c r="D1094" s="17" t="s">
        <v>1249</v>
      </c>
    </row>
    <row r="1095" spans="3:4">
      <c r="C1095" s="16" t="s">
        <v>179</v>
      </c>
      <c r="D1095" s="17" t="s">
        <v>1250</v>
      </c>
    </row>
    <row r="1096" spans="3:4">
      <c r="C1096" s="16" t="s">
        <v>179</v>
      </c>
      <c r="D1096" s="17" t="s">
        <v>1251</v>
      </c>
    </row>
    <row r="1097" spans="3:4">
      <c r="C1097" s="16" t="s">
        <v>179</v>
      </c>
      <c r="D1097" s="17" t="s">
        <v>1252</v>
      </c>
    </row>
    <row r="1098" spans="3:4">
      <c r="C1098" s="16" t="s">
        <v>179</v>
      </c>
      <c r="D1098" s="17" t="s">
        <v>1253</v>
      </c>
    </row>
    <row r="1099" spans="3:4">
      <c r="C1099" s="16" t="s">
        <v>179</v>
      </c>
      <c r="D1099" s="17" t="s">
        <v>1254</v>
      </c>
    </row>
    <row r="1100" spans="3:4">
      <c r="C1100" s="16" t="s">
        <v>179</v>
      </c>
      <c r="D1100" s="17" t="s">
        <v>1255</v>
      </c>
    </row>
    <row r="1101" spans="3:4">
      <c r="C1101" s="16" t="s">
        <v>179</v>
      </c>
      <c r="D1101" s="17" t="s">
        <v>1256</v>
      </c>
    </row>
    <row r="1102" spans="3:4">
      <c r="C1102" s="16" t="s">
        <v>179</v>
      </c>
      <c r="D1102" s="17" t="s">
        <v>1257</v>
      </c>
    </row>
    <row r="1103" spans="3:4">
      <c r="C1103" s="16" t="s">
        <v>179</v>
      </c>
      <c r="D1103" s="17" t="s">
        <v>1258</v>
      </c>
    </row>
    <row r="1104" spans="3:4">
      <c r="C1104" s="16" t="s">
        <v>179</v>
      </c>
      <c r="D1104" s="17" t="s">
        <v>1259</v>
      </c>
    </row>
    <row r="1105" spans="3:4">
      <c r="C1105" s="16" t="s">
        <v>179</v>
      </c>
      <c r="D1105" s="17" t="s">
        <v>1260</v>
      </c>
    </row>
    <row r="1106" spans="3:4">
      <c r="C1106" s="16" t="s">
        <v>179</v>
      </c>
      <c r="D1106" s="17" t="s">
        <v>1261</v>
      </c>
    </row>
    <row r="1107" spans="3:4">
      <c r="C1107" s="16" t="s">
        <v>179</v>
      </c>
      <c r="D1107" s="17" t="s">
        <v>1262</v>
      </c>
    </row>
    <row r="1108" spans="3:4">
      <c r="C1108" s="16" t="s">
        <v>179</v>
      </c>
      <c r="D1108" s="17" t="s">
        <v>1263</v>
      </c>
    </row>
    <row r="1109" spans="3:4">
      <c r="C1109" s="16" t="s">
        <v>179</v>
      </c>
      <c r="D1109" s="17" t="s">
        <v>1264</v>
      </c>
    </row>
    <row r="1110" spans="3:4">
      <c r="C1110" s="16" t="s">
        <v>179</v>
      </c>
      <c r="D1110" s="17" t="s">
        <v>1265</v>
      </c>
    </row>
    <row r="1111" spans="3:4">
      <c r="C1111" s="16" t="s">
        <v>179</v>
      </c>
      <c r="D1111" s="17" t="s">
        <v>1266</v>
      </c>
    </row>
    <row r="1112" spans="3:4">
      <c r="C1112" s="16" t="s">
        <v>179</v>
      </c>
      <c r="D1112" s="17" t="s">
        <v>1267</v>
      </c>
    </row>
    <row r="1113" spans="3:4">
      <c r="C1113" s="16" t="s">
        <v>179</v>
      </c>
      <c r="D1113" s="17" t="s">
        <v>1268</v>
      </c>
    </row>
    <row r="1114" spans="3:4">
      <c r="C1114" s="16" t="s">
        <v>179</v>
      </c>
      <c r="D1114" s="17" t="s">
        <v>1269</v>
      </c>
    </row>
    <row r="1115" spans="3:4">
      <c r="C1115" s="16" t="s">
        <v>179</v>
      </c>
      <c r="D1115" s="17" t="s">
        <v>1270</v>
      </c>
    </row>
    <row r="1116" spans="3:4">
      <c r="C1116" s="16" t="s">
        <v>179</v>
      </c>
      <c r="D1116" s="17" t="s">
        <v>1271</v>
      </c>
    </row>
    <row r="1117" spans="3:4">
      <c r="C1117" s="16" t="s">
        <v>179</v>
      </c>
      <c r="D1117" s="17" t="s">
        <v>1272</v>
      </c>
    </row>
    <row r="1118" spans="3:4">
      <c r="C1118" s="16" t="s">
        <v>179</v>
      </c>
      <c r="D1118" s="17" t="s">
        <v>1273</v>
      </c>
    </row>
    <row r="1119" spans="3:4">
      <c r="C1119" s="16" t="s">
        <v>179</v>
      </c>
      <c r="D1119" s="17" t="s">
        <v>1274</v>
      </c>
    </row>
    <row r="1120" spans="3:4">
      <c r="C1120" s="16" t="s">
        <v>179</v>
      </c>
      <c r="D1120" s="17" t="s">
        <v>1275</v>
      </c>
    </row>
    <row r="1121" spans="3:4">
      <c r="C1121" s="16" t="s">
        <v>181</v>
      </c>
      <c r="D1121" s="17" t="s">
        <v>1276</v>
      </c>
    </row>
    <row r="1122" spans="3:4">
      <c r="C1122" s="16" t="s">
        <v>181</v>
      </c>
      <c r="D1122" s="17" t="s">
        <v>1277</v>
      </c>
    </row>
    <row r="1123" spans="3:4">
      <c r="C1123" s="16" t="s">
        <v>181</v>
      </c>
      <c r="D1123" s="17" t="s">
        <v>1278</v>
      </c>
    </row>
    <row r="1124" spans="3:4">
      <c r="C1124" s="16" t="s">
        <v>181</v>
      </c>
      <c r="D1124" s="17" t="s">
        <v>1279</v>
      </c>
    </row>
    <row r="1125" spans="3:4">
      <c r="C1125" s="16" t="s">
        <v>181</v>
      </c>
      <c r="D1125" s="17" t="s">
        <v>1280</v>
      </c>
    </row>
    <row r="1126" spans="3:4">
      <c r="C1126" s="16" t="s">
        <v>181</v>
      </c>
      <c r="D1126" s="17" t="s">
        <v>1281</v>
      </c>
    </row>
    <row r="1127" spans="3:4">
      <c r="C1127" s="16" t="s">
        <v>181</v>
      </c>
      <c r="D1127" s="17" t="s">
        <v>1282</v>
      </c>
    </row>
    <row r="1128" spans="3:4">
      <c r="C1128" s="16" t="s">
        <v>181</v>
      </c>
      <c r="D1128" s="17" t="s">
        <v>1283</v>
      </c>
    </row>
    <row r="1129" spans="3:4">
      <c r="C1129" s="16" t="s">
        <v>181</v>
      </c>
      <c r="D1129" s="17" t="s">
        <v>1284</v>
      </c>
    </row>
    <row r="1130" spans="3:4">
      <c r="C1130" s="16" t="s">
        <v>181</v>
      </c>
      <c r="D1130" s="17" t="s">
        <v>1285</v>
      </c>
    </row>
    <row r="1131" spans="3:4">
      <c r="C1131" s="16" t="s">
        <v>181</v>
      </c>
      <c r="D1131" s="17" t="s">
        <v>1286</v>
      </c>
    </row>
    <row r="1132" spans="3:4">
      <c r="C1132" s="16" t="s">
        <v>181</v>
      </c>
      <c r="D1132" s="17" t="s">
        <v>1287</v>
      </c>
    </row>
    <row r="1133" spans="3:4">
      <c r="C1133" s="16" t="s">
        <v>181</v>
      </c>
      <c r="D1133" s="17" t="s">
        <v>1288</v>
      </c>
    </row>
    <row r="1134" spans="3:4">
      <c r="C1134" s="16" t="s">
        <v>181</v>
      </c>
      <c r="D1134" s="17" t="s">
        <v>1289</v>
      </c>
    </row>
    <row r="1135" spans="3:4">
      <c r="C1135" s="16" t="s">
        <v>181</v>
      </c>
      <c r="D1135" s="17" t="s">
        <v>1290</v>
      </c>
    </row>
    <row r="1136" spans="3:4">
      <c r="C1136" s="16" t="s">
        <v>181</v>
      </c>
      <c r="D1136" s="17" t="s">
        <v>1291</v>
      </c>
    </row>
    <row r="1137" spans="3:4">
      <c r="C1137" s="16" t="s">
        <v>181</v>
      </c>
      <c r="D1137" s="17" t="s">
        <v>1292</v>
      </c>
    </row>
    <row r="1138" spans="3:4">
      <c r="C1138" s="16" t="s">
        <v>181</v>
      </c>
      <c r="D1138" s="17" t="s">
        <v>1293</v>
      </c>
    </row>
    <row r="1139" spans="3:4">
      <c r="C1139" s="16" t="s">
        <v>181</v>
      </c>
      <c r="D1139" s="17" t="s">
        <v>1294</v>
      </c>
    </row>
    <row r="1140" spans="3:4">
      <c r="C1140" s="16" t="s">
        <v>181</v>
      </c>
      <c r="D1140" s="17" t="s">
        <v>1295</v>
      </c>
    </row>
    <row r="1141" spans="3:4">
      <c r="C1141" s="16" t="s">
        <v>181</v>
      </c>
      <c r="D1141" s="17" t="s">
        <v>1296</v>
      </c>
    </row>
    <row r="1142" spans="3:4">
      <c r="C1142" s="16" t="s">
        <v>181</v>
      </c>
      <c r="D1142" s="17" t="s">
        <v>1297</v>
      </c>
    </row>
    <row r="1143" spans="3:4">
      <c r="C1143" s="16" t="s">
        <v>181</v>
      </c>
      <c r="D1143" s="17" t="s">
        <v>1298</v>
      </c>
    </row>
    <row r="1144" spans="3:4">
      <c r="C1144" s="16" t="s">
        <v>181</v>
      </c>
      <c r="D1144" s="17" t="s">
        <v>1299</v>
      </c>
    </row>
    <row r="1145" spans="3:4">
      <c r="C1145" s="16" t="s">
        <v>181</v>
      </c>
      <c r="D1145" s="17" t="s">
        <v>1300</v>
      </c>
    </row>
    <row r="1146" spans="3:4">
      <c r="C1146" s="16" t="s">
        <v>181</v>
      </c>
      <c r="D1146" s="17" t="s">
        <v>1301</v>
      </c>
    </row>
    <row r="1147" spans="3:4">
      <c r="C1147" s="16" t="s">
        <v>181</v>
      </c>
      <c r="D1147" s="17" t="s">
        <v>1302</v>
      </c>
    </row>
    <row r="1148" spans="3:4">
      <c r="C1148" s="16" t="s">
        <v>181</v>
      </c>
      <c r="D1148" s="17" t="s">
        <v>1303</v>
      </c>
    </row>
    <row r="1149" spans="3:4">
      <c r="C1149" s="16" t="s">
        <v>181</v>
      </c>
      <c r="D1149" s="17" t="s">
        <v>1304</v>
      </c>
    </row>
    <row r="1150" spans="3:4">
      <c r="C1150" s="16" t="s">
        <v>181</v>
      </c>
      <c r="D1150" s="17" t="s">
        <v>1305</v>
      </c>
    </row>
    <row r="1151" spans="3:4">
      <c r="C1151" s="16" t="s">
        <v>181</v>
      </c>
      <c r="D1151" s="17" t="s">
        <v>1306</v>
      </c>
    </row>
    <row r="1152" spans="3:4">
      <c r="C1152" s="16" t="s">
        <v>181</v>
      </c>
      <c r="D1152" s="17" t="s">
        <v>1307</v>
      </c>
    </row>
    <row r="1153" spans="3:4">
      <c r="C1153" s="16" t="s">
        <v>181</v>
      </c>
      <c r="D1153" s="17" t="s">
        <v>1308</v>
      </c>
    </row>
    <row r="1154" spans="3:4">
      <c r="C1154" s="16" t="s">
        <v>181</v>
      </c>
      <c r="D1154" s="17" t="s">
        <v>1309</v>
      </c>
    </row>
    <row r="1155" spans="3:4">
      <c r="C1155" s="16" t="s">
        <v>181</v>
      </c>
      <c r="D1155" s="17" t="s">
        <v>1310</v>
      </c>
    </row>
    <row r="1156" spans="3:4">
      <c r="C1156" s="16" t="s">
        <v>181</v>
      </c>
      <c r="D1156" s="17" t="s">
        <v>1311</v>
      </c>
    </row>
    <row r="1157" spans="3:4">
      <c r="C1157" s="16" t="s">
        <v>181</v>
      </c>
      <c r="D1157" s="17" t="s">
        <v>1312</v>
      </c>
    </row>
    <row r="1158" spans="3:4">
      <c r="C1158" s="16" t="s">
        <v>181</v>
      </c>
      <c r="D1158" s="17" t="s">
        <v>1313</v>
      </c>
    </row>
    <row r="1159" spans="3:4">
      <c r="C1159" s="16" t="s">
        <v>181</v>
      </c>
      <c r="D1159" s="17" t="s">
        <v>1314</v>
      </c>
    </row>
    <row r="1160" spans="3:4">
      <c r="C1160" s="16" t="s">
        <v>181</v>
      </c>
      <c r="D1160" s="17" t="s">
        <v>1315</v>
      </c>
    </row>
    <row r="1161" spans="3:4">
      <c r="C1161" s="16" t="s">
        <v>181</v>
      </c>
      <c r="D1161" s="17" t="s">
        <v>1316</v>
      </c>
    </row>
    <row r="1162" spans="3:4">
      <c r="C1162" s="16" t="s">
        <v>181</v>
      </c>
      <c r="D1162" s="17" t="s">
        <v>1317</v>
      </c>
    </row>
    <row r="1163" spans="3:4">
      <c r="C1163" s="16" t="s">
        <v>181</v>
      </c>
      <c r="D1163" s="17" t="s">
        <v>1318</v>
      </c>
    </row>
    <row r="1164" spans="3:4">
      <c r="C1164" s="16" t="s">
        <v>183</v>
      </c>
      <c r="D1164" s="17" t="s">
        <v>1319</v>
      </c>
    </row>
    <row r="1165" spans="3:4">
      <c r="C1165" s="16" t="s">
        <v>183</v>
      </c>
      <c r="D1165" s="17" t="s">
        <v>1320</v>
      </c>
    </row>
    <row r="1166" spans="3:4">
      <c r="C1166" s="16" t="s">
        <v>183</v>
      </c>
      <c r="D1166" s="17" t="s">
        <v>1321</v>
      </c>
    </row>
    <row r="1167" spans="3:4">
      <c r="C1167" s="16" t="s">
        <v>183</v>
      </c>
      <c r="D1167" s="17" t="s">
        <v>1322</v>
      </c>
    </row>
    <row r="1168" spans="3:4">
      <c r="C1168" s="16" t="s">
        <v>183</v>
      </c>
      <c r="D1168" s="17" t="s">
        <v>1323</v>
      </c>
    </row>
    <row r="1169" spans="3:4">
      <c r="C1169" s="16" t="s">
        <v>183</v>
      </c>
      <c r="D1169" s="17" t="s">
        <v>1324</v>
      </c>
    </row>
    <row r="1170" spans="3:4">
      <c r="C1170" s="16" t="s">
        <v>183</v>
      </c>
      <c r="D1170" s="17" t="s">
        <v>1325</v>
      </c>
    </row>
    <row r="1171" spans="3:4">
      <c r="C1171" s="16" t="s">
        <v>183</v>
      </c>
      <c r="D1171" s="17" t="s">
        <v>1326</v>
      </c>
    </row>
    <row r="1172" spans="3:4">
      <c r="C1172" s="16" t="s">
        <v>183</v>
      </c>
      <c r="D1172" s="17" t="s">
        <v>1327</v>
      </c>
    </row>
    <row r="1173" spans="3:4">
      <c r="C1173" s="16" t="s">
        <v>183</v>
      </c>
      <c r="D1173" s="17" t="s">
        <v>1328</v>
      </c>
    </row>
    <row r="1174" spans="3:4">
      <c r="C1174" s="16" t="s">
        <v>183</v>
      </c>
      <c r="D1174" s="17" t="s">
        <v>1329</v>
      </c>
    </row>
    <row r="1175" spans="3:4">
      <c r="C1175" s="16" t="s">
        <v>183</v>
      </c>
      <c r="D1175" s="17" t="s">
        <v>1330</v>
      </c>
    </row>
    <row r="1176" spans="3:4">
      <c r="C1176" s="16" t="s">
        <v>183</v>
      </c>
      <c r="D1176" s="17" t="s">
        <v>1331</v>
      </c>
    </row>
    <row r="1177" spans="3:4">
      <c r="C1177" s="16" t="s">
        <v>183</v>
      </c>
      <c r="D1177" s="17" t="s">
        <v>1332</v>
      </c>
    </row>
    <row r="1178" spans="3:4">
      <c r="C1178" s="16" t="s">
        <v>183</v>
      </c>
      <c r="D1178" s="17" t="s">
        <v>1333</v>
      </c>
    </row>
    <row r="1179" spans="3:4">
      <c r="C1179" s="16" t="s">
        <v>183</v>
      </c>
      <c r="D1179" s="17" t="s">
        <v>1334</v>
      </c>
    </row>
    <row r="1180" spans="3:4">
      <c r="C1180" s="16" t="s">
        <v>183</v>
      </c>
      <c r="D1180" s="17" t="s">
        <v>1335</v>
      </c>
    </row>
    <row r="1181" spans="3:4">
      <c r="C1181" s="16" t="s">
        <v>183</v>
      </c>
      <c r="D1181" s="17" t="s">
        <v>1336</v>
      </c>
    </row>
    <row r="1182" spans="3:4">
      <c r="C1182" s="16" t="s">
        <v>183</v>
      </c>
      <c r="D1182" s="17" t="s">
        <v>1337</v>
      </c>
    </row>
    <row r="1183" spans="3:4">
      <c r="C1183" s="16" t="s">
        <v>183</v>
      </c>
      <c r="D1183" s="17" t="s">
        <v>1338</v>
      </c>
    </row>
    <row r="1184" spans="3:4">
      <c r="C1184" s="16" t="s">
        <v>183</v>
      </c>
      <c r="D1184" s="17" t="s">
        <v>1339</v>
      </c>
    </row>
    <row r="1185" spans="3:4">
      <c r="C1185" s="16" t="s">
        <v>183</v>
      </c>
      <c r="D1185" s="17" t="s">
        <v>1340</v>
      </c>
    </row>
    <row r="1186" spans="3:4">
      <c r="C1186" s="16" t="s">
        <v>183</v>
      </c>
      <c r="D1186" s="17" t="s">
        <v>1341</v>
      </c>
    </row>
    <row r="1187" spans="3:4">
      <c r="C1187" s="16" t="s">
        <v>183</v>
      </c>
      <c r="D1187" s="17" t="s">
        <v>1342</v>
      </c>
    </row>
    <row r="1188" spans="3:4">
      <c r="C1188" s="16" t="s">
        <v>183</v>
      </c>
      <c r="D1188" s="17" t="s">
        <v>1343</v>
      </c>
    </row>
    <row r="1189" spans="3:4">
      <c r="C1189" s="16" t="s">
        <v>183</v>
      </c>
      <c r="D1189" s="17" t="s">
        <v>1344</v>
      </c>
    </row>
    <row r="1190" spans="3:4">
      <c r="C1190" s="16" t="s">
        <v>183</v>
      </c>
      <c r="D1190" s="17" t="s">
        <v>1345</v>
      </c>
    </row>
    <row r="1191" spans="3:4">
      <c r="C1191" s="16" t="s">
        <v>183</v>
      </c>
      <c r="D1191" s="17" t="s">
        <v>1346</v>
      </c>
    </row>
    <row r="1192" spans="3:4">
      <c r="C1192" s="16" t="s">
        <v>183</v>
      </c>
      <c r="D1192" s="17" t="s">
        <v>1347</v>
      </c>
    </row>
    <row r="1193" spans="3:4">
      <c r="C1193" s="16" t="s">
        <v>183</v>
      </c>
      <c r="D1193" s="17" t="s">
        <v>1348</v>
      </c>
    </row>
    <row r="1194" spans="3:4">
      <c r="C1194" s="16" t="s">
        <v>183</v>
      </c>
      <c r="D1194" s="17" t="s">
        <v>1349</v>
      </c>
    </row>
    <row r="1195" spans="3:4">
      <c r="C1195" s="16" t="s">
        <v>183</v>
      </c>
      <c r="D1195" s="17" t="s">
        <v>1350</v>
      </c>
    </row>
    <row r="1196" spans="3:4">
      <c r="C1196" s="16" t="s">
        <v>183</v>
      </c>
      <c r="D1196" s="17" t="s">
        <v>1351</v>
      </c>
    </row>
    <row r="1197" spans="3:4">
      <c r="C1197" s="16" t="s">
        <v>183</v>
      </c>
      <c r="D1197" s="17" t="s">
        <v>1352</v>
      </c>
    </row>
    <row r="1198" spans="3:4">
      <c r="C1198" s="16" t="s">
        <v>183</v>
      </c>
      <c r="D1198" s="17" t="s">
        <v>1353</v>
      </c>
    </row>
    <row r="1199" spans="3:4">
      <c r="C1199" s="16" t="s">
        <v>183</v>
      </c>
      <c r="D1199" s="17" t="s">
        <v>1354</v>
      </c>
    </row>
    <row r="1200" spans="3:4">
      <c r="C1200" s="16" t="s">
        <v>183</v>
      </c>
      <c r="D1200" s="17" t="s">
        <v>1316</v>
      </c>
    </row>
    <row r="1201" spans="3:4">
      <c r="C1201" s="16" t="s">
        <v>183</v>
      </c>
      <c r="D1201" s="17" t="s">
        <v>1355</v>
      </c>
    </row>
    <row r="1202" spans="3:4">
      <c r="C1202" s="16" t="s">
        <v>183</v>
      </c>
      <c r="D1202" s="17" t="s">
        <v>1356</v>
      </c>
    </row>
    <row r="1203" spans="3:4">
      <c r="C1203" s="16" t="s">
        <v>183</v>
      </c>
      <c r="D1203" s="17" t="s">
        <v>1357</v>
      </c>
    </row>
    <row r="1204" spans="3:4">
      <c r="C1204" s="16" t="s">
        <v>183</v>
      </c>
      <c r="D1204" s="17" t="s">
        <v>1358</v>
      </c>
    </row>
    <row r="1205" spans="3:4">
      <c r="C1205" s="16" t="s">
        <v>185</v>
      </c>
      <c r="D1205" s="17" t="s">
        <v>1359</v>
      </c>
    </row>
    <row r="1206" spans="3:4">
      <c r="C1206" s="16" t="s">
        <v>185</v>
      </c>
      <c r="D1206" s="17" t="s">
        <v>1360</v>
      </c>
    </row>
    <row r="1207" spans="3:4">
      <c r="C1207" s="16" t="s">
        <v>185</v>
      </c>
      <c r="D1207" s="17" t="s">
        <v>1361</v>
      </c>
    </row>
    <row r="1208" spans="3:4">
      <c r="C1208" s="16" t="s">
        <v>185</v>
      </c>
      <c r="D1208" s="17" t="s">
        <v>1362</v>
      </c>
    </row>
    <row r="1209" spans="3:4">
      <c r="C1209" s="16" t="s">
        <v>185</v>
      </c>
      <c r="D1209" s="17" t="s">
        <v>1363</v>
      </c>
    </row>
    <row r="1210" spans="3:4">
      <c r="C1210" s="16" t="s">
        <v>185</v>
      </c>
      <c r="D1210" s="17" t="s">
        <v>1364</v>
      </c>
    </row>
    <row r="1211" spans="3:4">
      <c r="C1211" s="16" t="s">
        <v>185</v>
      </c>
      <c r="D1211" s="17" t="s">
        <v>1365</v>
      </c>
    </row>
    <row r="1212" spans="3:4">
      <c r="C1212" s="16" t="s">
        <v>185</v>
      </c>
      <c r="D1212" s="17" t="s">
        <v>1366</v>
      </c>
    </row>
    <row r="1213" spans="3:4">
      <c r="C1213" s="16" t="s">
        <v>185</v>
      </c>
      <c r="D1213" s="17" t="s">
        <v>1367</v>
      </c>
    </row>
    <row r="1214" spans="3:4">
      <c r="C1214" s="16" t="s">
        <v>185</v>
      </c>
      <c r="D1214" s="17" t="s">
        <v>1368</v>
      </c>
    </row>
    <row r="1215" spans="3:4">
      <c r="C1215" s="16" t="s">
        <v>185</v>
      </c>
      <c r="D1215" s="17" t="s">
        <v>1369</v>
      </c>
    </row>
    <row r="1216" spans="3:4">
      <c r="C1216" s="16" t="s">
        <v>185</v>
      </c>
      <c r="D1216" s="17" t="s">
        <v>1370</v>
      </c>
    </row>
    <row r="1217" spans="3:4">
      <c r="C1217" s="16" t="s">
        <v>185</v>
      </c>
      <c r="D1217" s="17" t="s">
        <v>1371</v>
      </c>
    </row>
    <row r="1218" spans="3:4">
      <c r="C1218" s="16" t="s">
        <v>185</v>
      </c>
      <c r="D1218" s="17" t="s">
        <v>1372</v>
      </c>
    </row>
    <row r="1219" spans="3:4">
      <c r="C1219" s="16" t="s">
        <v>185</v>
      </c>
      <c r="D1219" s="17" t="s">
        <v>1373</v>
      </c>
    </row>
    <row r="1220" spans="3:4">
      <c r="C1220" s="16" t="s">
        <v>185</v>
      </c>
      <c r="D1220" s="17" t="s">
        <v>1374</v>
      </c>
    </row>
    <row r="1221" spans="3:4">
      <c r="C1221" s="16" t="s">
        <v>185</v>
      </c>
      <c r="D1221" s="17" t="s">
        <v>1375</v>
      </c>
    </row>
    <row r="1222" spans="3:4">
      <c r="C1222" s="16" t="s">
        <v>185</v>
      </c>
      <c r="D1222" s="17" t="s">
        <v>522</v>
      </c>
    </row>
    <row r="1223" spans="3:4">
      <c r="C1223" s="16" t="s">
        <v>185</v>
      </c>
      <c r="D1223" s="17" t="s">
        <v>1376</v>
      </c>
    </row>
    <row r="1224" spans="3:4">
      <c r="C1224" s="16" t="s">
        <v>185</v>
      </c>
      <c r="D1224" s="17" t="s">
        <v>1377</v>
      </c>
    </row>
    <row r="1225" spans="3:4">
      <c r="C1225" s="16" t="s">
        <v>185</v>
      </c>
      <c r="D1225" s="17" t="s">
        <v>1378</v>
      </c>
    </row>
    <row r="1226" spans="3:4">
      <c r="C1226" s="16" t="s">
        <v>185</v>
      </c>
      <c r="D1226" s="17" t="s">
        <v>1379</v>
      </c>
    </row>
    <row r="1227" spans="3:4">
      <c r="C1227" s="16" t="s">
        <v>185</v>
      </c>
      <c r="D1227" s="17" t="s">
        <v>1380</v>
      </c>
    </row>
    <row r="1228" spans="3:4">
      <c r="C1228" s="16" t="s">
        <v>185</v>
      </c>
      <c r="D1228" s="17" t="s">
        <v>1381</v>
      </c>
    </row>
    <row r="1229" spans="3:4">
      <c r="C1229" s="16" t="s">
        <v>185</v>
      </c>
      <c r="D1229" s="17" t="s">
        <v>1382</v>
      </c>
    </row>
    <row r="1230" spans="3:4">
      <c r="C1230" s="16" t="s">
        <v>185</v>
      </c>
      <c r="D1230" s="17" t="s">
        <v>1383</v>
      </c>
    </row>
    <row r="1231" spans="3:4">
      <c r="C1231" s="16" t="s">
        <v>185</v>
      </c>
      <c r="D1231" s="17" t="s">
        <v>1384</v>
      </c>
    </row>
    <row r="1232" spans="3:4">
      <c r="C1232" s="16" t="s">
        <v>185</v>
      </c>
      <c r="D1232" s="17" t="s">
        <v>1385</v>
      </c>
    </row>
    <row r="1233" spans="3:4">
      <c r="C1233" s="16" t="s">
        <v>185</v>
      </c>
      <c r="D1233" s="17" t="s">
        <v>1386</v>
      </c>
    </row>
    <row r="1234" spans="3:4">
      <c r="C1234" s="16" t="s">
        <v>185</v>
      </c>
      <c r="D1234" s="17" t="s">
        <v>1387</v>
      </c>
    </row>
    <row r="1235" spans="3:4">
      <c r="C1235" s="16" t="s">
        <v>185</v>
      </c>
      <c r="D1235" s="17" t="s">
        <v>1388</v>
      </c>
    </row>
    <row r="1236" spans="3:4">
      <c r="C1236" s="16" t="s">
        <v>185</v>
      </c>
      <c r="D1236" s="17" t="s">
        <v>1389</v>
      </c>
    </row>
    <row r="1237" spans="3:4">
      <c r="C1237" s="16" t="s">
        <v>185</v>
      </c>
      <c r="D1237" s="17" t="s">
        <v>1390</v>
      </c>
    </row>
    <row r="1238" spans="3:4">
      <c r="C1238" s="16" t="s">
        <v>185</v>
      </c>
      <c r="D1238" s="17" t="s">
        <v>1391</v>
      </c>
    </row>
    <row r="1239" spans="3:4">
      <c r="C1239" s="16" t="s">
        <v>185</v>
      </c>
      <c r="D1239" s="17" t="s">
        <v>1392</v>
      </c>
    </row>
    <row r="1240" spans="3:4">
      <c r="C1240" s="16" t="s">
        <v>185</v>
      </c>
      <c r="D1240" s="17" t="s">
        <v>1393</v>
      </c>
    </row>
    <row r="1241" spans="3:4">
      <c r="C1241" s="16" t="s">
        <v>185</v>
      </c>
      <c r="D1241" s="17" t="s">
        <v>1394</v>
      </c>
    </row>
    <row r="1242" spans="3:4">
      <c r="C1242" s="16" t="s">
        <v>185</v>
      </c>
      <c r="D1242" s="17" t="s">
        <v>1023</v>
      </c>
    </row>
    <row r="1243" spans="3:4">
      <c r="C1243" s="16" t="s">
        <v>185</v>
      </c>
      <c r="D1243" s="17" t="s">
        <v>1395</v>
      </c>
    </row>
    <row r="1244" spans="3:4">
      <c r="C1244" s="16" t="s">
        <v>187</v>
      </c>
      <c r="D1244" s="17" t="s">
        <v>1396</v>
      </c>
    </row>
    <row r="1245" spans="3:4">
      <c r="C1245" s="16" t="s">
        <v>187</v>
      </c>
      <c r="D1245" s="17" t="s">
        <v>1397</v>
      </c>
    </row>
    <row r="1246" spans="3:4">
      <c r="C1246" s="16" t="s">
        <v>187</v>
      </c>
      <c r="D1246" s="17" t="s">
        <v>1398</v>
      </c>
    </row>
    <row r="1247" spans="3:4">
      <c r="C1247" s="16" t="s">
        <v>187</v>
      </c>
      <c r="D1247" s="17" t="s">
        <v>1399</v>
      </c>
    </row>
    <row r="1248" spans="3:4">
      <c r="C1248" s="16" t="s">
        <v>187</v>
      </c>
      <c r="D1248" s="17" t="s">
        <v>1400</v>
      </c>
    </row>
    <row r="1249" spans="3:4">
      <c r="C1249" s="16" t="s">
        <v>187</v>
      </c>
      <c r="D1249" s="17" t="s">
        <v>1401</v>
      </c>
    </row>
    <row r="1250" spans="3:4">
      <c r="C1250" s="16" t="s">
        <v>187</v>
      </c>
      <c r="D1250" s="17" t="s">
        <v>1402</v>
      </c>
    </row>
    <row r="1251" spans="3:4">
      <c r="C1251" s="16" t="s">
        <v>187</v>
      </c>
      <c r="D1251" s="17" t="s">
        <v>1403</v>
      </c>
    </row>
    <row r="1252" spans="3:4">
      <c r="C1252" s="16" t="s">
        <v>187</v>
      </c>
      <c r="D1252" s="17" t="s">
        <v>1404</v>
      </c>
    </row>
    <row r="1253" spans="3:4">
      <c r="C1253" s="16" t="s">
        <v>187</v>
      </c>
      <c r="D1253" s="17" t="s">
        <v>1405</v>
      </c>
    </row>
    <row r="1254" spans="3:4">
      <c r="C1254" s="16" t="s">
        <v>187</v>
      </c>
      <c r="D1254" s="17" t="s">
        <v>1406</v>
      </c>
    </row>
    <row r="1255" spans="3:4">
      <c r="C1255" s="16" t="s">
        <v>187</v>
      </c>
      <c r="D1255" s="17" t="s">
        <v>1407</v>
      </c>
    </row>
    <row r="1256" spans="3:4">
      <c r="C1256" s="16" t="s">
        <v>187</v>
      </c>
      <c r="D1256" s="17" t="s">
        <v>1408</v>
      </c>
    </row>
    <row r="1257" spans="3:4">
      <c r="C1257" s="16" t="s">
        <v>187</v>
      </c>
      <c r="D1257" s="17" t="s">
        <v>1409</v>
      </c>
    </row>
    <row r="1258" spans="3:4">
      <c r="C1258" s="16" t="s">
        <v>187</v>
      </c>
      <c r="D1258" s="17" t="s">
        <v>1410</v>
      </c>
    </row>
    <row r="1259" spans="3:4">
      <c r="C1259" s="16" t="s">
        <v>187</v>
      </c>
      <c r="D1259" s="17" t="s">
        <v>1411</v>
      </c>
    </row>
    <row r="1260" spans="3:4">
      <c r="C1260" s="16" t="s">
        <v>187</v>
      </c>
      <c r="D1260" s="17" t="s">
        <v>973</v>
      </c>
    </row>
    <row r="1261" spans="3:4">
      <c r="C1261" s="16" t="s">
        <v>187</v>
      </c>
      <c r="D1261" s="17" t="s">
        <v>319</v>
      </c>
    </row>
    <row r="1262" spans="3:4">
      <c r="C1262" s="16" t="s">
        <v>187</v>
      </c>
      <c r="D1262" s="17" t="s">
        <v>1412</v>
      </c>
    </row>
    <row r="1263" spans="3:4">
      <c r="C1263" s="16" t="s">
        <v>187</v>
      </c>
      <c r="D1263" s="17" t="s">
        <v>1413</v>
      </c>
    </row>
    <row r="1264" spans="3:4">
      <c r="C1264" s="16" t="s">
        <v>187</v>
      </c>
      <c r="D1264" s="17" t="s">
        <v>1414</v>
      </c>
    </row>
    <row r="1265" spans="3:4">
      <c r="C1265" s="16" t="s">
        <v>187</v>
      </c>
      <c r="D1265" s="17" t="s">
        <v>1415</v>
      </c>
    </row>
    <row r="1266" spans="3:4">
      <c r="C1266" s="16" t="s">
        <v>187</v>
      </c>
      <c r="D1266" s="17" t="s">
        <v>1416</v>
      </c>
    </row>
    <row r="1267" spans="3:4">
      <c r="C1267" s="16" t="s">
        <v>187</v>
      </c>
      <c r="D1267" s="17" t="s">
        <v>1417</v>
      </c>
    </row>
    <row r="1268" spans="3:4">
      <c r="C1268" s="16" t="s">
        <v>187</v>
      </c>
      <c r="D1268" s="17" t="s">
        <v>1418</v>
      </c>
    </row>
    <row r="1269" spans="3:4">
      <c r="C1269" s="16" t="s">
        <v>187</v>
      </c>
      <c r="D1269" s="17" t="s">
        <v>1419</v>
      </c>
    </row>
    <row r="1270" spans="3:4">
      <c r="C1270" s="16" t="s">
        <v>187</v>
      </c>
      <c r="D1270" s="17" t="s">
        <v>1420</v>
      </c>
    </row>
    <row r="1271" spans="3:4">
      <c r="C1271" s="16" t="s">
        <v>187</v>
      </c>
      <c r="D1271" s="17" t="s">
        <v>1421</v>
      </c>
    </row>
    <row r="1272" spans="3:4">
      <c r="C1272" s="16" t="s">
        <v>187</v>
      </c>
      <c r="D1272" s="17" t="s">
        <v>1422</v>
      </c>
    </row>
    <row r="1273" spans="3:4">
      <c r="C1273" s="16" t="s">
        <v>187</v>
      </c>
      <c r="D1273" s="17" t="s">
        <v>1423</v>
      </c>
    </row>
    <row r="1274" spans="3:4">
      <c r="C1274" s="16" t="s">
        <v>189</v>
      </c>
      <c r="D1274" s="17" t="s">
        <v>1424</v>
      </c>
    </row>
    <row r="1275" spans="3:4">
      <c r="C1275" s="16" t="s">
        <v>189</v>
      </c>
      <c r="D1275" s="17" t="s">
        <v>1425</v>
      </c>
    </row>
    <row r="1276" spans="3:4">
      <c r="C1276" s="16" t="s">
        <v>189</v>
      </c>
      <c r="D1276" s="17" t="s">
        <v>1426</v>
      </c>
    </row>
    <row r="1277" spans="3:4">
      <c r="C1277" s="16" t="s">
        <v>189</v>
      </c>
      <c r="D1277" s="17" t="s">
        <v>1427</v>
      </c>
    </row>
    <row r="1278" spans="3:4">
      <c r="C1278" s="16" t="s">
        <v>189</v>
      </c>
      <c r="D1278" s="17" t="s">
        <v>1428</v>
      </c>
    </row>
    <row r="1279" spans="3:4">
      <c r="C1279" s="16" t="s">
        <v>189</v>
      </c>
      <c r="D1279" s="17" t="s">
        <v>1429</v>
      </c>
    </row>
    <row r="1280" spans="3:4">
      <c r="C1280" s="16" t="s">
        <v>189</v>
      </c>
      <c r="D1280" s="17" t="s">
        <v>1430</v>
      </c>
    </row>
    <row r="1281" spans="3:4">
      <c r="C1281" s="16" t="s">
        <v>189</v>
      </c>
      <c r="D1281" s="17" t="s">
        <v>1431</v>
      </c>
    </row>
    <row r="1282" spans="3:4">
      <c r="C1282" s="16" t="s">
        <v>189</v>
      </c>
      <c r="D1282" s="17" t="s">
        <v>1432</v>
      </c>
    </row>
    <row r="1283" spans="3:4">
      <c r="C1283" s="16" t="s">
        <v>189</v>
      </c>
      <c r="D1283" s="17" t="s">
        <v>1433</v>
      </c>
    </row>
    <row r="1284" spans="3:4">
      <c r="C1284" s="16" t="s">
        <v>189</v>
      </c>
      <c r="D1284" s="17" t="s">
        <v>1434</v>
      </c>
    </row>
    <row r="1285" spans="3:4">
      <c r="C1285" s="16" t="s">
        <v>189</v>
      </c>
      <c r="D1285" s="17" t="s">
        <v>1435</v>
      </c>
    </row>
    <row r="1286" spans="3:4">
      <c r="C1286" s="16" t="s">
        <v>189</v>
      </c>
      <c r="D1286" s="17" t="s">
        <v>1436</v>
      </c>
    </row>
    <row r="1287" spans="3:4">
      <c r="C1287" s="16" t="s">
        <v>189</v>
      </c>
      <c r="D1287" s="17" t="s">
        <v>1437</v>
      </c>
    </row>
    <row r="1288" spans="3:4">
      <c r="C1288" s="16" t="s">
        <v>189</v>
      </c>
      <c r="D1288" s="17" t="s">
        <v>398</v>
      </c>
    </row>
    <row r="1289" spans="3:4">
      <c r="C1289" s="16" t="s">
        <v>189</v>
      </c>
      <c r="D1289" s="17" t="s">
        <v>1438</v>
      </c>
    </row>
    <row r="1290" spans="3:4">
      <c r="C1290" s="16" t="s">
        <v>189</v>
      </c>
      <c r="D1290" s="17" t="s">
        <v>1439</v>
      </c>
    </row>
    <row r="1291" spans="3:4">
      <c r="C1291" s="16" t="s">
        <v>189</v>
      </c>
      <c r="D1291" s="17" t="s">
        <v>1244</v>
      </c>
    </row>
    <row r="1292" spans="3:4">
      <c r="C1292" s="16" t="s">
        <v>189</v>
      </c>
      <c r="D1292" s="17" t="s">
        <v>1440</v>
      </c>
    </row>
    <row r="1293" spans="3:4">
      <c r="C1293" s="16" t="s">
        <v>191</v>
      </c>
      <c r="D1293" s="17" t="s">
        <v>1441</v>
      </c>
    </row>
    <row r="1294" spans="3:4">
      <c r="C1294" s="16" t="s">
        <v>191</v>
      </c>
      <c r="D1294" s="17" t="s">
        <v>1442</v>
      </c>
    </row>
    <row r="1295" spans="3:4">
      <c r="C1295" s="16" t="s">
        <v>191</v>
      </c>
      <c r="D1295" s="17" t="s">
        <v>1443</v>
      </c>
    </row>
    <row r="1296" spans="3:4">
      <c r="C1296" s="16" t="s">
        <v>191</v>
      </c>
      <c r="D1296" s="17" t="s">
        <v>1444</v>
      </c>
    </row>
    <row r="1297" spans="3:4">
      <c r="C1297" s="16" t="s">
        <v>191</v>
      </c>
      <c r="D1297" s="17" t="s">
        <v>1445</v>
      </c>
    </row>
    <row r="1298" spans="3:4">
      <c r="C1298" s="16" t="s">
        <v>191</v>
      </c>
      <c r="D1298" s="17" t="s">
        <v>1446</v>
      </c>
    </row>
    <row r="1299" spans="3:4">
      <c r="C1299" s="16" t="s">
        <v>191</v>
      </c>
      <c r="D1299" s="17" t="s">
        <v>1447</v>
      </c>
    </row>
    <row r="1300" spans="3:4">
      <c r="C1300" s="16" t="s">
        <v>191</v>
      </c>
      <c r="D1300" s="17" t="s">
        <v>1448</v>
      </c>
    </row>
    <row r="1301" spans="3:4">
      <c r="C1301" s="16" t="s">
        <v>191</v>
      </c>
      <c r="D1301" s="17" t="s">
        <v>1449</v>
      </c>
    </row>
    <row r="1302" spans="3:4">
      <c r="C1302" s="16" t="s">
        <v>191</v>
      </c>
      <c r="D1302" s="17" t="s">
        <v>1450</v>
      </c>
    </row>
    <row r="1303" spans="3:4">
      <c r="C1303" s="16" t="s">
        <v>191</v>
      </c>
      <c r="D1303" s="17" t="s">
        <v>1451</v>
      </c>
    </row>
    <row r="1304" spans="3:4">
      <c r="C1304" s="16" t="s">
        <v>191</v>
      </c>
      <c r="D1304" s="17" t="s">
        <v>491</v>
      </c>
    </row>
    <row r="1305" spans="3:4">
      <c r="C1305" s="16" t="s">
        <v>191</v>
      </c>
      <c r="D1305" s="17" t="s">
        <v>1452</v>
      </c>
    </row>
    <row r="1306" spans="3:4">
      <c r="C1306" s="16" t="s">
        <v>191</v>
      </c>
      <c r="D1306" s="17" t="s">
        <v>1453</v>
      </c>
    </row>
    <row r="1307" spans="3:4">
      <c r="C1307" s="16" t="s">
        <v>191</v>
      </c>
      <c r="D1307" s="17" t="s">
        <v>1454</v>
      </c>
    </row>
    <row r="1308" spans="3:4">
      <c r="C1308" s="16" t="s">
        <v>191</v>
      </c>
      <c r="D1308" s="17" t="s">
        <v>1455</v>
      </c>
    </row>
    <row r="1309" spans="3:4">
      <c r="C1309" s="16" t="s">
        <v>191</v>
      </c>
      <c r="D1309" s="17" t="s">
        <v>1456</v>
      </c>
    </row>
    <row r="1310" spans="3:4">
      <c r="C1310" s="16" t="s">
        <v>191</v>
      </c>
      <c r="D1310" s="17" t="s">
        <v>1457</v>
      </c>
    </row>
    <row r="1311" spans="3:4">
      <c r="C1311" s="16" t="s">
        <v>191</v>
      </c>
      <c r="D1311" s="17" t="s">
        <v>1458</v>
      </c>
    </row>
    <row r="1312" spans="3:4">
      <c r="C1312" s="16" t="s">
        <v>193</v>
      </c>
      <c r="D1312" s="17" t="s">
        <v>1459</v>
      </c>
    </row>
    <row r="1313" spans="3:4">
      <c r="C1313" s="16" t="s">
        <v>193</v>
      </c>
      <c r="D1313" s="17" t="s">
        <v>1460</v>
      </c>
    </row>
    <row r="1314" spans="3:4">
      <c r="C1314" s="16" t="s">
        <v>193</v>
      </c>
      <c r="D1314" s="17" t="s">
        <v>1461</v>
      </c>
    </row>
    <row r="1315" spans="3:4">
      <c r="C1315" s="16" t="s">
        <v>193</v>
      </c>
      <c r="D1315" s="17" t="s">
        <v>1462</v>
      </c>
    </row>
    <row r="1316" spans="3:4">
      <c r="C1316" s="16" t="s">
        <v>193</v>
      </c>
      <c r="D1316" s="17" t="s">
        <v>1463</v>
      </c>
    </row>
    <row r="1317" spans="3:4">
      <c r="C1317" s="16" t="s">
        <v>193</v>
      </c>
      <c r="D1317" s="17" t="s">
        <v>1464</v>
      </c>
    </row>
    <row r="1318" spans="3:4">
      <c r="C1318" s="16" t="s">
        <v>193</v>
      </c>
      <c r="D1318" s="17" t="s">
        <v>1465</v>
      </c>
    </row>
    <row r="1319" spans="3:4">
      <c r="C1319" s="16" t="s">
        <v>193</v>
      </c>
      <c r="D1319" s="17" t="s">
        <v>1466</v>
      </c>
    </row>
    <row r="1320" spans="3:4">
      <c r="C1320" s="16" t="s">
        <v>193</v>
      </c>
      <c r="D1320" s="17" t="s">
        <v>1467</v>
      </c>
    </row>
    <row r="1321" spans="3:4">
      <c r="C1321" s="16" t="s">
        <v>193</v>
      </c>
      <c r="D1321" s="17" t="s">
        <v>1468</v>
      </c>
    </row>
    <row r="1322" spans="3:4">
      <c r="C1322" s="16" t="s">
        <v>193</v>
      </c>
      <c r="D1322" s="17" t="s">
        <v>1469</v>
      </c>
    </row>
    <row r="1323" spans="3:4">
      <c r="C1323" s="16" t="s">
        <v>193</v>
      </c>
      <c r="D1323" s="17" t="s">
        <v>1470</v>
      </c>
    </row>
    <row r="1324" spans="3:4">
      <c r="C1324" s="16" t="s">
        <v>193</v>
      </c>
      <c r="D1324" s="17" t="s">
        <v>1471</v>
      </c>
    </row>
    <row r="1325" spans="3:4">
      <c r="C1325" s="16" t="s">
        <v>193</v>
      </c>
      <c r="D1325" s="17" t="s">
        <v>1472</v>
      </c>
    </row>
    <row r="1326" spans="3:4">
      <c r="C1326" s="16" t="s">
        <v>193</v>
      </c>
      <c r="D1326" s="17" t="s">
        <v>1473</v>
      </c>
    </row>
    <row r="1327" spans="3:4">
      <c r="C1327" s="16" t="s">
        <v>193</v>
      </c>
      <c r="D1327" s="17" t="s">
        <v>1474</v>
      </c>
    </row>
    <row r="1328" spans="3:4">
      <c r="C1328" s="16" t="s">
        <v>193</v>
      </c>
      <c r="D1328" s="17" t="s">
        <v>1475</v>
      </c>
    </row>
    <row r="1329" spans="3:4">
      <c r="C1329" s="16" t="s">
        <v>193</v>
      </c>
      <c r="D1329" s="17" t="s">
        <v>1476</v>
      </c>
    </row>
    <row r="1330" spans="3:4">
      <c r="C1330" s="16" t="s">
        <v>193</v>
      </c>
      <c r="D1330" s="17" t="s">
        <v>1477</v>
      </c>
    </row>
    <row r="1331" spans="3:4">
      <c r="C1331" s="16" t="s">
        <v>193</v>
      </c>
      <c r="D1331" s="17" t="s">
        <v>1478</v>
      </c>
    </row>
    <row r="1332" spans="3:4">
      <c r="C1332" s="16" t="s">
        <v>193</v>
      </c>
      <c r="D1332" s="17" t="s">
        <v>1479</v>
      </c>
    </row>
    <row r="1333" spans="3:4">
      <c r="C1333" s="16" t="s">
        <v>193</v>
      </c>
      <c r="D1333" s="17" t="s">
        <v>1480</v>
      </c>
    </row>
    <row r="1334" spans="3:4">
      <c r="C1334" s="16" t="s">
        <v>193</v>
      </c>
      <c r="D1334" s="17" t="s">
        <v>1481</v>
      </c>
    </row>
    <row r="1335" spans="3:4">
      <c r="C1335" s="16" t="s">
        <v>193</v>
      </c>
      <c r="D1335" s="17" t="s">
        <v>1482</v>
      </c>
    </row>
    <row r="1336" spans="3:4">
      <c r="C1336" s="16" t="s">
        <v>193</v>
      </c>
      <c r="D1336" s="17" t="s">
        <v>1483</v>
      </c>
    </row>
    <row r="1337" spans="3:4">
      <c r="C1337" s="16" t="s">
        <v>193</v>
      </c>
      <c r="D1337" s="17" t="s">
        <v>1484</v>
      </c>
    </row>
    <row r="1338" spans="3:4">
      <c r="C1338" s="16" t="s">
        <v>193</v>
      </c>
      <c r="D1338" s="17" t="s">
        <v>1485</v>
      </c>
    </row>
    <row r="1339" spans="3:4">
      <c r="C1339" s="16" t="s">
        <v>195</v>
      </c>
      <c r="D1339" s="17" t="s">
        <v>1486</v>
      </c>
    </row>
    <row r="1340" spans="3:4">
      <c r="C1340" s="16" t="s">
        <v>195</v>
      </c>
      <c r="D1340" s="17" t="s">
        <v>1487</v>
      </c>
    </row>
    <row r="1341" spans="3:4">
      <c r="C1341" s="16" t="s">
        <v>195</v>
      </c>
      <c r="D1341" s="17" t="s">
        <v>1488</v>
      </c>
    </row>
    <row r="1342" spans="3:4">
      <c r="C1342" s="16" t="s">
        <v>195</v>
      </c>
      <c r="D1342" s="17" t="s">
        <v>1489</v>
      </c>
    </row>
    <row r="1343" spans="3:4">
      <c r="C1343" s="16" t="s">
        <v>195</v>
      </c>
      <c r="D1343" s="17" t="s">
        <v>1490</v>
      </c>
    </row>
    <row r="1344" spans="3:4">
      <c r="C1344" s="16" t="s">
        <v>195</v>
      </c>
      <c r="D1344" s="17" t="s">
        <v>1491</v>
      </c>
    </row>
    <row r="1345" spans="3:4">
      <c r="C1345" s="16" t="s">
        <v>195</v>
      </c>
      <c r="D1345" s="17" t="s">
        <v>831</v>
      </c>
    </row>
    <row r="1346" spans="3:4">
      <c r="C1346" s="16" t="s">
        <v>195</v>
      </c>
      <c r="D1346" s="17" t="s">
        <v>1492</v>
      </c>
    </row>
    <row r="1347" spans="3:4">
      <c r="C1347" s="16" t="s">
        <v>195</v>
      </c>
      <c r="D1347" s="17" t="s">
        <v>1493</v>
      </c>
    </row>
    <row r="1348" spans="3:4">
      <c r="C1348" s="16" t="s">
        <v>195</v>
      </c>
      <c r="D1348" s="17" t="s">
        <v>1494</v>
      </c>
    </row>
    <row r="1349" spans="3:4">
      <c r="C1349" s="16" t="s">
        <v>195</v>
      </c>
      <c r="D1349" s="17" t="s">
        <v>1495</v>
      </c>
    </row>
    <row r="1350" spans="3:4">
      <c r="C1350" s="16" t="s">
        <v>195</v>
      </c>
      <c r="D1350" s="17" t="s">
        <v>1496</v>
      </c>
    </row>
    <row r="1351" spans="3:4">
      <c r="C1351" s="16" t="s">
        <v>195</v>
      </c>
      <c r="D1351" s="17" t="s">
        <v>1497</v>
      </c>
    </row>
    <row r="1352" spans="3:4">
      <c r="C1352" s="16" t="s">
        <v>195</v>
      </c>
      <c r="D1352" s="17" t="s">
        <v>1498</v>
      </c>
    </row>
    <row r="1353" spans="3:4">
      <c r="C1353" s="16" t="s">
        <v>195</v>
      </c>
      <c r="D1353" s="17" t="s">
        <v>1499</v>
      </c>
    </row>
    <row r="1354" spans="3:4">
      <c r="C1354" s="16" t="s">
        <v>195</v>
      </c>
      <c r="D1354" s="17" t="s">
        <v>1500</v>
      </c>
    </row>
    <row r="1355" spans="3:4">
      <c r="C1355" s="16" t="s">
        <v>195</v>
      </c>
      <c r="D1355" s="17" t="s">
        <v>1501</v>
      </c>
    </row>
    <row r="1356" spans="3:4">
      <c r="C1356" s="16" t="s">
        <v>195</v>
      </c>
      <c r="D1356" s="17" t="s">
        <v>1502</v>
      </c>
    </row>
    <row r="1357" spans="3:4">
      <c r="C1357" s="16" t="s">
        <v>195</v>
      </c>
      <c r="D1357" s="17" t="s">
        <v>1503</v>
      </c>
    </row>
    <row r="1358" spans="3:4">
      <c r="C1358" s="16" t="s">
        <v>195</v>
      </c>
      <c r="D1358" s="17" t="s">
        <v>1504</v>
      </c>
    </row>
    <row r="1359" spans="3:4">
      <c r="C1359" s="16" t="s">
        <v>195</v>
      </c>
      <c r="D1359" s="17" t="s">
        <v>1505</v>
      </c>
    </row>
    <row r="1360" spans="3:4">
      <c r="C1360" s="16" t="s">
        <v>195</v>
      </c>
      <c r="D1360" s="17" t="s">
        <v>1506</v>
      </c>
    </row>
    <row r="1361" spans="3:4">
      <c r="C1361" s="16" t="s">
        <v>195</v>
      </c>
      <c r="D1361" s="17" t="s">
        <v>1507</v>
      </c>
    </row>
    <row r="1362" spans="3:4">
      <c r="C1362" s="16" t="s">
        <v>197</v>
      </c>
      <c r="D1362" s="17" t="s">
        <v>1508</v>
      </c>
    </row>
    <row r="1363" spans="3:4">
      <c r="C1363" s="16" t="s">
        <v>197</v>
      </c>
      <c r="D1363" s="17" t="s">
        <v>1509</v>
      </c>
    </row>
    <row r="1364" spans="3:4">
      <c r="C1364" s="16" t="s">
        <v>197</v>
      </c>
      <c r="D1364" s="17" t="s">
        <v>1510</v>
      </c>
    </row>
    <row r="1365" spans="3:4">
      <c r="C1365" s="16" t="s">
        <v>197</v>
      </c>
      <c r="D1365" s="17" t="s">
        <v>1511</v>
      </c>
    </row>
    <row r="1366" spans="3:4">
      <c r="C1366" s="16" t="s">
        <v>197</v>
      </c>
      <c r="D1366" s="17" t="s">
        <v>1512</v>
      </c>
    </row>
    <row r="1367" spans="3:4">
      <c r="C1367" s="16" t="s">
        <v>197</v>
      </c>
      <c r="D1367" s="17" t="s">
        <v>1513</v>
      </c>
    </row>
    <row r="1368" spans="3:4">
      <c r="C1368" s="16" t="s">
        <v>197</v>
      </c>
      <c r="D1368" s="17" t="s">
        <v>1514</v>
      </c>
    </row>
    <row r="1369" spans="3:4">
      <c r="C1369" s="16" t="s">
        <v>197</v>
      </c>
      <c r="D1369" s="17" t="s">
        <v>1515</v>
      </c>
    </row>
    <row r="1370" spans="3:4">
      <c r="C1370" s="16" t="s">
        <v>197</v>
      </c>
      <c r="D1370" s="17" t="s">
        <v>1516</v>
      </c>
    </row>
    <row r="1371" spans="3:4">
      <c r="C1371" s="16" t="s">
        <v>197</v>
      </c>
      <c r="D1371" s="17" t="s">
        <v>1517</v>
      </c>
    </row>
    <row r="1372" spans="3:4">
      <c r="C1372" s="16" t="s">
        <v>197</v>
      </c>
      <c r="D1372" s="17" t="s">
        <v>1518</v>
      </c>
    </row>
    <row r="1373" spans="3:4">
      <c r="C1373" s="16" t="s">
        <v>197</v>
      </c>
      <c r="D1373" s="17" t="s">
        <v>1519</v>
      </c>
    </row>
    <row r="1374" spans="3:4">
      <c r="C1374" s="16" t="s">
        <v>197</v>
      </c>
      <c r="D1374" s="17" t="s">
        <v>1520</v>
      </c>
    </row>
    <row r="1375" spans="3:4">
      <c r="C1375" s="16" t="s">
        <v>197</v>
      </c>
      <c r="D1375" s="17" t="s">
        <v>1521</v>
      </c>
    </row>
    <row r="1376" spans="3:4">
      <c r="C1376" s="16" t="s">
        <v>197</v>
      </c>
      <c r="D1376" s="17" t="s">
        <v>1522</v>
      </c>
    </row>
    <row r="1377" spans="3:4">
      <c r="C1377" s="16" t="s">
        <v>197</v>
      </c>
      <c r="D1377" s="17" t="s">
        <v>1523</v>
      </c>
    </row>
    <row r="1378" spans="3:4">
      <c r="C1378" s="16" t="s">
        <v>197</v>
      </c>
      <c r="D1378" s="17" t="s">
        <v>1524</v>
      </c>
    </row>
    <row r="1379" spans="3:4">
      <c r="C1379" s="16" t="s">
        <v>197</v>
      </c>
      <c r="D1379" s="17" t="s">
        <v>1525</v>
      </c>
    </row>
    <row r="1380" spans="3:4">
      <c r="C1380" s="16" t="s">
        <v>197</v>
      </c>
      <c r="D1380" s="17" t="s">
        <v>1526</v>
      </c>
    </row>
    <row r="1381" spans="3:4">
      <c r="C1381" s="16" t="s">
        <v>199</v>
      </c>
      <c r="D1381" s="17" t="s">
        <v>1527</v>
      </c>
    </row>
    <row r="1382" spans="3:4">
      <c r="C1382" s="16" t="s">
        <v>199</v>
      </c>
      <c r="D1382" s="17" t="s">
        <v>1528</v>
      </c>
    </row>
    <row r="1383" spans="3:4">
      <c r="C1383" s="16" t="s">
        <v>199</v>
      </c>
      <c r="D1383" s="17" t="s">
        <v>1529</v>
      </c>
    </row>
    <row r="1384" spans="3:4">
      <c r="C1384" s="16" t="s">
        <v>199</v>
      </c>
      <c r="D1384" s="17" t="s">
        <v>1530</v>
      </c>
    </row>
    <row r="1385" spans="3:4">
      <c r="C1385" s="16" t="s">
        <v>199</v>
      </c>
      <c r="D1385" s="17" t="s">
        <v>1531</v>
      </c>
    </row>
    <row r="1386" spans="3:4">
      <c r="C1386" s="16" t="s">
        <v>199</v>
      </c>
      <c r="D1386" s="17" t="s">
        <v>1532</v>
      </c>
    </row>
    <row r="1387" spans="3:4">
      <c r="C1387" s="16" t="s">
        <v>199</v>
      </c>
      <c r="D1387" s="17" t="s">
        <v>1533</v>
      </c>
    </row>
    <row r="1388" spans="3:4">
      <c r="C1388" s="16" t="s">
        <v>199</v>
      </c>
      <c r="D1388" s="17" t="s">
        <v>1534</v>
      </c>
    </row>
    <row r="1389" spans="3:4">
      <c r="C1389" s="16" t="s">
        <v>199</v>
      </c>
      <c r="D1389" s="17" t="s">
        <v>1535</v>
      </c>
    </row>
    <row r="1390" spans="3:4">
      <c r="C1390" s="16" t="s">
        <v>199</v>
      </c>
      <c r="D1390" s="17" t="s">
        <v>1536</v>
      </c>
    </row>
    <row r="1391" spans="3:4">
      <c r="C1391" s="16" t="s">
        <v>199</v>
      </c>
      <c r="D1391" s="17" t="s">
        <v>1537</v>
      </c>
    </row>
    <row r="1392" spans="3:4">
      <c r="C1392" s="16" t="s">
        <v>199</v>
      </c>
      <c r="D1392" s="17" t="s">
        <v>1538</v>
      </c>
    </row>
    <row r="1393" spans="3:4">
      <c r="C1393" s="16" t="s">
        <v>199</v>
      </c>
      <c r="D1393" s="17" t="s">
        <v>1539</v>
      </c>
    </row>
    <row r="1394" spans="3:4">
      <c r="C1394" s="16" t="s">
        <v>199</v>
      </c>
      <c r="D1394" s="17" t="s">
        <v>1540</v>
      </c>
    </row>
    <row r="1395" spans="3:4">
      <c r="C1395" s="16" t="s">
        <v>199</v>
      </c>
      <c r="D1395" s="17" t="s">
        <v>1541</v>
      </c>
    </row>
    <row r="1396" spans="3:4">
      <c r="C1396" s="16" t="s">
        <v>199</v>
      </c>
      <c r="D1396" s="17" t="s">
        <v>1542</v>
      </c>
    </row>
    <row r="1397" spans="3:4">
      <c r="C1397" s="16" t="s">
        <v>199</v>
      </c>
      <c r="D1397" s="17" t="s">
        <v>1543</v>
      </c>
    </row>
    <row r="1398" spans="3:4">
      <c r="C1398" s="16" t="s">
        <v>199</v>
      </c>
      <c r="D1398" s="17" t="s">
        <v>1544</v>
      </c>
    </row>
    <row r="1399" spans="3:4">
      <c r="C1399" s="16" t="s">
        <v>199</v>
      </c>
      <c r="D1399" s="17" t="s">
        <v>1545</v>
      </c>
    </row>
    <row r="1400" spans="3:4">
      <c r="C1400" s="16" t="s">
        <v>199</v>
      </c>
      <c r="D1400" s="17" t="s">
        <v>1546</v>
      </c>
    </row>
    <row r="1401" spans="3:4">
      <c r="C1401" s="16" t="s">
        <v>199</v>
      </c>
      <c r="D1401" s="17" t="s">
        <v>1547</v>
      </c>
    </row>
    <row r="1402" spans="3:4">
      <c r="C1402" s="16" t="s">
        <v>199</v>
      </c>
      <c r="D1402" s="17" t="s">
        <v>1548</v>
      </c>
    </row>
    <row r="1403" spans="3:4">
      <c r="C1403" s="16" t="s">
        <v>199</v>
      </c>
      <c r="D1403" s="17" t="s">
        <v>1549</v>
      </c>
    </row>
    <row r="1404" spans="3:4">
      <c r="C1404" s="16" t="s">
        <v>199</v>
      </c>
      <c r="D1404" s="17" t="s">
        <v>1550</v>
      </c>
    </row>
    <row r="1405" spans="3:4">
      <c r="C1405" s="16" t="s">
        <v>201</v>
      </c>
      <c r="D1405" s="17" t="s">
        <v>1551</v>
      </c>
    </row>
    <row r="1406" spans="3:4">
      <c r="C1406" s="16" t="s">
        <v>201</v>
      </c>
      <c r="D1406" s="17" t="s">
        <v>1552</v>
      </c>
    </row>
    <row r="1407" spans="3:4">
      <c r="C1407" s="16" t="s">
        <v>201</v>
      </c>
      <c r="D1407" s="17" t="s">
        <v>1553</v>
      </c>
    </row>
    <row r="1408" spans="3:4">
      <c r="C1408" s="16" t="s">
        <v>201</v>
      </c>
      <c r="D1408" s="17" t="s">
        <v>1554</v>
      </c>
    </row>
    <row r="1409" spans="3:4">
      <c r="C1409" s="16" t="s">
        <v>201</v>
      </c>
      <c r="D1409" s="17" t="s">
        <v>1555</v>
      </c>
    </row>
    <row r="1410" spans="3:4">
      <c r="C1410" s="16" t="s">
        <v>201</v>
      </c>
      <c r="D1410" s="17" t="s">
        <v>1556</v>
      </c>
    </row>
    <row r="1411" spans="3:4">
      <c r="C1411" s="16" t="s">
        <v>201</v>
      </c>
      <c r="D1411" s="17" t="s">
        <v>1557</v>
      </c>
    </row>
    <row r="1412" spans="3:4">
      <c r="C1412" s="16" t="s">
        <v>201</v>
      </c>
      <c r="D1412" s="17" t="s">
        <v>1558</v>
      </c>
    </row>
    <row r="1413" spans="3:4">
      <c r="C1413" s="16" t="s">
        <v>201</v>
      </c>
      <c r="D1413" s="17" t="s">
        <v>1559</v>
      </c>
    </row>
    <row r="1414" spans="3:4">
      <c r="C1414" s="16" t="s">
        <v>201</v>
      </c>
      <c r="D1414" s="17" t="s">
        <v>1560</v>
      </c>
    </row>
    <row r="1415" spans="3:4">
      <c r="C1415" s="16" t="s">
        <v>201</v>
      </c>
      <c r="D1415" s="17" t="s">
        <v>1561</v>
      </c>
    </row>
    <row r="1416" spans="3:4">
      <c r="C1416" s="16" t="s">
        <v>201</v>
      </c>
      <c r="D1416" s="17" t="s">
        <v>1562</v>
      </c>
    </row>
    <row r="1417" spans="3:4">
      <c r="C1417" s="16" t="s">
        <v>201</v>
      </c>
      <c r="D1417" s="17" t="s">
        <v>1563</v>
      </c>
    </row>
    <row r="1418" spans="3:4">
      <c r="C1418" s="16" t="s">
        <v>201</v>
      </c>
      <c r="D1418" s="17" t="s">
        <v>1564</v>
      </c>
    </row>
    <row r="1419" spans="3:4">
      <c r="C1419" s="16" t="s">
        <v>201</v>
      </c>
      <c r="D1419" s="17" t="s">
        <v>1565</v>
      </c>
    </row>
    <row r="1420" spans="3:4">
      <c r="C1420" s="16" t="s">
        <v>201</v>
      </c>
      <c r="D1420" s="17" t="s">
        <v>1566</v>
      </c>
    </row>
    <row r="1421" spans="3:4">
      <c r="C1421" s="16" t="s">
        <v>201</v>
      </c>
      <c r="D1421" s="17" t="s">
        <v>1567</v>
      </c>
    </row>
    <row r="1422" spans="3:4">
      <c r="C1422" s="16" t="s">
        <v>203</v>
      </c>
      <c r="D1422" s="17" t="s">
        <v>1568</v>
      </c>
    </row>
    <row r="1423" spans="3:4">
      <c r="C1423" s="16" t="s">
        <v>203</v>
      </c>
      <c r="D1423" s="17" t="s">
        <v>1569</v>
      </c>
    </row>
    <row r="1424" spans="3:4">
      <c r="C1424" s="16" t="s">
        <v>203</v>
      </c>
      <c r="D1424" s="17" t="s">
        <v>1570</v>
      </c>
    </row>
    <row r="1425" spans="3:4">
      <c r="C1425" s="16" t="s">
        <v>203</v>
      </c>
      <c r="D1425" s="17" t="s">
        <v>1571</v>
      </c>
    </row>
    <row r="1426" spans="3:4">
      <c r="C1426" s="16" t="s">
        <v>203</v>
      </c>
      <c r="D1426" s="17" t="s">
        <v>1572</v>
      </c>
    </row>
    <row r="1427" spans="3:4">
      <c r="C1427" s="16" t="s">
        <v>203</v>
      </c>
      <c r="D1427" s="17" t="s">
        <v>1573</v>
      </c>
    </row>
    <row r="1428" spans="3:4">
      <c r="C1428" s="16" t="s">
        <v>203</v>
      </c>
      <c r="D1428" s="17" t="s">
        <v>1574</v>
      </c>
    </row>
    <row r="1429" spans="3:4">
      <c r="C1429" s="16" t="s">
        <v>203</v>
      </c>
      <c r="D1429" s="17" t="s">
        <v>1575</v>
      </c>
    </row>
    <row r="1430" spans="3:4">
      <c r="C1430" s="16" t="s">
        <v>203</v>
      </c>
      <c r="D1430" s="17" t="s">
        <v>1576</v>
      </c>
    </row>
    <row r="1431" spans="3:4">
      <c r="C1431" s="16" t="s">
        <v>203</v>
      </c>
      <c r="D1431" s="17" t="s">
        <v>1577</v>
      </c>
    </row>
    <row r="1432" spans="3:4">
      <c r="C1432" s="16" t="s">
        <v>203</v>
      </c>
      <c r="D1432" s="17" t="s">
        <v>1578</v>
      </c>
    </row>
    <row r="1433" spans="3:4">
      <c r="C1433" s="16" t="s">
        <v>203</v>
      </c>
      <c r="D1433" s="17" t="s">
        <v>1579</v>
      </c>
    </row>
    <row r="1434" spans="3:4">
      <c r="C1434" s="16" t="s">
        <v>203</v>
      </c>
      <c r="D1434" s="17" t="s">
        <v>1580</v>
      </c>
    </row>
    <row r="1435" spans="3:4">
      <c r="C1435" s="16" t="s">
        <v>203</v>
      </c>
      <c r="D1435" s="17" t="s">
        <v>204</v>
      </c>
    </row>
    <row r="1436" spans="3:4">
      <c r="C1436" s="16" t="s">
        <v>203</v>
      </c>
      <c r="D1436" s="17" t="s">
        <v>1581</v>
      </c>
    </row>
    <row r="1437" spans="3:4">
      <c r="C1437" s="16" t="s">
        <v>203</v>
      </c>
      <c r="D1437" s="17" t="s">
        <v>1582</v>
      </c>
    </row>
    <row r="1438" spans="3:4">
      <c r="C1438" s="16" t="s">
        <v>203</v>
      </c>
      <c r="D1438" s="17" t="s">
        <v>1583</v>
      </c>
    </row>
    <row r="1439" spans="3:4">
      <c r="C1439" s="16" t="s">
        <v>203</v>
      </c>
      <c r="D1439" s="17" t="s">
        <v>1584</v>
      </c>
    </row>
    <row r="1440" spans="3:4">
      <c r="C1440" s="16" t="s">
        <v>203</v>
      </c>
      <c r="D1440" s="17" t="s">
        <v>1585</v>
      </c>
    </row>
    <row r="1441" spans="3:4">
      <c r="C1441" s="16" t="s">
        <v>203</v>
      </c>
      <c r="D1441" s="17" t="s">
        <v>1586</v>
      </c>
    </row>
    <row r="1442" spans="3:4">
      <c r="C1442" s="16" t="s">
        <v>205</v>
      </c>
      <c r="D1442" s="17" t="s">
        <v>1587</v>
      </c>
    </row>
    <row r="1443" spans="3:4">
      <c r="C1443" s="16" t="s">
        <v>205</v>
      </c>
      <c r="D1443" s="17" t="s">
        <v>1588</v>
      </c>
    </row>
    <row r="1444" spans="3:4">
      <c r="C1444" s="16" t="s">
        <v>205</v>
      </c>
      <c r="D1444" s="17" t="s">
        <v>1589</v>
      </c>
    </row>
    <row r="1445" spans="3:4">
      <c r="C1445" s="16" t="s">
        <v>205</v>
      </c>
      <c r="D1445" s="17" t="s">
        <v>1590</v>
      </c>
    </row>
    <row r="1446" spans="3:4">
      <c r="C1446" s="16" t="s">
        <v>205</v>
      </c>
      <c r="D1446" s="17" t="s">
        <v>1591</v>
      </c>
    </row>
    <row r="1447" spans="3:4">
      <c r="C1447" s="16" t="s">
        <v>205</v>
      </c>
      <c r="D1447" s="17" t="s">
        <v>1592</v>
      </c>
    </row>
    <row r="1448" spans="3:4">
      <c r="C1448" s="16" t="s">
        <v>205</v>
      </c>
      <c r="D1448" s="17" t="s">
        <v>1593</v>
      </c>
    </row>
    <row r="1449" spans="3:4">
      <c r="C1449" s="16" t="s">
        <v>205</v>
      </c>
      <c r="D1449" s="17" t="s">
        <v>1594</v>
      </c>
    </row>
    <row r="1450" spans="3:4">
      <c r="C1450" s="16" t="s">
        <v>205</v>
      </c>
      <c r="D1450" s="17" t="s">
        <v>1595</v>
      </c>
    </row>
    <row r="1451" spans="3:4">
      <c r="C1451" s="16" t="s">
        <v>205</v>
      </c>
      <c r="D1451" s="17" t="s">
        <v>1596</v>
      </c>
    </row>
    <row r="1452" spans="3:4">
      <c r="C1452" s="16" t="s">
        <v>205</v>
      </c>
      <c r="D1452" s="17" t="s">
        <v>1597</v>
      </c>
    </row>
    <row r="1453" spans="3:4">
      <c r="C1453" s="16" t="s">
        <v>205</v>
      </c>
      <c r="D1453" s="17" t="s">
        <v>1598</v>
      </c>
    </row>
    <row r="1454" spans="3:4">
      <c r="C1454" s="16" t="s">
        <v>205</v>
      </c>
      <c r="D1454" s="17" t="s">
        <v>1599</v>
      </c>
    </row>
    <row r="1455" spans="3:4">
      <c r="C1455" s="16" t="s">
        <v>205</v>
      </c>
      <c r="D1455" s="17" t="s">
        <v>1600</v>
      </c>
    </row>
    <row r="1456" spans="3:4">
      <c r="C1456" s="16" t="s">
        <v>205</v>
      </c>
      <c r="D1456" s="17" t="s">
        <v>1601</v>
      </c>
    </row>
    <row r="1457" spans="3:4">
      <c r="C1457" s="16" t="s">
        <v>205</v>
      </c>
      <c r="D1457" s="17" t="s">
        <v>1602</v>
      </c>
    </row>
    <row r="1458" spans="3:4">
      <c r="C1458" s="16" t="s">
        <v>205</v>
      </c>
      <c r="D1458" s="17" t="s">
        <v>1603</v>
      </c>
    </row>
    <row r="1459" spans="3:4">
      <c r="C1459" s="16" t="s">
        <v>205</v>
      </c>
      <c r="D1459" s="17" t="s">
        <v>1604</v>
      </c>
    </row>
    <row r="1460" spans="3:4">
      <c r="C1460" s="16" t="s">
        <v>205</v>
      </c>
      <c r="D1460" s="17" t="s">
        <v>1605</v>
      </c>
    </row>
    <row r="1461" spans="3:4">
      <c r="C1461" s="16" t="s">
        <v>205</v>
      </c>
      <c r="D1461" s="17" t="s">
        <v>1606</v>
      </c>
    </row>
    <row r="1462" spans="3:4">
      <c r="C1462" s="16" t="s">
        <v>205</v>
      </c>
      <c r="D1462" s="17" t="s">
        <v>1607</v>
      </c>
    </row>
    <row r="1463" spans="3:4">
      <c r="C1463" s="16" t="s">
        <v>205</v>
      </c>
      <c r="D1463" s="17" t="s">
        <v>1608</v>
      </c>
    </row>
    <row r="1464" spans="3:4">
      <c r="C1464" s="16" t="s">
        <v>205</v>
      </c>
      <c r="D1464" s="17" t="s">
        <v>1609</v>
      </c>
    </row>
    <row r="1465" spans="3:4">
      <c r="C1465" s="16" t="s">
        <v>205</v>
      </c>
      <c r="D1465" s="17" t="s">
        <v>1610</v>
      </c>
    </row>
    <row r="1466" spans="3:4">
      <c r="C1466" s="16" t="s">
        <v>205</v>
      </c>
      <c r="D1466" s="17" t="s">
        <v>1611</v>
      </c>
    </row>
    <row r="1467" spans="3:4">
      <c r="C1467" s="16" t="s">
        <v>205</v>
      </c>
      <c r="D1467" s="17" t="s">
        <v>1612</v>
      </c>
    </row>
    <row r="1468" spans="3:4">
      <c r="C1468" s="16" t="s">
        <v>205</v>
      </c>
      <c r="D1468" s="17" t="s">
        <v>1613</v>
      </c>
    </row>
    <row r="1469" spans="3:4">
      <c r="C1469" s="16" t="s">
        <v>205</v>
      </c>
      <c r="D1469" s="17" t="s">
        <v>1614</v>
      </c>
    </row>
    <row r="1470" spans="3:4">
      <c r="C1470" s="16" t="s">
        <v>205</v>
      </c>
      <c r="D1470" s="17" t="s">
        <v>1615</v>
      </c>
    </row>
    <row r="1471" spans="3:4">
      <c r="C1471" s="16" t="s">
        <v>205</v>
      </c>
      <c r="D1471" s="17" t="s">
        <v>1616</v>
      </c>
    </row>
    <row r="1472" spans="3:4">
      <c r="C1472" s="16" t="s">
        <v>205</v>
      </c>
      <c r="D1472" s="17" t="s">
        <v>1617</v>
      </c>
    </row>
    <row r="1473" spans="3:4">
      <c r="C1473" s="16" t="s">
        <v>205</v>
      </c>
      <c r="D1473" s="17" t="s">
        <v>1618</v>
      </c>
    </row>
    <row r="1474" spans="3:4">
      <c r="C1474" s="16" t="s">
        <v>205</v>
      </c>
      <c r="D1474" s="17" t="s">
        <v>1619</v>
      </c>
    </row>
    <row r="1475" spans="3:4">
      <c r="C1475" s="16" t="s">
        <v>205</v>
      </c>
      <c r="D1475" s="17" t="s">
        <v>1620</v>
      </c>
    </row>
    <row r="1476" spans="3:4">
      <c r="C1476" s="16" t="s">
        <v>207</v>
      </c>
      <c r="D1476" s="17" t="s">
        <v>1621</v>
      </c>
    </row>
    <row r="1477" spans="3:4">
      <c r="C1477" s="16" t="s">
        <v>207</v>
      </c>
      <c r="D1477" s="17" t="s">
        <v>1622</v>
      </c>
    </row>
    <row r="1478" spans="3:4">
      <c r="C1478" s="16" t="s">
        <v>207</v>
      </c>
      <c r="D1478" s="17" t="s">
        <v>1623</v>
      </c>
    </row>
    <row r="1479" spans="3:4">
      <c r="C1479" s="16" t="s">
        <v>207</v>
      </c>
      <c r="D1479" s="17" t="s">
        <v>1624</v>
      </c>
    </row>
    <row r="1480" spans="3:4">
      <c r="C1480" s="16" t="s">
        <v>207</v>
      </c>
      <c r="D1480" s="17" t="s">
        <v>1625</v>
      </c>
    </row>
    <row r="1481" spans="3:4">
      <c r="C1481" s="16" t="s">
        <v>207</v>
      </c>
      <c r="D1481" s="17" t="s">
        <v>1626</v>
      </c>
    </row>
    <row r="1482" spans="3:4">
      <c r="C1482" s="16" t="s">
        <v>207</v>
      </c>
      <c r="D1482" s="17" t="s">
        <v>1627</v>
      </c>
    </row>
    <row r="1483" spans="3:4">
      <c r="C1483" s="16" t="s">
        <v>207</v>
      </c>
      <c r="D1483" s="17" t="s">
        <v>1628</v>
      </c>
    </row>
    <row r="1484" spans="3:4">
      <c r="C1484" s="16" t="s">
        <v>207</v>
      </c>
      <c r="D1484" s="17" t="s">
        <v>1629</v>
      </c>
    </row>
    <row r="1485" spans="3:4">
      <c r="C1485" s="16" t="s">
        <v>207</v>
      </c>
      <c r="D1485" s="17" t="s">
        <v>1630</v>
      </c>
    </row>
    <row r="1486" spans="3:4">
      <c r="C1486" s="16" t="s">
        <v>207</v>
      </c>
      <c r="D1486" s="17" t="s">
        <v>1631</v>
      </c>
    </row>
    <row r="1487" spans="3:4">
      <c r="C1487" s="16" t="s">
        <v>207</v>
      </c>
      <c r="D1487" s="17" t="s">
        <v>1632</v>
      </c>
    </row>
    <row r="1488" spans="3:4">
      <c r="C1488" s="16" t="s">
        <v>207</v>
      </c>
      <c r="D1488" s="17" t="s">
        <v>1633</v>
      </c>
    </row>
    <row r="1489" spans="3:4">
      <c r="C1489" s="16" t="s">
        <v>207</v>
      </c>
      <c r="D1489" s="17" t="s">
        <v>1634</v>
      </c>
    </row>
    <row r="1490" spans="3:4">
      <c r="C1490" s="16" t="s">
        <v>207</v>
      </c>
      <c r="D1490" s="17" t="s">
        <v>1635</v>
      </c>
    </row>
    <row r="1491" spans="3:4">
      <c r="C1491" s="16" t="s">
        <v>207</v>
      </c>
      <c r="D1491" s="17" t="s">
        <v>1636</v>
      </c>
    </row>
    <row r="1492" spans="3:4">
      <c r="C1492" s="16" t="s">
        <v>207</v>
      </c>
      <c r="D1492" s="17" t="s">
        <v>1637</v>
      </c>
    </row>
    <row r="1493" spans="3:4">
      <c r="C1493" s="16" t="s">
        <v>207</v>
      </c>
      <c r="D1493" s="17" t="s">
        <v>1638</v>
      </c>
    </row>
    <row r="1494" spans="3:4">
      <c r="C1494" s="16" t="s">
        <v>207</v>
      </c>
      <c r="D1494" s="17" t="s">
        <v>1639</v>
      </c>
    </row>
    <row r="1495" spans="3:4">
      <c r="C1495" s="16" t="s">
        <v>207</v>
      </c>
      <c r="D1495" s="17" t="s">
        <v>1640</v>
      </c>
    </row>
    <row r="1496" spans="3:4">
      <c r="C1496" s="16" t="s">
        <v>207</v>
      </c>
      <c r="D1496" s="17" t="s">
        <v>1641</v>
      </c>
    </row>
    <row r="1497" spans="3:4">
      <c r="C1497" s="16" t="s">
        <v>207</v>
      </c>
      <c r="D1497" s="17" t="s">
        <v>1642</v>
      </c>
    </row>
    <row r="1498" spans="3:4">
      <c r="C1498" s="16" t="s">
        <v>207</v>
      </c>
      <c r="D1498" s="17" t="s">
        <v>1643</v>
      </c>
    </row>
    <row r="1499" spans="3:4">
      <c r="C1499" s="16" t="s">
        <v>207</v>
      </c>
      <c r="D1499" s="17" t="s">
        <v>1644</v>
      </c>
    </row>
    <row r="1500" spans="3:4">
      <c r="C1500" s="16" t="s">
        <v>207</v>
      </c>
      <c r="D1500" s="17" t="s">
        <v>1645</v>
      </c>
    </row>
    <row r="1501" spans="3:4">
      <c r="C1501" s="16" t="s">
        <v>207</v>
      </c>
      <c r="D1501" s="17" t="s">
        <v>1646</v>
      </c>
    </row>
    <row r="1502" spans="3:4">
      <c r="C1502" s="16" t="s">
        <v>207</v>
      </c>
      <c r="D1502" s="17" t="s">
        <v>1647</v>
      </c>
    </row>
    <row r="1503" spans="3:4">
      <c r="C1503" s="16" t="s">
        <v>207</v>
      </c>
      <c r="D1503" s="17" t="s">
        <v>1648</v>
      </c>
    </row>
    <row r="1504" spans="3:4">
      <c r="C1504" s="16" t="s">
        <v>1649</v>
      </c>
      <c r="D1504" s="17" t="s">
        <v>1650</v>
      </c>
    </row>
    <row r="1505" spans="3:4">
      <c r="C1505" s="16" t="s">
        <v>207</v>
      </c>
      <c r="D1505" s="17" t="s">
        <v>1651</v>
      </c>
    </row>
    <row r="1506" spans="3:4">
      <c r="C1506" s="16" t="s">
        <v>207</v>
      </c>
      <c r="D1506" s="17" t="s">
        <v>1652</v>
      </c>
    </row>
    <row r="1507" spans="3:4">
      <c r="C1507" s="16" t="s">
        <v>207</v>
      </c>
      <c r="D1507" s="17" t="s">
        <v>1653</v>
      </c>
    </row>
    <row r="1508" spans="3:4">
      <c r="C1508" s="16" t="s">
        <v>207</v>
      </c>
      <c r="D1508" s="17" t="s">
        <v>1654</v>
      </c>
    </row>
    <row r="1509" spans="3:4">
      <c r="C1509" s="16" t="s">
        <v>207</v>
      </c>
      <c r="D1509" s="17" t="s">
        <v>1655</v>
      </c>
    </row>
    <row r="1510" spans="3:4">
      <c r="C1510" s="16" t="s">
        <v>207</v>
      </c>
      <c r="D1510" s="17" t="s">
        <v>1656</v>
      </c>
    </row>
    <row r="1511" spans="3:4">
      <c r="C1511" s="16" t="s">
        <v>207</v>
      </c>
      <c r="D1511" s="17" t="s">
        <v>1657</v>
      </c>
    </row>
    <row r="1512" spans="3:4">
      <c r="C1512" s="16" t="s">
        <v>207</v>
      </c>
      <c r="D1512" s="17" t="s">
        <v>1658</v>
      </c>
    </row>
    <row r="1513" spans="3:4">
      <c r="C1513" s="16" t="s">
        <v>207</v>
      </c>
      <c r="D1513" s="17" t="s">
        <v>1659</v>
      </c>
    </row>
    <row r="1514" spans="3:4">
      <c r="C1514" s="16" t="s">
        <v>207</v>
      </c>
      <c r="D1514" s="17" t="s">
        <v>1660</v>
      </c>
    </row>
    <row r="1515" spans="3:4">
      <c r="C1515" s="16" t="s">
        <v>207</v>
      </c>
      <c r="D1515" s="17" t="s">
        <v>1661</v>
      </c>
    </row>
    <row r="1516" spans="3:4">
      <c r="C1516" s="16" t="s">
        <v>207</v>
      </c>
      <c r="D1516" s="17" t="s">
        <v>1662</v>
      </c>
    </row>
    <row r="1517" spans="3:4">
      <c r="C1517" s="16" t="s">
        <v>207</v>
      </c>
      <c r="D1517" s="17" t="s">
        <v>1663</v>
      </c>
    </row>
    <row r="1518" spans="3:4">
      <c r="C1518" s="16" t="s">
        <v>207</v>
      </c>
      <c r="D1518" s="17" t="s">
        <v>1664</v>
      </c>
    </row>
    <row r="1519" spans="3:4">
      <c r="C1519" s="16" t="s">
        <v>207</v>
      </c>
      <c r="D1519" s="17" t="s">
        <v>1665</v>
      </c>
    </row>
    <row r="1520" spans="3:4">
      <c r="C1520" s="16" t="s">
        <v>207</v>
      </c>
      <c r="D1520" s="17" t="s">
        <v>1666</v>
      </c>
    </row>
    <row r="1521" spans="3:4">
      <c r="C1521" s="16" t="s">
        <v>207</v>
      </c>
      <c r="D1521" s="17" t="s">
        <v>1667</v>
      </c>
    </row>
    <row r="1522" spans="3:4">
      <c r="C1522" s="16" t="s">
        <v>207</v>
      </c>
      <c r="D1522" s="17" t="s">
        <v>1668</v>
      </c>
    </row>
    <row r="1523" spans="3:4">
      <c r="C1523" s="16" t="s">
        <v>207</v>
      </c>
      <c r="D1523" s="17" t="s">
        <v>1410</v>
      </c>
    </row>
    <row r="1524" spans="3:4">
      <c r="C1524" s="16" t="s">
        <v>207</v>
      </c>
      <c r="D1524" s="17" t="s">
        <v>1669</v>
      </c>
    </row>
    <row r="1525" spans="3:4">
      <c r="C1525" s="16" t="s">
        <v>207</v>
      </c>
      <c r="D1525" s="17" t="s">
        <v>1670</v>
      </c>
    </row>
    <row r="1526" spans="3:4">
      <c r="C1526" s="16" t="s">
        <v>207</v>
      </c>
      <c r="D1526" s="17" t="s">
        <v>1671</v>
      </c>
    </row>
    <row r="1527" spans="3:4">
      <c r="C1527" s="16" t="s">
        <v>207</v>
      </c>
      <c r="D1527" s="17" t="s">
        <v>453</v>
      </c>
    </row>
    <row r="1528" spans="3:4">
      <c r="C1528" s="16" t="s">
        <v>207</v>
      </c>
      <c r="D1528" s="17" t="s">
        <v>1672</v>
      </c>
    </row>
    <row r="1529" spans="3:4">
      <c r="C1529" s="16" t="s">
        <v>207</v>
      </c>
      <c r="D1529" s="17" t="s">
        <v>1673</v>
      </c>
    </row>
    <row r="1530" spans="3:4">
      <c r="C1530" s="16" t="s">
        <v>207</v>
      </c>
      <c r="D1530" s="17" t="s">
        <v>1674</v>
      </c>
    </row>
    <row r="1531" spans="3:4">
      <c r="C1531" s="16" t="s">
        <v>207</v>
      </c>
      <c r="D1531" s="17" t="s">
        <v>1675</v>
      </c>
    </row>
    <row r="1532" spans="3:4">
      <c r="C1532" s="16" t="s">
        <v>207</v>
      </c>
      <c r="D1532" s="17" t="s">
        <v>1676</v>
      </c>
    </row>
    <row r="1533" spans="3:4">
      <c r="C1533" s="16" t="s">
        <v>207</v>
      </c>
      <c r="D1533" s="17" t="s">
        <v>1677</v>
      </c>
    </row>
    <row r="1534" spans="3:4">
      <c r="C1534" s="16" t="s">
        <v>207</v>
      </c>
      <c r="D1534" s="17" t="s">
        <v>1678</v>
      </c>
    </row>
    <row r="1535" spans="3:4">
      <c r="C1535" s="16" t="s">
        <v>207</v>
      </c>
      <c r="D1535" s="17" t="s">
        <v>1679</v>
      </c>
    </row>
    <row r="1536" spans="3:4">
      <c r="C1536" s="16" t="s">
        <v>209</v>
      </c>
      <c r="D1536" s="17" t="s">
        <v>1680</v>
      </c>
    </row>
    <row r="1537" spans="3:4">
      <c r="C1537" s="16" t="s">
        <v>209</v>
      </c>
      <c r="D1537" s="17" t="s">
        <v>1681</v>
      </c>
    </row>
    <row r="1538" spans="3:4">
      <c r="C1538" s="16" t="s">
        <v>209</v>
      </c>
      <c r="D1538" s="17" t="s">
        <v>1682</v>
      </c>
    </row>
    <row r="1539" spans="3:4">
      <c r="C1539" s="16" t="s">
        <v>209</v>
      </c>
      <c r="D1539" s="17" t="s">
        <v>1683</v>
      </c>
    </row>
    <row r="1540" spans="3:4">
      <c r="C1540" s="16" t="s">
        <v>209</v>
      </c>
      <c r="D1540" s="17" t="s">
        <v>1684</v>
      </c>
    </row>
    <row r="1541" spans="3:4">
      <c r="C1541" s="16" t="s">
        <v>209</v>
      </c>
      <c r="D1541" s="17" t="s">
        <v>1685</v>
      </c>
    </row>
    <row r="1542" spans="3:4">
      <c r="C1542" s="16" t="s">
        <v>209</v>
      </c>
      <c r="D1542" s="17" t="s">
        <v>1686</v>
      </c>
    </row>
    <row r="1543" spans="3:4">
      <c r="C1543" s="16" t="s">
        <v>209</v>
      </c>
      <c r="D1543" s="17" t="s">
        <v>1687</v>
      </c>
    </row>
    <row r="1544" spans="3:4">
      <c r="C1544" s="16" t="s">
        <v>209</v>
      </c>
      <c r="D1544" s="17" t="s">
        <v>1688</v>
      </c>
    </row>
    <row r="1545" spans="3:4">
      <c r="C1545" s="16" t="s">
        <v>209</v>
      </c>
      <c r="D1545" s="17" t="s">
        <v>1689</v>
      </c>
    </row>
    <row r="1546" spans="3:4">
      <c r="C1546" s="16" t="s">
        <v>209</v>
      </c>
      <c r="D1546" s="17" t="s">
        <v>1690</v>
      </c>
    </row>
    <row r="1547" spans="3:4">
      <c r="C1547" s="16" t="s">
        <v>209</v>
      </c>
      <c r="D1547" s="17" t="s">
        <v>1691</v>
      </c>
    </row>
    <row r="1548" spans="3:4">
      <c r="C1548" s="16" t="s">
        <v>209</v>
      </c>
      <c r="D1548" s="17" t="s">
        <v>1692</v>
      </c>
    </row>
    <row r="1549" spans="3:4">
      <c r="C1549" s="16" t="s">
        <v>209</v>
      </c>
      <c r="D1549" s="17" t="s">
        <v>1693</v>
      </c>
    </row>
    <row r="1550" spans="3:4">
      <c r="C1550" s="16" t="s">
        <v>209</v>
      </c>
      <c r="D1550" s="17" t="s">
        <v>1694</v>
      </c>
    </row>
    <row r="1551" spans="3:4">
      <c r="C1551" s="16" t="s">
        <v>209</v>
      </c>
      <c r="D1551" s="17" t="s">
        <v>1695</v>
      </c>
    </row>
    <row r="1552" spans="3:4">
      <c r="C1552" s="16" t="s">
        <v>209</v>
      </c>
      <c r="D1552" s="17" t="s">
        <v>1696</v>
      </c>
    </row>
    <row r="1553" spans="3:4">
      <c r="C1553" s="16" t="s">
        <v>209</v>
      </c>
      <c r="D1553" s="17" t="s">
        <v>1697</v>
      </c>
    </row>
    <row r="1554" spans="3:4">
      <c r="C1554" s="16" t="s">
        <v>209</v>
      </c>
      <c r="D1554" s="17" t="s">
        <v>1698</v>
      </c>
    </row>
    <row r="1555" spans="3:4">
      <c r="C1555" s="16" t="s">
        <v>209</v>
      </c>
      <c r="D1555" s="17" t="s">
        <v>1699</v>
      </c>
    </row>
    <row r="1556" spans="3:4">
      <c r="C1556" s="16" t="s">
        <v>211</v>
      </c>
      <c r="D1556" s="17" t="s">
        <v>1700</v>
      </c>
    </row>
    <row r="1557" spans="3:4">
      <c r="C1557" s="16" t="s">
        <v>211</v>
      </c>
      <c r="D1557" s="17" t="s">
        <v>1701</v>
      </c>
    </row>
    <row r="1558" spans="3:4">
      <c r="C1558" s="16" t="s">
        <v>211</v>
      </c>
      <c r="D1558" s="17" t="s">
        <v>1702</v>
      </c>
    </row>
    <row r="1559" spans="3:4">
      <c r="C1559" s="16" t="s">
        <v>211</v>
      </c>
      <c r="D1559" s="17" t="s">
        <v>1703</v>
      </c>
    </row>
    <row r="1560" spans="3:4">
      <c r="C1560" s="16" t="s">
        <v>211</v>
      </c>
      <c r="D1560" s="17" t="s">
        <v>1704</v>
      </c>
    </row>
    <row r="1561" spans="3:4">
      <c r="C1561" s="16" t="s">
        <v>211</v>
      </c>
      <c r="D1561" s="17" t="s">
        <v>1705</v>
      </c>
    </row>
    <row r="1562" spans="3:4">
      <c r="C1562" s="16" t="s">
        <v>211</v>
      </c>
      <c r="D1562" s="17" t="s">
        <v>1706</v>
      </c>
    </row>
    <row r="1563" spans="3:4">
      <c r="C1563" s="16" t="s">
        <v>211</v>
      </c>
      <c r="D1563" s="17" t="s">
        <v>1707</v>
      </c>
    </row>
    <row r="1564" spans="3:4">
      <c r="C1564" s="16" t="s">
        <v>211</v>
      </c>
      <c r="D1564" s="17" t="s">
        <v>1708</v>
      </c>
    </row>
    <row r="1565" spans="3:4">
      <c r="C1565" s="16" t="s">
        <v>211</v>
      </c>
      <c r="D1565" s="17" t="s">
        <v>1709</v>
      </c>
    </row>
    <row r="1566" spans="3:4">
      <c r="C1566" s="16" t="s">
        <v>211</v>
      </c>
      <c r="D1566" s="17" t="s">
        <v>1710</v>
      </c>
    </row>
    <row r="1567" spans="3:4">
      <c r="C1567" s="16" t="s">
        <v>211</v>
      </c>
      <c r="D1567" s="17" t="s">
        <v>1711</v>
      </c>
    </row>
    <row r="1568" spans="3:4">
      <c r="C1568" s="16" t="s">
        <v>211</v>
      </c>
      <c r="D1568" s="17" t="s">
        <v>1712</v>
      </c>
    </row>
    <row r="1569" spans="3:4">
      <c r="C1569" s="16" t="s">
        <v>211</v>
      </c>
      <c r="D1569" s="17" t="s">
        <v>1713</v>
      </c>
    </row>
    <row r="1570" spans="3:4">
      <c r="C1570" s="16" t="s">
        <v>211</v>
      </c>
      <c r="D1570" s="17" t="s">
        <v>1714</v>
      </c>
    </row>
    <row r="1571" spans="3:4">
      <c r="C1571" s="16" t="s">
        <v>211</v>
      </c>
      <c r="D1571" s="17" t="s">
        <v>1715</v>
      </c>
    </row>
    <row r="1572" spans="3:4">
      <c r="C1572" s="16" t="s">
        <v>211</v>
      </c>
      <c r="D1572" s="17" t="s">
        <v>1716</v>
      </c>
    </row>
    <row r="1573" spans="3:4">
      <c r="C1573" s="16" t="s">
        <v>211</v>
      </c>
      <c r="D1573" s="17" t="s">
        <v>1717</v>
      </c>
    </row>
    <row r="1574" spans="3:4">
      <c r="C1574" s="16" t="s">
        <v>211</v>
      </c>
      <c r="D1574" s="17" t="s">
        <v>1718</v>
      </c>
    </row>
    <row r="1575" spans="3:4">
      <c r="C1575" s="16" t="s">
        <v>211</v>
      </c>
      <c r="D1575" s="17" t="s">
        <v>1719</v>
      </c>
    </row>
    <row r="1576" spans="3:4">
      <c r="C1576" s="16" t="s">
        <v>211</v>
      </c>
      <c r="D1576" s="17" t="s">
        <v>1720</v>
      </c>
    </row>
    <row r="1577" spans="3:4">
      <c r="C1577" s="16" t="s">
        <v>213</v>
      </c>
      <c r="D1577" s="17" t="s">
        <v>1721</v>
      </c>
    </row>
    <row r="1578" spans="3:4">
      <c r="C1578" s="16" t="s">
        <v>213</v>
      </c>
      <c r="D1578" s="17" t="s">
        <v>1722</v>
      </c>
    </row>
    <row r="1579" spans="3:4">
      <c r="C1579" s="16" t="s">
        <v>213</v>
      </c>
      <c r="D1579" s="17" t="s">
        <v>1723</v>
      </c>
    </row>
    <row r="1580" spans="3:4">
      <c r="C1580" s="16" t="s">
        <v>213</v>
      </c>
      <c r="D1580" s="17" t="s">
        <v>1724</v>
      </c>
    </row>
    <row r="1581" spans="3:4">
      <c r="C1581" s="16" t="s">
        <v>213</v>
      </c>
      <c r="D1581" s="17" t="s">
        <v>1725</v>
      </c>
    </row>
    <row r="1582" spans="3:4">
      <c r="C1582" s="16" t="s">
        <v>213</v>
      </c>
      <c r="D1582" s="17" t="s">
        <v>1726</v>
      </c>
    </row>
    <row r="1583" spans="3:4">
      <c r="C1583" s="16" t="s">
        <v>213</v>
      </c>
      <c r="D1583" s="17" t="s">
        <v>1727</v>
      </c>
    </row>
    <row r="1584" spans="3:4">
      <c r="C1584" s="16" t="s">
        <v>213</v>
      </c>
      <c r="D1584" s="17" t="s">
        <v>1728</v>
      </c>
    </row>
    <row r="1585" spans="3:4">
      <c r="C1585" s="16" t="s">
        <v>213</v>
      </c>
      <c r="D1585" s="17" t="s">
        <v>1729</v>
      </c>
    </row>
    <row r="1586" spans="3:4">
      <c r="C1586" s="16" t="s">
        <v>213</v>
      </c>
      <c r="D1586" s="17" t="s">
        <v>1730</v>
      </c>
    </row>
    <row r="1587" spans="3:4">
      <c r="C1587" s="16" t="s">
        <v>213</v>
      </c>
      <c r="D1587" s="17" t="s">
        <v>1731</v>
      </c>
    </row>
    <row r="1588" spans="3:4">
      <c r="C1588" s="16" t="s">
        <v>213</v>
      </c>
      <c r="D1588" s="17" t="s">
        <v>1732</v>
      </c>
    </row>
    <row r="1589" spans="3:4">
      <c r="C1589" s="16" t="s">
        <v>213</v>
      </c>
      <c r="D1589" s="17" t="s">
        <v>1733</v>
      </c>
    </row>
    <row r="1590" spans="3:4">
      <c r="C1590" s="16" t="s">
        <v>213</v>
      </c>
      <c r="D1590" s="17" t="s">
        <v>1734</v>
      </c>
    </row>
    <row r="1591" spans="3:4">
      <c r="C1591" s="16" t="s">
        <v>213</v>
      </c>
      <c r="D1591" s="17" t="s">
        <v>466</v>
      </c>
    </row>
    <row r="1592" spans="3:4">
      <c r="C1592" s="16" t="s">
        <v>213</v>
      </c>
      <c r="D1592" s="17" t="s">
        <v>1735</v>
      </c>
    </row>
    <row r="1593" spans="3:4">
      <c r="C1593" s="16" t="s">
        <v>213</v>
      </c>
      <c r="D1593" s="17" t="s">
        <v>1736</v>
      </c>
    </row>
    <row r="1594" spans="3:4">
      <c r="C1594" s="16" t="s">
        <v>213</v>
      </c>
      <c r="D1594" s="17" t="s">
        <v>1737</v>
      </c>
    </row>
    <row r="1595" spans="3:4">
      <c r="C1595" s="16" t="s">
        <v>213</v>
      </c>
      <c r="D1595" s="17" t="s">
        <v>1738</v>
      </c>
    </row>
    <row r="1596" spans="3:4">
      <c r="C1596" s="16" t="s">
        <v>213</v>
      </c>
      <c r="D1596" s="17" t="s">
        <v>1739</v>
      </c>
    </row>
    <row r="1597" spans="3:4">
      <c r="C1597" s="16" t="s">
        <v>213</v>
      </c>
      <c r="D1597" s="17" t="s">
        <v>1740</v>
      </c>
    </row>
    <row r="1598" spans="3:4">
      <c r="C1598" s="16" t="s">
        <v>213</v>
      </c>
      <c r="D1598" s="17" t="s">
        <v>1741</v>
      </c>
    </row>
    <row r="1599" spans="3:4">
      <c r="C1599" s="16" t="s">
        <v>213</v>
      </c>
      <c r="D1599" s="17" t="s">
        <v>523</v>
      </c>
    </row>
    <row r="1600" spans="3:4">
      <c r="C1600" s="16" t="s">
        <v>213</v>
      </c>
      <c r="D1600" s="17" t="s">
        <v>1742</v>
      </c>
    </row>
    <row r="1601" spans="3:4">
      <c r="C1601" s="16" t="s">
        <v>213</v>
      </c>
      <c r="D1601" s="17" t="s">
        <v>1042</v>
      </c>
    </row>
    <row r="1602" spans="3:4">
      <c r="C1602" s="16" t="s">
        <v>213</v>
      </c>
      <c r="D1602" s="17" t="s">
        <v>1743</v>
      </c>
    </row>
    <row r="1603" spans="3:4">
      <c r="C1603" s="16" t="s">
        <v>213</v>
      </c>
      <c r="D1603" s="17" t="s">
        <v>1744</v>
      </c>
    </row>
    <row r="1604" spans="3:4">
      <c r="C1604" s="16" t="s">
        <v>213</v>
      </c>
      <c r="D1604" s="17" t="s">
        <v>1745</v>
      </c>
    </row>
    <row r="1605" spans="3:4">
      <c r="C1605" s="16" t="s">
        <v>213</v>
      </c>
      <c r="D1605" s="17" t="s">
        <v>1746</v>
      </c>
    </row>
    <row r="1606" spans="3:4">
      <c r="C1606" s="16" t="s">
        <v>213</v>
      </c>
      <c r="D1606" s="17" t="s">
        <v>1747</v>
      </c>
    </row>
    <row r="1607" spans="3:4">
      <c r="C1607" s="16" t="s">
        <v>213</v>
      </c>
      <c r="D1607" s="17" t="s">
        <v>1748</v>
      </c>
    </row>
    <row r="1608" spans="3:4">
      <c r="C1608" s="16" t="s">
        <v>213</v>
      </c>
      <c r="D1608" s="17" t="s">
        <v>1749</v>
      </c>
    </row>
    <row r="1609" spans="3:4">
      <c r="C1609" s="16" t="s">
        <v>213</v>
      </c>
      <c r="D1609" s="17" t="s">
        <v>1750</v>
      </c>
    </row>
    <row r="1610" spans="3:4">
      <c r="C1610" s="16" t="s">
        <v>213</v>
      </c>
      <c r="D1610" s="17" t="s">
        <v>1751</v>
      </c>
    </row>
    <row r="1611" spans="3:4">
      <c r="C1611" s="16" t="s">
        <v>213</v>
      </c>
      <c r="D1611" s="17" t="s">
        <v>1752</v>
      </c>
    </row>
    <row r="1612" spans="3:4">
      <c r="C1612" s="16" t="s">
        <v>213</v>
      </c>
      <c r="D1612" s="17" t="s">
        <v>1753</v>
      </c>
    </row>
    <row r="1613" spans="3:4">
      <c r="C1613" s="16" t="s">
        <v>213</v>
      </c>
      <c r="D1613" s="17" t="s">
        <v>1754</v>
      </c>
    </row>
    <row r="1614" spans="3:4">
      <c r="C1614" s="16" t="s">
        <v>213</v>
      </c>
      <c r="D1614" s="17" t="s">
        <v>1755</v>
      </c>
    </row>
    <row r="1615" spans="3:4">
      <c r="C1615" s="16" t="s">
        <v>213</v>
      </c>
      <c r="D1615" s="17" t="s">
        <v>1756</v>
      </c>
    </row>
    <row r="1616" spans="3:4">
      <c r="C1616" s="16" t="s">
        <v>213</v>
      </c>
      <c r="D1616" s="17" t="s">
        <v>1757</v>
      </c>
    </row>
    <row r="1617" spans="3:4">
      <c r="C1617" s="16" t="s">
        <v>213</v>
      </c>
      <c r="D1617" s="17" t="s">
        <v>1758</v>
      </c>
    </row>
    <row r="1618" spans="3:4">
      <c r="C1618" s="16" t="s">
        <v>213</v>
      </c>
      <c r="D1618" s="17" t="s">
        <v>1759</v>
      </c>
    </row>
    <row r="1619" spans="3:4">
      <c r="C1619" s="16" t="s">
        <v>213</v>
      </c>
      <c r="D1619" s="17" t="s">
        <v>1760</v>
      </c>
    </row>
    <row r="1620" spans="3:4">
      <c r="C1620" s="16" t="s">
        <v>213</v>
      </c>
      <c r="D1620" s="17" t="s">
        <v>1761</v>
      </c>
    </row>
    <row r="1621" spans="3:4">
      <c r="C1621" s="16" t="s">
        <v>213</v>
      </c>
      <c r="D1621" s="17" t="s">
        <v>1762</v>
      </c>
    </row>
    <row r="1622" spans="3:4">
      <c r="C1622" s="16" t="s">
        <v>215</v>
      </c>
      <c r="D1622" s="17" t="s">
        <v>1763</v>
      </c>
    </row>
    <row r="1623" spans="3:4">
      <c r="C1623" s="16" t="s">
        <v>215</v>
      </c>
      <c r="D1623" s="17" t="s">
        <v>1764</v>
      </c>
    </row>
    <row r="1624" spans="3:4">
      <c r="C1624" s="16" t="s">
        <v>215</v>
      </c>
      <c r="D1624" s="17" t="s">
        <v>1765</v>
      </c>
    </row>
    <row r="1625" spans="3:4">
      <c r="C1625" s="16" t="s">
        <v>215</v>
      </c>
      <c r="D1625" s="17" t="s">
        <v>1766</v>
      </c>
    </row>
    <row r="1626" spans="3:4">
      <c r="C1626" s="16" t="s">
        <v>215</v>
      </c>
      <c r="D1626" s="17" t="s">
        <v>1767</v>
      </c>
    </row>
    <row r="1627" spans="3:4">
      <c r="C1627" s="16" t="s">
        <v>215</v>
      </c>
      <c r="D1627" s="17" t="s">
        <v>1768</v>
      </c>
    </row>
    <row r="1628" spans="3:4">
      <c r="C1628" s="16" t="s">
        <v>215</v>
      </c>
      <c r="D1628" s="17" t="s">
        <v>1769</v>
      </c>
    </row>
    <row r="1629" spans="3:4">
      <c r="C1629" s="16" t="s">
        <v>215</v>
      </c>
      <c r="D1629" s="17" t="s">
        <v>1770</v>
      </c>
    </row>
    <row r="1630" spans="3:4">
      <c r="C1630" s="16" t="s">
        <v>215</v>
      </c>
      <c r="D1630" s="17" t="s">
        <v>1771</v>
      </c>
    </row>
    <row r="1631" spans="3:4">
      <c r="C1631" s="16" t="s">
        <v>215</v>
      </c>
      <c r="D1631" s="17" t="s">
        <v>1772</v>
      </c>
    </row>
    <row r="1632" spans="3:4">
      <c r="C1632" s="16" t="s">
        <v>215</v>
      </c>
      <c r="D1632" s="17" t="s">
        <v>1773</v>
      </c>
    </row>
    <row r="1633" spans="3:4">
      <c r="C1633" s="16" t="s">
        <v>215</v>
      </c>
      <c r="D1633" s="17" t="s">
        <v>1774</v>
      </c>
    </row>
    <row r="1634" spans="3:4">
      <c r="C1634" s="16" t="s">
        <v>215</v>
      </c>
      <c r="D1634" s="17" t="s">
        <v>1775</v>
      </c>
    </row>
    <row r="1635" spans="3:4">
      <c r="C1635" s="16" t="s">
        <v>215</v>
      </c>
      <c r="D1635" s="17" t="s">
        <v>1776</v>
      </c>
    </row>
    <row r="1636" spans="3:4">
      <c r="C1636" s="16" t="s">
        <v>215</v>
      </c>
      <c r="D1636" s="17" t="s">
        <v>1777</v>
      </c>
    </row>
    <row r="1637" spans="3:4">
      <c r="C1637" s="16" t="s">
        <v>215</v>
      </c>
      <c r="D1637" s="17" t="s">
        <v>1778</v>
      </c>
    </row>
    <row r="1638" spans="3:4">
      <c r="C1638" s="16" t="s">
        <v>215</v>
      </c>
      <c r="D1638" s="17" t="s">
        <v>1779</v>
      </c>
    </row>
    <row r="1639" spans="3:4">
      <c r="C1639" s="16" t="s">
        <v>215</v>
      </c>
      <c r="D1639" s="17" t="s">
        <v>1780</v>
      </c>
    </row>
    <row r="1640" spans="3:4">
      <c r="C1640" s="16" t="s">
        <v>217</v>
      </c>
      <c r="D1640" s="17" t="s">
        <v>1781</v>
      </c>
    </row>
    <row r="1641" spans="3:4">
      <c r="C1641" s="16" t="s">
        <v>217</v>
      </c>
      <c r="D1641" s="17" t="s">
        <v>1782</v>
      </c>
    </row>
    <row r="1642" spans="3:4">
      <c r="C1642" s="16" t="s">
        <v>217</v>
      </c>
      <c r="D1642" s="17" t="s">
        <v>1783</v>
      </c>
    </row>
    <row r="1643" spans="3:4">
      <c r="C1643" s="16" t="s">
        <v>217</v>
      </c>
      <c r="D1643" s="17" t="s">
        <v>1784</v>
      </c>
    </row>
    <row r="1644" spans="3:4">
      <c r="C1644" s="16" t="s">
        <v>217</v>
      </c>
      <c r="D1644" s="17" t="s">
        <v>1785</v>
      </c>
    </row>
    <row r="1645" spans="3:4">
      <c r="C1645" s="16" t="s">
        <v>217</v>
      </c>
      <c r="D1645" s="17" t="s">
        <v>1786</v>
      </c>
    </row>
    <row r="1646" spans="3:4">
      <c r="C1646" s="16" t="s">
        <v>217</v>
      </c>
      <c r="D1646" s="17" t="s">
        <v>1787</v>
      </c>
    </row>
    <row r="1647" spans="3:4">
      <c r="C1647" s="16" t="s">
        <v>217</v>
      </c>
      <c r="D1647" s="17" t="s">
        <v>1788</v>
      </c>
    </row>
    <row r="1648" spans="3:4">
      <c r="C1648" s="16" t="s">
        <v>217</v>
      </c>
      <c r="D1648" s="17" t="s">
        <v>1789</v>
      </c>
    </row>
    <row r="1649" spans="3:4">
      <c r="C1649" s="16" t="s">
        <v>217</v>
      </c>
      <c r="D1649" s="17" t="s">
        <v>1790</v>
      </c>
    </row>
    <row r="1650" spans="3:4">
      <c r="C1650" s="16" t="s">
        <v>217</v>
      </c>
      <c r="D1650" s="17" t="s">
        <v>1791</v>
      </c>
    </row>
    <row r="1651" spans="3:4">
      <c r="C1651" s="16" t="s">
        <v>217</v>
      </c>
      <c r="D1651" s="17" t="s">
        <v>1792</v>
      </c>
    </row>
    <row r="1652" spans="3:4">
      <c r="C1652" s="16" t="s">
        <v>217</v>
      </c>
      <c r="D1652" s="17" t="s">
        <v>1793</v>
      </c>
    </row>
    <row r="1653" spans="3:4">
      <c r="C1653" s="16" t="s">
        <v>217</v>
      </c>
      <c r="D1653" s="17" t="s">
        <v>1794</v>
      </c>
    </row>
    <row r="1654" spans="3:4">
      <c r="C1654" s="16" t="s">
        <v>217</v>
      </c>
      <c r="D1654" s="17" t="s">
        <v>1795</v>
      </c>
    </row>
    <row r="1655" spans="3:4">
      <c r="C1655" s="16" t="s">
        <v>217</v>
      </c>
      <c r="D1655" s="17" t="s">
        <v>1796</v>
      </c>
    </row>
    <row r="1656" spans="3:4">
      <c r="C1656" s="16" t="s">
        <v>217</v>
      </c>
      <c r="D1656" s="17" t="s">
        <v>1797</v>
      </c>
    </row>
    <row r="1657" spans="3:4">
      <c r="C1657" s="16" t="s">
        <v>217</v>
      </c>
      <c r="D1657" s="17" t="s">
        <v>1798</v>
      </c>
    </row>
    <row r="1658" spans="3:4">
      <c r="C1658" s="16" t="s">
        <v>217</v>
      </c>
      <c r="D1658" s="17" t="s">
        <v>1799</v>
      </c>
    </row>
    <row r="1659" spans="3:4">
      <c r="C1659" s="16" t="s">
        <v>217</v>
      </c>
      <c r="D1659" s="17" t="s">
        <v>1800</v>
      </c>
    </row>
    <row r="1660" spans="3:4">
      <c r="C1660" s="16" t="s">
        <v>217</v>
      </c>
      <c r="D1660" s="17" t="s">
        <v>1801</v>
      </c>
    </row>
    <row r="1661" spans="3:4">
      <c r="C1661" s="16" t="s">
        <v>217</v>
      </c>
      <c r="D1661" s="17" t="s">
        <v>1802</v>
      </c>
    </row>
    <row r="1662" spans="3:4">
      <c r="C1662" s="16" t="s">
        <v>217</v>
      </c>
      <c r="D1662" s="17" t="s">
        <v>491</v>
      </c>
    </row>
    <row r="1663" spans="3:4">
      <c r="C1663" s="16" t="s">
        <v>217</v>
      </c>
      <c r="D1663" s="17" t="s">
        <v>1803</v>
      </c>
    </row>
    <row r="1664" spans="3:4">
      <c r="C1664" s="16" t="s">
        <v>217</v>
      </c>
      <c r="D1664" s="17" t="s">
        <v>1804</v>
      </c>
    </row>
    <row r="1665" spans="3:4">
      <c r="C1665" s="16" t="s">
        <v>217</v>
      </c>
      <c r="D1665" s="17" t="s">
        <v>1805</v>
      </c>
    </row>
    <row r="1666" spans="3:4">
      <c r="C1666" s="16" t="s">
        <v>219</v>
      </c>
      <c r="D1666" s="17" t="s">
        <v>1806</v>
      </c>
    </row>
    <row r="1667" spans="3:4">
      <c r="C1667" s="16" t="s">
        <v>219</v>
      </c>
      <c r="D1667" s="17" t="s">
        <v>1807</v>
      </c>
    </row>
    <row r="1668" spans="3:4">
      <c r="C1668" s="16" t="s">
        <v>219</v>
      </c>
      <c r="D1668" s="17" t="s">
        <v>1808</v>
      </c>
    </row>
    <row r="1669" spans="3:4">
      <c r="C1669" s="16" t="s">
        <v>219</v>
      </c>
      <c r="D1669" s="17" t="s">
        <v>1809</v>
      </c>
    </row>
    <row r="1670" spans="3:4">
      <c r="C1670" s="16" t="s">
        <v>219</v>
      </c>
      <c r="D1670" s="17" t="s">
        <v>1810</v>
      </c>
    </row>
    <row r="1671" spans="3:4">
      <c r="C1671" s="16" t="s">
        <v>219</v>
      </c>
      <c r="D1671" s="17" t="s">
        <v>1811</v>
      </c>
    </row>
    <row r="1672" spans="3:4">
      <c r="C1672" s="16" t="s">
        <v>219</v>
      </c>
      <c r="D1672" s="17" t="s">
        <v>1812</v>
      </c>
    </row>
    <row r="1673" spans="3:4">
      <c r="C1673" s="16" t="s">
        <v>219</v>
      </c>
      <c r="D1673" s="17" t="s">
        <v>1813</v>
      </c>
    </row>
    <row r="1674" spans="3:4">
      <c r="C1674" s="16" t="s">
        <v>219</v>
      </c>
      <c r="D1674" s="17" t="s">
        <v>1814</v>
      </c>
    </row>
    <row r="1675" spans="3:4">
      <c r="C1675" s="16" t="s">
        <v>219</v>
      </c>
      <c r="D1675" s="17" t="s">
        <v>1815</v>
      </c>
    </row>
    <row r="1676" spans="3:4">
      <c r="C1676" s="16" t="s">
        <v>219</v>
      </c>
      <c r="D1676" s="17" t="s">
        <v>1816</v>
      </c>
    </row>
    <row r="1677" spans="3:4">
      <c r="C1677" s="16" t="s">
        <v>219</v>
      </c>
      <c r="D1677" s="17" t="s">
        <v>1817</v>
      </c>
    </row>
    <row r="1678" spans="3:4">
      <c r="C1678" s="16" t="s">
        <v>219</v>
      </c>
      <c r="D1678" s="17" t="s">
        <v>1818</v>
      </c>
    </row>
    <row r="1679" spans="3:4">
      <c r="C1679" s="16" t="s">
        <v>219</v>
      </c>
      <c r="D1679" s="17" t="s">
        <v>1819</v>
      </c>
    </row>
    <row r="1680" spans="3:4">
      <c r="C1680" s="16" t="s">
        <v>219</v>
      </c>
      <c r="D1680" s="17" t="s">
        <v>1820</v>
      </c>
    </row>
    <row r="1681" spans="3:4">
      <c r="C1681" s="16" t="s">
        <v>219</v>
      </c>
      <c r="D1681" s="17" t="s">
        <v>1821</v>
      </c>
    </row>
    <row r="1682" spans="3:4">
      <c r="C1682" s="16" t="s">
        <v>219</v>
      </c>
      <c r="D1682" s="17" t="s">
        <v>1822</v>
      </c>
    </row>
    <row r="1683" spans="3:4">
      <c r="C1683" s="16" t="s">
        <v>219</v>
      </c>
      <c r="D1683" s="17" t="s">
        <v>1823</v>
      </c>
    </row>
    <row r="1684" spans="3:4">
      <c r="C1684" s="16" t="s">
        <v>219</v>
      </c>
      <c r="D1684" s="17" t="s">
        <v>1824</v>
      </c>
    </row>
    <row r="1685" spans="3:4">
      <c r="C1685" s="16" t="s">
        <v>219</v>
      </c>
      <c r="D1685" s="17" t="s">
        <v>1825</v>
      </c>
    </row>
    <row r="1686" spans="3:4">
      <c r="C1686" s="16" t="s">
        <v>219</v>
      </c>
      <c r="D1686" s="17" t="s">
        <v>1826</v>
      </c>
    </row>
    <row r="1687" spans="3:4">
      <c r="C1687" s="16" t="s">
        <v>219</v>
      </c>
      <c r="D1687" s="17" t="s">
        <v>1827</v>
      </c>
    </row>
    <row r="1688" spans="3:4">
      <c r="C1688" s="16" t="s">
        <v>219</v>
      </c>
      <c r="D1688" s="17" t="s">
        <v>1828</v>
      </c>
    </row>
    <row r="1689" spans="3:4">
      <c r="C1689" s="16" t="s">
        <v>219</v>
      </c>
      <c r="D1689" s="17" t="s">
        <v>1829</v>
      </c>
    </row>
    <row r="1690" spans="3:4">
      <c r="C1690" s="16" t="s">
        <v>219</v>
      </c>
      <c r="D1690" s="17" t="s">
        <v>1830</v>
      </c>
    </row>
    <row r="1691" spans="3:4">
      <c r="C1691" s="16" t="s">
        <v>219</v>
      </c>
      <c r="D1691" s="17" t="s">
        <v>1831</v>
      </c>
    </row>
    <row r="1692" spans="3:4">
      <c r="C1692" s="16" t="s">
        <v>219</v>
      </c>
      <c r="D1692" s="17" t="s">
        <v>1832</v>
      </c>
    </row>
    <row r="1693" spans="3:4">
      <c r="C1693" s="16" t="s">
        <v>219</v>
      </c>
      <c r="D1693" s="17" t="s">
        <v>1833</v>
      </c>
    </row>
    <row r="1694" spans="3:4">
      <c r="C1694" s="16" t="s">
        <v>219</v>
      </c>
      <c r="D1694" s="17" t="s">
        <v>1834</v>
      </c>
    </row>
    <row r="1695" spans="3:4">
      <c r="C1695" s="16" t="s">
        <v>219</v>
      </c>
      <c r="D1695" s="17" t="s">
        <v>1835</v>
      </c>
    </row>
    <row r="1696" spans="3:4">
      <c r="C1696" s="16" t="s">
        <v>219</v>
      </c>
      <c r="D1696" s="17" t="s">
        <v>1836</v>
      </c>
    </row>
    <row r="1697" spans="3:4">
      <c r="C1697" s="16" t="s">
        <v>219</v>
      </c>
      <c r="D1697" s="17" t="s">
        <v>1837</v>
      </c>
    </row>
    <row r="1698" spans="3:4">
      <c r="C1698" s="16" t="s">
        <v>219</v>
      </c>
      <c r="D1698" s="17" t="s">
        <v>1838</v>
      </c>
    </row>
    <row r="1699" spans="3:4">
      <c r="C1699" s="16" t="s">
        <v>219</v>
      </c>
      <c r="D1699" s="17" t="s">
        <v>1839</v>
      </c>
    </row>
    <row r="1700" spans="3:4">
      <c r="C1700" s="16" t="s">
        <v>219</v>
      </c>
      <c r="D1700" s="17" t="s">
        <v>1840</v>
      </c>
    </row>
    <row r="1701" spans="3:4">
      <c r="C1701" s="16" t="s">
        <v>219</v>
      </c>
      <c r="D1701" s="17" t="s">
        <v>1841</v>
      </c>
    </row>
    <row r="1702" spans="3:4">
      <c r="C1702" s="16" t="s">
        <v>219</v>
      </c>
      <c r="D1702" s="17" t="s">
        <v>1842</v>
      </c>
    </row>
    <row r="1703" spans="3:4">
      <c r="C1703" s="16" t="s">
        <v>219</v>
      </c>
      <c r="D1703" s="17" t="s">
        <v>1843</v>
      </c>
    </row>
    <row r="1704" spans="3:4">
      <c r="C1704" s="16" t="s">
        <v>219</v>
      </c>
      <c r="D1704" s="17" t="s">
        <v>1844</v>
      </c>
    </row>
    <row r="1705" spans="3:4">
      <c r="C1705" s="16" t="s">
        <v>219</v>
      </c>
      <c r="D1705" s="17" t="s">
        <v>1845</v>
      </c>
    </row>
    <row r="1706" spans="3:4">
      <c r="C1706" s="16" t="s">
        <v>219</v>
      </c>
      <c r="D1706" s="17" t="s">
        <v>1846</v>
      </c>
    </row>
    <row r="1707" spans="3:4">
      <c r="C1707" s="16" t="s">
        <v>219</v>
      </c>
      <c r="D1707" s="17" t="s">
        <v>1847</v>
      </c>
    </row>
    <row r="1708" spans="3:4">
      <c r="C1708" s="16" t="s">
        <v>219</v>
      </c>
      <c r="D1708" s="17" t="s">
        <v>1848</v>
      </c>
    </row>
    <row r="1709" spans="3:4">
      <c r="C1709" s="16" t="s">
        <v>221</v>
      </c>
      <c r="D1709" s="17" t="s">
        <v>1849</v>
      </c>
    </row>
    <row r="1710" spans="3:4">
      <c r="C1710" s="16" t="s">
        <v>221</v>
      </c>
      <c r="D1710" s="17" t="s">
        <v>1850</v>
      </c>
    </row>
    <row r="1711" spans="3:4">
      <c r="C1711" s="16" t="s">
        <v>221</v>
      </c>
      <c r="D1711" s="17" t="s">
        <v>1851</v>
      </c>
    </row>
    <row r="1712" spans="3:4">
      <c r="C1712" s="16" t="s">
        <v>221</v>
      </c>
      <c r="D1712" s="17" t="s">
        <v>1852</v>
      </c>
    </row>
    <row r="1713" spans="3:4">
      <c r="C1713" s="16" t="s">
        <v>221</v>
      </c>
      <c r="D1713" s="17" t="s">
        <v>1853</v>
      </c>
    </row>
    <row r="1714" spans="3:4">
      <c r="C1714" s="16" t="s">
        <v>221</v>
      </c>
      <c r="D1714" s="17" t="s">
        <v>1854</v>
      </c>
    </row>
    <row r="1715" spans="3:4">
      <c r="C1715" s="16" t="s">
        <v>221</v>
      </c>
      <c r="D1715" s="17" t="s">
        <v>1855</v>
      </c>
    </row>
    <row r="1716" spans="3:4">
      <c r="C1716" s="16" t="s">
        <v>221</v>
      </c>
      <c r="D1716" s="17" t="s">
        <v>1856</v>
      </c>
    </row>
    <row r="1717" spans="3:4">
      <c r="C1717" s="16" t="s">
        <v>221</v>
      </c>
      <c r="D1717" s="17" t="s">
        <v>1857</v>
      </c>
    </row>
    <row r="1718" spans="3:4">
      <c r="C1718" s="16" t="s">
        <v>221</v>
      </c>
      <c r="D1718" s="17" t="s">
        <v>1858</v>
      </c>
    </row>
    <row r="1719" spans="3:4">
      <c r="C1719" s="16" t="s">
        <v>221</v>
      </c>
      <c r="D1719" s="17" t="s">
        <v>1859</v>
      </c>
    </row>
    <row r="1720" spans="3:4">
      <c r="C1720" s="16" t="s">
        <v>221</v>
      </c>
      <c r="D1720" s="17" t="s">
        <v>1860</v>
      </c>
    </row>
    <row r="1721" spans="3:4">
      <c r="C1721" s="16" t="s">
        <v>221</v>
      </c>
      <c r="D1721" s="17" t="s">
        <v>1861</v>
      </c>
    </row>
    <row r="1722" spans="3:4">
      <c r="C1722" s="16" t="s">
        <v>221</v>
      </c>
      <c r="D1722" s="17" t="s">
        <v>1862</v>
      </c>
    </row>
    <row r="1723" spans="3:4">
      <c r="C1723" s="16" t="s">
        <v>221</v>
      </c>
      <c r="D1723" s="17" t="s">
        <v>1863</v>
      </c>
    </row>
    <row r="1724" spans="3:4">
      <c r="C1724" s="16" t="s">
        <v>221</v>
      </c>
      <c r="D1724" s="17" t="s">
        <v>1864</v>
      </c>
    </row>
    <row r="1725" spans="3:4">
      <c r="C1725" s="16" t="s">
        <v>221</v>
      </c>
      <c r="D1725" s="17" t="s">
        <v>1865</v>
      </c>
    </row>
    <row r="1726" spans="3:4">
      <c r="C1726" s="16" t="s">
        <v>221</v>
      </c>
      <c r="D1726" s="17" t="s">
        <v>1866</v>
      </c>
    </row>
    <row r="1727" spans="3:4">
      <c r="C1727" s="16" t="s">
        <v>221</v>
      </c>
      <c r="D1727" s="17" t="s">
        <v>1867</v>
      </c>
    </row>
    <row r="1728" spans="3:4">
      <c r="C1728" s="16" t="s">
        <v>221</v>
      </c>
      <c r="D1728" s="17" t="s">
        <v>1868</v>
      </c>
    </row>
    <row r="1729" spans="3:4">
      <c r="C1729" s="16" t="s">
        <v>221</v>
      </c>
      <c r="D1729" s="17" t="s">
        <v>1869</v>
      </c>
    </row>
    <row r="1730" spans="3:4">
      <c r="C1730" s="16" t="s">
        <v>221</v>
      </c>
      <c r="D1730" s="17" t="s">
        <v>1870</v>
      </c>
    </row>
    <row r="1731" spans="3:4">
      <c r="C1731" s="16" t="s">
        <v>221</v>
      </c>
      <c r="D1731" s="17" t="s">
        <v>1871</v>
      </c>
    </row>
    <row r="1732" spans="3:4">
      <c r="C1732" s="16" t="s">
        <v>221</v>
      </c>
      <c r="D1732" s="17" t="s">
        <v>1872</v>
      </c>
    </row>
    <row r="1733" spans="3:4">
      <c r="C1733" s="16" t="s">
        <v>221</v>
      </c>
      <c r="D1733" s="17" t="s">
        <v>1873</v>
      </c>
    </row>
    <row r="1734" spans="3:4">
      <c r="C1734" s="16" t="s">
        <v>221</v>
      </c>
      <c r="D1734" s="17" t="s">
        <v>1874</v>
      </c>
    </row>
    <row r="1735" spans="3:4">
      <c r="C1735" s="16" t="s">
        <v>221</v>
      </c>
      <c r="D1735" s="17" t="s">
        <v>1875</v>
      </c>
    </row>
    <row r="1736" spans="3:4">
      <c r="C1736" s="16" t="s">
        <v>221</v>
      </c>
      <c r="D1736" s="17" t="s">
        <v>1876</v>
      </c>
    </row>
    <row r="1737" spans="3:4">
      <c r="C1737" s="16" t="s">
        <v>221</v>
      </c>
      <c r="D1737" s="17" t="s">
        <v>1877</v>
      </c>
    </row>
    <row r="1738" spans="3:4">
      <c r="C1738" s="16" t="s">
        <v>221</v>
      </c>
      <c r="D1738" s="17" t="s">
        <v>1878</v>
      </c>
    </row>
    <row r="1739" spans="3:4">
      <c r="C1739" s="16" t="s">
        <v>221</v>
      </c>
      <c r="D1739" s="17" t="s">
        <v>1879</v>
      </c>
    </row>
    <row r="1740" spans="3:4">
      <c r="C1740" s="16" t="s">
        <v>221</v>
      </c>
      <c r="D1740" s="17" t="s">
        <v>1880</v>
      </c>
    </row>
    <row r="1741" spans="3:4">
      <c r="C1741" s="16" t="s">
        <v>221</v>
      </c>
      <c r="D1741" s="17" t="s">
        <v>1881</v>
      </c>
    </row>
    <row r="1742" spans="3:4">
      <c r="C1742" s="16" t="s">
        <v>221</v>
      </c>
      <c r="D1742" s="17" t="s">
        <v>1882</v>
      </c>
    </row>
    <row r="1743" spans="3:4">
      <c r="C1743" s="16" t="s">
        <v>221</v>
      </c>
      <c r="D1743" s="17" t="s">
        <v>1883</v>
      </c>
    </row>
    <row r="1744" spans="3:4">
      <c r="C1744" s="16" t="s">
        <v>221</v>
      </c>
      <c r="D1744" s="17" t="s">
        <v>1884</v>
      </c>
    </row>
    <row r="1745" spans="3:4">
      <c r="C1745" s="16" t="s">
        <v>221</v>
      </c>
      <c r="D1745" s="17" t="s">
        <v>1885</v>
      </c>
    </row>
    <row r="1746" spans="3:4">
      <c r="C1746" s="16" t="s">
        <v>221</v>
      </c>
      <c r="D1746" s="17" t="s">
        <v>1886</v>
      </c>
    </row>
    <row r="1747" spans="3:4">
      <c r="C1747" s="16" t="s">
        <v>221</v>
      </c>
      <c r="D1747" s="17" t="s">
        <v>1887</v>
      </c>
    </row>
    <row r="1748" spans="3:4">
      <c r="C1748" s="16" t="s">
        <v>221</v>
      </c>
      <c r="D1748" s="17" t="s">
        <v>1888</v>
      </c>
    </row>
    <row r="1749" spans="3:4" ht="14.25" thickBot="1">
      <c r="C1749" s="18" t="s">
        <v>221</v>
      </c>
      <c r="D1749" s="19" t="s">
        <v>1889</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http://schemas.microsoft.com/office/2006/documentManagement/types"/>
    <ds:schemaRef ds:uri="3b7b391f-316a-4bc7-a585-b2bcaf106fa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基本情報入力シート</vt:lpstr>
      <vt:lpstr>別紙様式3-1</vt:lpstr>
      <vt:lpstr>別紙様式3-2（加算　個票）</vt:lpstr>
      <vt:lpstr>整理シート</vt:lpstr>
      <vt:lpstr>【参考】数式用</vt:lpstr>
      <vt:lpstr>【参考】数式用2</vt:lpstr>
      <vt:lpstr>基本情報入力シート!Print_Area</vt:lpstr>
      <vt:lpstr>整理シート!Print_Area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（障）菅原 悠太郎</cp:lastModifiedBy>
  <cp:lastPrinted>2026-07-06T05:31:29Z</cp:lastPrinted>
  <dcterms:modified xsi:type="dcterms:W3CDTF">2026-07-10T05:21:56Z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